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5210" windowHeight="408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A10" i="11"/>
  <c r="B10" i="11"/>
  <c r="C10" i="11" s="1"/>
  <c r="C6" i="11" s="1"/>
  <c r="I17" i="4" s="1"/>
  <c r="A11" i="11"/>
  <c r="B11" i="11"/>
  <c r="C11" i="11" s="1"/>
  <c r="A12" i="11"/>
  <c r="B12" i="11"/>
  <c r="C12" i="11"/>
  <c r="A13" i="11"/>
  <c r="B13" i="11"/>
  <c r="C13" i="11" s="1"/>
  <c r="A14" i="11"/>
  <c r="B14" i="11"/>
  <c r="C14" i="11"/>
  <c r="A15" i="11"/>
  <c r="B15" i="11"/>
  <c r="C15" i="11" s="1"/>
  <c r="A16" i="11"/>
  <c r="B16" i="11"/>
  <c r="C16" i="11" s="1"/>
  <c r="A17" i="11"/>
  <c r="B17" i="11"/>
  <c r="C17" i="11"/>
  <c r="A18" i="11"/>
  <c r="B18" i="11"/>
  <c r="C18" i="11" s="1"/>
  <c r="A19" i="11"/>
  <c r="B19" i="11"/>
  <c r="C19" i="11" s="1"/>
  <c r="A20" i="11"/>
  <c r="B20" i="11"/>
  <c r="C20" i="11"/>
  <c r="A21" i="11"/>
  <c r="B21" i="11"/>
  <c r="C21" i="11" s="1"/>
  <c r="A22" i="11"/>
  <c r="B22" i="11"/>
  <c r="C22" i="11"/>
  <c r="A23" i="11"/>
  <c r="B23" i="11"/>
  <c r="C23" i="11" s="1"/>
  <c r="A24" i="11"/>
  <c r="B24" i="11"/>
  <c r="C24" i="11" s="1"/>
  <c r="A25" i="11"/>
  <c r="B25" i="11"/>
  <c r="C25" i="11"/>
  <c r="A26" i="11"/>
  <c r="B26" i="11"/>
  <c r="C26" i="11" s="1"/>
  <c r="A27" i="11"/>
  <c r="B27" i="11"/>
  <c r="C27" i="11" s="1"/>
  <c r="A28" i="11"/>
  <c r="B28" i="11"/>
  <c r="C28" i="11"/>
  <c r="A29" i="11"/>
  <c r="B29" i="11"/>
  <c r="C29" i="11" s="1"/>
  <c r="A30" i="11"/>
  <c r="B30" i="11"/>
  <c r="C30" i="11"/>
  <c r="A31" i="11"/>
  <c r="B31" i="11"/>
  <c r="C31" i="11"/>
  <c r="A32" i="11"/>
  <c r="B32" i="11"/>
  <c r="C32" i="11" s="1"/>
  <c r="A33" i="11"/>
  <c r="B33" i="11"/>
  <c r="C33" i="11"/>
  <c r="A34" i="11"/>
  <c r="B34" i="11"/>
  <c r="C34" i="11"/>
  <c r="A35" i="11"/>
  <c r="B35" i="11"/>
  <c r="C35" i="11" s="1"/>
  <c r="A36" i="11"/>
  <c r="B36" i="11"/>
  <c r="C36" i="11"/>
  <c r="A37" i="11"/>
  <c r="B37" i="11"/>
  <c r="C37" i="11"/>
  <c r="A38" i="11"/>
  <c r="B38" i="11"/>
  <c r="C38" i="11"/>
  <c r="A39" i="11"/>
  <c r="B39" i="11"/>
  <c r="C39" i="11" s="1"/>
  <c r="A40" i="11"/>
  <c r="B40" i="11"/>
  <c r="C40" i="11" s="1"/>
  <c r="A41" i="11"/>
  <c r="B41" i="11"/>
  <c r="C41" i="11"/>
  <c r="A42" i="11"/>
  <c r="B42" i="11"/>
  <c r="C42" i="11" s="1"/>
  <c r="A43" i="11"/>
  <c r="B43" i="11"/>
  <c r="C43" i="11" s="1"/>
  <c r="A44" i="11"/>
  <c r="B44" i="11"/>
  <c r="C44" i="11"/>
  <c r="A45" i="11"/>
  <c r="B45" i="11"/>
  <c r="C45" i="11" s="1"/>
  <c r="A46" i="11"/>
  <c r="B46" i="11"/>
  <c r="C46" i="11"/>
  <c r="A47" i="11"/>
  <c r="B47" i="11"/>
  <c r="C47" i="11" s="1"/>
  <c r="A48" i="11"/>
  <c r="B48" i="11"/>
  <c r="C48" i="11" s="1"/>
  <c r="A49" i="11"/>
  <c r="B49" i="11"/>
  <c r="C49" i="11" s="1"/>
  <c r="A50" i="11"/>
  <c r="B50" i="11"/>
  <c r="C50" i="11" s="1"/>
  <c r="A51" i="11"/>
  <c r="B51" i="11"/>
  <c r="C51" i="11" s="1"/>
  <c r="A52" i="11"/>
  <c r="B52" i="11"/>
  <c r="C52" i="11" s="1"/>
  <c r="A53" i="11"/>
  <c r="B53" i="11"/>
  <c r="C53" i="11" s="1"/>
  <c r="A54" i="11"/>
  <c r="B54" i="11"/>
  <c r="C54" i="11"/>
  <c r="A55" i="11"/>
  <c r="B55" i="11"/>
  <c r="C55" i="11" s="1"/>
  <c r="A56" i="11"/>
  <c r="B56" i="11"/>
  <c r="C56" i="11" s="1"/>
  <c r="A57" i="11"/>
  <c r="B57" i="11"/>
  <c r="C57" i="11"/>
  <c r="A58" i="11"/>
  <c r="B58" i="11"/>
  <c r="C58" i="11" s="1"/>
  <c r="A59" i="11"/>
  <c r="B59" i="11"/>
  <c r="C59" i="11" s="1"/>
  <c r="A60" i="11"/>
  <c r="B60" i="11"/>
  <c r="C60" i="11"/>
  <c r="A61" i="11"/>
  <c r="B61" i="11"/>
  <c r="C61" i="11" s="1"/>
  <c r="A62" i="11"/>
  <c r="B62" i="11"/>
  <c r="C62" i="11"/>
  <c r="A63" i="11"/>
  <c r="B63" i="11"/>
  <c r="C63" i="11"/>
  <c r="A64" i="11"/>
  <c r="B64" i="11"/>
  <c r="C64" i="11" s="1"/>
  <c r="A65" i="11"/>
  <c r="B65" i="11"/>
  <c r="C65" i="11" s="1"/>
  <c r="A66" i="11"/>
  <c r="B66" i="11"/>
  <c r="C66" i="11" s="1"/>
  <c r="A67" i="11"/>
  <c r="B67" i="11"/>
  <c r="C67" i="11" s="1"/>
  <c r="A68" i="11"/>
  <c r="B68" i="11"/>
  <c r="C68" i="11" s="1"/>
  <c r="A69" i="11"/>
  <c r="B69" i="11"/>
  <c r="C69" i="11"/>
  <c r="A70" i="11"/>
  <c r="B70" i="11"/>
  <c r="C70" i="11"/>
  <c r="A71" i="11"/>
  <c r="B71" i="11"/>
  <c r="C71" i="11" s="1"/>
  <c r="A72" i="11"/>
  <c r="B72" i="11"/>
  <c r="C72" i="11" s="1"/>
  <c r="A73" i="11"/>
  <c r="B73" i="11"/>
  <c r="C73" i="11"/>
  <c r="A74" i="11"/>
  <c r="B74" i="11"/>
  <c r="C74" i="11" s="1"/>
  <c r="A75" i="11"/>
  <c r="B75" i="11"/>
  <c r="C75" i="11" s="1"/>
  <c r="A76" i="11"/>
  <c r="B76" i="11"/>
  <c r="C76" i="11"/>
  <c r="A77" i="11"/>
  <c r="B77" i="11"/>
  <c r="C77" i="11" s="1"/>
  <c r="A78" i="11"/>
  <c r="B78" i="11"/>
  <c r="C78" i="11"/>
  <c r="A79" i="11"/>
  <c r="B79" i="11"/>
  <c r="C79" i="11" s="1"/>
  <c r="A80" i="11"/>
  <c r="B80" i="11"/>
  <c r="C80" i="11" s="1"/>
  <c r="A81" i="11"/>
  <c r="B81" i="11"/>
  <c r="C81" i="11"/>
  <c r="A82" i="11"/>
  <c r="B82" i="11"/>
  <c r="C82" i="11" s="1"/>
  <c r="A83" i="11"/>
  <c r="B83" i="11"/>
  <c r="C83" i="11" s="1"/>
  <c r="A84" i="11"/>
  <c r="B84" i="11"/>
  <c r="C84" i="11"/>
  <c r="A85" i="11"/>
  <c r="B85" i="11"/>
  <c r="C85" i="11" s="1"/>
  <c r="A86" i="11"/>
  <c r="B86" i="11"/>
  <c r="C86" i="11"/>
  <c r="A87" i="11"/>
  <c r="B87" i="11"/>
  <c r="C87" i="11" s="1"/>
  <c r="A88" i="11"/>
  <c r="B88" i="11"/>
  <c r="C88" i="11" s="1"/>
  <c r="A89" i="11"/>
  <c r="B89" i="11"/>
  <c r="C89" i="11"/>
  <c r="A90" i="11"/>
  <c r="B90" i="11"/>
  <c r="C90" i="11" s="1"/>
  <c r="A91" i="11"/>
  <c r="B91" i="11"/>
  <c r="C91" i="11" s="1"/>
  <c r="A92" i="11"/>
  <c r="B92" i="11"/>
  <c r="C92" i="11"/>
  <c r="A93" i="11"/>
  <c r="B93" i="11"/>
  <c r="C93" i="11" s="1"/>
  <c r="A94" i="11"/>
  <c r="B94" i="11"/>
  <c r="C94" i="11"/>
  <c r="A95" i="11"/>
  <c r="B95" i="11"/>
  <c r="C95" i="11"/>
  <c r="A96" i="11"/>
  <c r="B96" i="11"/>
  <c r="C96" i="11" s="1"/>
  <c r="A97" i="11"/>
  <c r="B97" i="11"/>
  <c r="C97" i="11" s="1"/>
  <c r="A98" i="11"/>
  <c r="B98" i="11"/>
  <c r="C98" i="11"/>
  <c r="A99" i="11"/>
  <c r="B99" i="11"/>
  <c r="C99" i="11" s="1"/>
  <c r="A100" i="11"/>
  <c r="B100" i="11"/>
  <c r="C100" i="11" s="1"/>
  <c r="A101" i="11"/>
  <c r="B101" i="11"/>
  <c r="C101" i="11"/>
  <c r="A102" i="11"/>
  <c r="B102" i="11"/>
  <c r="C102" i="11"/>
  <c r="A103" i="11"/>
  <c r="B103" i="11"/>
  <c r="C103" i="11" s="1"/>
  <c r="A104" i="11"/>
  <c r="B104" i="11"/>
  <c r="C104" i="11" s="1"/>
  <c r="A105" i="11"/>
  <c r="B105" i="11"/>
  <c r="C105" i="11"/>
  <c r="A106" i="11"/>
  <c r="B106" i="11"/>
  <c r="C106" i="11" s="1"/>
  <c r="A107" i="11"/>
  <c r="B107" i="11"/>
  <c r="C107" i="11" s="1"/>
  <c r="A108" i="11"/>
  <c r="B108" i="11"/>
  <c r="C108" i="11"/>
  <c r="A109" i="11"/>
  <c r="B109" i="11"/>
  <c r="C109" i="11" s="1"/>
  <c r="A110" i="11"/>
  <c r="B110" i="11"/>
  <c r="C110" i="11"/>
  <c r="A111" i="11"/>
  <c r="B111" i="11"/>
  <c r="C111" i="11"/>
  <c r="A112" i="11"/>
  <c r="B112" i="11"/>
  <c r="C112" i="11" s="1"/>
  <c r="A113" i="11"/>
  <c r="B113" i="11"/>
  <c r="C113" i="11"/>
  <c r="A114" i="11"/>
  <c r="B114" i="11"/>
  <c r="C114" i="11"/>
  <c r="A115" i="11"/>
  <c r="B115" i="11"/>
  <c r="C115" i="11" s="1"/>
  <c r="A116" i="11"/>
  <c r="B116" i="11"/>
  <c r="C116" i="11"/>
  <c r="A117" i="11"/>
  <c r="B117" i="11"/>
  <c r="C117" i="11"/>
  <c r="A118" i="11"/>
  <c r="B118" i="11"/>
  <c r="C118" i="11"/>
  <c r="A119" i="11"/>
  <c r="B119" i="11"/>
  <c r="C119" i="11" s="1"/>
  <c r="A120" i="11"/>
  <c r="B120" i="11"/>
  <c r="C120" i="11" s="1"/>
  <c r="A121" i="11"/>
  <c r="B121" i="11"/>
  <c r="C121" i="11"/>
  <c r="A122" i="11"/>
  <c r="B122" i="11"/>
  <c r="C122" i="11" s="1"/>
  <c r="A123" i="11"/>
  <c r="B123" i="11"/>
  <c r="C123" i="11" s="1"/>
  <c r="A124" i="11"/>
  <c r="B124" i="11"/>
  <c r="C124" i="11"/>
  <c r="A125" i="11"/>
  <c r="B125" i="11"/>
  <c r="C125" i="11" s="1"/>
  <c r="A126" i="11"/>
  <c r="B126" i="11"/>
  <c r="C126" i="11"/>
  <c r="A127" i="11"/>
  <c r="B127" i="11"/>
  <c r="C127" i="11" s="1"/>
  <c r="A128" i="11"/>
  <c r="B128" i="11"/>
  <c r="C128" i="11" s="1"/>
  <c r="A129" i="11"/>
  <c r="B129" i="11"/>
  <c r="C129" i="11" s="1"/>
  <c r="A130" i="11"/>
  <c r="B130" i="11"/>
  <c r="C130" i="11" s="1"/>
  <c r="A131" i="11"/>
  <c r="B131" i="11"/>
  <c r="C131" i="11" s="1"/>
  <c r="A132" i="11"/>
  <c r="B132" i="11"/>
  <c r="C132" i="11" s="1"/>
  <c r="A133" i="11"/>
  <c r="B133" i="11"/>
  <c r="C133" i="11"/>
  <c r="A134" i="11"/>
  <c r="B134" i="11"/>
  <c r="C134" i="11"/>
  <c r="A135" i="11"/>
  <c r="B135" i="11"/>
  <c r="C135" i="11" s="1"/>
  <c r="A136" i="11"/>
  <c r="B136" i="11"/>
  <c r="C136" i="11" s="1"/>
  <c r="A137" i="11"/>
  <c r="B137" i="11"/>
  <c r="C137" i="11"/>
  <c r="A138" i="11"/>
  <c r="B138" i="11"/>
  <c r="C138" i="11" s="1"/>
  <c r="A139" i="11"/>
  <c r="B139" i="11"/>
  <c r="C139" i="11" s="1"/>
  <c r="A140" i="11"/>
  <c r="B140" i="11"/>
  <c r="C140" i="11"/>
  <c r="A141" i="11"/>
  <c r="B141" i="11"/>
  <c r="C141" i="11" s="1"/>
  <c r="A142" i="11"/>
  <c r="B142" i="11"/>
  <c r="C142" i="11"/>
  <c r="A143" i="11"/>
  <c r="B143" i="11"/>
  <c r="C143" i="11" s="1"/>
  <c r="A144" i="11"/>
  <c r="B144" i="11"/>
  <c r="C144" i="11" s="1"/>
  <c r="A145" i="11"/>
  <c r="B145" i="11"/>
  <c r="C145" i="11"/>
  <c r="A146" i="11"/>
  <c r="B146" i="11"/>
  <c r="C146" i="11" s="1"/>
  <c r="A147" i="11"/>
  <c r="B147" i="11"/>
  <c r="C147" i="11" s="1"/>
  <c r="A148" i="11"/>
  <c r="B148" i="11"/>
  <c r="C148" i="11"/>
  <c r="A149" i="11"/>
  <c r="B149" i="11"/>
  <c r="C149" i="11" s="1"/>
  <c r="A150" i="11"/>
  <c r="B150" i="11"/>
  <c r="C150" i="11"/>
  <c r="A151" i="11"/>
  <c r="B151" i="11"/>
  <c r="C151" i="11" s="1"/>
  <c r="A152" i="11"/>
  <c r="B152" i="11"/>
  <c r="C152" i="11" s="1"/>
  <c r="A153" i="11"/>
  <c r="B153" i="11"/>
  <c r="C153" i="11"/>
  <c r="A154" i="11"/>
  <c r="B154" i="11"/>
  <c r="C154" i="11" s="1"/>
  <c r="A155" i="11"/>
  <c r="B155" i="11"/>
  <c r="C155" i="11" s="1"/>
  <c r="A156" i="11"/>
  <c r="B156" i="11"/>
  <c r="C156" i="11"/>
  <c r="A157" i="11"/>
  <c r="B157" i="11"/>
  <c r="C157" i="11" s="1"/>
  <c r="A158" i="11"/>
  <c r="B158" i="11"/>
  <c r="C158" i="11"/>
  <c r="A159" i="11"/>
  <c r="B159" i="11"/>
  <c r="C159" i="11"/>
  <c r="A160" i="11"/>
  <c r="B160" i="11"/>
  <c r="C160" i="11" s="1"/>
  <c r="A161" i="11"/>
  <c r="B161" i="11"/>
  <c r="C161" i="11" s="1"/>
  <c r="A162" i="11"/>
  <c r="B162" i="11"/>
  <c r="C162" i="11"/>
  <c r="A163" i="11"/>
  <c r="B163" i="11"/>
  <c r="C163" i="11" s="1"/>
  <c r="A164" i="11"/>
  <c r="B164" i="11"/>
  <c r="C164" i="11" s="1"/>
  <c r="A165" i="11"/>
  <c r="B165" i="11"/>
  <c r="C165" i="11"/>
  <c r="A166" i="11"/>
  <c r="B166" i="11"/>
  <c r="C166" i="11"/>
  <c r="A167" i="11"/>
  <c r="B167" i="11"/>
  <c r="C167" i="11" s="1"/>
  <c r="A168" i="11"/>
  <c r="B168" i="11"/>
  <c r="C168" i="11" s="1"/>
  <c r="A169" i="11"/>
  <c r="B169" i="11"/>
  <c r="C169" i="11"/>
  <c r="A170" i="11"/>
  <c r="B170" i="11"/>
  <c r="C170" i="11" s="1"/>
  <c r="A171" i="11"/>
  <c r="B171" i="11"/>
  <c r="C171" i="11" s="1"/>
  <c r="A172" i="11"/>
  <c r="B172" i="11"/>
  <c r="C172" i="11"/>
  <c r="A173" i="11"/>
  <c r="B173" i="11"/>
  <c r="C173" i="11" s="1"/>
  <c r="A174" i="11"/>
  <c r="B174" i="11"/>
  <c r="C174" i="11"/>
  <c r="A175" i="11"/>
  <c r="B175" i="11"/>
  <c r="C175" i="11"/>
  <c r="A176" i="11"/>
  <c r="B176" i="11"/>
  <c r="C176" i="11" s="1"/>
  <c r="A177" i="11"/>
  <c r="B177" i="11"/>
  <c r="C177" i="11"/>
  <c r="A178" i="11"/>
  <c r="B178" i="11"/>
  <c r="C178" i="11"/>
  <c r="A179" i="11"/>
  <c r="B179" i="11"/>
  <c r="C179" i="11" s="1"/>
  <c r="A180" i="11"/>
  <c r="B180" i="11"/>
  <c r="C180" i="11"/>
  <c r="A181" i="11"/>
  <c r="B181" i="11"/>
  <c r="C181" i="11"/>
  <c r="A182" i="11"/>
  <c r="B182" i="11"/>
  <c r="C182" i="11"/>
  <c r="A183" i="11"/>
  <c r="B183" i="11"/>
  <c r="C183" i="11" s="1"/>
  <c r="A184" i="11"/>
  <c r="B184" i="11"/>
  <c r="C184" i="11" s="1"/>
  <c r="A185" i="11"/>
  <c r="B185" i="11"/>
  <c r="C185" i="11"/>
  <c r="A186" i="11"/>
  <c r="B186" i="11"/>
  <c r="C186" i="11" s="1"/>
  <c r="A187" i="11"/>
  <c r="B187" i="11"/>
  <c r="C187" i="11" s="1"/>
  <c r="A188" i="11"/>
  <c r="B188" i="11"/>
  <c r="C188" i="11"/>
  <c r="A189" i="11"/>
  <c r="B189" i="11"/>
  <c r="C189" i="11" s="1"/>
  <c r="A190" i="11"/>
  <c r="B190" i="11"/>
  <c r="C190" i="11"/>
  <c r="A191" i="11"/>
  <c r="B191" i="11"/>
  <c r="C191" i="11" s="1"/>
  <c r="A192" i="11"/>
  <c r="B192" i="11"/>
  <c r="C192" i="11" s="1"/>
  <c r="A193" i="11"/>
  <c r="B193" i="11"/>
  <c r="C193" i="11" s="1"/>
  <c r="A194" i="11"/>
  <c r="B194" i="11"/>
  <c r="C194" i="11"/>
  <c r="A195" i="11"/>
  <c r="B195" i="11"/>
  <c r="C195" i="11" s="1"/>
  <c r="A196" i="11"/>
  <c r="B196" i="11"/>
  <c r="C196" i="11" s="1"/>
  <c r="A197" i="11"/>
  <c r="B197" i="11"/>
  <c r="C197" i="11" s="1"/>
  <c r="A198" i="11"/>
  <c r="B198" i="11"/>
  <c r="C198" i="11"/>
  <c r="A199" i="11"/>
  <c r="B199" i="11"/>
  <c r="C199" i="11" s="1"/>
  <c r="A200" i="11"/>
  <c r="B200" i="11"/>
  <c r="C200" i="11" s="1"/>
  <c r="A201" i="11"/>
  <c r="B201" i="11"/>
  <c r="C201" i="11"/>
  <c r="A202" i="11"/>
  <c r="B202" i="11"/>
  <c r="C202" i="11" s="1"/>
  <c r="A203" i="11"/>
  <c r="B203" i="11"/>
  <c r="C203" i="11" s="1"/>
  <c r="A204" i="11"/>
  <c r="B204" i="11"/>
  <c r="C204" i="11"/>
  <c r="A205" i="11"/>
  <c r="B205" i="11"/>
  <c r="C205" i="11" s="1"/>
  <c r="A206" i="11"/>
  <c r="B206" i="11"/>
  <c r="C206" i="11"/>
  <c r="A207" i="11"/>
  <c r="B207" i="11"/>
  <c r="C207" i="11" s="1"/>
  <c r="A208" i="11"/>
  <c r="B208" i="11"/>
  <c r="C208" i="11" s="1"/>
  <c r="A209" i="11"/>
  <c r="B209" i="11"/>
  <c r="C209" i="11"/>
  <c r="A210" i="11"/>
  <c r="B210" i="11"/>
  <c r="C210" i="11" s="1"/>
  <c r="A211" i="11"/>
  <c r="B211" i="11"/>
  <c r="C211" i="11" s="1"/>
  <c r="A212" i="11"/>
  <c r="B212" i="11"/>
  <c r="C212" i="11"/>
  <c r="A213" i="11"/>
  <c r="B213" i="11"/>
  <c r="C213" i="11" s="1"/>
  <c r="A214" i="11"/>
  <c r="B214" i="11"/>
  <c r="C214" i="11"/>
  <c r="A215" i="11"/>
  <c r="B215" i="11"/>
  <c r="C215" i="11" s="1"/>
  <c r="A216" i="11"/>
  <c r="B216" i="11"/>
  <c r="C216" i="11" s="1"/>
  <c r="A217" i="11"/>
  <c r="B217" i="11"/>
  <c r="C217" i="11"/>
  <c r="A218" i="11"/>
  <c r="B218" i="11"/>
  <c r="C218" i="11" s="1"/>
  <c r="A219" i="11"/>
  <c r="B219" i="11"/>
  <c r="C219" i="11" s="1"/>
  <c r="A220" i="11"/>
  <c r="B220" i="11"/>
  <c r="C220" i="11"/>
  <c r="A221" i="11"/>
  <c r="B221" i="11"/>
  <c r="C221" i="11" s="1"/>
  <c r="A222" i="11"/>
  <c r="B222" i="11"/>
  <c r="C222" i="11"/>
  <c r="A223" i="11"/>
  <c r="B223" i="11"/>
  <c r="C223" i="11"/>
  <c r="A224" i="11"/>
  <c r="B224" i="11"/>
  <c r="C224" i="11" s="1"/>
  <c r="A225" i="11"/>
  <c r="B225" i="11"/>
  <c r="C225" i="11"/>
  <c r="A226" i="11"/>
  <c r="B226" i="11"/>
  <c r="C226" i="11"/>
  <c r="A227" i="11"/>
  <c r="B227" i="11"/>
  <c r="C227" i="11" s="1"/>
  <c r="A228" i="11"/>
  <c r="B228" i="11"/>
  <c r="C228" i="11"/>
  <c r="A229" i="11"/>
  <c r="B229" i="11"/>
  <c r="C229" i="11"/>
  <c r="A230" i="11"/>
  <c r="B230" i="11"/>
  <c r="C230" i="11"/>
  <c r="A231" i="11"/>
  <c r="B231" i="11"/>
  <c r="C231" i="11" s="1"/>
  <c r="A232" i="11"/>
  <c r="B232" i="11"/>
  <c r="C232" i="11" s="1"/>
  <c r="A233" i="11"/>
  <c r="B233" i="11"/>
  <c r="C233" i="11"/>
  <c r="A234" i="11"/>
  <c r="B234" i="11"/>
  <c r="C234" i="11" s="1"/>
  <c r="A235" i="11"/>
  <c r="B235" i="11"/>
  <c r="C235" i="11" s="1"/>
  <c r="A236" i="11"/>
  <c r="B236" i="11"/>
  <c r="C236" i="11"/>
  <c r="A237" i="11"/>
  <c r="B237" i="11"/>
  <c r="C237" i="11" s="1"/>
  <c r="A238" i="11"/>
  <c r="B238" i="11"/>
  <c r="C238" i="11"/>
  <c r="A239" i="11"/>
  <c r="B239" i="11"/>
  <c r="C239" i="11" s="1"/>
  <c r="A240" i="11"/>
  <c r="B240" i="11"/>
  <c r="C240" i="11" s="1"/>
  <c r="A241" i="11"/>
  <c r="B241" i="11"/>
  <c r="C241" i="11"/>
  <c r="A242" i="11"/>
  <c r="B242" i="11"/>
  <c r="C242" i="11" s="1"/>
  <c r="A243" i="11"/>
  <c r="B243" i="11"/>
  <c r="C243" i="11" s="1"/>
  <c r="A244" i="11"/>
  <c r="B244" i="11"/>
  <c r="C244" i="11" s="1"/>
  <c r="A245" i="11"/>
  <c r="B245" i="11"/>
  <c r="C245" i="11" s="1"/>
  <c r="A246" i="11"/>
  <c r="B246" i="11"/>
  <c r="C246" i="11"/>
  <c r="A247" i="11"/>
  <c r="B247" i="11"/>
  <c r="C247" i="11" s="1"/>
  <c r="A248" i="11"/>
  <c r="B248" i="11"/>
  <c r="C248" i="11" s="1"/>
  <c r="A249" i="11"/>
  <c r="B249" i="11"/>
  <c r="C249" i="11"/>
  <c r="A250" i="11"/>
  <c r="B250" i="11"/>
  <c r="C250" i="11" s="1"/>
  <c r="A251" i="11"/>
  <c r="B251" i="11"/>
  <c r="C251" i="11" s="1"/>
  <c r="A252" i="11"/>
  <c r="B252" i="11"/>
  <c r="C252" i="11"/>
  <c r="A253" i="11"/>
  <c r="B253" i="11"/>
  <c r="C253" i="11" s="1"/>
  <c r="A254" i="11"/>
  <c r="B254" i="11"/>
  <c r="C254" i="11"/>
  <c r="A255" i="11"/>
  <c r="B255" i="11"/>
  <c r="C255" i="11"/>
  <c r="A256" i="11"/>
  <c r="B256" i="11"/>
  <c r="C256" i="11" s="1"/>
  <c r="A257" i="11"/>
  <c r="B257" i="11"/>
  <c r="C257" i="11" s="1"/>
  <c r="A258" i="11"/>
  <c r="B258" i="11"/>
  <c r="C258" i="11" s="1"/>
  <c r="A259" i="11"/>
  <c r="B259" i="11"/>
  <c r="C259" i="11" s="1"/>
  <c r="A260" i="11"/>
  <c r="B260" i="11"/>
  <c r="C260" i="11" s="1"/>
  <c r="A261" i="11"/>
  <c r="B261" i="11"/>
  <c r="C261" i="11" s="1"/>
  <c r="A262" i="11"/>
  <c r="B262" i="11"/>
  <c r="C262" i="11"/>
  <c r="A263" i="11"/>
  <c r="B263" i="11"/>
  <c r="C263" i="11" s="1"/>
  <c r="A264" i="11"/>
  <c r="B264" i="11"/>
  <c r="C264" i="11" s="1"/>
  <c r="A265" i="11"/>
  <c r="B265" i="11"/>
  <c r="C265" i="11"/>
  <c r="A266" i="11"/>
  <c r="B266" i="11"/>
  <c r="C266" i="11" s="1"/>
  <c r="A267" i="11"/>
  <c r="B267" i="11"/>
  <c r="C267" i="11" s="1"/>
  <c r="A268" i="11"/>
  <c r="B268" i="11"/>
  <c r="C268" i="11"/>
  <c r="A269" i="11"/>
  <c r="B269" i="11"/>
  <c r="C269" i="11" s="1"/>
  <c r="A270" i="11"/>
  <c r="B270" i="11"/>
  <c r="C270" i="11"/>
  <c r="A271" i="11"/>
  <c r="B271" i="11"/>
  <c r="C271" i="11" s="1"/>
  <c r="A272" i="11"/>
  <c r="B272" i="11"/>
  <c r="C272" i="11" s="1"/>
  <c r="A273" i="11"/>
  <c r="B273" i="11"/>
  <c r="C273" i="11"/>
  <c r="A274" i="11"/>
  <c r="B274" i="11"/>
  <c r="C274" i="11" s="1"/>
  <c r="A275" i="11"/>
  <c r="B275" i="11"/>
  <c r="C275" i="11" s="1"/>
  <c r="A276" i="11"/>
  <c r="B276" i="11"/>
  <c r="C276" i="11"/>
  <c r="A277" i="11"/>
  <c r="B277" i="11"/>
  <c r="C277" i="11" s="1"/>
  <c r="A278" i="11"/>
  <c r="B278" i="11"/>
  <c r="C278" i="11"/>
  <c r="A279" i="11"/>
  <c r="B279" i="11"/>
  <c r="C279" i="11" s="1"/>
  <c r="A280" i="11"/>
  <c r="B280" i="11"/>
  <c r="C280" i="11" s="1"/>
  <c r="A281" i="11"/>
  <c r="B281" i="11"/>
  <c r="C281" i="11"/>
  <c r="A282" i="11"/>
  <c r="B282" i="11"/>
  <c r="C282" i="11" s="1"/>
  <c r="A283" i="11"/>
  <c r="B283" i="11"/>
  <c r="C283" i="11" s="1"/>
  <c r="A284" i="11"/>
  <c r="B284" i="11"/>
  <c r="C284" i="11"/>
  <c r="A285" i="11"/>
  <c r="B285" i="11"/>
  <c r="C285" i="11" s="1"/>
  <c r="A286" i="11"/>
  <c r="B286" i="11"/>
  <c r="C286" i="11"/>
  <c r="A287" i="11"/>
  <c r="B287" i="11"/>
  <c r="C287" i="11"/>
  <c r="A288" i="11"/>
  <c r="B288" i="11"/>
  <c r="C288" i="11" s="1"/>
  <c r="A289" i="11"/>
  <c r="B289" i="11"/>
  <c r="C289" i="11" s="1"/>
  <c r="A290" i="11"/>
  <c r="B290" i="11"/>
  <c r="C290" i="11"/>
  <c r="A291" i="11"/>
  <c r="B291" i="11"/>
  <c r="C291" i="11" s="1"/>
  <c r="A292" i="11"/>
  <c r="B292" i="11"/>
  <c r="C292" i="11" s="1"/>
  <c r="A293" i="11"/>
  <c r="B293" i="11"/>
  <c r="C293" i="11"/>
  <c r="A294" i="11"/>
  <c r="B294" i="11"/>
  <c r="C294" i="11"/>
  <c r="A295" i="11"/>
  <c r="B295" i="11"/>
  <c r="C295" i="11" s="1"/>
  <c r="A296" i="11"/>
  <c r="B296" i="11"/>
  <c r="C296" i="11" s="1"/>
  <c r="A297" i="11"/>
  <c r="B297" i="11"/>
  <c r="C297" i="11"/>
  <c r="A298" i="11"/>
  <c r="B298" i="11"/>
  <c r="C298" i="11" s="1"/>
  <c r="A299" i="11"/>
  <c r="B299" i="11"/>
  <c r="C299" i="11" s="1"/>
  <c r="A300" i="11"/>
  <c r="B300" i="11"/>
  <c r="C300" i="11"/>
  <c r="A301" i="11"/>
  <c r="B301" i="11"/>
  <c r="C301" i="11" s="1"/>
  <c r="A302" i="11"/>
  <c r="B302" i="11"/>
  <c r="C302" i="11"/>
  <c r="A303" i="11"/>
  <c r="B303" i="11"/>
  <c r="C303" i="11"/>
  <c r="A304" i="11"/>
  <c r="B304" i="11"/>
  <c r="C304" i="11" s="1"/>
  <c r="A305" i="11"/>
  <c r="B305" i="11"/>
  <c r="C305" i="11"/>
  <c r="A306" i="11"/>
  <c r="B306" i="11"/>
  <c r="C306" i="11"/>
  <c r="A307" i="11"/>
  <c r="B307" i="11"/>
  <c r="C307" i="11" s="1"/>
  <c r="A308" i="11"/>
  <c r="B308" i="11"/>
  <c r="C308" i="11"/>
  <c r="A309" i="11"/>
  <c r="B309" i="11"/>
  <c r="C309" i="11"/>
  <c r="A310" i="11"/>
  <c r="B310" i="11"/>
  <c r="C310" i="11"/>
  <c r="A311" i="11"/>
  <c r="B311" i="11"/>
  <c r="C311" i="11" s="1"/>
  <c r="A312" i="11"/>
  <c r="B312" i="11"/>
  <c r="C312" i="11" s="1"/>
  <c r="A313" i="11"/>
  <c r="B313" i="11"/>
  <c r="C313" i="11"/>
  <c r="A314" i="11"/>
  <c r="B314" i="11"/>
  <c r="C314" i="11" s="1"/>
  <c r="A315" i="11"/>
  <c r="B315" i="11"/>
  <c r="C315" i="11" s="1"/>
  <c r="A316" i="11"/>
  <c r="B316" i="11"/>
  <c r="C316" i="11"/>
  <c r="A317" i="11"/>
  <c r="B317" i="11"/>
  <c r="C317" i="11" s="1"/>
  <c r="A318" i="11"/>
  <c r="B318" i="11"/>
  <c r="C318" i="11"/>
  <c r="A319" i="11"/>
  <c r="B319" i="11"/>
  <c r="C319" i="11" s="1"/>
  <c r="A320" i="11"/>
  <c r="B320" i="11"/>
  <c r="C320" i="11" s="1"/>
  <c r="A321" i="11"/>
  <c r="B321" i="11"/>
  <c r="C321" i="11" s="1"/>
  <c r="A322" i="11"/>
  <c r="B322" i="11"/>
  <c r="C322" i="11" s="1"/>
  <c r="A323" i="11"/>
  <c r="B323" i="11"/>
  <c r="C323" i="11" s="1"/>
  <c r="A324" i="11"/>
  <c r="B324" i="11"/>
  <c r="C324" i="11" s="1"/>
  <c r="A325" i="11"/>
  <c r="B325" i="11"/>
  <c r="C325" i="11" s="1"/>
  <c r="A326" i="11"/>
  <c r="B326" i="11"/>
  <c r="C326" i="11"/>
  <c r="A327" i="11"/>
  <c r="B327" i="11"/>
  <c r="C327" i="11" s="1"/>
  <c r="A328" i="11"/>
  <c r="B328" i="11"/>
  <c r="C328" i="11" s="1"/>
  <c r="A329" i="11"/>
  <c r="B329" i="11"/>
  <c r="C329" i="11"/>
  <c r="A330" i="11"/>
  <c r="B330" i="11"/>
  <c r="C330" i="11" s="1"/>
  <c r="A331" i="11"/>
  <c r="B331" i="11"/>
  <c r="C331" i="11" s="1"/>
  <c r="A332" i="11"/>
  <c r="B332" i="11"/>
  <c r="C332" i="11"/>
  <c r="A333" i="11"/>
  <c r="B333" i="11"/>
  <c r="C333" i="11" s="1"/>
  <c r="A334" i="11"/>
  <c r="B334" i="11"/>
  <c r="C334" i="11"/>
  <c r="A335" i="11"/>
  <c r="B335" i="11"/>
  <c r="C335" i="11" s="1"/>
  <c r="A336" i="11"/>
  <c r="B336" i="11"/>
  <c r="C336" i="11"/>
  <c r="A337" i="11"/>
  <c r="B337" i="11"/>
  <c r="C337" i="11" s="1"/>
  <c r="A338" i="11"/>
  <c r="B338" i="11"/>
  <c r="C338" i="11" s="1"/>
  <c r="A339" i="11"/>
  <c r="B339" i="11"/>
  <c r="C339" i="11" s="1"/>
  <c r="A340" i="11"/>
  <c r="B340" i="11"/>
  <c r="C340" i="11" s="1"/>
  <c r="A341" i="11"/>
  <c r="B341" i="11"/>
  <c r="C341" i="11"/>
  <c r="A342" i="11"/>
  <c r="B342" i="11"/>
  <c r="C342" i="11"/>
  <c r="A343" i="11"/>
  <c r="B343" i="11"/>
  <c r="C343" i="11"/>
  <c r="A344" i="11"/>
  <c r="B344" i="11"/>
  <c r="C344" i="11" s="1"/>
  <c r="A345" i="11"/>
  <c r="B345" i="11"/>
  <c r="C345" i="11" s="1"/>
  <c r="A346" i="11"/>
  <c r="B346" i="11"/>
  <c r="C346" i="11"/>
  <c r="A347" i="11"/>
  <c r="B347" i="11"/>
  <c r="C347" i="11" s="1"/>
  <c r="A348" i="11"/>
  <c r="B348" i="11"/>
  <c r="C348" i="11" s="1"/>
  <c r="A349" i="11"/>
  <c r="B349" i="11"/>
  <c r="C349" i="11"/>
  <c r="A350" i="11"/>
  <c r="B350" i="11"/>
  <c r="C350" i="11"/>
  <c r="A351" i="11"/>
  <c r="B351" i="11"/>
  <c r="C351" i="11" s="1"/>
  <c r="A352" i="11"/>
  <c r="B352" i="11"/>
  <c r="C352" i="11"/>
  <c r="A353" i="11"/>
  <c r="B353" i="11"/>
  <c r="C353" i="11" s="1"/>
  <c r="A354" i="11"/>
  <c r="B354" i="11"/>
  <c r="C354" i="11"/>
  <c r="A355" i="11"/>
  <c r="B355" i="11"/>
  <c r="C355" i="11" s="1"/>
  <c r="A356" i="11"/>
  <c r="B356" i="11"/>
  <c r="C356" i="11" s="1"/>
  <c r="A357" i="11"/>
  <c r="B357" i="11"/>
  <c r="C357" i="11"/>
  <c r="A358" i="11"/>
  <c r="B358" i="11"/>
  <c r="C358" i="11"/>
  <c r="A359" i="11"/>
  <c r="B359" i="11"/>
  <c r="C359" i="11"/>
  <c r="A360" i="11"/>
  <c r="B360" i="11"/>
  <c r="C360" i="11" s="1"/>
  <c r="A361" i="11"/>
  <c r="B361" i="11"/>
  <c r="C361" i="11"/>
  <c r="A362" i="11"/>
  <c r="B362" i="11"/>
  <c r="C362" i="11" s="1"/>
  <c r="A363" i="11"/>
  <c r="B363" i="11"/>
  <c r="C363" i="11" s="1"/>
  <c r="A364" i="11"/>
  <c r="B364" i="11"/>
  <c r="C364" i="11"/>
  <c r="A365" i="11"/>
  <c r="B365" i="11"/>
  <c r="C365" i="11" s="1"/>
  <c r="A366" i="11"/>
  <c r="B366" i="11"/>
  <c r="C366" i="11"/>
  <c r="A367" i="11"/>
  <c r="B367" i="11"/>
  <c r="C367" i="11" s="1"/>
  <c r="A368" i="11"/>
  <c r="B368" i="11"/>
  <c r="C368" i="11"/>
  <c r="A369" i="11"/>
  <c r="B369" i="11"/>
  <c r="C369" i="11" s="1"/>
  <c r="A370" i="11"/>
  <c r="B370" i="11"/>
  <c r="C370" i="11" s="1"/>
  <c r="A371" i="11"/>
  <c r="B371" i="11"/>
  <c r="C371" i="11" s="1"/>
  <c r="A372" i="11"/>
  <c r="B372" i="11"/>
  <c r="C372" i="11" s="1"/>
  <c r="A373" i="11"/>
  <c r="B373" i="11"/>
  <c r="C373" i="11"/>
  <c r="A374" i="11"/>
  <c r="B374" i="11"/>
  <c r="C374" i="11"/>
  <c r="A375" i="11"/>
  <c r="B375" i="11"/>
  <c r="C375" i="11"/>
  <c r="A376" i="11"/>
  <c r="B376" i="11"/>
  <c r="C376" i="11" s="1"/>
  <c r="A377" i="11"/>
  <c r="B377" i="11"/>
  <c r="C377" i="11" s="1"/>
  <c r="A378" i="11"/>
  <c r="B378" i="11"/>
  <c r="C378" i="11"/>
  <c r="A379" i="11"/>
  <c r="B379" i="11"/>
  <c r="C379" i="11" s="1"/>
  <c r="A380" i="11"/>
  <c r="B380" i="11"/>
  <c r="C380" i="11" s="1"/>
  <c r="A381" i="11"/>
  <c r="B381" i="11"/>
  <c r="C381" i="11" s="1"/>
  <c r="A382" i="11"/>
  <c r="B382" i="11"/>
  <c r="C382" i="11"/>
  <c r="A383" i="11"/>
  <c r="B383" i="11"/>
  <c r="C383" i="11" s="1"/>
  <c r="A384" i="11"/>
  <c r="B384" i="11"/>
  <c r="C384" i="11" s="1"/>
  <c r="A385" i="11"/>
  <c r="B385" i="11"/>
  <c r="C385" i="11" s="1"/>
  <c r="A386" i="11"/>
  <c r="B386" i="11"/>
  <c r="C386" i="11"/>
  <c r="A387" i="11"/>
  <c r="B387" i="11"/>
  <c r="C387" i="11" s="1"/>
  <c r="A388" i="11"/>
  <c r="B388" i="11"/>
  <c r="C388" i="11" s="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 s="1"/>
  <c r="A395" i="11"/>
  <c r="B395" i="11"/>
  <c r="C395" i="11" s="1"/>
  <c r="A396" i="11"/>
  <c r="B396" i="11"/>
  <c r="C396" i="11"/>
  <c r="A397" i="11"/>
  <c r="B397" i="11"/>
  <c r="C397" i="11" s="1"/>
  <c r="A398" i="11"/>
  <c r="B398" i="11"/>
  <c r="C398" i="11"/>
  <c r="A399" i="11"/>
  <c r="B399" i="11"/>
  <c r="C399" i="11" s="1"/>
  <c r="A400" i="11"/>
  <c r="B400" i="11"/>
  <c r="C400" i="11"/>
  <c r="A401" i="11"/>
  <c r="B401" i="11"/>
  <c r="C401" i="11" s="1"/>
  <c r="A402" i="11"/>
  <c r="B402" i="11"/>
  <c r="C402" i="11" s="1"/>
  <c r="A403" i="11"/>
  <c r="B403" i="11"/>
  <c r="C403" i="11" s="1"/>
  <c r="A404" i="11"/>
  <c r="B404" i="11"/>
  <c r="C404" i="11" s="1"/>
  <c r="A405" i="11"/>
  <c r="B405" i="11"/>
  <c r="C405" i="11"/>
  <c r="A406" i="11"/>
  <c r="B406" i="11"/>
  <c r="C406" i="11"/>
  <c r="A407" i="11"/>
  <c r="B407" i="11"/>
  <c r="C407" i="11"/>
  <c r="A408" i="11"/>
  <c r="B408" i="11"/>
  <c r="C408" i="11" s="1"/>
  <c r="A409" i="11"/>
  <c r="B409" i="11"/>
  <c r="C409" i="11"/>
  <c r="A410" i="11"/>
  <c r="B410" i="11"/>
  <c r="C410" i="11"/>
  <c r="A411" i="11"/>
  <c r="B411" i="11"/>
  <c r="C411" i="11" s="1"/>
  <c r="A412" i="11"/>
  <c r="B412" i="11"/>
  <c r="C412" i="11"/>
  <c r="A413" i="11"/>
  <c r="B413" i="11"/>
  <c r="C413" i="11"/>
  <c r="A414" i="11"/>
  <c r="B414" i="11"/>
  <c r="C414" i="11"/>
  <c r="A415" i="11"/>
  <c r="B415" i="11"/>
  <c r="C415" i="11" s="1"/>
  <c r="A416" i="11"/>
  <c r="B416" i="11"/>
  <c r="C416" i="11"/>
  <c r="A417" i="11"/>
  <c r="B417" i="11"/>
  <c r="C417" i="11" s="1"/>
  <c r="A418" i="11"/>
  <c r="B418" i="11"/>
  <c r="C418" i="11"/>
  <c r="A419" i="11"/>
  <c r="B419" i="11"/>
  <c r="C419" i="11" s="1"/>
  <c r="A420" i="11"/>
  <c r="B420" i="11"/>
  <c r="C420" i="11" s="1"/>
  <c r="A421" i="11"/>
  <c r="B421" i="11"/>
  <c r="C421" i="11"/>
  <c r="A422" i="11"/>
  <c r="B422" i="11"/>
  <c r="C422" i="11"/>
  <c r="A423" i="11"/>
  <c r="B423" i="11"/>
  <c r="C423" i="11"/>
  <c r="A424" i="11"/>
  <c r="B424" i="11"/>
  <c r="C424" i="11" s="1"/>
  <c r="A425" i="11"/>
  <c r="B425" i="11"/>
  <c r="C425" i="11"/>
  <c r="A426" i="11"/>
  <c r="B426" i="11"/>
  <c r="C426" i="11" s="1"/>
  <c r="A427" i="11"/>
  <c r="B427" i="11"/>
  <c r="C427" i="11" s="1"/>
  <c r="A428" i="11"/>
  <c r="B428" i="11"/>
  <c r="C428" i="11"/>
  <c r="A429" i="11"/>
  <c r="B429" i="11"/>
  <c r="C429" i="11" s="1"/>
  <c r="A430" i="11"/>
  <c r="B430" i="11"/>
  <c r="C430" i="11"/>
  <c r="A431" i="11"/>
  <c r="B431" i="11"/>
  <c r="C431" i="11"/>
  <c r="A432" i="11"/>
  <c r="B432" i="11"/>
  <c r="C432" i="11"/>
  <c r="A433" i="11"/>
  <c r="B433" i="11"/>
  <c r="C433" i="11" s="1"/>
  <c r="A434" i="11"/>
  <c r="B434" i="11"/>
  <c r="C434" i="11"/>
  <c r="A435" i="11"/>
  <c r="B435" i="11"/>
  <c r="C435" i="11" s="1"/>
  <c r="A436" i="11"/>
  <c r="B436" i="11"/>
  <c r="C436" i="11" s="1"/>
  <c r="A437" i="11"/>
  <c r="B437" i="11"/>
  <c r="C437" i="11"/>
  <c r="A438" i="11"/>
  <c r="B438" i="11"/>
  <c r="C438" i="11"/>
  <c r="A439" i="11"/>
  <c r="B439" i="11"/>
  <c r="C439" i="11"/>
  <c r="A440" i="11"/>
  <c r="B440" i="11"/>
  <c r="C440" i="11" s="1"/>
  <c r="A441" i="11"/>
  <c r="B441" i="11"/>
  <c r="C441" i="11" s="1"/>
  <c r="A442" i="11"/>
  <c r="B442" i="11"/>
  <c r="C442" i="11"/>
  <c r="A443" i="11"/>
  <c r="B443" i="11"/>
  <c r="C443" i="11" s="1"/>
  <c r="A444" i="11"/>
  <c r="B444" i="11"/>
  <c r="C444" i="11" s="1"/>
  <c r="A445" i="11"/>
  <c r="B445" i="11"/>
  <c r="C445" i="11" s="1"/>
  <c r="A446" i="11"/>
  <c r="B446" i="11"/>
  <c r="C446" i="11"/>
  <c r="A447" i="11"/>
  <c r="B447" i="11"/>
  <c r="C447" i="11" s="1"/>
  <c r="A448" i="11"/>
  <c r="B448" i="11"/>
  <c r="C448" i="11" s="1"/>
  <c r="A449" i="11"/>
  <c r="B449" i="11"/>
  <c r="C449" i="11" s="1"/>
  <c r="A450" i="11"/>
  <c r="B450" i="11"/>
  <c r="C450" i="11"/>
  <c r="A451" i="11"/>
  <c r="B451" i="11"/>
  <c r="C451" i="11" s="1"/>
  <c r="A452" i="11"/>
  <c r="B452" i="11"/>
  <c r="C452" i="11" s="1"/>
  <c r="A453" i="11"/>
  <c r="B453" i="11"/>
  <c r="C453" i="11"/>
  <c r="A454" i="11"/>
  <c r="B454" i="11"/>
  <c r="C454" i="11"/>
  <c r="A455" i="11"/>
  <c r="B455" i="11"/>
  <c r="C455" i="11"/>
  <c r="A456" i="11"/>
  <c r="B456" i="11"/>
  <c r="C456" i="11" s="1"/>
  <c r="A457" i="11"/>
  <c r="B457" i="11"/>
  <c r="C457" i="11"/>
  <c r="A458" i="11"/>
  <c r="B458" i="11"/>
  <c r="C458" i="11" s="1"/>
  <c r="A459" i="11"/>
  <c r="B459" i="11"/>
  <c r="C459" i="11" s="1"/>
  <c r="A460" i="11"/>
  <c r="B460" i="11"/>
  <c r="C460" i="11"/>
  <c r="A461" i="11"/>
  <c r="B461" i="11"/>
  <c r="C461" i="11" s="1"/>
  <c r="A462" i="11"/>
  <c r="B462" i="11"/>
  <c r="C462" i="11"/>
  <c r="A463" i="11"/>
  <c r="B463" i="11"/>
  <c r="C463" i="11" s="1"/>
  <c r="A464" i="11"/>
  <c r="B464" i="11"/>
  <c r="C464" i="11"/>
  <c r="A465" i="11"/>
  <c r="B465" i="11"/>
  <c r="C465" i="11" s="1"/>
  <c r="A466" i="11"/>
  <c r="B466" i="11"/>
  <c r="C466" i="11" s="1"/>
  <c r="A467" i="11"/>
  <c r="B467" i="11"/>
  <c r="C467" i="11" s="1"/>
  <c r="A468" i="11"/>
  <c r="B468" i="11"/>
  <c r="C468" i="11" s="1"/>
  <c r="A469" i="11"/>
  <c r="B469" i="11"/>
  <c r="C469" i="11" s="1"/>
  <c r="A470" i="11"/>
  <c r="B470" i="11"/>
  <c r="C470" i="11"/>
  <c r="A471" i="11"/>
  <c r="B471" i="11"/>
  <c r="C471" i="11"/>
  <c r="A472" i="11"/>
  <c r="B472" i="11"/>
  <c r="C472" i="11" s="1"/>
  <c r="A473" i="11"/>
  <c r="B473" i="11"/>
  <c r="C473" i="11"/>
  <c r="A474" i="11"/>
  <c r="B474" i="11"/>
  <c r="C474" i="11"/>
  <c r="A475" i="11"/>
  <c r="B475" i="11"/>
  <c r="C475" i="11" s="1"/>
  <c r="A476" i="11"/>
  <c r="B476" i="11"/>
  <c r="C476" i="11"/>
  <c r="A477" i="11"/>
  <c r="B477" i="11"/>
  <c r="C477" i="11"/>
  <c r="A478" i="11"/>
  <c r="B478" i="11"/>
  <c r="C478" i="11"/>
  <c r="A479" i="11"/>
  <c r="B479" i="11"/>
  <c r="C479" i="11" s="1"/>
  <c r="A480" i="11"/>
  <c r="B480" i="11"/>
  <c r="C480" i="11"/>
  <c r="A481" i="11"/>
  <c r="B481" i="11"/>
  <c r="C481" i="11" s="1"/>
  <c r="A482" i="11"/>
  <c r="B482" i="11"/>
  <c r="C482" i="11"/>
  <c r="A483" i="11"/>
  <c r="B483" i="11"/>
  <c r="C483" i="11" s="1"/>
  <c r="A484" i="11"/>
  <c r="B484" i="11"/>
  <c r="C484" i="11" s="1"/>
  <c r="A485" i="11"/>
  <c r="B485" i="11"/>
  <c r="C485" i="11"/>
  <c r="A486" i="11"/>
  <c r="B486" i="11"/>
  <c r="C486" i="11"/>
  <c r="A487" i="11"/>
  <c r="B487" i="11"/>
  <c r="C487" i="11"/>
  <c r="A488" i="11"/>
  <c r="B488" i="11"/>
  <c r="C488" i="11" s="1"/>
  <c r="A489" i="11"/>
  <c r="B489" i="11"/>
  <c r="C489" i="11"/>
  <c r="A490" i="11"/>
  <c r="B490" i="11"/>
  <c r="C490" i="11" s="1"/>
  <c r="A491" i="11"/>
  <c r="B491" i="11"/>
  <c r="C491" i="11" s="1"/>
  <c r="A492" i="11"/>
  <c r="B492" i="11"/>
  <c r="C492" i="11"/>
  <c r="A493" i="11"/>
  <c r="B493" i="11"/>
  <c r="C493" i="11" s="1"/>
  <c r="A494" i="11"/>
  <c r="B494" i="11"/>
  <c r="C494" i="11"/>
  <c r="A495" i="11"/>
  <c r="B495" i="11"/>
  <c r="C495" i="11" s="1"/>
  <c r="A496" i="11"/>
  <c r="B496" i="11"/>
  <c r="C496" i="11"/>
  <c r="A497" i="11"/>
  <c r="B497" i="11"/>
  <c r="C497" i="11" s="1"/>
  <c r="A498" i="11"/>
  <c r="B498" i="11"/>
  <c r="C498" i="11" s="1"/>
  <c r="A499" i="11"/>
  <c r="B499" i="11"/>
  <c r="C499" i="11" s="1"/>
  <c r="A500" i="11"/>
  <c r="B500" i="11"/>
  <c r="C500" i="11" s="1"/>
  <c r="A501" i="11"/>
  <c r="B501" i="11"/>
  <c r="C501" i="11"/>
  <c r="A502" i="11"/>
  <c r="B502" i="11"/>
  <c r="C502" i="11"/>
  <c r="A503" i="11"/>
  <c r="B503" i="11"/>
  <c r="C503" i="11"/>
  <c r="A504" i="11"/>
  <c r="B504" i="11"/>
  <c r="C504" i="11" s="1"/>
  <c r="A3" i="9"/>
  <c r="B6" i="9"/>
  <c r="C6" i="9"/>
  <c r="B7" i="9"/>
  <c r="B8" i="9"/>
  <c r="A11" i="9"/>
  <c r="B11" i="9"/>
  <c r="C11" i="9"/>
  <c r="C8" i="9" s="1"/>
  <c r="A12" i="9"/>
  <c r="B12" i="9"/>
  <c r="C12" i="9"/>
  <c r="A13" i="9"/>
  <c r="B13" i="9"/>
  <c r="C13" i="9" s="1"/>
  <c r="A14" i="9"/>
  <c r="B14" i="9"/>
  <c r="C14" i="9" s="1"/>
  <c r="A15" i="9"/>
  <c r="B15" i="9"/>
  <c r="C15" i="9" s="1"/>
  <c r="C7" i="9" s="1"/>
  <c r="I15" i="4" s="1"/>
  <c r="A16" i="9"/>
  <c r="B16" i="9"/>
  <c r="C16" i="9" s="1"/>
  <c r="A17" i="9"/>
  <c r="B17" i="9"/>
  <c r="C17" i="9" s="1"/>
  <c r="A18" i="9"/>
  <c r="B18" i="9"/>
  <c r="C18" i="9"/>
  <c r="A19" i="9"/>
  <c r="B19" i="9"/>
  <c r="C19" i="9"/>
  <c r="A20" i="9"/>
  <c r="B20" i="9"/>
  <c r="C20" i="9" s="1"/>
  <c r="A21" i="9"/>
  <c r="B21" i="9"/>
  <c r="C21" i="9"/>
  <c r="A22" i="9"/>
  <c r="B22" i="9"/>
  <c r="C22" i="9" s="1"/>
  <c r="A23" i="9"/>
  <c r="B23" i="9"/>
  <c r="C23" i="9"/>
  <c r="A24" i="9"/>
  <c r="B24" i="9"/>
  <c r="C24" i="9" s="1"/>
  <c r="A25" i="9"/>
  <c r="B25" i="9"/>
  <c r="C25" i="9" s="1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 s="1"/>
  <c r="A32" i="9"/>
  <c r="B32" i="9"/>
  <c r="C32" i="9" s="1"/>
  <c r="A33" i="9"/>
  <c r="B33" i="9"/>
  <c r="C33" i="9"/>
  <c r="A34" i="9"/>
  <c r="B34" i="9"/>
  <c r="C34" i="9" s="1"/>
  <c r="A35" i="9"/>
  <c r="B35" i="9"/>
  <c r="C35" i="9"/>
  <c r="A36" i="9"/>
  <c r="B36" i="9"/>
  <c r="C36" i="9"/>
  <c r="A37" i="9"/>
  <c r="B37" i="9"/>
  <c r="C37" i="9"/>
  <c r="A38" i="9"/>
  <c r="B38" i="9"/>
  <c r="C38" i="9" s="1"/>
  <c r="A39" i="9"/>
  <c r="B39" i="9"/>
  <c r="C39" i="9"/>
  <c r="A40" i="9"/>
  <c r="B40" i="9"/>
  <c r="C40" i="9" s="1"/>
  <c r="A41" i="9"/>
  <c r="B41" i="9"/>
  <c r="C41" i="9" s="1"/>
  <c r="A42" i="9"/>
  <c r="B42" i="9"/>
  <c r="C42" i="9"/>
  <c r="A43" i="9"/>
  <c r="B43" i="9"/>
  <c r="C43" i="9"/>
  <c r="A44" i="9"/>
  <c r="B44" i="9"/>
  <c r="C44" i="9"/>
  <c r="A45" i="9"/>
  <c r="B45" i="9"/>
  <c r="C45" i="9" s="1"/>
  <c r="A46" i="9"/>
  <c r="B46" i="9"/>
  <c r="C46" i="9" s="1"/>
  <c r="A47" i="9"/>
  <c r="B47" i="9"/>
  <c r="C47" i="9" s="1"/>
  <c r="A48" i="9"/>
  <c r="B48" i="9"/>
  <c r="C48" i="9" s="1"/>
  <c r="A49" i="9"/>
  <c r="B49" i="9"/>
  <c r="C49" i="9"/>
  <c r="A50" i="9"/>
  <c r="B50" i="9"/>
  <c r="C50" i="9" s="1"/>
  <c r="A51" i="9"/>
  <c r="B51" i="9"/>
  <c r="C51" i="9"/>
  <c r="A52" i="9"/>
  <c r="B52" i="9"/>
  <c r="C52" i="9" s="1"/>
  <c r="A53" i="9"/>
  <c r="B53" i="9"/>
  <c r="C53" i="9" s="1"/>
  <c r="A54" i="9"/>
  <c r="B54" i="9"/>
  <c r="C54" i="9" s="1"/>
  <c r="A55" i="9"/>
  <c r="B55" i="9"/>
  <c r="C55" i="9"/>
  <c r="A56" i="9"/>
  <c r="B56" i="9"/>
  <c r="C56" i="9" s="1"/>
  <c r="A57" i="9"/>
  <c r="B57" i="9"/>
  <c r="C57" i="9" s="1"/>
  <c r="A58" i="9"/>
  <c r="B58" i="9"/>
  <c r="C58" i="9"/>
  <c r="A59" i="9"/>
  <c r="B59" i="9"/>
  <c r="C59" i="9"/>
  <c r="A60" i="9"/>
  <c r="B60" i="9"/>
  <c r="C60" i="9"/>
  <c r="A61" i="9"/>
  <c r="B61" i="9"/>
  <c r="C61" i="9" s="1"/>
  <c r="A62" i="9"/>
  <c r="B62" i="9"/>
  <c r="C62" i="9"/>
  <c r="A63" i="9"/>
  <c r="B63" i="9"/>
  <c r="C63" i="9" s="1"/>
  <c r="A64" i="9"/>
  <c r="B64" i="9"/>
  <c r="C64" i="9" s="1"/>
  <c r="A65" i="9"/>
  <c r="B65" i="9"/>
  <c r="C65" i="9"/>
  <c r="A66" i="9"/>
  <c r="B66" i="9"/>
  <c r="C66" i="9" s="1"/>
  <c r="A67" i="9"/>
  <c r="B67" i="9"/>
  <c r="C67" i="9"/>
  <c r="A68" i="9"/>
  <c r="B68" i="9"/>
  <c r="C68" i="9"/>
  <c r="A69" i="9"/>
  <c r="B69" i="9"/>
  <c r="C69" i="9"/>
  <c r="A70" i="9"/>
  <c r="B70" i="9"/>
  <c r="C70" i="9" s="1"/>
  <c r="A71" i="9"/>
  <c r="B71" i="9"/>
  <c r="C71" i="9"/>
  <c r="A72" i="9"/>
  <c r="B72" i="9"/>
  <c r="C72" i="9" s="1"/>
  <c r="A73" i="9"/>
  <c r="B73" i="9"/>
  <c r="C73" i="9" s="1"/>
  <c r="A74" i="9"/>
  <c r="B74" i="9"/>
  <c r="C74" i="9" s="1"/>
  <c r="A75" i="9"/>
  <c r="B75" i="9"/>
  <c r="C75" i="9"/>
  <c r="A76" i="9"/>
  <c r="B76" i="9"/>
  <c r="C76" i="9"/>
  <c r="A77" i="9"/>
  <c r="B77" i="9"/>
  <c r="C77" i="9" s="1"/>
  <c r="A78" i="9"/>
  <c r="B78" i="9"/>
  <c r="C78" i="9"/>
  <c r="A79" i="9"/>
  <c r="B79" i="9"/>
  <c r="C79" i="9"/>
  <c r="A80" i="9"/>
  <c r="B80" i="9"/>
  <c r="C80" i="9" s="1"/>
  <c r="A81" i="9"/>
  <c r="B81" i="9"/>
  <c r="C81" i="9"/>
  <c r="A82" i="9"/>
  <c r="B82" i="9"/>
  <c r="C82" i="9"/>
  <c r="A83" i="9"/>
  <c r="B83" i="9"/>
  <c r="C83" i="9"/>
  <c r="A84" i="9"/>
  <c r="B84" i="9"/>
  <c r="C84" i="9" s="1"/>
  <c r="A85" i="9"/>
  <c r="B85" i="9"/>
  <c r="C85" i="9"/>
  <c r="A86" i="9"/>
  <c r="B86" i="9"/>
  <c r="C86" i="9"/>
  <c r="A87" i="9"/>
  <c r="B87" i="9"/>
  <c r="C87" i="9"/>
  <c r="A88" i="9"/>
  <c r="B88" i="9"/>
  <c r="C88" i="9" s="1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 s="1"/>
  <c r="A96" i="9"/>
  <c r="B96" i="9"/>
  <c r="C96" i="9" s="1"/>
  <c r="A97" i="9"/>
  <c r="B97" i="9"/>
  <c r="C97" i="9"/>
  <c r="A98" i="9"/>
  <c r="B98" i="9"/>
  <c r="C98" i="9" s="1"/>
  <c r="A99" i="9"/>
  <c r="B99" i="9"/>
  <c r="C99" i="9"/>
  <c r="A100" i="9"/>
  <c r="B100" i="9"/>
  <c r="C100" i="9"/>
  <c r="A101" i="9"/>
  <c r="B101" i="9"/>
  <c r="C101" i="9"/>
  <c r="A102" i="9"/>
  <c r="B102" i="9"/>
  <c r="C102" i="9" s="1"/>
  <c r="A103" i="9"/>
  <c r="B103" i="9"/>
  <c r="C103" i="9"/>
  <c r="A104" i="9"/>
  <c r="B104" i="9"/>
  <c r="C104" i="9" s="1"/>
  <c r="A105" i="9"/>
  <c r="B105" i="9"/>
  <c r="C105" i="9" s="1"/>
  <c r="A106" i="9"/>
  <c r="B106" i="9"/>
  <c r="C106" i="9"/>
  <c r="A107" i="9"/>
  <c r="B107" i="9"/>
  <c r="C107" i="9"/>
  <c r="A108" i="9"/>
  <c r="B108" i="9"/>
  <c r="C108" i="9"/>
  <c r="A109" i="9"/>
  <c r="B109" i="9"/>
  <c r="C109" i="9" s="1"/>
  <c r="A110" i="9"/>
  <c r="B110" i="9"/>
  <c r="C110" i="9"/>
  <c r="A111" i="9"/>
  <c r="B111" i="9"/>
  <c r="C111" i="9" s="1"/>
  <c r="A112" i="9"/>
  <c r="B112" i="9"/>
  <c r="C112" i="9" s="1"/>
  <c r="A113" i="9"/>
  <c r="B113" i="9"/>
  <c r="C113" i="9"/>
  <c r="A114" i="9"/>
  <c r="B114" i="9"/>
  <c r="C114" i="9" s="1"/>
  <c r="A115" i="9"/>
  <c r="B115" i="9"/>
  <c r="C115" i="9"/>
  <c r="A116" i="9"/>
  <c r="B116" i="9"/>
  <c r="C116" i="9" s="1"/>
  <c r="A117" i="9"/>
  <c r="B117" i="9"/>
  <c r="C117" i="9" s="1"/>
  <c r="A118" i="9"/>
  <c r="B118" i="9"/>
  <c r="C118" i="9"/>
  <c r="A119" i="9"/>
  <c r="B119" i="9"/>
  <c r="C119" i="9"/>
  <c r="A120" i="9"/>
  <c r="B120" i="9"/>
  <c r="C120" i="9" s="1"/>
  <c r="A121" i="9"/>
  <c r="B121" i="9"/>
  <c r="C121" i="9"/>
  <c r="A122" i="9"/>
  <c r="B122" i="9"/>
  <c r="C122" i="9"/>
  <c r="A123" i="9"/>
  <c r="B123" i="9"/>
  <c r="C123" i="9"/>
  <c r="A124" i="9"/>
  <c r="B124" i="9"/>
  <c r="C124" i="9" s="1"/>
  <c r="A125" i="9"/>
  <c r="B125" i="9"/>
  <c r="C125" i="9"/>
  <c r="A126" i="9"/>
  <c r="B126" i="9"/>
  <c r="C126" i="9"/>
  <c r="A127" i="9"/>
  <c r="B127" i="9"/>
  <c r="C127" i="9" s="1"/>
  <c r="A128" i="9"/>
  <c r="B128" i="9"/>
  <c r="C128" i="9" s="1"/>
  <c r="A129" i="9"/>
  <c r="B129" i="9"/>
  <c r="C129" i="9"/>
  <c r="A130" i="9"/>
  <c r="B130" i="9"/>
  <c r="C130" i="9" s="1"/>
  <c r="A131" i="9"/>
  <c r="B131" i="9"/>
  <c r="C131" i="9"/>
  <c r="A132" i="9"/>
  <c r="B132" i="9"/>
  <c r="C132" i="9" s="1"/>
  <c r="A133" i="9"/>
  <c r="B133" i="9"/>
  <c r="C133" i="9"/>
  <c r="A134" i="9"/>
  <c r="B134" i="9"/>
  <c r="C134" i="9" s="1"/>
  <c r="A135" i="9"/>
  <c r="B135" i="9"/>
  <c r="C135" i="9" s="1"/>
  <c r="A136" i="9"/>
  <c r="B136" i="9"/>
  <c r="C136" i="9" s="1"/>
  <c r="A137" i="9"/>
  <c r="B137" i="9"/>
  <c r="C137" i="9" s="1"/>
  <c r="A138" i="9"/>
  <c r="B138" i="9"/>
  <c r="C138" i="9"/>
  <c r="A139" i="9"/>
  <c r="B139" i="9"/>
  <c r="C139" i="9"/>
  <c r="A140" i="9"/>
  <c r="B140" i="9"/>
  <c r="C140" i="9"/>
  <c r="A141" i="9"/>
  <c r="B141" i="9"/>
  <c r="C141" i="9" s="1"/>
  <c r="A142" i="9"/>
  <c r="B142" i="9"/>
  <c r="C142" i="9"/>
  <c r="A143" i="9"/>
  <c r="B143" i="9"/>
  <c r="C143" i="9" s="1"/>
  <c r="A144" i="9"/>
  <c r="B144" i="9"/>
  <c r="C144" i="9" s="1"/>
  <c r="A145" i="9"/>
  <c r="B145" i="9"/>
  <c r="C145" i="9" s="1"/>
  <c r="A146" i="9"/>
  <c r="B146" i="9"/>
  <c r="C146" i="9" s="1"/>
  <c r="A147" i="9"/>
  <c r="B147" i="9"/>
  <c r="C147" i="9"/>
  <c r="A148" i="9"/>
  <c r="B148" i="9"/>
  <c r="C148" i="9" s="1"/>
  <c r="A149" i="9"/>
  <c r="B149" i="9"/>
  <c r="C149" i="9" s="1"/>
  <c r="A150" i="9"/>
  <c r="B150" i="9"/>
  <c r="C150" i="9" s="1"/>
  <c r="A151" i="9"/>
  <c r="B151" i="9"/>
  <c r="C151" i="9"/>
  <c r="A152" i="9"/>
  <c r="B152" i="9"/>
  <c r="C152" i="9" s="1"/>
  <c r="A153" i="9"/>
  <c r="B153" i="9"/>
  <c r="C153" i="9" s="1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 s="1"/>
  <c r="A160" i="9"/>
  <c r="B160" i="9"/>
  <c r="C160" i="9" s="1"/>
  <c r="A161" i="9"/>
  <c r="B161" i="9"/>
  <c r="C161" i="9"/>
  <c r="A162" i="9"/>
  <c r="B162" i="9"/>
  <c r="C162" i="9" s="1"/>
  <c r="A163" i="9"/>
  <c r="B163" i="9"/>
  <c r="C163" i="9"/>
  <c r="A164" i="9"/>
  <c r="B164" i="9"/>
  <c r="C164" i="9"/>
  <c r="A165" i="9"/>
  <c r="B165" i="9"/>
  <c r="C165" i="9"/>
  <c r="A166" i="9"/>
  <c r="B166" i="9"/>
  <c r="C166" i="9" s="1"/>
  <c r="A167" i="9"/>
  <c r="B167" i="9"/>
  <c r="C167" i="9"/>
  <c r="A168" i="9"/>
  <c r="B168" i="9"/>
  <c r="C168" i="9" s="1"/>
  <c r="A169" i="9"/>
  <c r="B169" i="9"/>
  <c r="C169" i="9" s="1"/>
  <c r="A170" i="9"/>
  <c r="B170" i="9"/>
  <c r="C170" i="9" s="1"/>
  <c r="A171" i="9"/>
  <c r="B171" i="9"/>
  <c r="C171" i="9"/>
  <c r="A172" i="9"/>
  <c r="B172" i="9"/>
  <c r="C172" i="9"/>
  <c r="A173" i="9"/>
  <c r="B173" i="9"/>
  <c r="C173" i="9" s="1"/>
  <c r="A174" i="9"/>
  <c r="B174" i="9"/>
  <c r="C174" i="9" s="1"/>
  <c r="A175" i="9"/>
  <c r="B175" i="9"/>
  <c r="C175" i="9" s="1"/>
  <c r="A176" i="9"/>
  <c r="B176" i="9"/>
  <c r="C176" i="9" s="1"/>
  <c r="A177" i="9"/>
  <c r="B177" i="9"/>
  <c r="C177" i="9" s="1"/>
  <c r="A178" i="9"/>
  <c r="B178" i="9"/>
  <c r="C178" i="9" s="1"/>
  <c r="A179" i="9"/>
  <c r="B179" i="9"/>
  <c r="C179" i="9"/>
  <c r="A180" i="9"/>
  <c r="B180" i="9"/>
  <c r="C180" i="9" s="1"/>
  <c r="A181" i="9"/>
  <c r="B181" i="9"/>
  <c r="C181" i="9" s="1"/>
  <c r="A182" i="9"/>
  <c r="B182" i="9"/>
  <c r="C182" i="9"/>
  <c r="A183" i="9"/>
  <c r="B183" i="9"/>
  <c r="C183" i="9"/>
  <c r="A184" i="9"/>
  <c r="B184" i="9"/>
  <c r="C184" i="9" s="1"/>
  <c r="A185" i="9"/>
  <c r="B185" i="9"/>
  <c r="C185" i="9"/>
  <c r="A186" i="9"/>
  <c r="B186" i="9"/>
  <c r="C186" i="9"/>
  <c r="A187" i="9"/>
  <c r="B187" i="9"/>
  <c r="C187" i="9"/>
  <c r="A188" i="9"/>
  <c r="B188" i="9"/>
  <c r="C188" i="9" s="1"/>
  <c r="A189" i="9"/>
  <c r="B189" i="9"/>
  <c r="C189" i="9" s="1"/>
  <c r="A190" i="9"/>
  <c r="B190" i="9"/>
  <c r="C190" i="9"/>
  <c r="A191" i="9"/>
  <c r="B191" i="9"/>
  <c r="C191" i="9" s="1"/>
  <c r="A192" i="9"/>
  <c r="B192" i="9"/>
  <c r="C192" i="9" s="1"/>
  <c r="A193" i="9"/>
  <c r="B193" i="9"/>
  <c r="C193" i="9"/>
  <c r="A194" i="9"/>
  <c r="B194" i="9"/>
  <c r="C194" i="9" s="1"/>
  <c r="A195" i="9"/>
  <c r="B195" i="9"/>
  <c r="C195" i="9"/>
  <c r="A196" i="9"/>
  <c r="B196" i="9"/>
  <c r="C196" i="9"/>
  <c r="A197" i="9"/>
  <c r="B197" i="9"/>
  <c r="C197" i="9"/>
  <c r="A198" i="9"/>
  <c r="B198" i="9"/>
  <c r="C198" i="9" s="1"/>
  <c r="A199" i="9"/>
  <c r="B199" i="9"/>
  <c r="C199" i="9"/>
  <c r="A200" i="9"/>
  <c r="B200" i="9"/>
  <c r="C200" i="9"/>
  <c r="A201" i="9"/>
  <c r="B201" i="9"/>
  <c r="C201" i="9"/>
  <c r="A202" i="9"/>
  <c r="B202" i="9"/>
  <c r="C202" i="9" s="1"/>
  <c r="A203" i="9"/>
  <c r="B203" i="9"/>
  <c r="C203" i="9"/>
  <c r="A204" i="9"/>
  <c r="B204" i="9"/>
  <c r="C204" i="9" s="1"/>
  <c r="A205" i="9"/>
  <c r="B205" i="9"/>
  <c r="C205" i="9"/>
  <c r="A206" i="9"/>
  <c r="B206" i="9"/>
  <c r="C206" i="9" s="1"/>
  <c r="A207" i="9"/>
  <c r="B207" i="9"/>
  <c r="C207" i="9" s="1"/>
  <c r="A208" i="9"/>
  <c r="B208" i="9"/>
  <c r="C208" i="9" s="1"/>
  <c r="A209" i="9"/>
  <c r="B209" i="9"/>
  <c r="C209" i="9"/>
  <c r="A210" i="9"/>
  <c r="B210" i="9"/>
  <c r="C210" i="9" s="1"/>
  <c r="A211" i="9"/>
  <c r="B211" i="9"/>
  <c r="C211" i="9" s="1"/>
  <c r="A212" i="9"/>
  <c r="B212" i="9"/>
  <c r="C212" i="9" s="1"/>
  <c r="A213" i="9"/>
  <c r="B213" i="9"/>
  <c r="C213" i="9"/>
  <c r="A214" i="9"/>
  <c r="B214" i="9"/>
  <c r="C214" i="9" s="1"/>
  <c r="A215" i="9"/>
  <c r="B215" i="9"/>
  <c r="C215" i="9" s="1"/>
  <c r="A216" i="9"/>
  <c r="B216" i="9"/>
  <c r="C216" i="9" s="1"/>
  <c r="A217" i="9"/>
  <c r="B217" i="9"/>
  <c r="C217" i="9"/>
  <c r="A218" i="9"/>
  <c r="B218" i="9"/>
  <c r="C218" i="9" s="1"/>
  <c r="A219" i="9"/>
  <c r="B219" i="9"/>
  <c r="C219" i="9" s="1"/>
  <c r="A220" i="9"/>
  <c r="B220" i="9"/>
  <c r="C220" i="9"/>
  <c r="A221" i="9"/>
  <c r="B221" i="9"/>
  <c r="C221" i="9"/>
  <c r="A222" i="9"/>
  <c r="B222" i="9"/>
  <c r="C222" i="9" s="1"/>
  <c r="A223" i="9"/>
  <c r="B223" i="9"/>
  <c r="C223" i="9"/>
  <c r="A224" i="9"/>
  <c r="B224" i="9"/>
  <c r="C224" i="9" s="1"/>
  <c r="A225" i="9"/>
  <c r="B225" i="9"/>
  <c r="C225" i="9"/>
  <c r="A226" i="9"/>
  <c r="B226" i="9"/>
  <c r="C226" i="9" s="1"/>
  <c r="A227" i="9"/>
  <c r="B227" i="9"/>
  <c r="C227" i="9" s="1"/>
  <c r="A228" i="9"/>
  <c r="B228" i="9"/>
  <c r="C228" i="9"/>
  <c r="A229" i="9"/>
  <c r="B229" i="9"/>
  <c r="C229" i="9"/>
  <c r="A230" i="9"/>
  <c r="B230" i="9"/>
  <c r="C230" i="9" s="1"/>
  <c r="A231" i="9"/>
  <c r="B231" i="9"/>
  <c r="C231" i="9"/>
  <c r="A232" i="9"/>
  <c r="B232" i="9"/>
  <c r="C232" i="9" s="1"/>
  <c r="A233" i="9"/>
  <c r="B233" i="9"/>
  <c r="C233" i="9"/>
  <c r="A234" i="9"/>
  <c r="B234" i="9"/>
  <c r="C234" i="9" s="1"/>
  <c r="A235" i="9"/>
  <c r="B235" i="9"/>
  <c r="C235" i="9" s="1"/>
  <c r="A236" i="9"/>
  <c r="B236" i="9"/>
  <c r="C236" i="9" s="1"/>
  <c r="A237" i="9"/>
  <c r="B237" i="9"/>
  <c r="C237" i="9"/>
  <c r="A238" i="9"/>
  <c r="B238" i="9"/>
  <c r="C238" i="9" s="1"/>
  <c r="A239" i="9"/>
  <c r="B239" i="9"/>
  <c r="C239" i="9" s="1"/>
  <c r="A240" i="9"/>
  <c r="B240" i="9"/>
  <c r="C240" i="9" s="1"/>
  <c r="A241" i="9"/>
  <c r="B241" i="9"/>
  <c r="C241" i="9"/>
  <c r="A242" i="9"/>
  <c r="B242" i="9"/>
  <c r="C242" i="9" s="1"/>
  <c r="A243" i="9"/>
  <c r="B243" i="9"/>
  <c r="C243" i="9" s="1"/>
  <c r="A244" i="9"/>
  <c r="B244" i="9"/>
  <c r="C244" i="9" s="1"/>
  <c r="A245" i="9"/>
  <c r="B245" i="9"/>
  <c r="C245" i="9"/>
  <c r="A246" i="9"/>
  <c r="B246" i="9"/>
  <c r="C246" i="9" s="1"/>
  <c r="A247" i="9"/>
  <c r="B247" i="9"/>
  <c r="C247" i="9" s="1"/>
  <c r="A248" i="9"/>
  <c r="B248" i="9"/>
  <c r="C248" i="9" s="1"/>
  <c r="A249" i="9"/>
  <c r="B249" i="9"/>
  <c r="C249" i="9"/>
  <c r="A250" i="9"/>
  <c r="B250" i="9"/>
  <c r="C250" i="9" s="1"/>
  <c r="A251" i="9"/>
  <c r="B251" i="9"/>
  <c r="C251" i="9" s="1"/>
  <c r="A252" i="9"/>
  <c r="B252" i="9"/>
  <c r="C252" i="9"/>
  <c r="A253" i="9"/>
  <c r="B253" i="9"/>
  <c r="C253" i="9"/>
  <c r="A254" i="9"/>
  <c r="B254" i="9"/>
  <c r="C254" i="9" s="1"/>
  <c r="A255" i="9"/>
  <c r="B255" i="9"/>
  <c r="C255" i="9"/>
  <c r="A256" i="9"/>
  <c r="B256" i="9"/>
  <c r="C256" i="9"/>
  <c r="A257" i="9"/>
  <c r="B257" i="9"/>
  <c r="C257" i="9"/>
  <c r="A258" i="9"/>
  <c r="B258" i="9"/>
  <c r="C258" i="9" s="1"/>
  <c r="A259" i="9"/>
  <c r="B259" i="9"/>
  <c r="C259" i="9"/>
  <c r="A260" i="9"/>
  <c r="B260" i="9"/>
  <c r="C260" i="9"/>
  <c r="A261" i="9"/>
  <c r="B261" i="9"/>
  <c r="C261" i="9"/>
  <c r="A262" i="9"/>
  <c r="B262" i="9"/>
  <c r="C262" i="9" s="1"/>
  <c r="A263" i="9"/>
  <c r="B263" i="9"/>
  <c r="C263" i="9"/>
  <c r="A264" i="9"/>
  <c r="B264" i="9"/>
  <c r="C264" i="9" s="1"/>
  <c r="A265" i="9"/>
  <c r="B265" i="9"/>
  <c r="C265" i="9"/>
  <c r="A266" i="9"/>
  <c r="B266" i="9"/>
  <c r="C266" i="9" s="1"/>
  <c r="A267" i="9"/>
  <c r="B267" i="9"/>
  <c r="C267" i="9" s="1"/>
  <c r="A268" i="9"/>
  <c r="B268" i="9"/>
  <c r="C268" i="9" s="1"/>
  <c r="A269" i="9"/>
  <c r="B269" i="9"/>
  <c r="C269" i="9"/>
  <c r="A270" i="9"/>
  <c r="B270" i="9"/>
  <c r="C270" i="9" s="1"/>
  <c r="A271" i="9"/>
  <c r="B271" i="9"/>
  <c r="C271" i="9" s="1"/>
  <c r="A272" i="9"/>
  <c r="B272" i="9"/>
  <c r="C272" i="9"/>
  <c r="A273" i="9"/>
  <c r="B273" i="9"/>
  <c r="C273" i="9"/>
  <c r="A274" i="9"/>
  <c r="B274" i="9"/>
  <c r="C274" i="9" s="1"/>
  <c r="A275" i="9"/>
  <c r="B275" i="9"/>
  <c r="C275" i="9"/>
  <c r="A276" i="9"/>
  <c r="B276" i="9"/>
  <c r="C276" i="9"/>
  <c r="A277" i="9"/>
  <c r="B277" i="9"/>
  <c r="C277" i="9"/>
  <c r="A278" i="9"/>
  <c r="B278" i="9"/>
  <c r="C278" i="9" s="1"/>
  <c r="A279" i="9"/>
  <c r="B279" i="9"/>
  <c r="C279" i="9"/>
  <c r="A280" i="9"/>
  <c r="B280" i="9"/>
  <c r="C280" i="9" s="1"/>
  <c r="A281" i="9"/>
  <c r="B281" i="9"/>
  <c r="C281" i="9"/>
  <c r="A282" i="9"/>
  <c r="B282" i="9"/>
  <c r="C282" i="9" s="1"/>
  <c r="A283" i="9"/>
  <c r="B283" i="9"/>
  <c r="C283" i="9" s="1"/>
  <c r="A284" i="9"/>
  <c r="B284" i="9"/>
  <c r="C284" i="9" s="1"/>
  <c r="A285" i="9"/>
  <c r="B285" i="9"/>
  <c r="C285" i="9"/>
  <c r="A286" i="9"/>
  <c r="B286" i="9"/>
  <c r="C286" i="9" s="1"/>
  <c r="A287" i="9"/>
  <c r="B287" i="9"/>
  <c r="C287" i="9" s="1"/>
  <c r="A288" i="9"/>
  <c r="B288" i="9"/>
  <c r="C288" i="9" s="1"/>
  <c r="A289" i="9"/>
  <c r="B289" i="9"/>
  <c r="C289" i="9"/>
  <c r="A290" i="9"/>
  <c r="B290" i="9"/>
  <c r="C290" i="9" s="1"/>
  <c r="A291" i="9"/>
  <c r="B291" i="9"/>
  <c r="C291" i="9" s="1"/>
  <c r="A292" i="9"/>
  <c r="B292" i="9"/>
  <c r="C292" i="9"/>
  <c r="A293" i="9"/>
  <c r="B293" i="9"/>
  <c r="C293" i="9"/>
  <c r="A294" i="9"/>
  <c r="B294" i="9"/>
  <c r="C294" i="9" s="1"/>
  <c r="A295" i="9"/>
  <c r="B295" i="9"/>
  <c r="C295" i="9"/>
  <c r="A296" i="9"/>
  <c r="B296" i="9"/>
  <c r="C296" i="9"/>
  <c r="A297" i="9"/>
  <c r="B297" i="9"/>
  <c r="C297" i="9"/>
  <c r="A298" i="9"/>
  <c r="B298" i="9"/>
  <c r="C298" i="9" s="1"/>
  <c r="A299" i="9"/>
  <c r="B299" i="9"/>
  <c r="C299" i="9"/>
  <c r="A300" i="9"/>
  <c r="B300" i="9"/>
  <c r="C300" i="9"/>
  <c r="A301" i="9"/>
  <c r="B301" i="9"/>
  <c r="C301" i="9"/>
  <c r="A302" i="9"/>
  <c r="B302" i="9"/>
  <c r="C302" i="9" s="1"/>
  <c r="A303" i="9"/>
  <c r="B303" i="9"/>
  <c r="C303" i="9"/>
  <c r="A304" i="9"/>
  <c r="B304" i="9"/>
  <c r="C304" i="9" s="1"/>
  <c r="A305" i="9"/>
  <c r="B305" i="9"/>
  <c r="C305" i="9"/>
  <c r="A306" i="9"/>
  <c r="B306" i="9"/>
  <c r="C306" i="9" s="1"/>
  <c r="A307" i="9"/>
  <c r="B307" i="9"/>
  <c r="C307" i="9" s="1"/>
  <c r="A308" i="9"/>
  <c r="B308" i="9"/>
  <c r="C308" i="9" s="1"/>
  <c r="A309" i="9"/>
  <c r="B309" i="9"/>
  <c r="C309" i="9"/>
  <c r="A310" i="9"/>
  <c r="B310" i="9"/>
  <c r="C310" i="9" s="1"/>
  <c r="A311" i="9"/>
  <c r="B311" i="9"/>
  <c r="C311" i="9" s="1"/>
  <c r="A312" i="9"/>
  <c r="B312" i="9"/>
  <c r="C312" i="9" s="1"/>
  <c r="A313" i="9"/>
  <c r="B313" i="9"/>
  <c r="C313" i="9"/>
  <c r="A314" i="9"/>
  <c r="B314" i="9"/>
  <c r="C314" i="9" s="1"/>
  <c r="A315" i="9"/>
  <c r="B315" i="9"/>
  <c r="C315" i="9" s="1"/>
  <c r="A316" i="9"/>
  <c r="B316" i="9"/>
  <c r="C316" i="9"/>
  <c r="A317" i="9"/>
  <c r="B317" i="9"/>
  <c r="C317" i="9"/>
  <c r="A318" i="9"/>
  <c r="B318" i="9"/>
  <c r="C318" i="9" s="1"/>
  <c r="A319" i="9"/>
  <c r="B319" i="9"/>
  <c r="C319" i="9"/>
  <c r="A320" i="9"/>
  <c r="B320" i="9"/>
  <c r="C320" i="9"/>
  <c r="A321" i="9"/>
  <c r="B321" i="9"/>
  <c r="C321" i="9"/>
  <c r="A322" i="9"/>
  <c r="B322" i="9"/>
  <c r="C322" i="9" s="1"/>
  <c r="A323" i="9"/>
  <c r="B323" i="9"/>
  <c r="C323" i="9"/>
  <c r="A324" i="9"/>
  <c r="B324" i="9"/>
  <c r="C324" i="9"/>
  <c r="A325" i="9"/>
  <c r="B325" i="9"/>
  <c r="C325" i="9"/>
  <c r="A326" i="9"/>
  <c r="B326" i="9"/>
  <c r="C326" i="9" s="1"/>
  <c r="A327" i="9"/>
  <c r="B327" i="9"/>
  <c r="C327" i="9"/>
  <c r="A328" i="9"/>
  <c r="B328" i="9"/>
  <c r="C328" i="9" s="1"/>
  <c r="A329" i="9"/>
  <c r="B329" i="9"/>
  <c r="C329" i="9"/>
  <c r="A330" i="9"/>
  <c r="B330" i="9"/>
  <c r="C330" i="9" s="1"/>
  <c r="A331" i="9"/>
  <c r="B331" i="9"/>
  <c r="C331" i="9" s="1"/>
  <c r="A332" i="9"/>
  <c r="B332" i="9"/>
  <c r="C332" i="9"/>
  <c r="A333" i="9"/>
  <c r="B333" i="9"/>
  <c r="C333" i="9"/>
  <c r="A334" i="9"/>
  <c r="B334" i="9"/>
  <c r="C334" i="9" s="1"/>
  <c r="A335" i="9"/>
  <c r="B335" i="9"/>
  <c r="C335" i="9"/>
  <c r="A336" i="9"/>
  <c r="B336" i="9"/>
  <c r="C336" i="9"/>
  <c r="A337" i="9"/>
  <c r="B337" i="9"/>
  <c r="C337" i="9"/>
  <c r="A338" i="9"/>
  <c r="B338" i="9"/>
  <c r="C338" i="9" s="1"/>
  <c r="A339" i="9"/>
  <c r="B339" i="9"/>
  <c r="C339" i="9"/>
  <c r="A340" i="9"/>
  <c r="B340" i="9"/>
  <c r="C340" i="9" s="1"/>
  <c r="A341" i="9"/>
  <c r="B341" i="9"/>
  <c r="C341" i="9"/>
  <c r="A342" i="9"/>
  <c r="B342" i="9"/>
  <c r="C342" i="9" s="1"/>
  <c r="A343" i="9"/>
  <c r="B343" i="9"/>
  <c r="C343" i="9" s="1"/>
  <c r="A344" i="9"/>
  <c r="B344" i="9"/>
  <c r="C344" i="9" s="1"/>
  <c r="A345" i="9"/>
  <c r="B345" i="9"/>
  <c r="C345" i="9"/>
  <c r="A346" i="9"/>
  <c r="B346" i="9"/>
  <c r="C346" i="9" s="1"/>
  <c r="A347" i="9"/>
  <c r="B347" i="9"/>
  <c r="C347" i="9" s="1"/>
  <c r="A348" i="9"/>
  <c r="B348" i="9"/>
  <c r="C348" i="9"/>
  <c r="A349" i="9"/>
  <c r="B349" i="9"/>
  <c r="C349" i="9"/>
  <c r="A350" i="9"/>
  <c r="B350" i="9"/>
  <c r="C350" i="9" s="1"/>
  <c r="A351" i="9"/>
  <c r="B351" i="9"/>
  <c r="C351" i="9"/>
  <c r="A352" i="9"/>
  <c r="B352" i="9"/>
  <c r="C352" i="9"/>
  <c r="A353" i="9"/>
  <c r="B353" i="9"/>
  <c r="C353" i="9"/>
  <c r="A354" i="9"/>
  <c r="B354" i="9"/>
  <c r="C354" i="9" s="1"/>
  <c r="A355" i="9"/>
  <c r="B355" i="9"/>
  <c r="C355" i="9"/>
  <c r="A356" i="9"/>
  <c r="B356" i="9"/>
  <c r="C356" i="9"/>
  <c r="A357" i="9"/>
  <c r="B357" i="9"/>
  <c r="C357" i="9"/>
  <c r="A358" i="9"/>
  <c r="B358" i="9"/>
  <c r="C358" i="9" s="1"/>
  <c r="A359" i="9"/>
  <c r="B359" i="9"/>
  <c r="C359" i="9"/>
  <c r="A360" i="9"/>
  <c r="B360" i="9"/>
  <c r="C360" i="9" s="1"/>
  <c r="A361" i="9"/>
  <c r="B361" i="9"/>
  <c r="C361" i="9"/>
  <c r="A362" i="9"/>
  <c r="B362" i="9"/>
  <c r="C362" i="9" s="1"/>
  <c r="A363" i="9"/>
  <c r="B363" i="9"/>
  <c r="C363" i="9" s="1"/>
  <c r="A364" i="9"/>
  <c r="B364" i="9"/>
  <c r="C364" i="9" s="1"/>
  <c r="A365" i="9"/>
  <c r="B365" i="9"/>
  <c r="C365" i="9"/>
  <c r="A366" i="9"/>
  <c r="B366" i="9"/>
  <c r="C366" i="9" s="1"/>
  <c r="A367" i="9"/>
  <c r="B367" i="9"/>
  <c r="C367" i="9" s="1"/>
  <c r="A368" i="9"/>
  <c r="B368" i="9"/>
  <c r="C368" i="9" s="1"/>
  <c r="A369" i="9"/>
  <c r="B369" i="9"/>
  <c r="C369" i="9" s="1"/>
  <c r="A370" i="9"/>
  <c r="B370" i="9"/>
  <c r="C370" i="9" s="1"/>
  <c r="A371" i="9"/>
  <c r="B371" i="9"/>
  <c r="C371" i="9" s="1"/>
  <c r="A372" i="9"/>
  <c r="B372" i="9"/>
  <c r="C372" i="9"/>
  <c r="A373" i="9"/>
  <c r="B373" i="9"/>
  <c r="C373" i="9"/>
  <c r="A374" i="9"/>
  <c r="B374" i="9"/>
  <c r="C374" i="9"/>
  <c r="A375" i="9"/>
  <c r="B375" i="9"/>
  <c r="C375" i="9" s="1"/>
  <c r="A376" i="9"/>
  <c r="B376" i="9"/>
  <c r="C376" i="9"/>
  <c r="A377" i="9"/>
  <c r="B377" i="9"/>
  <c r="C377" i="9" s="1"/>
  <c r="A378" i="9"/>
  <c r="B378" i="9"/>
  <c r="C378" i="9" s="1"/>
  <c r="A379" i="9"/>
  <c r="B379" i="9"/>
  <c r="C379" i="9" s="1"/>
  <c r="A380" i="9"/>
  <c r="B380" i="9"/>
  <c r="C380" i="9" s="1"/>
  <c r="A381" i="9"/>
  <c r="B381" i="9"/>
  <c r="C381" i="9" s="1"/>
  <c r="A382" i="9"/>
  <c r="B382" i="9"/>
  <c r="C382" i="9" s="1"/>
  <c r="A383" i="9"/>
  <c r="B383" i="9"/>
  <c r="C383" i="9"/>
  <c r="A384" i="9"/>
  <c r="B384" i="9"/>
  <c r="C384" i="9"/>
  <c r="A385" i="9"/>
  <c r="B385" i="9"/>
  <c r="C385" i="9"/>
  <c r="A386" i="9"/>
  <c r="B386" i="9"/>
  <c r="C386" i="9" s="1"/>
  <c r="A387" i="9"/>
  <c r="B387" i="9"/>
  <c r="C387" i="9"/>
  <c r="A388" i="9"/>
  <c r="B388" i="9"/>
  <c r="C388" i="9" s="1"/>
  <c r="A389" i="9"/>
  <c r="B389" i="9"/>
  <c r="C389" i="9" s="1"/>
  <c r="A390" i="9"/>
  <c r="B390" i="9"/>
  <c r="C390" i="9"/>
  <c r="A391" i="9"/>
  <c r="B391" i="9"/>
  <c r="C391" i="9" s="1"/>
  <c r="A392" i="9"/>
  <c r="B392" i="9"/>
  <c r="C392" i="9"/>
  <c r="A393" i="9"/>
  <c r="B393" i="9"/>
  <c r="C393" i="9" s="1"/>
  <c r="A394" i="9"/>
  <c r="B394" i="9"/>
  <c r="C394" i="9" s="1"/>
  <c r="A395" i="9"/>
  <c r="B395" i="9"/>
  <c r="C395" i="9"/>
  <c r="A396" i="9"/>
  <c r="B396" i="9"/>
  <c r="C396" i="9"/>
  <c r="A397" i="9"/>
  <c r="B397" i="9"/>
  <c r="C397" i="9" s="1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 s="1"/>
  <c r="A404" i="9"/>
  <c r="B404" i="9"/>
  <c r="C404" i="9" s="1"/>
  <c r="A405" i="9"/>
  <c r="B405" i="9"/>
  <c r="C405" i="9" s="1"/>
  <c r="A406" i="9"/>
  <c r="B406" i="9"/>
  <c r="C406" i="9" s="1"/>
  <c r="A407" i="9"/>
  <c r="B407" i="9"/>
  <c r="C407" i="9" s="1"/>
  <c r="A408" i="9"/>
  <c r="B408" i="9"/>
  <c r="C408" i="9"/>
  <c r="A409" i="9"/>
  <c r="B409" i="9"/>
  <c r="C409" i="9"/>
  <c r="A410" i="9"/>
  <c r="B410" i="9"/>
  <c r="C410" i="9"/>
  <c r="A411" i="9"/>
  <c r="B411" i="9"/>
  <c r="C411" i="9" s="1"/>
  <c r="A412" i="9"/>
  <c r="B412" i="9"/>
  <c r="C412" i="9" s="1"/>
  <c r="A413" i="9"/>
  <c r="B413" i="9"/>
  <c r="C413" i="9" s="1"/>
  <c r="A414" i="9"/>
  <c r="B414" i="9"/>
  <c r="C414" i="9"/>
  <c r="A415" i="9"/>
  <c r="B415" i="9"/>
  <c r="C415" i="9" s="1"/>
  <c r="A416" i="9"/>
  <c r="B416" i="9"/>
  <c r="C416" i="9"/>
  <c r="A417" i="9"/>
  <c r="B417" i="9"/>
  <c r="C417" i="9" s="1"/>
  <c r="A418" i="9"/>
  <c r="B418" i="9"/>
  <c r="C418" i="9" s="1"/>
  <c r="A419" i="9"/>
  <c r="B419" i="9"/>
  <c r="C419" i="9"/>
  <c r="A420" i="9"/>
  <c r="B420" i="9"/>
  <c r="C420" i="9"/>
  <c r="A421" i="9"/>
  <c r="B421" i="9"/>
  <c r="C421" i="9" s="1"/>
  <c r="A422" i="9"/>
  <c r="B422" i="9"/>
  <c r="C422" i="9"/>
  <c r="A423" i="9"/>
  <c r="B423" i="9"/>
  <c r="C423" i="9"/>
  <c r="A424" i="9"/>
  <c r="B424" i="9"/>
  <c r="C424" i="9"/>
  <c r="A425" i="9"/>
  <c r="B425" i="9"/>
  <c r="C425" i="9" s="1"/>
  <c r="A426" i="9"/>
  <c r="B426" i="9"/>
  <c r="C426" i="9"/>
  <c r="A427" i="9"/>
  <c r="B427" i="9"/>
  <c r="C427" i="9"/>
  <c r="A428" i="9"/>
  <c r="B428" i="9"/>
  <c r="C428" i="9" s="1"/>
  <c r="A429" i="9"/>
  <c r="B429" i="9"/>
  <c r="C429" i="9" s="1"/>
  <c r="A430" i="9"/>
  <c r="B430" i="9"/>
  <c r="C430" i="9" s="1"/>
  <c r="A431" i="9"/>
  <c r="B431" i="9"/>
  <c r="C431" i="9" s="1"/>
  <c r="A432" i="9"/>
  <c r="B432" i="9"/>
  <c r="C432" i="9"/>
  <c r="A433" i="9"/>
  <c r="B433" i="9"/>
  <c r="C433" i="9" s="1"/>
  <c r="A434" i="9"/>
  <c r="B434" i="9"/>
  <c r="C434" i="9"/>
  <c r="A435" i="9"/>
  <c r="B435" i="9"/>
  <c r="C435" i="9"/>
  <c r="A436" i="9"/>
  <c r="B436" i="9"/>
  <c r="C436" i="9"/>
  <c r="A437" i="9"/>
  <c r="B437" i="9"/>
  <c r="C437" i="9" s="1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 s="1"/>
  <c r="A443" i="9"/>
  <c r="B443" i="9"/>
  <c r="C443" i="9" s="1"/>
  <c r="A444" i="9"/>
  <c r="B444" i="9"/>
  <c r="C444" i="9" s="1"/>
  <c r="A445" i="9"/>
  <c r="B445" i="9"/>
  <c r="C445" i="9" s="1"/>
  <c r="A446" i="9"/>
  <c r="B446" i="9"/>
  <c r="C446" i="9" s="1"/>
  <c r="A447" i="9"/>
  <c r="B447" i="9"/>
  <c r="C447" i="9"/>
  <c r="A448" i="9"/>
  <c r="B448" i="9"/>
  <c r="C448" i="9"/>
  <c r="A449" i="9"/>
  <c r="B449" i="9"/>
  <c r="C449" i="9"/>
  <c r="A450" i="9"/>
  <c r="B450" i="9"/>
  <c r="C450" i="9" s="1"/>
  <c r="A451" i="9"/>
  <c r="B451" i="9"/>
  <c r="C451" i="9"/>
  <c r="A452" i="9"/>
  <c r="B452" i="9"/>
  <c r="C452" i="9"/>
  <c r="A453" i="9"/>
  <c r="B453" i="9"/>
  <c r="C453" i="9" s="1"/>
  <c r="A454" i="9"/>
  <c r="B454" i="9"/>
  <c r="C454" i="9"/>
  <c r="A455" i="9"/>
  <c r="B455" i="9"/>
  <c r="C455" i="9"/>
  <c r="A456" i="9"/>
  <c r="B456" i="9"/>
  <c r="C456" i="9"/>
  <c r="A457" i="9"/>
  <c r="B457" i="9"/>
  <c r="C457" i="9" s="1"/>
  <c r="A458" i="9"/>
  <c r="B458" i="9"/>
  <c r="C458" i="9"/>
  <c r="A459" i="9"/>
  <c r="B459" i="9"/>
  <c r="C459" i="9"/>
  <c r="A460" i="9"/>
  <c r="B460" i="9"/>
  <c r="C460" i="9"/>
  <c r="A461" i="9"/>
  <c r="B461" i="9"/>
  <c r="C461" i="9" s="1"/>
  <c r="A462" i="9"/>
  <c r="B462" i="9"/>
  <c r="C462" i="9"/>
  <c r="A463" i="9"/>
  <c r="B463" i="9"/>
  <c r="C463" i="9"/>
  <c r="A464" i="9"/>
  <c r="B464" i="9"/>
  <c r="C464" i="9"/>
  <c r="A465" i="9"/>
  <c r="B465" i="9"/>
  <c r="C465" i="9" s="1"/>
  <c r="A466" i="9"/>
  <c r="B466" i="9"/>
  <c r="C466" i="9" s="1"/>
  <c r="A467" i="9"/>
  <c r="B467" i="9"/>
  <c r="C467" i="9" s="1"/>
  <c r="A468" i="9"/>
  <c r="B468" i="9"/>
  <c r="C468" i="9" s="1"/>
  <c r="A469" i="9"/>
  <c r="B469" i="9"/>
  <c r="C469" i="9" s="1"/>
  <c r="A470" i="9"/>
  <c r="B470" i="9"/>
  <c r="C470" i="9" s="1"/>
  <c r="A471" i="9"/>
  <c r="B471" i="9"/>
  <c r="C471" i="9" s="1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 s="1"/>
  <c r="A478" i="9"/>
  <c r="B478" i="9"/>
  <c r="C478" i="9"/>
  <c r="A479" i="9"/>
  <c r="B479" i="9"/>
  <c r="C479" i="9"/>
  <c r="A480" i="9"/>
  <c r="B480" i="9"/>
  <c r="C480" i="9"/>
  <c r="A481" i="9"/>
  <c r="B481" i="9"/>
  <c r="C481" i="9" s="1"/>
  <c r="A482" i="9"/>
  <c r="B482" i="9"/>
  <c r="C482" i="9" s="1"/>
  <c r="A483" i="9"/>
  <c r="B483" i="9"/>
  <c r="C483" i="9"/>
  <c r="A484" i="9"/>
  <c r="B484" i="9"/>
  <c r="C484" i="9"/>
  <c r="A485" i="9"/>
  <c r="B485" i="9"/>
  <c r="C485" i="9" s="1"/>
  <c r="A486" i="9"/>
  <c r="B486" i="9"/>
  <c r="C486" i="9"/>
  <c r="A487" i="9"/>
  <c r="B487" i="9"/>
  <c r="C487" i="9"/>
  <c r="A488" i="9"/>
  <c r="B488" i="9"/>
  <c r="C488" i="9"/>
  <c r="A489" i="9"/>
  <c r="B489" i="9"/>
  <c r="C489" i="9" s="1"/>
  <c r="A490" i="9"/>
  <c r="B490" i="9"/>
  <c r="C490" i="9" s="1"/>
  <c r="A491" i="9"/>
  <c r="B491" i="9"/>
  <c r="C491" i="9" s="1"/>
  <c r="A492" i="9"/>
  <c r="B492" i="9"/>
  <c r="C492" i="9" s="1"/>
  <c r="A493" i="9"/>
  <c r="B493" i="9"/>
  <c r="C493" i="9" s="1"/>
  <c r="A494" i="9"/>
  <c r="B494" i="9"/>
  <c r="C494" i="9"/>
  <c r="A495" i="9"/>
  <c r="B495" i="9"/>
  <c r="C495" i="9" s="1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 s="1"/>
  <c r="A501" i="9"/>
  <c r="B501" i="9"/>
  <c r="C501" i="9" s="1"/>
  <c r="A502" i="9"/>
  <c r="B502" i="9"/>
  <c r="C502" i="9"/>
  <c r="A503" i="9"/>
  <c r="B503" i="9"/>
  <c r="C503" i="9" s="1"/>
  <c r="A3" i="10"/>
  <c r="AK4" i="10"/>
  <c r="AK5" i="10"/>
  <c r="B6" i="10"/>
  <c r="AK6" i="10"/>
  <c r="AK7" i="10"/>
  <c r="AK8" i="10"/>
  <c r="AK9" i="10"/>
  <c r="A10" i="10"/>
  <c r="B10" i="10"/>
  <c r="C10" i="10"/>
  <c r="D10" i="10" s="1"/>
  <c r="AK10" i="10"/>
  <c r="A11" i="10"/>
  <c r="B11" i="10"/>
  <c r="C11" i="10"/>
  <c r="D11" i="10" s="1"/>
  <c r="E11" i="10" s="1"/>
  <c r="AK11" i="10"/>
  <c r="A12" i="10"/>
  <c r="B12" i="10"/>
  <c r="D12" i="10" s="1"/>
  <c r="C12" i="10"/>
  <c r="E12" i="10"/>
  <c r="AK12" i="10"/>
  <c r="A13" i="10"/>
  <c r="B13" i="10"/>
  <c r="C13" i="10"/>
  <c r="D13" i="10" s="1"/>
  <c r="E13" i="10" s="1"/>
  <c r="AK13" i="10"/>
  <c r="A14" i="10"/>
  <c r="B14" i="10"/>
  <c r="D14" i="10" s="1"/>
  <c r="E14" i="10" s="1"/>
  <c r="C14" i="10"/>
  <c r="AK14" i="10"/>
  <c r="A15" i="10"/>
  <c r="B15" i="10"/>
  <c r="C15" i="10"/>
  <c r="D15" i="10"/>
  <c r="E15" i="10" s="1"/>
  <c r="AK15" i="10"/>
  <c r="A16" i="10"/>
  <c r="B16" i="10"/>
  <c r="C16" i="10"/>
  <c r="AK16" i="10"/>
  <c r="A17" i="10"/>
  <c r="B17" i="10"/>
  <c r="C17" i="10"/>
  <c r="D17" i="10"/>
  <c r="E17" i="10" s="1"/>
  <c r="AK17" i="10"/>
  <c r="A18" i="10"/>
  <c r="B18" i="10"/>
  <c r="C18" i="10"/>
  <c r="AK18" i="10"/>
  <c r="A19" i="10"/>
  <c r="B19" i="10"/>
  <c r="C19" i="10"/>
  <c r="D19" i="10"/>
  <c r="E19" i="10" s="1"/>
  <c r="AK19" i="10"/>
  <c r="A20" i="10"/>
  <c r="B20" i="10"/>
  <c r="C20" i="10"/>
  <c r="AK20" i="10"/>
  <c r="A21" i="10"/>
  <c r="B21" i="10"/>
  <c r="C21" i="10"/>
  <c r="D21" i="10"/>
  <c r="E21" i="10"/>
  <c r="AK21" i="10"/>
  <c r="A22" i="10"/>
  <c r="B22" i="10"/>
  <c r="C22" i="10"/>
  <c r="D22" i="10" s="1"/>
  <c r="E22" i="10" s="1"/>
  <c r="AK22" i="10"/>
  <c r="A23" i="10"/>
  <c r="B23" i="10"/>
  <c r="C23" i="10"/>
  <c r="D23" i="10" s="1"/>
  <c r="E23" i="10" s="1"/>
  <c r="AK23" i="10"/>
  <c r="A24" i="10"/>
  <c r="B24" i="10"/>
  <c r="C24" i="10"/>
  <c r="A25" i="10"/>
  <c r="B25" i="10"/>
  <c r="C25" i="10"/>
  <c r="D25" i="10"/>
  <c r="E25" i="10" s="1"/>
  <c r="A26" i="10"/>
  <c r="B26" i="10"/>
  <c r="C26" i="10"/>
  <c r="D26" i="10"/>
  <c r="E26" i="10" s="1"/>
  <c r="A27" i="10"/>
  <c r="B27" i="10"/>
  <c r="D27" i="10" s="1"/>
  <c r="E27" i="10" s="1"/>
  <c r="C27" i="10"/>
  <c r="A28" i="10"/>
  <c r="B28" i="10"/>
  <c r="C28" i="10"/>
  <c r="A29" i="10"/>
  <c r="B29" i="10"/>
  <c r="C29" i="10"/>
  <c r="D29" i="10"/>
  <c r="E29" i="10"/>
  <c r="A30" i="10"/>
  <c r="B30" i="10"/>
  <c r="C30" i="10"/>
  <c r="D30" i="10" s="1"/>
  <c r="E30" i="10" s="1"/>
  <c r="A31" i="10"/>
  <c r="B31" i="10"/>
  <c r="C31" i="10"/>
  <c r="D31" i="10"/>
  <c r="E31" i="10" s="1"/>
  <c r="A32" i="10"/>
  <c r="B32" i="10"/>
  <c r="D32" i="10" s="1"/>
  <c r="E32" i="10" s="1"/>
  <c r="C32" i="10"/>
  <c r="A33" i="10"/>
  <c r="B33" i="10"/>
  <c r="C33" i="10"/>
  <c r="A34" i="10"/>
  <c r="B34" i="10"/>
  <c r="C34" i="10"/>
  <c r="D34" i="10" s="1"/>
  <c r="E34" i="10"/>
  <c r="A35" i="10"/>
  <c r="B35" i="10"/>
  <c r="C35" i="10"/>
  <c r="D35" i="10" s="1"/>
  <c r="E35" i="10" s="1"/>
  <c r="A36" i="10"/>
  <c r="B36" i="10"/>
  <c r="D36" i="10" s="1"/>
  <c r="E36" i="10" s="1"/>
  <c r="C36" i="10"/>
  <c r="A37" i="10"/>
  <c r="B37" i="10"/>
  <c r="D37" i="10" s="1"/>
  <c r="C37" i="10"/>
  <c r="E37" i="10"/>
  <c r="A38" i="10"/>
  <c r="B38" i="10"/>
  <c r="C38" i="10"/>
  <c r="A39" i="10"/>
  <c r="B39" i="10"/>
  <c r="C39" i="10"/>
  <c r="D39" i="10"/>
  <c r="E39" i="10"/>
  <c r="A40" i="10"/>
  <c r="B40" i="10"/>
  <c r="C40" i="10"/>
  <c r="A41" i="10"/>
  <c r="B41" i="10"/>
  <c r="C41" i="10"/>
  <c r="D41" i="10"/>
  <c r="E41" i="10"/>
  <c r="A42" i="10"/>
  <c r="B42" i="10"/>
  <c r="C42" i="10"/>
  <c r="D42" i="10" s="1"/>
  <c r="E42" i="10"/>
  <c r="A43" i="10"/>
  <c r="B43" i="10"/>
  <c r="C43" i="10"/>
  <c r="A44" i="10"/>
  <c r="B44" i="10"/>
  <c r="D44" i="10" s="1"/>
  <c r="C44" i="10"/>
  <c r="E44" i="10"/>
  <c r="A45" i="10"/>
  <c r="B45" i="10"/>
  <c r="C45" i="10"/>
  <c r="D45" i="10"/>
  <c r="E45" i="10"/>
  <c r="A46" i="10"/>
  <c r="B46" i="10"/>
  <c r="C46" i="10"/>
  <c r="A47" i="10"/>
  <c r="B47" i="10"/>
  <c r="C47" i="10"/>
  <c r="A48" i="10"/>
  <c r="B48" i="10"/>
  <c r="D48" i="10" s="1"/>
  <c r="E48" i="10" s="1"/>
  <c r="C48" i="10"/>
  <c r="A49" i="10"/>
  <c r="B49" i="10"/>
  <c r="C49" i="10"/>
  <c r="D49" i="10"/>
  <c r="E49" i="10" s="1"/>
  <c r="A50" i="10"/>
  <c r="B50" i="10"/>
  <c r="C50" i="10"/>
  <c r="D50" i="10"/>
  <c r="E50" i="10"/>
  <c r="A51" i="10"/>
  <c r="B51" i="10"/>
  <c r="C51" i="10"/>
  <c r="D51" i="10"/>
  <c r="E51" i="10" s="1"/>
  <c r="A52" i="10"/>
  <c r="B52" i="10"/>
  <c r="C52" i="10"/>
  <c r="D52" i="10"/>
  <c r="E52" i="10" s="1"/>
  <c r="A53" i="10"/>
  <c r="B53" i="10"/>
  <c r="C53" i="10"/>
  <c r="D53" i="10"/>
  <c r="E53" i="10" s="1"/>
  <c r="A54" i="10"/>
  <c r="B54" i="10"/>
  <c r="C54" i="10"/>
  <c r="D54" i="10"/>
  <c r="E54" i="10" s="1"/>
  <c r="A55" i="10"/>
  <c r="B55" i="10"/>
  <c r="C55" i="10"/>
  <c r="D55" i="10"/>
  <c r="E55" i="10" s="1"/>
  <c r="A56" i="10"/>
  <c r="B56" i="10"/>
  <c r="C56" i="10"/>
  <c r="A57" i="10"/>
  <c r="B57" i="10"/>
  <c r="C57" i="10"/>
  <c r="D57" i="10" s="1"/>
  <c r="E57" i="10" s="1"/>
  <c r="A58" i="10"/>
  <c r="B58" i="10"/>
  <c r="C58" i="10"/>
  <c r="D58" i="10"/>
  <c r="E58" i="10" s="1"/>
  <c r="A59" i="10"/>
  <c r="B59" i="10"/>
  <c r="D59" i="10" s="1"/>
  <c r="E59" i="10" s="1"/>
  <c r="C59" i="10"/>
  <c r="A60" i="10"/>
  <c r="B60" i="10"/>
  <c r="D60" i="10" s="1"/>
  <c r="E60" i="10" s="1"/>
  <c r="C60" i="10"/>
  <c r="A61" i="10"/>
  <c r="B61" i="10"/>
  <c r="C61" i="10"/>
  <c r="D61" i="10"/>
  <c r="E61" i="10"/>
  <c r="A62" i="10"/>
  <c r="B62" i="10"/>
  <c r="C62" i="10"/>
  <c r="D62" i="10" s="1"/>
  <c r="E62" i="10" s="1"/>
  <c r="A63" i="10"/>
  <c r="B63" i="10"/>
  <c r="D63" i="10" s="1"/>
  <c r="E63" i="10" s="1"/>
  <c r="C63" i="10"/>
  <c r="A64" i="10"/>
  <c r="B64" i="10"/>
  <c r="D64" i="10" s="1"/>
  <c r="E64" i="10" s="1"/>
  <c r="C64" i="10"/>
  <c r="A65" i="10"/>
  <c r="B65" i="10"/>
  <c r="D65" i="10" s="1"/>
  <c r="E65" i="10" s="1"/>
  <c r="C65" i="10"/>
  <c r="A66" i="10"/>
  <c r="B66" i="10"/>
  <c r="C66" i="10"/>
  <c r="D66" i="10" s="1"/>
  <c r="E66" i="10"/>
  <c r="A67" i="10"/>
  <c r="B67" i="10"/>
  <c r="C67" i="10"/>
  <c r="D67" i="10" s="1"/>
  <c r="E67" i="10" s="1"/>
  <c r="A68" i="10"/>
  <c r="B68" i="10"/>
  <c r="C68" i="10"/>
  <c r="D68" i="10"/>
  <c r="E68" i="10" s="1"/>
  <c r="A69" i="10"/>
  <c r="B69" i="10"/>
  <c r="D69" i="10" s="1"/>
  <c r="C69" i="10"/>
  <c r="E69" i="10"/>
  <c r="A70" i="10"/>
  <c r="B70" i="10"/>
  <c r="C70" i="10"/>
  <c r="A71" i="10"/>
  <c r="B71" i="10"/>
  <c r="C71" i="10"/>
  <c r="D71" i="10"/>
  <c r="E71" i="10"/>
  <c r="A72" i="10"/>
  <c r="B72" i="10"/>
  <c r="C72" i="10"/>
  <c r="A73" i="10"/>
  <c r="B73" i="10"/>
  <c r="D73" i="10" s="1"/>
  <c r="E73" i="10" s="1"/>
  <c r="C73" i="10"/>
  <c r="A74" i="10"/>
  <c r="B74" i="10"/>
  <c r="C74" i="10"/>
  <c r="D74" i="10" s="1"/>
  <c r="E74" i="10"/>
  <c r="A75" i="10"/>
  <c r="B75" i="10"/>
  <c r="D75" i="10" s="1"/>
  <c r="E75" i="10" s="1"/>
  <c r="C75" i="10"/>
  <c r="A76" i="10"/>
  <c r="B76" i="10"/>
  <c r="D76" i="10" s="1"/>
  <c r="E76" i="10" s="1"/>
  <c r="C76" i="10"/>
  <c r="A77" i="10"/>
  <c r="B77" i="10"/>
  <c r="D77" i="10" s="1"/>
  <c r="E77" i="10" s="1"/>
  <c r="C77" i="10"/>
  <c r="A78" i="10"/>
  <c r="B78" i="10"/>
  <c r="C78" i="10"/>
  <c r="D78" i="10" s="1"/>
  <c r="E78" i="10" s="1"/>
  <c r="A79" i="10"/>
  <c r="B79" i="10"/>
  <c r="C79" i="10"/>
  <c r="A80" i="10"/>
  <c r="B80" i="10"/>
  <c r="C80" i="10"/>
  <c r="A81" i="10"/>
  <c r="B81" i="10"/>
  <c r="D81" i="10" s="1"/>
  <c r="C81" i="10"/>
  <c r="E81" i="10"/>
  <c r="A82" i="10"/>
  <c r="B82" i="10"/>
  <c r="C82" i="10"/>
  <c r="D82" i="10"/>
  <c r="E82" i="10"/>
  <c r="A83" i="10"/>
  <c r="B83" i="10"/>
  <c r="C83" i="10"/>
  <c r="A84" i="10"/>
  <c r="B84" i="10"/>
  <c r="C84" i="10"/>
  <c r="D84" i="10" s="1"/>
  <c r="E84" i="10" s="1"/>
  <c r="A85" i="10"/>
  <c r="B85" i="10"/>
  <c r="D85" i="10" s="1"/>
  <c r="E85" i="10" s="1"/>
  <c r="C85" i="10"/>
  <c r="A86" i="10"/>
  <c r="B86" i="10"/>
  <c r="C86" i="10"/>
  <c r="D86" i="10"/>
  <c r="E86" i="10" s="1"/>
  <c r="A87" i="10"/>
  <c r="B87" i="10"/>
  <c r="D87" i="10" s="1"/>
  <c r="E87" i="10" s="1"/>
  <c r="C87" i="10"/>
  <c r="A88" i="10"/>
  <c r="B88" i="10"/>
  <c r="D88" i="10" s="1"/>
  <c r="E88" i="10" s="1"/>
  <c r="C88" i="10"/>
  <c r="A89" i="10"/>
  <c r="B89" i="10"/>
  <c r="C89" i="10"/>
  <c r="D89" i="10"/>
  <c r="E89" i="10" s="1"/>
  <c r="A90" i="10"/>
  <c r="B90" i="10"/>
  <c r="C90" i="10"/>
  <c r="D90" i="10"/>
  <c r="E90" i="10" s="1"/>
  <c r="A91" i="10"/>
  <c r="B91" i="10"/>
  <c r="C91" i="10"/>
  <c r="D91" i="10"/>
  <c r="E91" i="10" s="1"/>
  <c r="A92" i="10"/>
  <c r="B92" i="10"/>
  <c r="D92" i="10" s="1"/>
  <c r="E92" i="10" s="1"/>
  <c r="C92" i="10"/>
  <c r="A93" i="10"/>
  <c r="B93" i="10"/>
  <c r="C93" i="10"/>
  <c r="D93" i="10"/>
  <c r="E93" i="10" s="1"/>
  <c r="A94" i="10"/>
  <c r="B94" i="10"/>
  <c r="C94" i="10"/>
  <c r="D94" i="10"/>
  <c r="E94" i="10" s="1"/>
  <c r="A95" i="10"/>
  <c r="B95" i="10"/>
  <c r="C95" i="10"/>
  <c r="D95" i="10" s="1"/>
  <c r="E95" i="10" s="1"/>
  <c r="A96" i="10"/>
  <c r="B96" i="10"/>
  <c r="D96" i="10" s="1"/>
  <c r="C96" i="10"/>
  <c r="E96" i="10"/>
  <c r="A97" i="10"/>
  <c r="B97" i="10"/>
  <c r="C97" i="10"/>
  <c r="A98" i="10"/>
  <c r="B98" i="10"/>
  <c r="C98" i="10"/>
  <c r="D98" i="10"/>
  <c r="E98" i="10" s="1"/>
  <c r="A99" i="10"/>
  <c r="B99" i="10"/>
  <c r="C99" i="10"/>
  <c r="D99" i="10" s="1"/>
  <c r="E99" i="10" s="1"/>
  <c r="A100" i="10"/>
  <c r="B100" i="10"/>
  <c r="D100" i="10" s="1"/>
  <c r="C100" i="10"/>
  <c r="E100" i="10"/>
  <c r="A101" i="10"/>
  <c r="B101" i="10"/>
  <c r="D101" i="10" s="1"/>
  <c r="E101" i="10" s="1"/>
  <c r="C101" i="10"/>
  <c r="A102" i="10"/>
  <c r="B102" i="10"/>
  <c r="D102" i="10" s="1"/>
  <c r="E102" i="10" s="1"/>
  <c r="C102" i="10"/>
  <c r="A103" i="10"/>
  <c r="B103" i="10"/>
  <c r="C103" i="10"/>
  <c r="D103" i="10" s="1"/>
  <c r="E103" i="10"/>
  <c r="A104" i="10"/>
  <c r="B104" i="10"/>
  <c r="C104" i="10"/>
  <c r="A105" i="10"/>
  <c r="B105" i="10"/>
  <c r="D105" i="10" s="1"/>
  <c r="E105" i="10" s="1"/>
  <c r="C105" i="10"/>
  <c r="A106" i="10"/>
  <c r="B106" i="10"/>
  <c r="C106" i="10"/>
  <c r="D106" i="10" s="1"/>
  <c r="E106" i="10"/>
  <c r="A107" i="10"/>
  <c r="B107" i="10"/>
  <c r="C107" i="10"/>
  <c r="A108" i="10"/>
  <c r="B108" i="10"/>
  <c r="C108" i="10"/>
  <c r="D108" i="10"/>
  <c r="E108" i="10"/>
  <c r="A109" i="10"/>
  <c r="B109" i="10"/>
  <c r="C109" i="10"/>
  <c r="D109" i="10"/>
  <c r="E109" i="10" s="1"/>
  <c r="A110" i="10"/>
  <c r="B110" i="10"/>
  <c r="D110" i="10" s="1"/>
  <c r="E110" i="10" s="1"/>
  <c r="C110" i="10"/>
  <c r="A111" i="10"/>
  <c r="B111" i="10"/>
  <c r="D111" i="10" s="1"/>
  <c r="C111" i="10"/>
  <c r="E111" i="10"/>
  <c r="A112" i="10"/>
  <c r="B112" i="10"/>
  <c r="D112" i="10" s="1"/>
  <c r="E112" i="10" s="1"/>
  <c r="C112" i="10"/>
  <c r="A113" i="10"/>
  <c r="B113" i="10"/>
  <c r="D113" i="10" s="1"/>
  <c r="C113" i="10"/>
  <c r="E113" i="10"/>
  <c r="A114" i="10"/>
  <c r="B114" i="10"/>
  <c r="C114" i="10"/>
  <c r="D114" i="10"/>
  <c r="E114" i="10"/>
  <c r="A115" i="10"/>
  <c r="B115" i="10"/>
  <c r="C115" i="10"/>
  <c r="D115" i="10" s="1"/>
  <c r="E115" i="10" s="1"/>
  <c r="A116" i="10"/>
  <c r="B116" i="10"/>
  <c r="C116" i="10"/>
  <c r="D116" i="10"/>
  <c r="E116" i="10" s="1"/>
  <c r="A117" i="10"/>
  <c r="B117" i="10"/>
  <c r="C117" i="10"/>
  <c r="D117" i="10"/>
  <c r="E117" i="10" s="1"/>
  <c r="A118" i="10"/>
  <c r="B118" i="10"/>
  <c r="D118" i="10" s="1"/>
  <c r="C118" i="10"/>
  <c r="E118" i="10"/>
  <c r="A119" i="10"/>
  <c r="B119" i="10"/>
  <c r="C119" i="10"/>
  <c r="D119" i="10"/>
  <c r="E119" i="10" s="1"/>
  <c r="A120" i="10"/>
  <c r="B120" i="10"/>
  <c r="C120" i="10"/>
  <c r="A121" i="10"/>
  <c r="B121" i="10"/>
  <c r="C121" i="10"/>
  <c r="D121" i="10"/>
  <c r="E121" i="10" s="1"/>
  <c r="A122" i="10"/>
  <c r="B122" i="10"/>
  <c r="C122" i="10"/>
  <c r="D122" i="10" s="1"/>
  <c r="E122" i="10" s="1"/>
  <c r="A123" i="10"/>
  <c r="B123" i="10"/>
  <c r="C123" i="10"/>
  <c r="D123" i="10"/>
  <c r="E123" i="10" s="1"/>
  <c r="A124" i="10"/>
  <c r="B124" i="10"/>
  <c r="D124" i="10" s="1"/>
  <c r="E124" i="10" s="1"/>
  <c r="C124" i="10"/>
  <c r="A125" i="10"/>
  <c r="B125" i="10"/>
  <c r="C125" i="10"/>
  <c r="D125" i="10"/>
  <c r="E125" i="10" s="1"/>
  <c r="A126" i="10"/>
  <c r="B126" i="10"/>
  <c r="C126" i="10"/>
  <c r="D126" i="10"/>
  <c r="E126" i="10" s="1"/>
  <c r="A127" i="10"/>
  <c r="B127" i="10"/>
  <c r="D127" i="10" s="1"/>
  <c r="E127" i="10" s="1"/>
  <c r="C127" i="10"/>
  <c r="A128" i="10"/>
  <c r="B128" i="10"/>
  <c r="D128" i="10" s="1"/>
  <c r="C128" i="10"/>
  <c r="E128" i="10"/>
  <c r="A129" i="10"/>
  <c r="B129" i="10"/>
  <c r="C129" i="10"/>
  <c r="A130" i="10"/>
  <c r="B130" i="10"/>
  <c r="C130" i="10"/>
  <c r="D130" i="10"/>
  <c r="E130" i="10" s="1"/>
  <c r="A131" i="10"/>
  <c r="B131" i="10"/>
  <c r="C131" i="10"/>
  <c r="D131" i="10"/>
  <c r="E131" i="10" s="1"/>
  <c r="A132" i="10"/>
  <c r="B132" i="10"/>
  <c r="C132" i="10"/>
  <c r="D132" i="10" s="1"/>
  <c r="E132" i="10" s="1"/>
  <c r="A133" i="10"/>
  <c r="B133" i="10"/>
  <c r="D133" i="10" s="1"/>
  <c r="C133" i="10"/>
  <c r="E133" i="10"/>
  <c r="A134" i="10"/>
  <c r="B134" i="10"/>
  <c r="C134" i="10"/>
  <c r="A135" i="10"/>
  <c r="B135" i="10"/>
  <c r="C135" i="10"/>
  <c r="D135" i="10"/>
  <c r="E135" i="10" s="1"/>
  <c r="A136" i="10"/>
  <c r="B136" i="10"/>
  <c r="C136" i="10"/>
  <c r="A137" i="10"/>
  <c r="B137" i="10"/>
  <c r="D137" i="10" s="1"/>
  <c r="E137" i="10" s="1"/>
  <c r="C137" i="10"/>
  <c r="A138" i="10"/>
  <c r="B138" i="10"/>
  <c r="C138" i="10"/>
  <c r="D138" i="10" s="1"/>
  <c r="E138" i="10" s="1"/>
  <c r="A139" i="10"/>
  <c r="B139" i="10"/>
  <c r="D139" i="10" s="1"/>
  <c r="E139" i="10" s="1"/>
  <c r="C139" i="10"/>
  <c r="A140" i="10"/>
  <c r="B140" i="10"/>
  <c r="C140" i="10"/>
  <c r="D140" i="10"/>
  <c r="E140" i="10" s="1"/>
  <c r="A141" i="10"/>
  <c r="B141" i="10"/>
  <c r="C141" i="10"/>
  <c r="D141" i="10"/>
  <c r="E141" i="10" s="1"/>
  <c r="A142" i="10"/>
  <c r="B142" i="10"/>
  <c r="C142" i="10"/>
  <c r="D142" i="10"/>
  <c r="E142" i="10" s="1"/>
  <c r="A143" i="10"/>
  <c r="B143" i="10"/>
  <c r="D143" i="10" s="1"/>
  <c r="C143" i="10"/>
  <c r="E143" i="10"/>
  <c r="A144" i="10"/>
  <c r="B144" i="10"/>
  <c r="C144" i="10"/>
  <c r="A145" i="10"/>
  <c r="B145" i="10"/>
  <c r="C145" i="10"/>
  <c r="D145" i="10"/>
  <c r="E145" i="10"/>
  <c r="A146" i="10"/>
  <c r="B146" i="10"/>
  <c r="C146" i="10"/>
  <c r="D146" i="10"/>
  <c r="E146" i="10" s="1"/>
  <c r="A147" i="10"/>
  <c r="B147" i="10"/>
  <c r="C147" i="10"/>
  <c r="D147" i="10"/>
  <c r="E147" i="10" s="1"/>
  <c r="A148" i="10"/>
  <c r="B148" i="10"/>
  <c r="C148" i="10"/>
  <c r="D148" i="10" s="1"/>
  <c r="E148" i="10" s="1"/>
  <c r="A149" i="10"/>
  <c r="B149" i="10"/>
  <c r="D149" i="10" s="1"/>
  <c r="E149" i="10" s="1"/>
  <c r="C149" i="10"/>
  <c r="A150" i="10"/>
  <c r="B150" i="10"/>
  <c r="D150" i="10" s="1"/>
  <c r="E150" i="10" s="1"/>
  <c r="C150" i="10"/>
  <c r="A151" i="10"/>
  <c r="B151" i="10"/>
  <c r="D151" i="10" s="1"/>
  <c r="E151" i="10" s="1"/>
  <c r="C151" i="10"/>
  <c r="A152" i="10"/>
  <c r="B152" i="10"/>
  <c r="C152" i="10"/>
  <c r="A153" i="10"/>
  <c r="B153" i="10"/>
  <c r="C153" i="10"/>
  <c r="D153" i="10"/>
  <c r="E153" i="10" s="1"/>
  <c r="A154" i="10"/>
  <c r="B154" i="10"/>
  <c r="C154" i="10"/>
  <c r="D154" i="10" s="1"/>
  <c r="E154" i="10" s="1"/>
  <c r="A155" i="10"/>
  <c r="B155" i="10"/>
  <c r="D155" i="10" s="1"/>
  <c r="E155" i="10" s="1"/>
  <c r="C155" i="10"/>
  <c r="A156" i="10"/>
  <c r="B156" i="10"/>
  <c r="C156" i="10"/>
  <c r="A157" i="10"/>
  <c r="B157" i="10"/>
  <c r="C157" i="10"/>
  <c r="D157" i="10"/>
  <c r="E157" i="10"/>
  <c r="A158" i="10"/>
  <c r="B158" i="10"/>
  <c r="C158" i="10"/>
  <c r="D158" i="10" s="1"/>
  <c r="E158" i="10" s="1"/>
  <c r="A159" i="10"/>
  <c r="B159" i="10"/>
  <c r="C159" i="10"/>
  <c r="D159" i="10"/>
  <c r="E159" i="10" s="1"/>
  <c r="A160" i="10"/>
  <c r="B160" i="10"/>
  <c r="D160" i="10" s="1"/>
  <c r="E160" i="10" s="1"/>
  <c r="C160" i="10"/>
  <c r="A161" i="10"/>
  <c r="B161" i="10"/>
  <c r="C161" i="10"/>
  <c r="A162" i="10"/>
  <c r="B162" i="10"/>
  <c r="C162" i="10"/>
  <c r="D162" i="10" s="1"/>
  <c r="E162" i="10"/>
  <c r="A163" i="10"/>
  <c r="B163" i="10"/>
  <c r="C163" i="10"/>
  <c r="D163" i="10" s="1"/>
  <c r="E163" i="10" s="1"/>
  <c r="A164" i="10"/>
  <c r="B164" i="10"/>
  <c r="D164" i="10" s="1"/>
  <c r="E164" i="10" s="1"/>
  <c r="C164" i="10"/>
  <c r="A165" i="10"/>
  <c r="B165" i="10"/>
  <c r="D165" i="10" s="1"/>
  <c r="E165" i="10" s="1"/>
  <c r="C165" i="10"/>
  <c r="A166" i="10"/>
  <c r="B166" i="10"/>
  <c r="C166" i="10"/>
  <c r="A167" i="10"/>
  <c r="B167" i="10"/>
  <c r="C167" i="10"/>
  <c r="D167" i="10"/>
  <c r="E167" i="10"/>
  <c r="A168" i="10"/>
  <c r="B168" i="10"/>
  <c r="C168" i="10"/>
  <c r="A169" i="10"/>
  <c r="B169" i="10"/>
  <c r="C169" i="10"/>
  <c r="D169" i="10"/>
  <c r="E169" i="10" s="1"/>
  <c r="A170" i="10"/>
  <c r="B170" i="10"/>
  <c r="C170" i="10"/>
  <c r="D170" i="10" s="1"/>
  <c r="E170" i="10"/>
  <c r="A171" i="10"/>
  <c r="B171" i="10"/>
  <c r="C171" i="10"/>
  <c r="A172" i="10"/>
  <c r="B172" i="10"/>
  <c r="D172" i="10" s="1"/>
  <c r="C172" i="10"/>
  <c r="E172" i="10"/>
  <c r="A173" i="10"/>
  <c r="B173" i="10"/>
  <c r="C173" i="10"/>
  <c r="D173" i="10"/>
  <c r="E173" i="10" s="1"/>
  <c r="A174" i="10"/>
  <c r="B174" i="10"/>
  <c r="C174" i="10"/>
  <c r="A175" i="10"/>
  <c r="B175" i="10"/>
  <c r="D175" i="10" s="1"/>
  <c r="E175" i="10" s="1"/>
  <c r="C175" i="10"/>
  <c r="A176" i="10"/>
  <c r="B176" i="10"/>
  <c r="D176" i="10" s="1"/>
  <c r="E176" i="10" s="1"/>
  <c r="C176" i="10"/>
  <c r="A177" i="10"/>
  <c r="B177" i="10"/>
  <c r="C177" i="10"/>
  <c r="D177" i="10"/>
  <c r="E177" i="10" s="1"/>
  <c r="A178" i="10"/>
  <c r="B178" i="10"/>
  <c r="C178" i="10"/>
  <c r="D178" i="10"/>
  <c r="E178" i="10"/>
  <c r="A179" i="10"/>
  <c r="B179" i="10"/>
  <c r="C179" i="10"/>
  <c r="D179" i="10"/>
  <c r="E179" i="10" s="1"/>
  <c r="A180" i="10"/>
  <c r="B180" i="10"/>
  <c r="C180" i="10"/>
  <c r="D180" i="10"/>
  <c r="E180" i="10" s="1"/>
  <c r="A181" i="10"/>
  <c r="B181" i="10"/>
  <c r="C181" i="10"/>
  <c r="D181" i="10"/>
  <c r="E181" i="10" s="1"/>
  <c r="A182" i="10"/>
  <c r="B182" i="10"/>
  <c r="C182" i="10"/>
  <c r="D182" i="10"/>
  <c r="E182" i="10"/>
  <c r="A183" i="10"/>
  <c r="B183" i="10"/>
  <c r="C183" i="10"/>
  <c r="D183" i="10"/>
  <c r="E183" i="10" s="1"/>
  <c r="A184" i="10"/>
  <c r="B184" i="10"/>
  <c r="C184" i="10"/>
  <c r="A185" i="10"/>
  <c r="B185" i="10"/>
  <c r="C185" i="10"/>
  <c r="D185" i="10" s="1"/>
  <c r="E185" i="10" s="1"/>
  <c r="A186" i="10"/>
  <c r="B186" i="10"/>
  <c r="C186" i="10"/>
  <c r="D186" i="10"/>
  <c r="E186" i="10" s="1"/>
  <c r="A187" i="10"/>
  <c r="B187" i="10"/>
  <c r="D187" i="10" s="1"/>
  <c r="E187" i="10" s="1"/>
  <c r="C187" i="10"/>
  <c r="A188" i="10"/>
  <c r="B188" i="10"/>
  <c r="C188" i="10"/>
  <c r="A189" i="10"/>
  <c r="B189" i="10"/>
  <c r="C189" i="10"/>
  <c r="D189" i="10"/>
  <c r="E189" i="10"/>
  <c r="A190" i="10"/>
  <c r="B190" i="10"/>
  <c r="C190" i="10"/>
  <c r="D190" i="10" s="1"/>
  <c r="E190" i="10" s="1"/>
  <c r="A191" i="10"/>
  <c r="B191" i="10"/>
  <c r="D191" i="10" s="1"/>
  <c r="E191" i="10" s="1"/>
  <c r="C191" i="10"/>
  <c r="A192" i="10"/>
  <c r="B192" i="10"/>
  <c r="D192" i="10" s="1"/>
  <c r="E192" i="10" s="1"/>
  <c r="C192" i="10"/>
  <c r="A193" i="10"/>
  <c r="B193" i="10"/>
  <c r="D193" i="10" s="1"/>
  <c r="E193" i="10" s="1"/>
  <c r="C193" i="10"/>
  <c r="A194" i="10"/>
  <c r="B194" i="10"/>
  <c r="C194" i="10"/>
  <c r="D194" i="10" s="1"/>
  <c r="E194" i="10" s="1"/>
  <c r="A195" i="10"/>
  <c r="B195" i="10"/>
  <c r="C195" i="10"/>
  <c r="D195" i="10" s="1"/>
  <c r="E195" i="10" s="1"/>
  <c r="A196" i="10"/>
  <c r="B196" i="10"/>
  <c r="C196" i="10"/>
  <c r="D196" i="10"/>
  <c r="E196" i="10" s="1"/>
  <c r="A197" i="10"/>
  <c r="B197" i="10"/>
  <c r="D197" i="10" s="1"/>
  <c r="C197" i="10"/>
  <c r="E197" i="10"/>
  <c r="A198" i="10"/>
  <c r="B198" i="10"/>
  <c r="C198" i="10"/>
  <c r="A199" i="10"/>
  <c r="B199" i="10"/>
  <c r="C199" i="10"/>
  <c r="D199" i="10"/>
  <c r="E199" i="10"/>
  <c r="A200" i="10"/>
  <c r="B200" i="10"/>
  <c r="C200" i="10"/>
  <c r="A201" i="10"/>
  <c r="B201" i="10"/>
  <c r="D201" i="10" s="1"/>
  <c r="E201" i="10" s="1"/>
  <c r="C201" i="10"/>
  <c r="A202" i="10"/>
  <c r="B202" i="10"/>
  <c r="C202" i="10"/>
  <c r="D202" i="10" s="1"/>
  <c r="E202" i="10"/>
  <c r="A203" i="10"/>
  <c r="B203" i="10"/>
  <c r="D203" i="10" s="1"/>
  <c r="E203" i="10" s="1"/>
  <c r="C203" i="10"/>
  <c r="A204" i="10"/>
  <c r="B204" i="10"/>
  <c r="D204" i="10" s="1"/>
  <c r="E204" i="10" s="1"/>
  <c r="C204" i="10"/>
  <c r="A205" i="10"/>
  <c r="B205" i="10"/>
  <c r="D205" i="10" s="1"/>
  <c r="E205" i="10" s="1"/>
  <c r="C205" i="10"/>
  <c r="A206" i="10"/>
  <c r="B206" i="10"/>
  <c r="C206" i="10"/>
  <c r="D206" i="10" s="1"/>
  <c r="E206" i="10" s="1"/>
  <c r="A207" i="10"/>
  <c r="B207" i="10"/>
  <c r="C207" i="10"/>
  <c r="A208" i="10"/>
  <c r="B208" i="10"/>
  <c r="C208" i="10"/>
  <c r="A209" i="10"/>
  <c r="B209" i="10"/>
  <c r="D209" i="10" s="1"/>
  <c r="C209" i="10"/>
  <c r="E209" i="10"/>
  <c r="A210" i="10"/>
  <c r="B210" i="10"/>
  <c r="C210" i="10"/>
  <c r="D210" i="10"/>
  <c r="E210" i="10"/>
  <c r="A211" i="10"/>
  <c r="B211" i="10"/>
  <c r="C211" i="10"/>
  <c r="A212" i="10"/>
  <c r="B212" i="10"/>
  <c r="C212" i="10"/>
  <c r="D212" i="10" s="1"/>
  <c r="E212" i="10" s="1"/>
  <c r="A213" i="10"/>
  <c r="B213" i="10"/>
  <c r="D213" i="10" s="1"/>
  <c r="E213" i="10" s="1"/>
  <c r="C213" i="10"/>
  <c r="A214" i="10"/>
  <c r="B214" i="10"/>
  <c r="D214" i="10" s="1"/>
  <c r="E214" i="10" s="1"/>
  <c r="C214" i="10"/>
  <c r="A215" i="10"/>
  <c r="B215" i="10"/>
  <c r="D215" i="10" s="1"/>
  <c r="C215" i="10"/>
  <c r="E215" i="10"/>
  <c r="A216" i="10"/>
  <c r="B216" i="10"/>
  <c r="D216" i="10" s="1"/>
  <c r="E216" i="10" s="1"/>
  <c r="C216" i="10"/>
  <c r="A217" i="10"/>
  <c r="B217" i="10"/>
  <c r="C217" i="10"/>
  <c r="D217" i="10"/>
  <c r="E217" i="10" s="1"/>
  <c r="A218" i="10"/>
  <c r="B218" i="10"/>
  <c r="C218" i="10"/>
  <c r="D218" i="10"/>
  <c r="E218" i="10" s="1"/>
  <c r="A219" i="10"/>
  <c r="B219" i="10"/>
  <c r="C219" i="10"/>
  <c r="D219" i="10"/>
  <c r="E219" i="10" s="1"/>
  <c r="A220" i="10"/>
  <c r="B220" i="10"/>
  <c r="D220" i="10" s="1"/>
  <c r="E220" i="10" s="1"/>
  <c r="C220" i="10"/>
  <c r="A221" i="10"/>
  <c r="B221" i="10"/>
  <c r="C221" i="10"/>
  <c r="D221" i="10"/>
  <c r="E221" i="10"/>
  <c r="A222" i="10"/>
  <c r="B222" i="10"/>
  <c r="C222" i="10"/>
  <c r="D222" i="10"/>
  <c r="E222" i="10" s="1"/>
  <c r="A223" i="10"/>
  <c r="B223" i="10"/>
  <c r="C223" i="10"/>
  <c r="D223" i="10"/>
  <c r="E223" i="10" s="1"/>
  <c r="A224" i="10"/>
  <c r="B224" i="10"/>
  <c r="D224" i="10" s="1"/>
  <c r="C224" i="10"/>
  <c r="E224" i="10"/>
  <c r="A225" i="10"/>
  <c r="B225" i="10"/>
  <c r="C225" i="10"/>
  <c r="A226" i="10"/>
  <c r="B226" i="10"/>
  <c r="C226" i="10"/>
  <c r="D226" i="10"/>
  <c r="E226" i="10" s="1"/>
  <c r="A227" i="10"/>
  <c r="B227" i="10"/>
  <c r="C227" i="10"/>
  <c r="D227" i="10"/>
  <c r="E227" i="10" s="1"/>
  <c r="A228" i="10"/>
  <c r="B228" i="10"/>
  <c r="D228" i="10" s="1"/>
  <c r="C228" i="10"/>
  <c r="E228" i="10"/>
  <c r="A229" i="10"/>
  <c r="B229" i="10"/>
  <c r="D229" i="10" s="1"/>
  <c r="E229" i="10" s="1"/>
  <c r="C229" i="10"/>
  <c r="A230" i="10"/>
  <c r="B230" i="10"/>
  <c r="D230" i="10" s="1"/>
  <c r="E230" i="10" s="1"/>
  <c r="C230" i="10"/>
  <c r="A231" i="10"/>
  <c r="B231" i="10"/>
  <c r="C231" i="10"/>
  <c r="D231" i="10" s="1"/>
  <c r="E231" i="10"/>
  <c r="A232" i="10"/>
  <c r="B232" i="10"/>
  <c r="C232" i="10"/>
  <c r="A233" i="10"/>
  <c r="B233" i="10"/>
  <c r="D233" i="10" s="1"/>
  <c r="E233" i="10" s="1"/>
  <c r="C233" i="10"/>
  <c r="A234" i="10"/>
  <c r="B234" i="10"/>
  <c r="C234" i="10"/>
  <c r="D234" i="10" s="1"/>
  <c r="E234" i="10"/>
  <c r="A235" i="10"/>
  <c r="B235" i="10"/>
  <c r="C235" i="10"/>
  <c r="A236" i="10"/>
  <c r="B236" i="10"/>
  <c r="C236" i="10"/>
  <c r="D236" i="10" s="1"/>
  <c r="E236" i="10" s="1"/>
  <c r="A237" i="10"/>
  <c r="B237" i="10"/>
  <c r="C237" i="10"/>
  <c r="D237" i="10"/>
  <c r="E237" i="10" s="1"/>
  <c r="A238" i="10"/>
  <c r="B238" i="10"/>
  <c r="D238" i="10" s="1"/>
  <c r="E238" i="10" s="1"/>
  <c r="C238" i="10"/>
  <c r="A239" i="10"/>
  <c r="B239" i="10"/>
  <c r="C239" i="10"/>
  <c r="D239" i="10"/>
  <c r="E239" i="10"/>
  <c r="A240" i="10"/>
  <c r="B240" i="10"/>
  <c r="D240" i="10" s="1"/>
  <c r="E240" i="10" s="1"/>
  <c r="C240" i="10"/>
  <c r="A241" i="10"/>
  <c r="B241" i="10"/>
  <c r="C241" i="10"/>
  <c r="D241" i="10"/>
  <c r="E241" i="10"/>
  <c r="A242" i="10"/>
  <c r="B242" i="10"/>
  <c r="C242" i="10"/>
  <c r="D242" i="10"/>
  <c r="E242" i="10" s="1"/>
  <c r="A243" i="10"/>
  <c r="B243" i="10"/>
  <c r="D243" i="10" s="1"/>
  <c r="E243" i="10" s="1"/>
  <c r="C243" i="10"/>
  <c r="A244" i="10"/>
  <c r="B244" i="10"/>
  <c r="C244" i="10"/>
  <c r="D244" i="10" s="1"/>
  <c r="E244" i="10" s="1"/>
  <c r="A245" i="10"/>
  <c r="B245" i="10"/>
  <c r="D245" i="10" s="1"/>
  <c r="E245" i="10" s="1"/>
  <c r="C245" i="10"/>
  <c r="A246" i="10"/>
  <c r="B246" i="10"/>
  <c r="C246" i="10"/>
  <c r="A247" i="10"/>
  <c r="B247" i="10"/>
  <c r="D247" i="10" s="1"/>
  <c r="C247" i="10"/>
  <c r="E247" i="10"/>
  <c r="A248" i="10"/>
  <c r="B248" i="10"/>
  <c r="C248" i="10"/>
  <c r="A249" i="10"/>
  <c r="B249" i="10"/>
  <c r="C249" i="10"/>
  <c r="D249" i="10"/>
  <c r="E249" i="10" s="1"/>
  <c r="A250" i="10"/>
  <c r="B250" i="10"/>
  <c r="C250" i="10"/>
  <c r="D250" i="10"/>
  <c r="E250" i="10" s="1"/>
  <c r="A251" i="10"/>
  <c r="B251" i="10"/>
  <c r="C251" i="10"/>
  <c r="D251" i="10" s="1"/>
  <c r="E251" i="10" s="1"/>
  <c r="A252" i="10"/>
  <c r="B252" i="10"/>
  <c r="D252" i="10" s="1"/>
  <c r="E252" i="10" s="1"/>
  <c r="C252" i="10"/>
  <c r="A253" i="10"/>
  <c r="B253" i="10"/>
  <c r="C253" i="10"/>
  <c r="D253" i="10"/>
  <c r="E253" i="10" s="1"/>
  <c r="A254" i="10"/>
  <c r="B254" i="10"/>
  <c r="C254" i="10"/>
  <c r="D254" i="10"/>
  <c r="E254" i="10" s="1"/>
  <c r="A255" i="10"/>
  <c r="B255" i="10"/>
  <c r="D255" i="10" s="1"/>
  <c r="E255" i="10" s="1"/>
  <c r="C255" i="10"/>
  <c r="A256" i="10"/>
  <c r="B256" i="10"/>
  <c r="D256" i="10" s="1"/>
  <c r="E256" i="10" s="1"/>
  <c r="C256" i="10"/>
  <c r="A257" i="10"/>
  <c r="B257" i="10"/>
  <c r="D257" i="10" s="1"/>
  <c r="C257" i="10"/>
  <c r="E257" i="10"/>
  <c r="A258" i="10"/>
  <c r="B258" i="10"/>
  <c r="C258" i="10"/>
  <c r="D258" i="10" s="1"/>
  <c r="E258" i="10" s="1"/>
  <c r="A259" i="10"/>
  <c r="B259" i="10"/>
  <c r="C259" i="10"/>
  <c r="D259" i="10"/>
  <c r="E259" i="10" s="1"/>
  <c r="A260" i="10"/>
  <c r="B260" i="10"/>
  <c r="D260" i="10" s="1"/>
  <c r="E260" i="10" s="1"/>
  <c r="C260" i="10"/>
  <c r="A261" i="10"/>
  <c r="B261" i="10"/>
  <c r="D261" i="10" s="1"/>
  <c r="C261" i="10"/>
  <c r="E261" i="10"/>
  <c r="A262" i="10"/>
  <c r="B262" i="10"/>
  <c r="C262" i="10"/>
  <c r="A263" i="10"/>
  <c r="B263" i="10"/>
  <c r="D263" i="10" s="1"/>
  <c r="E263" i="10" s="1"/>
  <c r="C263" i="10"/>
  <c r="A264" i="10"/>
  <c r="B264" i="10"/>
  <c r="C264" i="10"/>
  <c r="A265" i="10"/>
  <c r="B265" i="10"/>
  <c r="D265" i="10" s="1"/>
  <c r="E265" i="10" s="1"/>
  <c r="C265" i="10"/>
  <c r="A266" i="10"/>
  <c r="B266" i="10"/>
  <c r="C266" i="10"/>
  <c r="D266" i="10"/>
  <c r="E266" i="10"/>
  <c r="A267" i="10"/>
  <c r="B267" i="10"/>
  <c r="C267" i="10"/>
  <c r="A268" i="10"/>
  <c r="B268" i="10"/>
  <c r="C268" i="10"/>
  <c r="D268" i="10"/>
  <c r="E268" i="10"/>
  <c r="A269" i="10"/>
  <c r="B269" i="10"/>
  <c r="C269" i="10"/>
  <c r="D269" i="10"/>
  <c r="E269" i="10" s="1"/>
  <c r="A270" i="10"/>
  <c r="B270" i="10"/>
  <c r="C270" i="10"/>
  <c r="D270" i="10"/>
  <c r="E270" i="10" s="1"/>
  <c r="A271" i="10"/>
  <c r="B271" i="10"/>
  <c r="D271" i="10" s="1"/>
  <c r="E271" i="10" s="1"/>
  <c r="C271" i="10"/>
  <c r="A272" i="10"/>
  <c r="B272" i="10"/>
  <c r="D272" i="10" s="1"/>
  <c r="E272" i="10" s="1"/>
  <c r="C272" i="10"/>
  <c r="A273" i="10"/>
  <c r="B273" i="10"/>
  <c r="D273" i="10" s="1"/>
  <c r="E273" i="10" s="1"/>
  <c r="C273" i="10"/>
  <c r="A274" i="10"/>
  <c r="B274" i="10"/>
  <c r="C274" i="10"/>
  <c r="D274" i="10"/>
  <c r="E274" i="10"/>
  <c r="A275" i="10"/>
  <c r="B275" i="10"/>
  <c r="C275" i="10"/>
  <c r="A276" i="10"/>
  <c r="B276" i="10"/>
  <c r="C276" i="10"/>
  <c r="D276" i="10" s="1"/>
  <c r="E276" i="10" s="1"/>
  <c r="A277" i="10"/>
  <c r="B277" i="10"/>
  <c r="D277" i="10" s="1"/>
  <c r="E277" i="10" s="1"/>
  <c r="C277" i="10"/>
  <c r="A278" i="10"/>
  <c r="B278" i="10"/>
  <c r="C278" i="10"/>
  <c r="A279" i="10"/>
  <c r="B279" i="10"/>
  <c r="D279" i="10" s="1"/>
  <c r="E279" i="10" s="1"/>
  <c r="C279" i="10"/>
  <c r="A280" i="10"/>
  <c r="B280" i="10"/>
  <c r="C280" i="10"/>
  <c r="A281" i="10"/>
  <c r="B281" i="10"/>
  <c r="C281" i="10"/>
  <c r="D281" i="10"/>
  <c r="E281" i="10"/>
  <c r="A282" i="10"/>
  <c r="B282" i="10"/>
  <c r="C282" i="10"/>
  <c r="D282" i="10" s="1"/>
  <c r="E282" i="10" s="1"/>
  <c r="A283" i="10"/>
  <c r="B283" i="10"/>
  <c r="C283" i="10"/>
  <c r="D283" i="10"/>
  <c r="E283" i="10" s="1"/>
  <c r="A284" i="10"/>
  <c r="B284" i="10"/>
  <c r="C284" i="10"/>
  <c r="A285" i="10"/>
  <c r="B285" i="10"/>
  <c r="C285" i="10"/>
  <c r="D285" i="10"/>
  <c r="E285" i="10" s="1"/>
  <c r="A286" i="10"/>
  <c r="B286" i="10"/>
  <c r="C286" i="10"/>
  <c r="D286" i="10" s="1"/>
  <c r="E286" i="10" s="1"/>
  <c r="A287" i="10"/>
  <c r="B287" i="10"/>
  <c r="D287" i="10" s="1"/>
  <c r="E287" i="10" s="1"/>
  <c r="C287" i="10"/>
  <c r="A288" i="10"/>
  <c r="B288" i="10"/>
  <c r="D288" i="10" s="1"/>
  <c r="E288" i="10" s="1"/>
  <c r="C288" i="10"/>
  <c r="A289" i="10"/>
  <c r="B289" i="10"/>
  <c r="D289" i="10" s="1"/>
  <c r="E289" i="10" s="1"/>
  <c r="C289" i="10"/>
  <c r="A290" i="10"/>
  <c r="B290" i="10"/>
  <c r="C290" i="10"/>
  <c r="D290" i="10" s="1"/>
  <c r="E290" i="10"/>
  <c r="A291" i="10"/>
  <c r="B291" i="10"/>
  <c r="C291" i="10"/>
  <c r="D291" i="10" s="1"/>
  <c r="E291" i="10" s="1"/>
  <c r="A292" i="10"/>
  <c r="B292" i="10"/>
  <c r="D292" i="10" s="1"/>
  <c r="E292" i="10" s="1"/>
  <c r="C292" i="10"/>
  <c r="A293" i="10"/>
  <c r="B293" i="10"/>
  <c r="C293" i="10"/>
  <c r="D293" i="10"/>
  <c r="E293" i="10" s="1"/>
  <c r="A294" i="10"/>
  <c r="B294" i="10"/>
  <c r="D294" i="10" s="1"/>
  <c r="E294" i="10" s="1"/>
  <c r="C294" i="10"/>
  <c r="A295" i="10"/>
  <c r="B295" i="10"/>
  <c r="C295" i="10"/>
  <c r="D295" i="10"/>
  <c r="E295" i="10" s="1"/>
  <c r="A296" i="10"/>
  <c r="B296" i="10"/>
  <c r="C296" i="10"/>
  <c r="A297" i="10"/>
  <c r="B297" i="10"/>
  <c r="D297" i="10" s="1"/>
  <c r="E297" i="10" s="1"/>
  <c r="C297" i="10"/>
  <c r="A298" i="10"/>
  <c r="B298" i="10"/>
  <c r="C298" i="10"/>
  <c r="D298" i="10" s="1"/>
  <c r="E298" i="10" s="1"/>
  <c r="A299" i="10"/>
  <c r="B299" i="10"/>
  <c r="C299" i="10"/>
  <c r="A300" i="10"/>
  <c r="B300" i="10"/>
  <c r="C300" i="10"/>
  <c r="D300" i="10" s="1"/>
  <c r="E300" i="10"/>
  <c r="A301" i="10"/>
  <c r="B301" i="10"/>
  <c r="C301" i="10"/>
  <c r="D301" i="10"/>
  <c r="E301" i="10" s="1"/>
  <c r="A302" i="10"/>
  <c r="B302" i="10"/>
  <c r="C302" i="10"/>
  <c r="D302" i="10"/>
  <c r="E302" i="10" s="1"/>
  <c r="A303" i="10"/>
  <c r="B303" i="10"/>
  <c r="C303" i="10"/>
  <c r="D303" i="10"/>
  <c r="E303" i="10"/>
  <c r="A304" i="10"/>
  <c r="B304" i="10"/>
  <c r="D304" i="10" s="1"/>
  <c r="E304" i="10" s="1"/>
  <c r="C304" i="10"/>
  <c r="A305" i="10"/>
  <c r="B305" i="10"/>
  <c r="C305" i="10"/>
  <c r="D305" i="10"/>
  <c r="E305" i="10"/>
  <c r="A306" i="10"/>
  <c r="B306" i="10"/>
  <c r="C306" i="10"/>
  <c r="D306" i="10"/>
  <c r="E306" i="10" s="1"/>
  <c r="A307" i="10"/>
  <c r="B307" i="10"/>
  <c r="D307" i="10" s="1"/>
  <c r="E307" i="10" s="1"/>
  <c r="C307" i="10"/>
  <c r="A308" i="10"/>
  <c r="B308" i="10"/>
  <c r="C308" i="10"/>
  <c r="D308" i="10" s="1"/>
  <c r="E308" i="10" s="1"/>
  <c r="A309" i="10"/>
  <c r="B309" i="10"/>
  <c r="D309" i="10" s="1"/>
  <c r="E309" i="10" s="1"/>
  <c r="C309" i="10"/>
  <c r="A310" i="10"/>
  <c r="B310" i="10"/>
  <c r="C310" i="10"/>
  <c r="A311" i="10"/>
  <c r="B311" i="10"/>
  <c r="D311" i="10" s="1"/>
  <c r="C311" i="10"/>
  <c r="E311" i="10"/>
  <c r="A312" i="10"/>
  <c r="B312" i="10"/>
  <c r="C312" i="10"/>
  <c r="A313" i="10"/>
  <c r="B313" i="10"/>
  <c r="C313" i="10"/>
  <c r="D313" i="10"/>
  <c r="E313" i="10" s="1"/>
  <c r="A314" i="10"/>
  <c r="B314" i="10"/>
  <c r="C314" i="10"/>
  <c r="D314" i="10"/>
  <c r="E314" i="10" s="1"/>
  <c r="A315" i="10"/>
  <c r="B315" i="10"/>
  <c r="C315" i="10"/>
  <c r="D315" i="10" s="1"/>
  <c r="E315" i="10" s="1"/>
  <c r="A316" i="10"/>
  <c r="B316" i="10"/>
  <c r="D316" i="10" s="1"/>
  <c r="E316" i="10" s="1"/>
  <c r="C316" i="10"/>
  <c r="A317" i="10"/>
  <c r="B317" i="10"/>
  <c r="C317" i="10"/>
  <c r="D317" i="10"/>
  <c r="E317" i="10" s="1"/>
  <c r="A318" i="10"/>
  <c r="B318" i="10"/>
  <c r="C318" i="10"/>
  <c r="D318" i="10"/>
  <c r="E318" i="10" s="1"/>
  <c r="A319" i="10"/>
  <c r="B319" i="10"/>
  <c r="D319" i="10" s="1"/>
  <c r="E319" i="10" s="1"/>
  <c r="C319" i="10"/>
  <c r="A320" i="10"/>
  <c r="B320" i="10"/>
  <c r="D320" i="10" s="1"/>
  <c r="E320" i="10" s="1"/>
  <c r="C320" i="10"/>
  <c r="A321" i="10"/>
  <c r="B321" i="10"/>
  <c r="D321" i="10" s="1"/>
  <c r="C321" i="10"/>
  <c r="E321" i="10"/>
  <c r="A322" i="10"/>
  <c r="B322" i="10"/>
  <c r="C322" i="10"/>
  <c r="D322" i="10" s="1"/>
  <c r="E322" i="10" s="1"/>
  <c r="A323" i="10"/>
  <c r="B323" i="10"/>
  <c r="C323" i="10"/>
  <c r="D323" i="10"/>
  <c r="E323" i="10" s="1"/>
  <c r="A324" i="10"/>
  <c r="B324" i="10"/>
  <c r="D324" i="10" s="1"/>
  <c r="E324" i="10" s="1"/>
  <c r="C324" i="10"/>
  <c r="A325" i="10"/>
  <c r="B325" i="10"/>
  <c r="D325" i="10" s="1"/>
  <c r="C325" i="10"/>
  <c r="E325" i="10"/>
  <c r="A326" i="10"/>
  <c r="B326" i="10"/>
  <c r="C326" i="10"/>
  <c r="A327" i="10"/>
  <c r="B327" i="10"/>
  <c r="D327" i="10" s="1"/>
  <c r="E327" i="10" s="1"/>
  <c r="C327" i="10"/>
  <c r="A328" i="10"/>
  <c r="B328" i="10"/>
  <c r="C328" i="10"/>
  <c r="A329" i="10"/>
  <c r="B329" i="10"/>
  <c r="C329" i="10"/>
  <c r="A330" i="10"/>
  <c r="B330" i="10"/>
  <c r="C330" i="10"/>
  <c r="D330" i="10"/>
  <c r="E330" i="10" s="1"/>
  <c r="A331" i="10"/>
  <c r="B331" i="10"/>
  <c r="C331" i="10"/>
  <c r="A332" i="10"/>
  <c r="B332" i="10"/>
  <c r="C332" i="10"/>
  <c r="D332" i="10"/>
  <c r="E332" i="10" s="1"/>
  <c r="A333" i="10"/>
  <c r="B333" i="10"/>
  <c r="C333" i="10"/>
  <c r="D333" i="10"/>
  <c r="E333" i="10" s="1"/>
  <c r="A334" i="10"/>
  <c r="B334" i="10"/>
  <c r="C334" i="10"/>
  <c r="D334" i="10" s="1"/>
  <c r="E334" i="10" s="1"/>
  <c r="A335" i="10"/>
  <c r="B335" i="10"/>
  <c r="D335" i="10" s="1"/>
  <c r="E335" i="10" s="1"/>
  <c r="C335" i="10"/>
  <c r="A336" i="10"/>
  <c r="B336" i="10"/>
  <c r="D336" i="10" s="1"/>
  <c r="E336" i="10" s="1"/>
  <c r="C336" i="10"/>
  <c r="A337" i="10"/>
  <c r="B337" i="10"/>
  <c r="D337" i="10" s="1"/>
  <c r="E337" i="10" s="1"/>
  <c r="C337" i="10"/>
  <c r="A338" i="10"/>
  <c r="B338" i="10"/>
  <c r="C338" i="10"/>
  <c r="D338" i="10"/>
  <c r="E338" i="10"/>
  <c r="A339" i="10"/>
  <c r="B339" i="10"/>
  <c r="C339" i="10"/>
  <c r="A340" i="10"/>
  <c r="B340" i="10"/>
  <c r="C340" i="10"/>
  <c r="D340" i="10" s="1"/>
  <c r="E340" i="10" s="1"/>
  <c r="A341" i="10"/>
  <c r="B341" i="10"/>
  <c r="D341" i="10" s="1"/>
  <c r="E341" i="10" s="1"/>
  <c r="C341" i="10"/>
  <c r="A342" i="10"/>
  <c r="B342" i="10"/>
  <c r="D342" i="10" s="1"/>
  <c r="C342" i="10"/>
  <c r="E342" i="10"/>
  <c r="A343" i="10"/>
  <c r="B343" i="10"/>
  <c r="D343" i="10" s="1"/>
  <c r="E343" i="10" s="1"/>
  <c r="C343" i="10"/>
  <c r="A344" i="10"/>
  <c r="B344" i="10"/>
  <c r="C344" i="10"/>
  <c r="A345" i="10"/>
  <c r="B345" i="10"/>
  <c r="C345" i="10"/>
  <c r="D345" i="10"/>
  <c r="E345" i="10"/>
  <c r="A346" i="10"/>
  <c r="B346" i="10"/>
  <c r="C346" i="10"/>
  <c r="D346" i="10" s="1"/>
  <c r="E346" i="10" s="1"/>
  <c r="A347" i="10"/>
  <c r="B347" i="10"/>
  <c r="C347" i="10"/>
  <c r="D347" i="10"/>
  <c r="E347" i="10" s="1"/>
  <c r="A348" i="10"/>
  <c r="B348" i="10"/>
  <c r="C348" i="10"/>
  <c r="A349" i="10"/>
  <c r="B349" i="10"/>
  <c r="C349" i="10"/>
  <c r="D349" i="10"/>
  <c r="E349" i="10" s="1"/>
  <c r="A350" i="10"/>
  <c r="B350" i="10"/>
  <c r="C350" i="10"/>
  <c r="D350" i="10" s="1"/>
  <c r="E350" i="10" s="1"/>
  <c r="A351" i="10"/>
  <c r="B351" i="10"/>
  <c r="D351" i="10" s="1"/>
  <c r="E351" i="10" s="1"/>
  <c r="C351" i="10"/>
  <c r="A352" i="10"/>
  <c r="B352" i="10"/>
  <c r="D352" i="10" s="1"/>
  <c r="E352" i="10" s="1"/>
  <c r="C352" i="10"/>
  <c r="A353" i="10"/>
  <c r="B353" i="10"/>
  <c r="D353" i="10" s="1"/>
  <c r="E353" i="10" s="1"/>
  <c r="C353" i="10"/>
  <c r="A354" i="10"/>
  <c r="B354" i="10"/>
  <c r="C354" i="10"/>
  <c r="D354" i="10" s="1"/>
  <c r="E354" i="10" s="1"/>
  <c r="A355" i="10"/>
  <c r="B355" i="10"/>
  <c r="C355" i="10"/>
  <c r="D355" i="10" s="1"/>
  <c r="E355" i="10" s="1"/>
  <c r="A356" i="10"/>
  <c r="B356" i="10"/>
  <c r="C356" i="10"/>
  <c r="D356" i="10"/>
  <c r="E356" i="10" s="1"/>
  <c r="A357" i="10"/>
  <c r="B357" i="10"/>
  <c r="C357" i="10"/>
  <c r="D357" i="10"/>
  <c r="E357" i="10" s="1"/>
  <c r="A358" i="10"/>
  <c r="B358" i="10"/>
  <c r="D358" i="10" s="1"/>
  <c r="E358" i="10" s="1"/>
  <c r="C358" i="10"/>
  <c r="A359" i="10"/>
  <c r="B359" i="10"/>
  <c r="C359" i="10"/>
  <c r="D359" i="10"/>
  <c r="E359" i="10" s="1"/>
  <c r="A360" i="10"/>
  <c r="B360" i="10"/>
  <c r="C360" i="10"/>
  <c r="A361" i="10"/>
  <c r="B361" i="10"/>
  <c r="D361" i="10" s="1"/>
  <c r="E361" i="10" s="1"/>
  <c r="C361" i="10"/>
  <c r="A362" i="10"/>
  <c r="B362" i="10"/>
  <c r="C362" i="10"/>
  <c r="D362" i="10" s="1"/>
  <c r="E362" i="10" s="1"/>
  <c r="A363" i="10"/>
  <c r="B363" i="10"/>
  <c r="C363" i="10"/>
  <c r="A364" i="10"/>
  <c r="B364" i="10"/>
  <c r="C364" i="10"/>
  <c r="D364" i="10" s="1"/>
  <c r="E364" i="10" s="1"/>
  <c r="A365" i="10"/>
  <c r="B365" i="10"/>
  <c r="C365" i="10"/>
  <c r="D365" i="10"/>
  <c r="E365" i="10" s="1"/>
  <c r="A366" i="10"/>
  <c r="B366" i="10"/>
  <c r="C366" i="10"/>
  <c r="D366" i="10"/>
  <c r="E366" i="10" s="1"/>
  <c r="A367" i="10"/>
  <c r="B367" i="10"/>
  <c r="C367" i="10"/>
  <c r="D367" i="10"/>
  <c r="E367" i="10"/>
  <c r="A368" i="10"/>
  <c r="B368" i="10"/>
  <c r="D368" i="10" s="1"/>
  <c r="E368" i="10" s="1"/>
  <c r="C368" i="10"/>
  <c r="A369" i="10"/>
  <c r="B369" i="10"/>
  <c r="C369" i="10"/>
  <c r="D369" i="10"/>
  <c r="E369" i="10"/>
  <c r="A370" i="10"/>
  <c r="B370" i="10"/>
  <c r="C370" i="10"/>
  <c r="D370" i="10"/>
  <c r="E370" i="10" s="1"/>
  <c r="A371" i="10"/>
  <c r="B371" i="10"/>
  <c r="D371" i="10" s="1"/>
  <c r="E371" i="10" s="1"/>
  <c r="C371" i="10"/>
  <c r="A372" i="10"/>
  <c r="B372" i="10"/>
  <c r="C372" i="10"/>
  <c r="D372" i="10" s="1"/>
  <c r="E372" i="10" s="1"/>
  <c r="A373" i="10"/>
  <c r="B373" i="10"/>
  <c r="D373" i="10" s="1"/>
  <c r="E373" i="10" s="1"/>
  <c r="C373" i="10"/>
  <c r="A374" i="10"/>
  <c r="B374" i="10"/>
  <c r="C374" i="10"/>
  <c r="A375" i="10"/>
  <c r="B375" i="10"/>
  <c r="D375" i="10" s="1"/>
  <c r="C375" i="10"/>
  <c r="E375" i="10"/>
  <c r="A376" i="10"/>
  <c r="B376" i="10"/>
  <c r="C376" i="10"/>
  <c r="A377" i="10"/>
  <c r="B377" i="10"/>
  <c r="C377" i="10"/>
  <c r="D377" i="10"/>
  <c r="E377" i="10" s="1"/>
  <c r="A378" i="10"/>
  <c r="B378" i="10"/>
  <c r="C378" i="10"/>
  <c r="D378" i="10"/>
  <c r="E378" i="10" s="1"/>
  <c r="A379" i="10"/>
  <c r="B379" i="10"/>
  <c r="C379" i="10"/>
  <c r="D379" i="10" s="1"/>
  <c r="E379" i="10" s="1"/>
  <c r="A380" i="10"/>
  <c r="B380" i="10"/>
  <c r="D380" i="10" s="1"/>
  <c r="E380" i="10" s="1"/>
  <c r="C380" i="10"/>
  <c r="A381" i="10"/>
  <c r="B381" i="10"/>
  <c r="C381" i="10"/>
  <c r="D381" i="10"/>
  <c r="E381" i="10" s="1"/>
  <c r="A382" i="10"/>
  <c r="B382" i="10"/>
  <c r="C382" i="10"/>
  <c r="D382" i="10"/>
  <c r="E382" i="10" s="1"/>
  <c r="A383" i="10"/>
  <c r="B383" i="10"/>
  <c r="D383" i="10" s="1"/>
  <c r="E383" i="10" s="1"/>
  <c r="C383" i="10"/>
  <c r="A384" i="10"/>
  <c r="B384" i="10"/>
  <c r="D384" i="10" s="1"/>
  <c r="E384" i="10" s="1"/>
  <c r="C384" i="10"/>
  <c r="A385" i="10"/>
  <c r="B385" i="10"/>
  <c r="D385" i="10" s="1"/>
  <c r="C385" i="10"/>
  <c r="E385" i="10"/>
  <c r="A386" i="10"/>
  <c r="B386" i="10"/>
  <c r="C386" i="10"/>
  <c r="D386" i="10" s="1"/>
  <c r="E386" i="10" s="1"/>
  <c r="A387" i="10"/>
  <c r="B387" i="10"/>
  <c r="C387" i="10"/>
  <c r="D387" i="10"/>
  <c r="E387" i="10" s="1"/>
  <c r="A388" i="10"/>
  <c r="B388" i="10"/>
  <c r="D388" i="10" s="1"/>
  <c r="E388" i="10" s="1"/>
  <c r="C388" i="10"/>
  <c r="A389" i="10"/>
  <c r="B389" i="10"/>
  <c r="D389" i="10" s="1"/>
  <c r="C389" i="10"/>
  <c r="E389" i="10"/>
  <c r="A390" i="10"/>
  <c r="B390" i="10"/>
  <c r="C390" i="10"/>
  <c r="A391" i="10"/>
  <c r="B391" i="10"/>
  <c r="D391" i="10" s="1"/>
  <c r="E391" i="10" s="1"/>
  <c r="C391" i="10"/>
  <c r="A392" i="10"/>
  <c r="B392" i="10"/>
  <c r="C392" i="10"/>
  <c r="A393" i="10"/>
  <c r="B393" i="10"/>
  <c r="D393" i="10" s="1"/>
  <c r="E393" i="10" s="1"/>
  <c r="C393" i="10"/>
  <c r="A394" i="10"/>
  <c r="B394" i="10"/>
  <c r="C394" i="10"/>
  <c r="D394" i="10"/>
  <c r="E394" i="10"/>
  <c r="A395" i="10"/>
  <c r="B395" i="10"/>
  <c r="C395" i="10"/>
  <c r="A396" i="10"/>
  <c r="B396" i="10"/>
  <c r="C396" i="10"/>
  <c r="D396" i="10"/>
  <c r="E396" i="10"/>
  <c r="A397" i="10"/>
  <c r="B397" i="10"/>
  <c r="C397" i="10"/>
  <c r="D397" i="10"/>
  <c r="E397" i="10" s="1"/>
  <c r="A398" i="10"/>
  <c r="B398" i="10"/>
  <c r="C398" i="10"/>
  <c r="D398" i="10"/>
  <c r="E398" i="10" s="1"/>
  <c r="A399" i="10"/>
  <c r="B399" i="10"/>
  <c r="D399" i="10" s="1"/>
  <c r="E399" i="10" s="1"/>
  <c r="C399" i="10"/>
  <c r="A400" i="10"/>
  <c r="B400" i="10"/>
  <c r="D400" i="10" s="1"/>
  <c r="E400" i="10" s="1"/>
  <c r="C400" i="10"/>
  <c r="A401" i="10"/>
  <c r="B401" i="10"/>
  <c r="D401" i="10" s="1"/>
  <c r="E401" i="10" s="1"/>
  <c r="C401" i="10"/>
  <c r="A402" i="10"/>
  <c r="B402" i="10"/>
  <c r="C402" i="10"/>
  <c r="D402" i="10"/>
  <c r="E402" i="10"/>
  <c r="A403" i="10"/>
  <c r="B403" i="10"/>
  <c r="C403" i="10"/>
  <c r="A404" i="10"/>
  <c r="B404" i="10"/>
  <c r="C404" i="10"/>
  <c r="D404" i="10" s="1"/>
  <c r="E404" i="10" s="1"/>
  <c r="A405" i="10"/>
  <c r="B405" i="10"/>
  <c r="D405" i="10" s="1"/>
  <c r="E405" i="10" s="1"/>
  <c r="C405" i="10"/>
  <c r="A406" i="10"/>
  <c r="B406" i="10"/>
  <c r="C406" i="10"/>
  <c r="A407" i="10"/>
  <c r="B407" i="10"/>
  <c r="D407" i="10" s="1"/>
  <c r="E407" i="10" s="1"/>
  <c r="C407" i="10"/>
  <c r="A408" i="10"/>
  <c r="B408" i="10"/>
  <c r="C408" i="10"/>
  <c r="A409" i="10"/>
  <c r="B409" i="10"/>
  <c r="C409" i="10"/>
  <c r="D409" i="10"/>
  <c r="E409" i="10"/>
  <c r="A410" i="10"/>
  <c r="B410" i="10"/>
  <c r="C410" i="10"/>
  <c r="D410" i="10" s="1"/>
  <c r="E410" i="10" s="1"/>
  <c r="A411" i="10"/>
  <c r="B411" i="10"/>
  <c r="C411" i="10"/>
  <c r="D411" i="10"/>
  <c r="E411" i="10" s="1"/>
  <c r="A412" i="10"/>
  <c r="B412" i="10"/>
  <c r="C412" i="10"/>
  <c r="A413" i="10"/>
  <c r="B413" i="10"/>
  <c r="C413" i="10"/>
  <c r="D413" i="10"/>
  <c r="E413" i="10" s="1"/>
  <c r="A414" i="10"/>
  <c r="B414" i="10"/>
  <c r="C414" i="10"/>
  <c r="D414" i="10" s="1"/>
  <c r="E414" i="10" s="1"/>
  <c r="A415" i="10"/>
  <c r="B415" i="10"/>
  <c r="D415" i="10" s="1"/>
  <c r="E415" i="10" s="1"/>
  <c r="C415" i="10"/>
  <c r="A416" i="10"/>
  <c r="B416" i="10"/>
  <c r="D416" i="10" s="1"/>
  <c r="E416" i="10" s="1"/>
  <c r="C416" i="10"/>
  <c r="A417" i="10"/>
  <c r="B417" i="10"/>
  <c r="D417" i="10" s="1"/>
  <c r="E417" i="10" s="1"/>
  <c r="C417" i="10"/>
  <c r="A418" i="10"/>
  <c r="B418" i="10"/>
  <c r="C418" i="10"/>
  <c r="D418" i="10" s="1"/>
  <c r="E418" i="10" s="1"/>
  <c r="A419" i="10"/>
  <c r="B419" i="10"/>
  <c r="C419" i="10"/>
  <c r="D419" i="10" s="1"/>
  <c r="E419" i="10" s="1"/>
  <c r="A420" i="10"/>
  <c r="B420" i="10"/>
  <c r="D420" i="10" s="1"/>
  <c r="E420" i="10" s="1"/>
  <c r="C420" i="10"/>
  <c r="A421" i="10"/>
  <c r="B421" i="10"/>
  <c r="C421" i="10"/>
  <c r="D421" i="10"/>
  <c r="E421" i="10" s="1"/>
  <c r="A422" i="10"/>
  <c r="B422" i="10"/>
  <c r="D422" i="10" s="1"/>
  <c r="E422" i="10" s="1"/>
  <c r="C422" i="10"/>
  <c r="A423" i="10"/>
  <c r="B423" i="10"/>
  <c r="C423" i="10"/>
  <c r="D423" i="10"/>
  <c r="E423" i="10" s="1"/>
  <c r="A424" i="10"/>
  <c r="B424" i="10"/>
  <c r="C424" i="10"/>
  <c r="A425" i="10"/>
  <c r="B425" i="10"/>
  <c r="D425" i="10" s="1"/>
  <c r="E425" i="10" s="1"/>
  <c r="C425" i="10"/>
  <c r="A426" i="10"/>
  <c r="B426" i="10"/>
  <c r="C426" i="10"/>
  <c r="D426" i="10" s="1"/>
  <c r="E426" i="10" s="1"/>
  <c r="A427" i="10"/>
  <c r="B427" i="10"/>
  <c r="C427" i="10"/>
  <c r="D427" i="10"/>
  <c r="E427" i="10" s="1"/>
  <c r="A428" i="10"/>
  <c r="B428" i="10"/>
  <c r="D428" i="10" s="1"/>
  <c r="E428" i="10" s="1"/>
  <c r="C428" i="10"/>
  <c r="A429" i="10"/>
  <c r="B429" i="10"/>
  <c r="D429" i="10" s="1"/>
  <c r="C429" i="10"/>
  <c r="E429" i="10"/>
  <c r="A430" i="10"/>
  <c r="B430" i="10"/>
  <c r="C430" i="10"/>
  <c r="A431" i="10"/>
  <c r="B431" i="10"/>
  <c r="C431" i="10"/>
  <c r="D431" i="10"/>
  <c r="E431" i="10"/>
  <c r="A432" i="10"/>
  <c r="B432" i="10"/>
  <c r="C432" i="10"/>
  <c r="A433" i="10"/>
  <c r="B433" i="10"/>
  <c r="C433" i="10"/>
  <c r="D433" i="10"/>
  <c r="E433" i="10" s="1"/>
  <c r="A434" i="10"/>
  <c r="B434" i="10"/>
  <c r="C434" i="10"/>
  <c r="D434" i="10" s="1"/>
  <c r="E434" i="10"/>
  <c r="A435" i="10"/>
  <c r="B435" i="10"/>
  <c r="C435" i="10"/>
  <c r="A436" i="10"/>
  <c r="B436" i="10"/>
  <c r="D436" i="10" s="1"/>
  <c r="E436" i="10" s="1"/>
  <c r="C436" i="10"/>
  <c r="A437" i="10"/>
  <c r="B437" i="10"/>
  <c r="D437" i="10" s="1"/>
  <c r="E437" i="10" s="1"/>
  <c r="C437" i="10"/>
  <c r="A438" i="10"/>
  <c r="B438" i="10"/>
  <c r="C438" i="10"/>
  <c r="D438" i="10" s="1"/>
  <c r="E438" i="10"/>
  <c r="A439" i="10"/>
  <c r="B439" i="10"/>
  <c r="C439" i="10"/>
  <c r="A440" i="10"/>
  <c r="B440" i="10"/>
  <c r="D440" i="10" s="1"/>
  <c r="E440" i="10" s="1"/>
  <c r="C440" i="10"/>
  <c r="A441" i="10"/>
  <c r="B441" i="10"/>
  <c r="D441" i="10" s="1"/>
  <c r="E441" i="10" s="1"/>
  <c r="C441" i="10"/>
  <c r="A442" i="10"/>
  <c r="B442" i="10"/>
  <c r="C442" i="10"/>
  <c r="D442" i="10"/>
  <c r="E442" i="10"/>
  <c r="A443" i="10"/>
  <c r="B443" i="10"/>
  <c r="C443" i="10"/>
  <c r="A444" i="10"/>
  <c r="B444" i="10"/>
  <c r="C444" i="10"/>
  <c r="D444" i="10"/>
  <c r="E444" i="10" s="1"/>
  <c r="A445" i="10"/>
  <c r="B445" i="10"/>
  <c r="D445" i="10" s="1"/>
  <c r="E445" i="10" s="1"/>
  <c r="C445" i="10"/>
  <c r="A446" i="10"/>
  <c r="B446" i="10"/>
  <c r="D446" i="10" s="1"/>
  <c r="E446" i="10" s="1"/>
  <c r="C446" i="10"/>
  <c r="A447" i="10"/>
  <c r="B447" i="10"/>
  <c r="D447" i="10" s="1"/>
  <c r="C447" i="10"/>
  <c r="E447" i="10"/>
  <c r="A448" i="10"/>
  <c r="B448" i="10"/>
  <c r="D448" i="10" s="1"/>
  <c r="C448" i="10"/>
  <c r="E448" i="10"/>
  <c r="A449" i="10"/>
  <c r="B449" i="10"/>
  <c r="C449" i="10"/>
  <c r="D449" i="10"/>
  <c r="E449" i="10" s="1"/>
  <c r="A450" i="10"/>
  <c r="B450" i="10"/>
  <c r="C450" i="10"/>
  <c r="D450" i="10"/>
  <c r="E450" i="10" s="1"/>
  <c r="A451" i="10"/>
  <c r="B451" i="10"/>
  <c r="C451" i="10"/>
  <c r="D451" i="10"/>
  <c r="E451" i="10" s="1"/>
  <c r="A452" i="10"/>
  <c r="B452" i="10"/>
  <c r="D452" i="10" s="1"/>
  <c r="C452" i="10"/>
  <c r="E452" i="10"/>
  <c r="A453" i="10"/>
  <c r="B453" i="10"/>
  <c r="C453" i="10"/>
  <c r="D453" i="10"/>
  <c r="E453" i="10"/>
  <c r="A454" i="10"/>
  <c r="B454" i="10"/>
  <c r="C454" i="10"/>
  <c r="D454" i="10" s="1"/>
  <c r="E454" i="10" s="1"/>
  <c r="A455" i="10"/>
  <c r="B455" i="10"/>
  <c r="C455" i="10"/>
  <c r="D455" i="10" s="1"/>
  <c r="E455" i="10" s="1"/>
  <c r="A456" i="10"/>
  <c r="B456" i="10"/>
  <c r="D456" i="10" s="1"/>
  <c r="C456" i="10"/>
  <c r="E456" i="10"/>
  <c r="A457" i="10"/>
  <c r="B457" i="10"/>
  <c r="C457" i="10"/>
  <c r="A458" i="10"/>
  <c r="B458" i="10"/>
  <c r="C458" i="10"/>
  <c r="D458" i="10" s="1"/>
  <c r="E458" i="10" s="1"/>
  <c r="A459" i="10"/>
  <c r="B459" i="10"/>
  <c r="C459" i="10"/>
  <c r="D459" i="10"/>
  <c r="E459" i="10" s="1"/>
  <c r="A460" i="10"/>
  <c r="B460" i="10"/>
  <c r="C460" i="10"/>
  <c r="A461" i="10"/>
  <c r="B461" i="10"/>
  <c r="D461" i="10" s="1"/>
  <c r="E461" i="10" s="1"/>
  <c r="C461" i="10"/>
  <c r="A462" i="10"/>
  <c r="B462" i="10"/>
  <c r="D462" i="10" s="1"/>
  <c r="C462" i="10"/>
  <c r="E462" i="10"/>
  <c r="A463" i="10"/>
  <c r="B463" i="10"/>
  <c r="C463" i="10"/>
  <c r="D463" i="10" s="1"/>
  <c r="E463" i="10"/>
  <c r="A464" i="10"/>
  <c r="B464" i="10"/>
  <c r="C464" i="10"/>
  <c r="A465" i="10"/>
  <c r="B465" i="10"/>
  <c r="C465" i="10"/>
  <c r="D465" i="10"/>
  <c r="E465" i="10" s="1"/>
  <c r="A466" i="10"/>
  <c r="B466" i="10"/>
  <c r="C466" i="10"/>
  <c r="D466" i="10" s="1"/>
  <c r="E466" i="10" s="1"/>
  <c r="A467" i="10"/>
  <c r="B467" i="10"/>
  <c r="C467" i="10"/>
  <c r="A468" i="10"/>
  <c r="B468" i="10"/>
  <c r="C468" i="10"/>
  <c r="D468" i="10"/>
  <c r="E468" i="10" s="1"/>
  <c r="A469" i="10"/>
  <c r="B469" i="10"/>
  <c r="C469" i="10"/>
  <c r="D469" i="10"/>
  <c r="E469" i="10" s="1"/>
  <c r="A470" i="10"/>
  <c r="B470" i="10"/>
  <c r="C470" i="10"/>
  <c r="D470" i="10" s="1"/>
  <c r="E470" i="10" s="1"/>
  <c r="A471" i="10"/>
  <c r="B471" i="10"/>
  <c r="D471" i="10" s="1"/>
  <c r="C471" i="10"/>
  <c r="E471" i="10"/>
  <c r="A472" i="10"/>
  <c r="B472" i="10"/>
  <c r="C472" i="10"/>
  <c r="A473" i="10"/>
  <c r="B473" i="10"/>
  <c r="C473" i="10"/>
  <c r="D473" i="10"/>
  <c r="E473" i="10"/>
  <c r="A474" i="10"/>
  <c r="B474" i="10"/>
  <c r="C474" i="10"/>
  <c r="D474" i="10"/>
  <c r="E474" i="10" s="1"/>
  <c r="A475" i="10"/>
  <c r="B475" i="10"/>
  <c r="C475" i="10"/>
  <c r="D475" i="10"/>
  <c r="E475" i="10" s="1"/>
  <c r="A476" i="10"/>
  <c r="B476" i="10"/>
  <c r="C476" i="10"/>
  <c r="D476" i="10"/>
  <c r="E476" i="10" s="1"/>
  <c r="A477" i="10"/>
  <c r="B477" i="10"/>
  <c r="D477" i="10" s="1"/>
  <c r="E477" i="10" s="1"/>
  <c r="C477" i="10"/>
  <c r="A478" i="10"/>
  <c r="B478" i="10"/>
  <c r="D478" i="10" s="1"/>
  <c r="E478" i="10" s="1"/>
  <c r="C478" i="10"/>
  <c r="A479" i="10"/>
  <c r="B479" i="10"/>
  <c r="C479" i="10"/>
  <c r="A480" i="10"/>
  <c r="B480" i="10"/>
  <c r="D480" i="10" s="1"/>
  <c r="E480" i="10" s="1"/>
  <c r="C480" i="10"/>
  <c r="A481" i="10"/>
  <c r="B481" i="10"/>
  <c r="C481" i="10"/>
  <c r="D481" i="10" s="1"/>
  <c r="E481" i="10" s="1"/>
  <c r="A482" i="10"/>
  <c r="B482" i="10"/>
  <c r="C482" i="10"/>
  <c r="D482" i="10" s="1"/>
  <c r="E482" i="10" s="1"/>
  <c r="A483" i="10"/>
  <c r="B483" i="10"/>
  <c r="D483" i="10" s="1"/>
  <c r="E483" i="10" s="1"/>
  <c r="C483" i="10"/>
  <c r="A484" i="10"/>
  <c r="B484" i="10"/>
  <c r="C484" i="10"/>
  <c r="D484" i="10"/>
  <c r="E484" i="10"/>
  <c r="A485" i="10"/>
  <c r="B485" i="10"/>
  <c r="C485" i="10"/>
  <c r="D485" i="10"/>
  <c r="E485" i="10" s="1"/>
  <c r="A486" i="10"/>
  <c r="B486" i="10"/>
  <c r="D486" i="10" s="1"/>
  <c r="E486" i="10" s="1"/>
  <c r="C486" i="10"/>
  <c r="A487" i="10"/>
  <c r="B487" i="10"/>
  <c r="D487" i="10" s="1"/>
  <c r="E487" i="10" s="1"/>
  <c r="C487" i="10"/>
  <c r="A488" i="10"/>
  <c r="B488" i="10"/>
  <c r="D488" i="10" s="1"/>
  <c r="E488" i="10" s="1"/>
  <c r="C488" i="10"/>
  <c r="A489" i="10"/>
  <c r="B489" i="10"/>
  <c r="C489" i="10"/>
  <c r="D489" i="10"/>
  <c r="E489" i="10" s="1"/>
  <c r="A490" i="10"/>
  <c r="B490" i="10"/>
  <c r="C490" i="10"/>
  <c r="D490" i="10"/>
  <c r="E490" i="10" s="1"/>
  <c r="A491" i="10"/>
  <c r="B491" i="10"/>
  <c r="C491" i="10"/>
  <c r="D491" i="10" s="1"/>
  <c r="E491" i="10" s="1"/>
  <c r="A492" i="10"/>
  <c r="B492" i="10"/>
  <c r="D492" i="10" s="1"/>
  <c r="E492" i="10" s="1"/>
  <c r="C492" i="10"/>
  <c r="A493" i="10"/>
  <c r="B493" i="10"/>
  <c r="D493" i="10" s="1"/>
  <c r="C493" i="10"/>
  <c r="E493" i="10"/>
  <c r="A494" i="10"/>
  <c r="B494" i="10"/>
  <c r="C494" i="10"/>
  <c r="A495" i="10"/>
  <c r="B495" i="10"/>
  <c r="C495" i="10"/>
  <c r="A496" i="10"/>
  <c r="B496" i="10"/>
  <c r="D496" i="10" s="1"/>
  <c r="C496" i="10"/>
  <c r="E496" i="10"/>
  <c r="C6" i="4"/>
  <c r="H7" i="7" s="1"/>
  <c r="K7" i="7" s="1"/>
  <c r="D6" i="4"/>
  <c r="I8" i="4"/>
  <c r="C9" i="4"/>
  <c r="C7" i="4" s="1"/>
  <c r="B7" i="7" s="1"/>
  <c r="E7" i="7" s="1"/>
  <c r="I9" i="4"/>
  <c r="H14" i="4"/>
  <c r="I14" i="4"/>
  <c r="H15" i="4"/>
  <c r="H16" i="4"/>
  <c r="I16" i="4"/>
  <c r="H17" i="4"/>
  <c r="A4" i="12"/>
  <c r="A4" i="7"/>
  <c r="A3" i="8"/>
  <c r="B6" i="8"/>
  <c r="H9" i="4" s="1"/>
  <c r="C6" i="8"/>
  <c r="A9" i="8"/>
  <c r="A3" i="5"/>
  <c r="B6" i="5"/>
  <c r="H7" i="4" s="1"/>
  <c r="C6" i="5"/>
  <c r="I7" i="4" s="1"/>
  <c r="B7" i="5"/>
  <c r="H8" i="4" s="1"/>
  <c r="C7" i="5"/>
  <c r="A9" i="5"/>
  <c r="A3" i="6"/>
  <c r="B6" i="6"/>
  <c r="H6" i="4" s="1"/>
  <c r="C6" i="6"/>
  <c r="I6" i="4" s="1"/>
  <c r="A9" i="6"/>
  <c r="H1" i="3"/>
  <c r="A3" i="3"/>
  <c r="H1" i="14"/>
  <c r="H2" i="14"/>
  <c r="A3" i="14"/>
  <c r="H3" i="14"/>
  <c r="C10" i="4" s="1"/>
  <c r="B8" i="7" s="1"/>
  <c r="E8" i="7" s="1"/>
  <c r="H1" i="2"/>
  <c r="C8" i="4" s="1"/>
  <c r="A3" i="2"/>
  <c r="H1" i="1"/>
  <c r="A3" i="1"/>
  <c r="A11" i="19"/>
  <c r="B11" i="19"/>
  <c r="C11" i="19"/>
  <c r="D11" i="19"/>
  <c r="E11" i="19"/>
  <c r="F11" i="19"/>
  <c r="A12" i="19"/>
  <c r="B12" i="19"/>
  <c r="C12" i="19"/>
  <c r="D12" i="19"/>
  <c r="E12" i="19"/>
  <c r="F12" i="19"/>
  <c r="B13" i="19"/>
  <c r="C13" i="19"/>
  <c r="D13" i="19"/>
  <c r="E13" i="19"/>
  <c r="F13" i="19"/>
  <c r="B14" i="19"/>
  <c r="A14" i="19" s="1"/>
  <c r="C14" i="19"/>
  <c r="D14" i="19"/>
  <c r="E14" i="19"/>
  <c r="F14" i="19" s="1"/>
  <c r="A15" i="19"/>
  <c r="B15" i="19"/>
  <c r="C15" i="19"/>
  <c r="D15" i="19"/>
  <c r="E15" i="19"/>
  <c r="F15" i="19"/>
  <c r="B16" i="19"/>
  <c r="C16" i="19"/>
  <c r="D16" i="19"/>
  <c r="E16" i="19"/>
  <c r="F16" i="19" s="1"/>
  <c r="B17" i="19"/>
  <c r="C17" i="19"/>
  <c r="D17" i="19"/>
  <c r="E17" i="19"/>
  <c r="F17" i="19"/>
  <c r="B18" i="19"/>
  <c r="A18" i="19" s="1"/>
  <c r="C18" i="19"/>
  <c r="D18" i="19"/>
  <c r="E18" i="19"/>
  <c r="F18" i="19" s="1"/>
  <c r="B19" i="19"/>
  <c r="A19" i="19" s="1"/>
  <c r="C19" i="19"/>
  <c r="D19" i="19"/>
  <c r="E19" i="19"/>
  <c r="F19" i="19"/>
  <c r="A20" i="19"/>
  <c r="B20" i="19"/>
  <c r="C20" i="19"/>
  <c r="D20" i="19"/>
  <c r="E20" i="19"/>
  <c r="F20" i="19"/>
  <c r="B21" i="19"/>
  <c r="A21" i="19" s="1"/>
  <c r="C21" i="19"/>
  <c r="D21" i="19"/>
  <c r="E21" i="19"/>
  <c r="F21" i="19" s="1"/>
  <c r="B22" i="19"/>
  <c r="A22" i="19" s="1"/>
  <c r="C22" i="19"/>
  <c r="D22" i="19"/>
  <c r="E22" i="19"/>
  <c r="F22" i="19" s="1"/>
  <c r="A23" i="19"/>
  <c r="B23" i="19"/>
  <c r="C23" i="19"/>
  <c r="D23" i="19"/>
  <c r="E23" i="19"/>
  <c r="F23" i="19"/>
  <c r="B24" i="19"/>
  <c r="C24" i="19"/>
  <c r="D24" i="19"/>
  <c r="E24" i="19"/>
  <c r="F24" i="19"/>
  <c r="B25" i="19"/>
  <c r="A25" i="19" s="1"/>
  <c r="C25" i="19"/>
  <c r="D25" i="19"/>
  <c r="E25" i="19"/>
  <c r="F25" i="19"/>
  <c r="A26" i="19"/>
  <c r="B26" i="19"/>
  <c r="C26" i="19"/>
  <c r="D26" i="19"/>
  <c r="E26" i="19"/>
  <c r="F26" i="19" s="1"/>
  <c r="B27" i="19"/>
  <c r="C27" i="19"/>
  <c r="A27" i="19" s="1"/>
  <c r="D27" i="19"/>
  <c r="E27" i="19"/>
  <c r="F27" i="19"/>
  <c r="A28" i="19"/>
  <c r="B28" i="19"/>
  <c r="C28" i="19"/>
  <c r="D28" i="19"/>
  <c r="E28" i="19"/>
  <c r="F28" i="19" s="1"/>
  <c r="B29" i="19"/>
  <c r="C29" i="19"/>
  <c r="D29" i="19"/>
  <c r="E29" i="19"/>
  <c r="F29" i="19" s="1"/>
  <c r="B30" i="19"/>
  <c r="A30" i="19" s="1"/>
  <c r="C30" i="19"/>
  <c r="D30" i="19"/>
  <c r="E30" i="19"/>
  <c r="F30" i="19" s="1"/>
  <c r="A31" i="19"/>
  <c r="B31" i="19"/>
  <c r="C31" i="19"/>
  <c r="D31" i="19"/>
  <c r="E31" i="19"/>
  <c r="F31" i="19"/>
  <c r="B32" i="19"/>
  <c r="C32" i="19"/>
  <c r="D32" i="19"/>
  <c r="E32" i="19"/>
  <c r="F32" i="19" s="1"/>
  <c r="B33" i="19"/>
  <c r="A33" i="19" s="1"/>
  <c r="C33" i="19"/>
  <c r="D33" i="19"/>
  <c r="E33" i="19"/>
  <c r="F33" i="19" s="1"/>
  <c r="B34" i="19"/>
  <c r="C34" i="19"/>
  <c r="D34" i="19"/>
  <c r="E34" i="19"/>
  <c r="F34" i="19" s="1"/>
  <c r="B35" i="19"/>
  <c r="C35" i="19"/>
  <c r="D35" i="19"/>
  <c r="E35" i="19"/>
  <c r="F35" i="19"/>
  <c r="A36" i="19"/>
  <c r="B36" i="19"/>
  <c r="C36" i="19"/>
  <c r="D36" i="19"/>
  <c r="E36" i="19"/>
  <c r="F36" i="19" s="1"/>
  <c r="B37" i="19"/>
  <c r="A37" i="19" s="1"/>
  <c r="C37" i="19"/>
  <c r="D37" i="19"/>
  <c r="E37" i="19"/>
  <c r="F37" i="19" s="1"/>
  <c r="B38" i="19"/>
  <c r="A38" i="19" s="1"/>
  <c r="C38" i="19"/>
  <c r="D38" i="19"/>
  <c r="E38" i="19"/>
  <c r="F38" i="19" s="1"/>
  <c r="A39" i="19"/>
  <c r="B39" i="19"/>
  <c r="C39" i="19"/>
  <c r="D39" i="19"/>
  <c r="E39" i="19"/>
  <c r="F39" i="19"/>
  <c r="A40" i="19"/>
  <c r="B40" i="19"/>
  <c r="C40" i="19"/>
  <c r="D40" i="19"/>
  <c r="E40" i="19"/>
  <c r="F40" i="19"/>
  <c r="B41" i="19"/>
  <c r="A41" i="19" s="1"/>
  <c r="C41" i="19"/>
  <c r="D41" i="19"/>
  <c r="E41" i="19"/>
  <c r="F41" i="19"/>
  <c r="B42" i="19"/>
  <c r="C42" i="19"/>
  <c r="D42" i="19"/>
  <c r="A42" i="19" s="1"/>
  <c r="E42" i="19"/>
  <c r="F42" i="19" s="1"/>
  <c r="A43" i="19"/>
  <c r="B43" i="19"/>
  <c r="C43" i="19"/>
  <c r="D43" i="19"/>
  <c r="E43" i="19"/>
  <c r="F43" i="19"/>
  <c r="A44" i="19"/>
  <c r="B44" i="19"/>
  <c r="C44" i="19"/>
  <c r="D44" i="19"/>
  <c r="E44" i="19"/>
  <c r="F44" i="19" s="1"/>
  <c r="B45" i="19"/>
  <c r="C45" i="19"/>
  <c r="D45" i="19"/>
  <c r="E45" i="19"/>
  <c r="F45" i="19"/>
  <c r="B46" i="19"/>
  <c r="A46" i="19" s="1"/>
  <c r="C46" i="19"/>
  <c r="D46" i="19"/>
  <c r="E46" i="19"/>
  <c r="F46" i="19" s="1"/>
  <c r="B47" i="19"/>
  <c r="A47" i="19" s="1"/>
  <c r="C47" i="19"/>
  <c r="D47" i="19"/>
  <c r="E47" i="19"/>
  <c r="F47" i="19"/>
  <c r="B48" i="19"/>
  <c r="C48" i="19"/>
  <c r="A48" i="19" s="1"/>
  <c r="D48" i="19"/>
  <c r="E48" i="19"/>
  <c r="F48" i="19" s="1"/>
  <c r="B49" i="19"/>
  <c r="A49" i="19" s="1"/>
  <c r="C49" i="19"/>
  <c r="D49" i="19"/>
  <c r="E49" i="19"/>
  <c r="F49" i="19" s="1"/>
  <c r="B50" i="19"/>
  <c r="C50" i="19"/>
  <c r="D50" i="19"/>
  <c r="A50" i="19" s="1"/>
  <c r="E50" i="19"/>
  <c r="F50" i="19" s="1"/>
  <c r="B51" i="19"/>
  <c r="C51" i="19"/>
  <c r="D51" i="19"/>
  <c r="E51" i="19"/>
  <c r="F51" i="19"/>
  <c r="A52" i="19"/>
  <c r="B52" i="19"/>
  <c r="C52" i="19"/>
  <c r="D52" i="19"/>
  <c r="E52" i="19"/>
  <c r="F52" i="19" s="1"/>
  <c r="B53" i="19"/>
  <c r="A53" i="19" s="1"/>
  <c r="C53" i="19"/>
  <c r="D53" i="19"/>
  <c r="E53" i="19"/>
  <c r="F53" i="19" s="1"/>
  <c r="B54" i="19"/>
  <c r="C54" i="19"/>
  <c r="D54" i="19"/>
  <c r="A54" i="19" s="1"/>
  <c r="E54" i="19"/>
  <c r="F54" i="19" s="1"/>
  <c r="B55" i="19"/>
  <c r="A55" i="19" s="1"/>
  <c r="C55" i="19"/>
  <c r="D55" i="19"/>
  <c r="E55" i="19"/>
  <c r="F55" i="19"/>
  <c r="B56" i="19"/>
  <c r="C56" i="19"/>
  <c r="D56" i="19"/>
  <c r="A56" i="19" s="1"/>
  <c r="E56" i="19"/>
  <c r="F56" i="19"/>
  <c r="B57" i="19"/>
  <c r="C57" i="19"/>
  <c r="D57" i="19"/>
  <c r="E57" i="19"/>
  <c r="F57" i="19"/>
  <c r="A58" i="19"/>
  <c r="B58" i="19"/>
  <c r="C58" i="19"/>
  <c r="D58" i="19"/>
  <c r="E58" i="19"/>
  <c r="F58" i="19" s="1"/>
  <c r="B59" i="19"/>
  <c r="C59" i="19"/>
  <c r="D59" i="19"/>
  <c r="A59" i="19" s="1"/>
  <c r="E59" i="19"/>
  <c r="F59" i="19"/>
  <c r="B60" i="19"/>
  <c r="C60" i="19"/>
  <c r="A60" i="19" s="1"/>
  <c r="D60" i="19"/>
  <c r="E60" i="19"/>
  <c r="F60" i="19"/>
  <c r="B61" i="19"/>
  <c r="C61" i="19"/>
  <c r="D61" i="19"/>
  <c r="E61" i="19"/>
  <c r="F61" i="19"/>
  <c r="B62" i="19"/>
  <c r="A62" i="19" s="1"/>
  <c r="C62" i="19"/>
  <c r="D62" i="19"/>
  <c r="E62" i="19"/>
  <c r="F62" i="19" s="1"/>
  <c r="A63" i="19"/>
  <c r="B63" i="19"/>
  <c r="C63" i="19"/>
  <c r="D63" i="19"/>
  <c r="E63" i="19"/>
  <c r="F63" i="19"/>
  <c r="B64" i="19"/>
  <c r="C64" i="19"/>
  <c r="A64" i="19" s="1"/>
  <c r="D64" i="19"/>
  <c r="E64" i="19"/>
  <c r="F64" i="19" s="1"/>
  <c r="B65" i="19"/>
  <c r="C65" i="19"/>
  <c r="D65" i="19"/>
  <c r="E65" i="19"/>
  <c r="F65" i="19"/>
  <c r="A66" i="19"/>
  <c r="B66" i="19"/>
  <c r="C66" i="19"/>
  <c r="D66" i="19"/>
  <c r="E66" i="19"/>
  <c r="F66" i="19" s="1"/>
  <c r="B67" i="19"/>
  <c r="A67" i="19" s="1"/>
  <c r="C67" i="19"/>
  <c r="D67" i="19"/>
  <c r="E67" i="19"/>
  <c r="F67" i="19"/>
  <c r="B68" i="19"/>
  <c r="C68" i="19"/>
  <c r="D68" i="19"/>
  <c r="A68" i="19" s="1"/>
  <c r="E68" i="19"/>
  <c r="F68" i="19"/>
  <c r="B69" i="19"/>
  <c r="A69" i="19" s="1"/>
  <c r="C69" i="19"/>
  <c r="D69" i="19"/>
  <c r="E69" i="19"/>
  <c r="F69" i="19" s="1"/>
  <c r="B70" i="19"/>
  <c r="A70" i="19" s="1"/>
  <c r="C70" i="19"/>
  <c r="D70" i="19"/>
  <c r="E70" i="19"/>
  <c r="F70" i="19" s="1"/>
  <c r="A71" i="19"/>
  <c r="B71" i="19"/>
  <c r="C71" i="19"/>
  <c r="D71" i="19"/>
  <c r="E71" i="19"/>
  <c r="F71" i="19"/>
  <c r="B72" i="19"/>
  <c r="C72" i="19"/>
  <c r="A72" i="19" s="1"/>
  <c r="D72" i="19"/>
  <c r="E72" i="19"/>
  <c r="F72" i="19"/>
  <c r="B73" i="19"/>
  <c r="A73" i="19" s="1"/>
  <c r="C73" i="19"/>
  <c r="D73" i="19"/>
  <c r="E73" i="19"/>
  <c r="F73" i="19"/>
  <c r="B74" i="19"/>
  <c r="C74" i="19"/>
  <c r="D74" i="19"/>
  <c r="A74" i="19" s="1"/>
  <c r="E74" i="19"/>
  <c r="F74" i="19" s="1"/>
  <c r="A75" i="19"/>
  <c r="B75" i="19"/>
  <c r="C75" i="19"/>
  <c r="D75" i="19"/>
  <c r="E75" i="19"/>
  <c r="F75" i="19"/>
  <c r="B76" i="19"/>
  <c r="C76" i="19"/>
  <c r="A76" i="19" s="1"/>
  <c r="D76" i="19"/>
  <c r="E76" i="19"/>
  <c r="F76" i="19" s="1"/>
  <c r="B77" i="19"/>
  <c r="C77" i="19"/>
  <c r="D77" i="19"/>
  <c r="E77" i="19"/>
  <c r="F77" i="19"/>
  <c r="B78" i="19"/>
  <c r="A78" i="19" s="1"/>
  <c r="C78" i="19"/>
  <c r="D78" i="19"/>
  <c r="E78" i="19"/>
  <c r="F78" i="19" s="1"/>
  <c r="A79" i="19"/>
  <c r="B79" i="19"/>
  <c r="C79" i="19"/>
  <c r="D79" i="19"/>
  <c r="E79" i="19"/>
  <c r="F79" i="19"/>
  <c r="B80" i="19"/>
  <c r="C80" i="19"/>
  <c r="A80" i="19" s="1"/>
  <c r="D80" i="19"/>
  <c r="E80" i="19"/>
  <c r="F80" i="19" s="1"/>
  <c r="B81" i="19"/>
  <c r="C81" i="19"/>
  <c r="D81" i="19"/>
  <c r="E81" i="19"/>
  <c r="F81" i="19" s="1"/>
  <c r="B82" i="19"/>
  <c r="A82" i="19" s="1"/>
  <c r="C82" i="19"/>
  <c r="D82" i="19"/>
  <c r="E82" i="19"/>
  <c r="F82" i="19" s="1"/>
  <c r="B83" i="19"/>
  <c r="A83" i="19" s="1"/>
  <c r="C83" i="19"/>
  <c r="D83" i="19"/>
  <c r="E83" i="19"/>
  <c r="F83" i="19"/>
  <c r="B84" i="19"/>
  <c r="C84" i="19"/>
  <c r="D84" i="19"/>
  <c r="A84" i="19" s="1"/>
  <c r="E84" i="19"/>
  <c r="F84" i="19" s="1"/>
  <c r="B85" i="19"/>
  <c r="A85" i="19" s="1"/>
  <c r="C85" i="19"/>
  <c r="D85" i="19"/>
  <c r="E85" i="19"/>
  <c r="F85" i="19" s="1"/>
  <c r="A86" i="19"/>
  <c r="B86" i="19"/>
  <c r="C86" i="19"/>
  <c r="D86" i="19"/>
  <c r="E86" i="19"/>
  <c r="F86" i="19" s="1"/>
  <c r="B87" i="19"/>
  <c r="C87" i="19"/>
  <c r="D87" i="19"/>
  <c r="E87" i="19"/>
  <c r="F87" i="19"/>
  <c r="B88" i="19"/>
  <c r="C88" i="19"/>
  <c r="A88" i="19" s="1"/>
  <c r="D88" i="19"/>
  <c r="E88" i="19"/>
  <c r="F88" i="19"/>
  <c r="B89" i="19"/>
  <c r="A89" i="19" s="1"/>
  <c r="C89" i="19"/>
  <c r="D89" i="19"/>
  <c r="E89" i="19"/>
  <c r="F89" i="19"/>
  <c r="B90" i="19"/>
  <c r="C90" i="19"/>
  <c r="D90" i="19"/>
  <c r="A90" i="19" s="1"/>
  <c r="E90" i="19"/>
  <c r="F90" i="19" s="1"/>
  <c r="B91" i="19"/>
  <c r="C91" i="19"/>
  <c r="A91" i="19" s="1"/>
  <c r="D91" i="19"/>
  <c r="E91" i="19"/>
  <c r="F91" i="19"/>
  <c r="A92" i="19"/>
  <c r="B92" i="19"/>
  <c r="C92" i="19"/>
  <c r="D92" i="19"/>
  <c r="E92" i="19"/>
  <c r="F92" i="19" s="1"/>
  <c r="B93" i="19"/>
  <c r="C93" i="19"/>
  <c r="D93" i="19"/>
  <c r="E93" i="19"/>
  <c r="F93" i="19" s="1"/>
  <c r="B94" i="19"/>
  <c r="A94" i="19" s="1"/>
  <c r="C94" i="19"/>
  <c r="D94" i="19"/>
  <c r="E94" i="19"/>
  <c r="F94" i="19" s="1"/>
  <c r="B95" i="19"/>
  <c r="A95" i="19" s="1"/>
  <c r="C95" i="19"/>
  <c r="D95" i="19"/>
  <c r="E95" i="19"/>
  <c r="F95" i="19"/>
  <c r="B96" i="19"/>
  <c r="C96" i="19"/>
  <c r="D96" i="19"/>
  <c r="E96" i="19"/>
  <c r="F96" i="19" s="1"/>
  <c r="B97" i="19"/>
  <c r="A97" i="19" s="1"/>
  <c r="C97" i="19"/>
  <c r="D97" i="19"/>
  <c r="E97" i="19"/>
  <c r="F97" i="19"/>
  <c r="B98" i="19"/>
  <c r="C98" i="19"/>
  <c r="D98" i="19"/>
  <c r="E98" i="19"/>
  <c r="F98" i="19" s="1"/>
  <c r="B99" i="19"/>
  <c r="A99" i="19" s="1"/>
  <c r="C99" i="19"/>
  <c r="D99" i="19"/>
  <c r="E99" i="19"/>
  <c r="F99" i="19"/>
  <c r="B100" i="19"/>
  <c r="C100" i="19"/>
  <c r="D100" i="19"/>
  <c r="A100" i="19" s="1"/>
  <c r="E100" i="19"/>
  <c r="F100" i="19"/>
  <c r="B101" i="19"/>
  <c r="A101" i="19" s="1"/>
  <c r="C101" i="19"/>
  <c r="D101" i="19"/>
  <c r="E101" i="19"/>
  <c r="F101" i="19" s="1"/>
  <c r="B102" i="19"/>
  <c r="A102" i="19" s="1"/>
  <c r="C102" i="19"/>
  <c r="D102" i="19"/>
  <c r="E102" i="19"/>
  <c r="F102" i="19" s="1"/>
  <c r="A103" i="19"/>
  <c r="B103" i="19"/>
  <c r="C103" i="19"/>
  <c r="D103" i="19"/>
  <c r="E103" i="19"/>
  <c r="F103" i="19"/>
  <c r="B104" i="19"/>
  <c r="C104" i="19"/>
  <c r="A104" i="19" s="1"/>
  <c r="D104" i="19"/>
  <c r="E104" i="19"/>
  <c r="F104" i="19"/>
  <c r="B105" i="19"/>
  <c r="C105" i="19"/>
  <c r="D105" i="19"/>
  <c r="E105" i="19"/>
  <c r="F105" i="19"/>
  <c r="B106" i="19"/>
  <c r="C106" i="19"/>
  <c r="D106" i="19"/>
  <c r="A106" i="19" s="1"/>
  <c r="E106" i="19"/>
  <c r="F106" i="19" s="1"/>
  <c r="B107" i="19"/>
  <c r="C107" i="19"/>
  <c r="A107" i="19" s="1"/>
  <c r="D107" i="19"/>
  <c r="E107" i="19"/>
  <c r="F107" i="19"/>
  <c r="A108" i="19"/>
  <c r="B108" i="19"/>
  <c r="C108" i="19"/>
  <c r="D108" i="19"/>
  <c r="E108" i="19"/>
  <c r="F108" i="19" s="1"/>
  <c r="B109" i="19"/>
  <c r="C109" i="19"/>
  <c r="D109" i="19"/>
  <c r="E109" i="19"/>
  <c r="F109" i="19" s="1"/>
  <c r="B110" i="19"/>
  <c r="A110" i="19" s="1"/>
  <c r="C110" i="19"/>
  <c r="D110" i="19"/>
  <c r="E110" i="19"/>
  <c r="F110" i="19" s="1"/>
  <c r="B111" i="19"/>
  <c r="A111" i="19" s="1"/>
  <c r="C111" i="19"/>
  <c r="D111" i="19"/>
  <c r="E111" i="19"/>
  <c r="F111" i="19"/>
  <c r="B112" i="19"/>
  <c r="C112" i="19"/>
  <c r="A112" i="19" s="1"/>
  <c r="D112" i="19"/>
  <c r="E112" i="19"/>
  <c r="F112" i="19" s="1"/>
  <c r="B113" i="19"/>
  <c r="C113" i="19"/>
  <c r="D113" i="19"/>
  <c r="E113" i="19"/>
  <c r="F113" i="19" s="1"/>
  <c r="B114" i="19"/>
  <c r="C114" i="19"/>
  <c r="D114" i="19"/>
  <c r="A114" i="19" s="1"/>
  <c r="E114" i="19"/>
  <c r="F114" i="19" s="1"/>
  <c r="B115" i="19"/>
  <c r="C115" i="19"/>
  <c r="D115" i="19"/>
  <c r="E115" i="19"/>
  <c r="F115" i="19"/>
  <c r="A116" i="19"/>
  <c r="B116" i="19"/>
  <c r="C116" i="19"/>
  <c r="D116" i="19"/>
  <c r="E116" i="19"/>
  <c r="F116" i="19"/>
  <c r="B117" i="19"/>
  <c r="A117" i="19" s="1"/>
  <c r="C117" i="19"/>
  <c r="D117" i="19"/>
  <c r="E117" i="19"/>
  <c r="F117" i="19" s="1"/>
  <c r="B118" i="19"/>
  <c r="C118" i="19"/>
  <c r="D118" i="19"/>
  <c r="A118" i="19" s="1"/>
  <c r="E118" i="19"/>
  <c r="F118" i="19" s="1"/>
  <c r="B119" i="19"/>
  <c r="C119" i="19"/>
  <c r="D119" i="19"/>
  <c r="E119" i="19"/>
  <c r="F119" i="19"/>
  <c r="A120" i="19"/>
  <c r="B120" i="19"/>
  <c r="C120" i="19"/>
  <c r="D120" i="19"/>
  <c r="E120" i="19"/>
  <c r="F120" i="19"/>
  <c r="B121" i="19"/>
  <c r="C121" i="19"/>
  <c r="D121" i="19"/>
  <c r="E121" i="19"/>
  <c r="F121" i="19"/>
  <c r="A122" i="19"/>
  <c r="B122" i="19"/>
  <c r="C122" i="19"/>
  <c r="D122" i="19"/>
  <c r="E122" i="19"/>
  <c r="F122" i="19" s="1"/>
  <c r="A123" i="19"/>
  <c r="B123" i="19"/>
  <c r="C123" i="19"/>
  <c r="D123" i="19"/>
  <c r="E123" i="19"/>
  <c r="F123" i="19"/>
  <c r="B124" i="19"/>
  <c r="C124" i="19"/>
  <c r="A124" i="19" s="1"/>
  <c r="D124" i="19"/>
  <c r="E124" i="19"/>
  <c r="F124" i="19"/>
  <c r="B125" i="19"/>
  <c r="C125" i="19"/>
  <c r="D125" i="19"/>
  <c r="E125" i="19"/>
  <c r="F125" i="19" s="1"/>
  <c r="B126" i="19"/>
  <c r="A126" i="19" s="1"/>
  <c r="C126" i="19"/>
  <c r="D126" i="19"/>
  <c r="E126" i="19"/>
  <c r="F126" i="19" s="1"/>
  <c r="B127" i="19"/>
  <c r="C127" i="19"/>
  <c r="A127" i="19" s="1"/>
  <c r="D127" i="19"/>
  <c r="E127" i="19"/>
  <c r="F127" i="19"/>
  <c r="B128" i="19"/>
  <c r="C128" i="19"/>
  <c r="D128" i="19"/>
  <c r="E128" i="19"/>
  <c r="F128" i="19" s="1"/>
  <c r="B129" i="19"/>
  <c r="A129" i="19" s="1"/>
  <c r="C129" i="19"/>
  <c r="D129" i="19"/>
  <c r="E129" i="19"/>
  <c r="F129" i="19"/>
  <c r="B130" i="19"/>
  <c r="A130" i="19" s="1"/>
  <c r="C130" i="19"/>
  <c r="D130" i="19"/>
  <c r="E130" i="19"/>
  <c r="F130" i="19" s="1"/>
  <c r="B131" i="19"/>
  <c r="A131" i="19" s="1"/>
  <c r="C131" i="19"/>
  <c r="D131" i="19"/>
  <c r="E131" i="19"/>
  <c r="F131" i="19"/>
  <c r="B132" i="19"/>
  <c r="C132" i="19"/>
  <c r="D132" i="19"/>
  <c r="A132" i="19" s="1"/>
  <c r="E132" i="19"/>
  <c r="F132" i="19"/>
  <c r="B133" i="19"/>
  <c r="A133" i="19" s="1"/>
  <c r="C133" i="19"/>
  <c r="D133" i="19"/>
  <c r="E133" i="19"/>
  <c r="F133" i="19" s="1"/>
  <c r="B134" i="19"/>
  <c r="C134" i="19"/>
  <c r="D134" i="19"/>
  <c r="A134" i="19" s="1"/>
  <c r="E134" i="19"/>
  <c r="F134" i="19" s="1"/>
  <c r="B135" i="19"/>
  <c r="C135" i="19"/>
  <c r="D135" i="19"/>
  <c r="A135" i="19" s="1"/>
  <c r="E135" i="19"/>
  <c r="F135" i="19"/>
  <c r="A136" i="19"/>
  <c r="B136" i="19"/>
  <c r="C136" i="19"/>
  <c r="D136" i="19"/>
  <c r="E136" i="19"/>
  <c r="F136" i="19"/>
  <c r="B137" i="19"/>
  <c r="A137" i="19" s="1"/>
  <c r="C137" i="19"/>
  <c r="D137" i="19"/>
  <c r="E137" i="19"/>
  <c r="F137" i="19"/>
  <c r="B138" i="19"/>
  <c r="C138" i="19"/>
  <c r="D138" i="19"/>
  <c r="A138" i="19" s="1"/>
  <c r="E138" i="19"/>
  <c r="F138" i="19" s="1"/>
  <c r="A139" i="19"/>
  <c r="B139" i="19"/>
  <c r="C139" i="19"/>
  <c r="D139" i="19"/>
  <c r="E139" i="19"/>
  <c r="F139" i="19"/>
  <c r="A140" i="19"/>
  <c r="B140" i="19"/>
  <c r="C140" i="19"/>
  <c r="D140" i="19"/>
  <c r="E140" i="19"/>
  <c r="F140" i="19" s="1"/>
  <c r="B141" i="19"/>
  <c r="C141" i="19"/>
  <c r="D141" i="19"/>
  <c r="E141" i="19"/>
  <c r="F141" i="19"/>
  <c r="B142" i="19"/>
  <c r="A142" i="19" s="1"/>
  <c r="C142" i="19"/>
  <c r="D142" i="19"/>
  <c r="E142" i="19"/>
  <c r="F142" i="19" s="1"/>
  <c r="B143" i="19"/>
  <c r="A143" i="19" s="1"/>
  <c r="C143" i="19"/>
  <c r="D143" i="19"/>
  <c r="E143" i="19"/>
  <c r="F143" i="19"/>
  <c r="B144" i="19"/>
  <c r="C144" i="19"/>
  <c r="D144" i="19"/>
  <c r="E144" i="19"/>
  <c r="F144" i="19" s="1"/>
  <c r="B145" i="19"/>
  <c r="C145" i="19"/>
  <c r="D145" i="19"/>
  <c r="E145" i="19"/>
  <c r="F145" i="19" s="1"/>
  <c r="A146" i="19"/>
  <c r="B146" i="19"/>
  <c r="C146" i="19"/>
  <c r="D146" i="19"/>
  <c r="E146" i="19"/>
  <c r="F146" i="19" s="1"/>
  <c r="B147" i="19"/>
  <c r="C147" i="19"/>
  <c r="D147" i="19"/>
  <c r="E147" i="19"/>
  <c r="F147" i="19"/>
  <c r="A148" i="19"/>
  <c r="B148" i="19"/>
  <c r="C148" i="19"/>
  <c r="D148" i="19"/>
  <c r="E148" i="19"/>
  <c r="F148" i="19" s="1"/>
  <c r="B149" i="19"/>
  <c r="A149" i="19" s="1"/>
  <c r="C149" i="19"/>
  <c r="D149" i="19"/>
  <c r="E149" i="19"/>
  <c r="F149" i="19" s="1"/>
  <c r="B150" i="19"/>
  <c r="A150" i="19" s="1"/>
  <c r="C150" i="19"/>
  <c r="D150" i="19"/>
  <c r="E150" i="19"/>
  <c r="F150" i="19" s="1"/>
  <c r="B151" i="19"/>
  <c r="C151" i="19"/>
  <c r="D151" i="19"/>
  <c r="A151" i="19" s="1"/>
  <c r="E151" i="19"/>
  <c r="F151" i="19"/>
  <c r="B152" i="19"/>
  <c r="C152" i="19"/>
  <c r="A152" i="19" s="1"/>
  <c r="D152" i="19"/>
  <c r="E152" i="19"/>
  <c r="F152" i="19"/>
  <c r="B153" i="19"/>
  <c r="C153" i="19"/>
  <c r="D153" i="19"/>
  <c r="E153" i="19"/>
  <c r="F153" i="19"/>
  <c r="B154" i="19"/>
  <c r="C154" i="19"/>
  <c r="D154" i="19"/>
  <c r="A154" i="19" s="1"/>
  <c r="E154" i="19"/>
  <c r="F154" i="19" s="1"/>
  <c r="B155" i="19"/>
  <c r="C155" i="19"/>
  <c r="A155" i="19" s="1"/>
  <c r="D155" i="19"/>
  <c r="E155" i="19"/>
  <c r="F155" i="19"/>
  <c r="A156" i="19"/>
  <c r="B156" i="19"/>
  <c r="C156" i="19"/>
  <c r="D156" i="19"/>
  <c r="E156" i="19"/>
  <c r="F156" i="19" s="1"/>
  <c r="B157" i="19"/>
  <c r="C157" i="19"/>
  <c r="D157" i="19"/>
  <c r="E157" i="19"/>
  <c r="F157" i="19" s="1"/>
  <c r="B158" i="19"/>
  <c r="A158" i="19" s="1"/>
  <c r="C158" i="19"/>
  <c r="D158" i="19"/>
  <c r="E158" i="19"/>
  <c r="F158" i="19" s="1"/>
  <c r="B159" i="19"/>
  <c r="C159" i="19"/>
  <c r="A159" i="19" s="1"/>
  <c r="D159" i="19"/>
  <c r="E159" i="19"/>
  <c r="F159" i="19"/>
  <c r="B160" i="19"/>
  <c r="C160" i="19"/>
  <c r="D160" i="19"/>
  <c r="E160" i="19"/>
  <c r="F160" i="19" s="1"/>
  <c r="B161" i="19"/>
  <c r="A161" i="19" s="1"/>
  <c r="C161" i="19"/>
  <c r="D161" i="19"/>
  <c r="E161" i="19"/>
  <c r="F161" i="19"/>
  <c r="B162" i="19"/>
  <c r="A162" i="19" s="1"/>
  <c r="C162" i="19"/>
  <c r="D162" i="19"/>
  <c r="E162" i="19"/>
  <c r="F162" i="19" s="1"/>
  <c r="B163" i="19"/>
  <c r="C163" i="19"/>
  <c r="D163" i="19"/>
  <c r="E163" i="19"/>
  <c r="F163" i="19"/>
  <c r="B164" i="19"/>
  <c r="C164" i="19"/>
  <c r="D164" i="19"/>
  <c r="A164" i="19" s="1"/>
  <c r="E164" i="19"/>
  <c r="F164" i="19" s="1"/>
  <c r="B165" i="19"/>
  <c r="A165" i="19" s="1"/>
  <c r="C165" i="19"/>
  <c r="D165" i="19"/>
  <c r="E165" i="19"/>
  <c r="F165" i="19" s="1"/>
  <c r="B166" i="19"/>
  <c r="A166" i="19" s="1"/>
  <c r="C166" i="19"/>
  <c r="D166" i="19"/>
  <c r="E166" i="19"/>
  <c r="F166" i="19" s="1"/>
  <c r="B167" i="19"/>
  <c r="A167" i="19" s="1"/>
  <c r="C167" i="19"/>
  <c r="D167" i="19"/>
  <c r="E167" i="19"/>
  <c r="F167" i="19"/>
  <c r="B168" i="19"/>
  <c r="C168" i="19"/>
  <c r="D168" i="19"/>
  <c r="E168" i="19"/>
  <c r="F168" i="19"/>
  <c r="B169" i="19"/>
  <c r="C169" i="19"/>
  <c r="D169" i="19"/>
  <c r="E169" i="19"/>
  <c r="F169" i="19"/>
  <c r="A170" i="19"/>
  <c r="B170" i="19"/>
  <c r="C170" i="19"/>
  <c r="D170" i="19"/>
  <c r="E170" i="19"/>
  <c r="F170" i="19" s="1"/>
  <c r="B171" i="19"/>
  <c r="C171" i="19"/>
  <c r="A171" i="19" s="1"/>
  <c r="D171" i="19"/>
  <c r="E171" i="19"/>
  <c r="F171" i="19"/>
  <c r="A172" i="19"/>
  <c r="B172" i="19"/>
  <c r="C172" i="19"/>
  <c r="D172" i="19"/>
  <c r="E172" i="19"/>
  <c r="F172" i="19" s="1"/>
  <c r="B173" i="19"/>
  <c r="C173" i="19"/>
  <c r="D173" i="19"/>
  <c r="E173" i="19"/>
  <c r="F173" i="19" s="1"/>
  <c r="B174" i="19"/>
  <c r="A174" i="19" s="1"/>
  <c r="C174" i="19"/>
  <c r="D174" i="19"/>
  <c r="E174" i="19"/>
  <c r="F174" i="19" s="1"/>
  <c r="B175" i="19"/>
  <c r="C175" i="19"/>
  <c r="D175" i="19"/>
  <c r="E175" i="19"/>
  <c r="F175" i="19"/>
  <c r="B176" i="19"/>
  <c r="C176" i="19"/>
  <c r="A176" i="19" s="1"/>
  <c r="D176" i="19"/>
  <c r="E176" i="19"/>
  <c r="F176" i="19" s="1"/>
  <c r="B177" i="19"/>
  <c r="C177" i="19"/>
  <c r="D177" i="19"/>
  <c r="E177" i="19"/>
  <c r="F177" i="19"/>
  <c r="A178" i="19"/>
  <c r="B178" i="19"/>
  <c r="C178" i="19"/>
  <c r="D178" i="19"/>
  <c r="E178" i="19"/>
  <c r="F178" i="19" s="1"/>
  <c r="B179" i="19"/>
  <c r="C179" i="19"/>
  <c r="D179" i="19"/>
  <c r="E179" i="19"/>
  <c r="F179" i="19"/>
  <c r="A180" i="19"/>
  <c r="B180" i="19"/>
  <c r="C180" i="19"/>
  <c r="D180" i="19"/>
  <c r="E180" i="19"/>
  <c r="F180" i="19"/>
  <c r="B181" i="19"/>
  <c r="A181" i="19" s="1"/>
  <c r="C181" i="19"/>
  <c r="D181" i="19"/>
  <c r="E181" i="19"/>
  <c r="F181" i="19" s="1"/>
  <c r="A182" i="19"/>
  <c r="B182" i="19"/>
  <c r="C182" i="19"/>
  <c r="D182" i="19"/>
  <c r="E182" i="19"/>
  <c r="F182" i="19" s="1"/>
  <c r="B183" i="19"/>
  <c r="C183" i="19"/>
  <c r="D183" i="19"/>
  <c r="E183" i="19"/>
  <c r="F183" i="19"/>
  <c r="B184" i="19"/>
  <c r="C184" i="19"/>
  <c r="D184" i="19"/>
  <c r="A184" i="19" s="1"/>
  <c r="E184" i="19"/>
  <c r="F184" i="19"/>
  <c r="B185" i="19"/>
  <c r="C185" i="19"/>
  <c r="D185" i="19"/>
  <c r="E185" i="19"/>
  <c r="F185" i="19"/>
  <c r="A186" i="19"/>
  <c r="B186" i="19"/>
  <c r="C186" i="19"/>
  <c r="D186" i="19"/>
  <c r="E186" i="19"/>
  <c r="F186" i="19" s="1"/>
  <c r="B187" i="19"/>
  <c r="C187" i="19"/>
  <c r="D187" i="19"/>
  <c r="A187" i="19" s="1"/>
  <c r="E187" i="19"/>
  <c r="F187" i="19"/>
  <c r="B188" i="19"/>
  <c r="C188" i="19"/>
  <c r="A188" i="19" s="1"/>
  <c r="D188" i="19"/>
  <c r="E188" i="19"/>
  <c r="F188" i="19"/>
  <c r="B189" i="19"/>
  <c r="C189" i="19"/>
  <c r="D189" i="19"/>
  <c r="E189" i="19"/>
  <c r="F189" i="19" s="1"/>
  <c r="B190" i="19"/>
  <c r="A190" i="19" s="1"/>
  <c r="C190" i="19"/>
  <c r="D190" i="19"/>
  <c r="E190" i="19"/>
  <c r="F190" i="19" s="1"/>
  <c r="B191" i="19"/>
  <c r="C191" i="19"/>
  <c r="A191" i="19" s="1"/>
  <c r="D191" i="19"/>
  <c r="E191" i="19"/>
  <c r="F191" i="19"/>
  <c r="B192" i="19"/>
  <c r="C192" i="19"/>
  <c r="A192" i="19" s="1"/>
  <c r="D192" i="19"/>
  <c r="E192" i="19"/>
  <c r="F192" i="19" s="1"/>
  <c r="B193" i="19"/>
  <c r="A193" i="19" s="1"/>
  <c r="C193" i="19"/>
  <c r="D193" i="19"/>
  <c r="E193" i="19"/>
  <c r="F193" i="19"/>
  <c r="B194" i="19"/>
  <c r="C194" i="19"/>
  <c r="D194" i="19"/>
  <c r="A194" i="19" s="1"/>
  <c r="E194" i="19"/>
  <c r="F194" i="19" s="1"/>
  <c r="B195" i="19"/>
  <c r="C195" i="19"/>
  <c r="D195" i="19"/>
  <c r="E195" i="19"/>
  <c r="F195" i="19"/>
  <c r="B196" i="19"/>
  <c r="C196" i="19"/>
  <c r="D196" i="19"/>
  <c r="A196" i="19" s="1"/>
  <c r="E196" i="19"/>
  <c r="F196" i="19"/>
  <c r="B197" i="19"/>
  <c r="A197" i="19" s="1"/>
  <c r="C197" i="19"/>
  <c r="D197" i="19"/>
  <c r="E197" i="19"/>
  <c r="F197" i="19" s="1"/>
  <c r="B198" i="19"/>
  <c r="A198" i="19" s="1"/>
  <c r="C198" i="19"/>
  <c r="D198" i="19"/>
  <c r="E198" i="19"/>
  <c r="F198" i="19" s="1"/>
  <c r="B199" i="19"/>
  <c r="C199" i="19"/>
  <c r="D199" i="19"/>
  <c r="A199" i="19" s="1"/>
  <c r="E199" i="19"/>
  <c r="F199" i="19"/>
  <c r="A200" i="19"/>
  <c r="B200" i="19"/>
  <c r="C200" i="19"/>
  <c r="D200" i="19"/>
  <c r="E200" i="19"/>
  <c r="F200" i="19"/>
  <c r="B201" i="19"/>
  <c r="A201" i="19" s="1"/>
  <c r="C201" i="19"/>
  <c r="D201" i="19"/>
  <c r="E201" i="19"/>
  <c r="F201" i="19"/>
  <c r="B202" i="19"/>
  <c r="C202" i="19"/>
  <c r="D202" i="19"/>
  <c r="A202" i="19" s="1"/>
  <c r="E202" i="19"/>
  <c r="F202" i="19" s="1"/>
  <c r="B203" i="19"/>
  <c r="C203" i="19"/>
  <c r="A203" i="19" s="1"/>
  <c r="D203" i="19"/>
  <c r="E203" i="19"/>
  <c r="F203" i="19"/>
  <c r="A204" i="19"/>
  <c r="B204" i="19"/>
  <c r="C204" i="19"/>
  <c r="D204" i="19"/>
  <c r="E204" i="19"/>
  <c r="F204" i="19" s="1"/>
  <c r="B205" i="19"/>
  <c r="C205" i="19"/>
  <c r="D205" i="19"/>
  <c r="E205" i="19"/>
  <c r="F205" i="19"/>
  <c r="B206" i="19"/>
  <c r="A206" i="19" s="1"/>
  <c r="C206" i="19"/>
  <c r="D206" i="19"/>
  <c r="E206" i="19"/>
  <c r="F206" i="19" s="1"/>
  <c r="B207" i="19"/>
  <c r="A207" i="19" s="1"/>
  <c r="C207" i="19"/>
  <c r="D207" i="19"/>
  <c r="E207" i="19"/>
  <c r="F207" i="19"/>
  <c r="B208" i="19"/>
  <c r="C208" i="19"/>
  <c r="A208" i="19" s="1"/>
  <c r="D208" i="19"/>
  <c r="E208" i="19"/>
  <c r="F208" i="19" s="1"/>
  <c r="B209" i="19"/>
  <c r="C209" i="19"/>
  <c r="D209" i="19"/>
  <c r="E209" i="19"/>
  <c r="F209" i="19" s="1"/>
  <c r="A210" i="19"/>
  <c r="B210" i="19"/>
  <c r="C210" i="19"/>
  <c r="D210" i="19"/>
  <c r="E210" i="19"/>
  <c r="F210" i="19" s="1"/>
  <c r="B211" i="19"/>
  <c r="A211" i="19" s="1"/>
  <c r="C211" i="19"/>
  <c r="D211" i="19"/>
  <c r="E211" i="19"/>
  <c r="F211" i="19"/>
  <c r="B212" i="19"/>
  <c r="C212" i="19"/>
  <c r="D212" i="19"/>
  <c r="A212" i="19" s="1"/>
  <c r="E212" i="19"/>
  <c r="F212" i="19" s="1"/>
  <c r="B213" i="19"/>
  <c r="A213" i="19" s="1"/>
  <c r="C213" i="19"/>
  <c r="D213" i="19"/>
  <c r="E213" i="19"/>
  <c r="F213" i="19" s="1"/>
  <c r="B214" i="19"/>
  <c r="A214" i="19" s="1"/>
  <c r="C214" i="19"/>
  <c r="D214" i="19"/>
  <c r="E214" i="19"/>
  <c r="F214" i="19" s="1"/>
  <c r="A215" i="19"/>
  <c r="B215" i="19"/>
  <c r="C215" i="19"/>
  <c r="D215" i="19"/>
  <c r="E215" i="19"/>
  <c r="F215" i="19"/>
  <c r="B216" i="19"/>
  <c r="C216" i="19"/>
  <c r="A216" i="19" s="1"/>
  <c r="D216" i="19"/>
  <c r="E216" i="19"/>
  <c r="F216" i="19"/>
  <c r="B217" i="19"/>
  <c r="C217" i="19"/>
  <c r="D217" i="19"/>
  <c r="E217" i="19"/>
  <c r="F217" i="19"/>
  <c r="A218" i="19"/>
  <c r="B218" i="19"/>
  <c r="C218" i="19"/>
  <c r="D218" i="19"/>
  <c r="E218" i="19"/>
  <c r="F218" i="19" s="1"/>
  <c r="B219" i="19"/>
  <c r="C219" i="19"/>
  <c r="D219" i="19"/>
  <c r="E219" i="19"/>
  <c r="F219" i="19"/>
  <c r="A220" i="19"/>
  <c r="B220" i="19"/>
  <c r="C220" i="19"/>
  <c r="D220" i="19"/>
  <c r="E220" i="19"/>
  <c r="F220" i="19"/>
  <c r="B221" i="19"/>
  <c r="C221" i="19"/>
  <c r="D221" i="19"/>
  <c r="E221" i="19"/>
  <c r="F221" i="19" s="1"/>
  <c r="B222" i="19"/>
  <c r="A222" i="19" s="1"/>
  <c r="C222" i="19"/>
  <c r="D222" i="19"/>
  <c r="E222" i="19"/>
  <c r="F222" i="19" s="1"/>
  <c r="A223" i="19"/>
  <c r="B223" i="19"/>
  <c r="C223" i="19"/>
  <c r="D223" i="19"/>
  <c r="E223" i="19"/>
  <c r="F223" i="19"/>
  <c r="B224" i="19"/>
  <c r="C224" i="19"/>
  <c r="D224" i="19"/>
  <c r="E224" i="19"/>
  <c r="F224" i="19" s="1"/>
  <c r="B225" i="19"/>
  <c r="C225" i="19"/>
  <c r="D225" i="19"/>
  <c r="A225" i="19" s="1"/>
  <c r="E225" i="19"/>
  <c r="F225" i="19" s="1"/>
  <c r="A226" i="19"/>
  <c r="B226" i="19"/>
  <c r="C226" i="19"/>
  <c r="D226" i="19"/>
  <c r="E226" i="19"/>
  <c r="F226" i="19"/>
  <c r="A227" i="19"/>
  <c r="B227" i="19"/>
  <c r="C227" i="19"/>
  <c r="D227" i="19"/>
  <c r="E227" i="19"/>
  <c r="F227" i="19" s="1"/>
  <c r="B228" i="19"/>
  <c r="C228" i="19"/>
  <c r="D228" i="19"/>
  <c r="E228" i="19"/>
  <c r="F228" i="19" s="1"/>
  <c r="B229" i="19"/>
  <c r="A229" i="19" s="1"/>
  <c r="C229" i="19"/>
  <c r="D229" i="19"/>
  <c r="E229" i="19"/>
  <c r="F229" i="19"/>
  <c r="A230" i="19"/>
  <c r="B230" i="19"/>
  <c r="C230" i="19"/>
  <c r="D230" i="19"/>
  <c r="E230" i="19"/>
  <c r="F230" i="19"/>
  <c r="B231" i="19"/>
  <c r="A231" i="19" s="1"/>
  <c r="C231" i="19"/>
  <c r="D231" i="19"/>
  <c r="E231" i="19"/>
  <c r="F231" i="19"/>
  <c r="B232" i="19"/>
  <c r="A232" i="19" s="1"/>
  <c r="C232" i="19"/>
  <c r="D232" i="19"/>
  <c r="E232" i="19"/>
  <c r="F232" i="19" s="1"/>
  <c r="B233" i="19"/>
  <c r="C233" i="19"/>
  <c r="D233" i="19"/>
  <c r="A233" i="19" s="1"/>
  <c r="E233" i="19"/>
  <c r="F233" i="19" s="1"/>
  <c r="B234" i="19"/>
  <c r="C234" i="19"/>
  <c r="A234" i="19" s="1"/>
  <c r="D234" i="19"/>
  <c r="E234" i="19"/>
  <c r="F234" i="19"/>
  <c r="A235" i="19"/>
  <c r="B235" i="19"/>
  <c r="C235" i="19"/>
  <c r="D235" i="19"/>
  <c r="E235" i="19"/>
  <c r="F235" i="19" s="1"/>
  <c r="B236" i="19"/>
  <c r="A236" i="19" s="1"/>
  <c r="C236" i="19"/>
  <c r="D236" i="19"/>
  <c r="E236" i="19"/>
  <c r="F236" i="19" s="1"/>
  <c r="A237" i="19"/>
  <c r="B237" i="19"/>
  <c r="C237" i="19"/>
  <c r="D237" i="19"/>
  <c r="E237" i="19"/>
  <c r="F237" i="19" s="1"/>
  <c r="B238" i="19"/>
  <c r="C238" i="19"/>
  <c r="A238" i="19" s="1"/>
  <c r="D238" i="19"/>
  <c r="E238" i="19"/>
  <c r="F238" i="19"/>
  <c r="B239" i="19"/>
  <c r="A239" i="19" s="1"/>
  <c r="C239" i="19"/>
  <c r="D239" i="19"/>
  <c r="E239" i="19"/>
  <c r="F239" i="19" s="1"/>
  <c r="B240" i="19"/>
  <c r="C240" i="19"/>
  <c r="D240" i="19"/>
  <c r="E240" i="19"/>
  <c r="F240" i="19" s="1"/>
  <c r="B241" i="19"/>
  <c r="C241" i="19"/>
  <c r="D241" i="19"/>
  <c r="A241" i="19" s="1"/>
  <c r="E241" i="19"/>
  <c r="F241" i="19" s="1"/>
  <c r="A242" i="19"/>
  <c r="B242" i="19"/>
  <c r="C242" i="19"/>
  <c r="D242" i="19"/>
  <c r="E242" i="19"/>
  <c r="F242" i="19"/>
  <c r="B243" i="19"/>
  <c r="C243" i="19"/>
  <c r="A243" i="19" s="1"/>
  <c r="D243" i="19"/>
  <c r="E243" i="19"/>
  <c r="F243" i="19" s="1"/>
  <c r="B244" i="19"/>
  <c r="C244" i="19"/>
  <c r="D244" i="19"/>
  <c r="E244" i="19"/>
  <c r="F244" i="19" s="1"/>
  <c r="B245" i="19"/>
  <c r="A245" i="19" s="1"/>
  <c r="C245" i="19"/>
  <c r="D245" i="19"/>
  <c r="E245" i="19"/>
  <c r="F245" i="19"/>
  <c r="A246" i="19"/>
  <c r="B246" i="19"/>
  <c r="C246" i="19"/>
  <c r="D246" i="19"/>
  <c r="E246" i="19"/>
  <c r="F246" i="19"/>
  <c r="B247" i="19"/>
  <c r="C247" i="19"/>
  <c r="D247" i="19"/>
  <c r="E247" i="19"/>
  <c r="F247" i="19"/>
  <c r="B248" i="19"/>
  <c r="A248" i="19" s="1"/>
  <c r="C248" i="19"/>
  <c r="D248" i="19"/>
  <c r="E248" i="19"/>
  <c r="F248" i="19" s="1"/>
  <c r="A249" i="19"/>
  <c r="B249" i="19"/>
  <c r="C249" i="19"/>
  <c r="D249" i="19"/>
  <c r="E249" i="19"/>
  <c r="F249" i="19" s="1"/>
  <c r="A250" i="19"/>
  <c r="B250" i="19"/>
  <c r="C250" i="19"/>
  <c r="D250" i="19"/>
  <c r="E250" i="19"/>
  <c r="F250" i="19"/>
  <c r="A251" i="19"/>
  <c r="B251" i="19"/>
  <c r="C251" i="19"/>
  <c r="D251" i="19"/>
  <c r="E251" i="19"/>
  <c r="F251" i="19" s="1"/>
  <c r="B252" i="19"/>
  <c r="A252" i="19" s="1"/>
  <c r="C252" i="19"/>
  <c r="D252" i="19"/>
  <c r="E252" i="19"/>
  <c r="F252" i="19" s="1"/>
  <c r="A253" i="19"/>
  <c r="B253" i="19"/>
  <c r="C253" i="19"/>
  <c r="D253" i="19"/>
  <c r="E253" i="19"/>
  <c r="F253" i="19" s="1"/>
  <c r="B254" i="19"/>
  <c r="C254" i="19"/>
  <c r="A254" i="19" s="1"/>
  <c r="D254" i="19"/>
  <c r="E254" i="19"/>
  <c r="F254" i="19"/>
  <c r="A255" i="19"/>
  <c r="B255" i="19"/>
  <c r="C255" i="19"/>
  <c r="D255" i="19"/>
  <c r="E255" i="19"/>
  <c r="F255" i="19" s="1"/>
  <c r="B256" i="19"/>
  <c r="C256" i="19"/>
  <c r="D256" i="19"/>
  <c r="E256" i="19"/>
  <c r="F256" i="19" s="1"/>
  <c r="B257" i="19"/>
  <c r="C257" i="19"/>
  <c r="D257" i="19"/>
  <c r="A257" i="19" s="1"/>
  <c r="E257" i="19"/>
  <c r="F257" i="19" s="1"/>
  <c r="A258" i="19"/>
  <c r="B258" i="19"/>
  <c r="C258" i="19"/>
  <c r="D258" i="19"/>
  <c r="E258" i="19"/>
  <c r="F258" i="19"/>
  <c r="B259" i="19"/>
  <c r="C259" i="19"/>
  <c r="A259" i="19" s="1"/>
  <c r="D259" i="19"/>
  <c r="E259" i="19"/>
  <c r="F259" i="19" s="1"/>
  <c r="B260" i="19"/>
  <c r="C260" i="19"/>
  <c r="D260" i="19"/>
  <c r="E260" i="19"/>
  <c r="F260" i="19" s="1"/>
  <c r="B261" i="19"/>
  <c r="A261" i="19" s="1"/>
  <c r="C261" i="19"/>
  <c r="D261" i="19"/>
  <c r="E261" i="19"/>
  <c r="F261" i="19"/>
  <c r="A262" i="19"/>
  <c r="B262" i="19"/>
  <c r="C262" i="19"/>
  <c r="D262" i="19"/>
  <c r="E262" i="19"/>
  <c r="F262" i="19"/>
  <c r="B263" i="19"/>
  <c r="A263" i="19" s="1"/>
  <c r="C263" i="19"/>
  <c r="D263" i="19"/>
  <c r="E263" i="19"/>
  <c r="F263" i="19"/>
  <c r="B264" i="19"/>
  <c r="A264" i="19" s="1"/>
  <c r="C264" i="19"/>
  <c r="D264" i="19"/>
  <c r="E264" i="19"/>
  <c r="F264" i="19" s="1"/>
  <c r="B265" i="19"/>
  <c r="C265" i="19"/>
  <c r="D265" i="19"/>
  <c r="A265" i="19" s="1"/>
  <c r="E265" i="19"/>
  <c r="F265" i="19" s="1"/>
  <c r="B266" i="19"/>
  <c r="C266" i="19"/>
  <c r="A266" i="19" s="1"/>
  <c r="D266" i="19"/>
  <c r="E266" i="19"/>
  <c r="F266" i="19"/>
  <c r="A267" i="19"/>
  <c r="B267" i="19"/>
  <c r="C267" i="19"/>
  <c r="D267" i="19"/>
  <c r="E267" i="19"/>
  <c r="F267" i="19" s="1"/>
  <c r="B268" i="19"/>
  <c r="A268" i="19" s="1"/>
  <c r="C268" i="19"/>
  <c r="D268" i="19"/>
  <c r="E268" i="19"/>
  <c r="F268" i="19" s="1"/>
  <c r="A269" i="19"/>
  <c r="B269" i="19"/>
  <c r="C269" i="19"/>
  <c r="D269" i="19"/>
  <c r="E269" i="19"/>
  <c r="F269" i="19" s="1"/>
  <c r="B270" i="19"/>
  <c r="C270" i="19"/>
  <c r="A270" i="19" s="1"/>
  <c r="D270" i="19"/>
  <c r="E270" i="19"/>
  <c r="F270" i="19"/>
  <c r="B271" i="19"/>
  <c r="A271" i="19" s="1"/>
  <c r="C271" i="19"/>
  <c r="D271" i="19"/>
  <c r="E271" i="19"/>
  <c r="F271" i="19" s="1"/>
  <c r="B272" i="19"/>
  <c r="C272" i="19"/>
  <c r="D272" i="19"/>
  <c r="E272" i="19"/>
  <c r="F272" i="19" s="1"/>
  <c r="B273" i="19"/>
  <c r="C273" i="19"/>
  <c r="D273" i="19"/>
  <c r="A273" i="19" s="1"/>
  <c r="E273" i="19"/>
  <c r="F273" i="19" s="1"/>
  <c r="A274" i="19"/>
  <c r="B274" i="19"/>
  <c r="C274" i="19"/>
  <c r="D274" i="19"/>
  <c r="E274" i="19"/>
  <c r="F274" i="19"/>
  <c r="B275" i="19"/>
  <c r="C275" i="19"/>
  <c r="A275" i="19" s="1"/>
  <c r="D275" i="19"/>
  <c r="E275" i="19"/>
  <c r="F275" i="19" s="1"/>
  <c r="B276" i="19"/>
  <c r="C276" i="19"/>
  <c r="D276" i="19"/>
  <c r="E276" i="19"/>
  <c r="F276" i="19" s="1"/>
  <c r="B277" i="19"/>
  <c r="A277" i="19" s="1"/>
  <c r="C277" i="19"/>
  <c r="D277" i="19"/>
  <c r="E277" i="19"/>
  <c r="F277" i="19"/>
  <c r="B278" i="19"/>
  <c r="C278" i="19"/>
  <c r="D278" i="19"/>
  <c r="A278" i="19" s="1"/>
  <c r="E278" i="19"/>
  <c r="F278" i="19"/>
  <c r="B279" i="19"/>
  <c r="A279" i="19" s="1"/>
  <c r="C279" i="19"/>
  <c r="D279" i="19"/>
  <c r="E279" i="19"/>
  <c r="F279" i="19"/>
  <c r="B280" i="19"/>
  <c r="A280" i="19" s="1"/>
  <c r="C280" i="19"/>
  <c r="D280" i="19"/>
  <c r="E280" i="19"/>
  <c r="F280" i="19" s="1"/>
  <c r="A281" i="19"/>
  <c r="B281" i="19"/>
  <c r="C281" i="19"/>
  <c r="D281" i="19"/>
  <c r="E281" i="19"/>
  <c r="F281" i="19" s="1"/>
  <c r="B282" i="19"/>
  <c r="C282" i="19"/>
  <c r="A282" i="19" s="1"/>
  <c r="D282" i="19"/>
  <c r="E282" i="19"/>
  <c r="F282" i="19"/>
  <c r="B283" i="19"/>
  <c r="C283" i="19"/>
  <c r="A283" i="19" s="1"/>
  <c r="D283" i="19"/>
  <c r="E283" i="19"/>
  <c r="F283" i="19" s="1"/>
  <c r="B284" i="19"/>
  <c r="A284" i="19" s="1"/>
  <c r="C284" i="19"/>
  <c r="D284" i="19"/>
  <c r="E284" i="19"/>
  <c r="F284" i="19" s="1"/>
  <c r="B285" i="19"/>
  <c r="A285" i="19" s="1"/>
  <c r="C285" i="19"/>
  <c r="D285" i="19"/>
  <c r="E285" i="19"/>
  <c r="F285" i="19" s="1"/>
  <c r="B286" i="19"/>
  <c r="C286" i="19"/>
  <c r="A286" i="19" s="1"/>
  <c r="D286" i="19"/>
  <c r="E286" i="19"/>
  <c r="F286" i="19"/>
  <c r="A287" i="19"/>
  <c r="B287" i="19"/>
  <c r="C287" i="19"/>
  <c r="D287" i="19"/>
  <c r="E287" i="19"/>
  <c r="F287" i="19" s="1"/>
  <c r="B288" i="19"/>
  <c r="C288" i="19"/>
  <c r="D288" i="19"/>
  <c r="E288" i="19"/>
  <c r="F288" i="19" s="1"/>
  <c r="B289" i="19"/>
  <c r="C289" i="19"/>
  <c r="D289" i="19"/>
  <c r="A289" i="19" s="1"/>
  <c r="E289" i="19"/>
  <c r="F289" i="19" s="1"/>
  <c r="A290" i="19"/>
  <c r="B290" i="19"/>
  <c r="C290" i="19"/>
  <c r="D290" i="19"/>
  <c r="E290" i="19"/>
  <c r="F290" i="19"/>
  <c r="B291" i="19"/>
  <c r="C291" i="19"/>
  <c r="A291" i="19" s="1"/>
  <c r="D291" i="19"/>
  <c r="E291" i="19"/>
  <c r="F291" i="19" s="1"/>
  <c r="B292" i="19"/>
  <c r="C292" i="19"/>
  <c r="D292" i="19"/>
  <c r="E292" i="19"/>
  <c r="F292" i="19" s="1"/>
  <c r="B293" i="19"/>
  <c r="A293" i="19" s="1"/>
  <c r="C293" i="19"/>
  <c r="D293" i="19"/>
  <c r="E293" i="19"/>
  <c r="F293" i="19"/>
  <c r="A294" i="19"/>
  <c r="B294" i="19"/>
  <c r="C294" i="19"/>
  <c r="D294" i="19"/>
  <c r="E294" i="19"/>
  <c r="F294" i="19"/>
  <c r="B295" i="19"/>
  <c r="A295" i="19" s="1"/>
  <c r="C295" i="19"/>
  <c r="D295" i="19"/>
  <c r="E295" i="19"/>
  <c r="F295" i="19"/>
  <c r="B296" i="19"/>
  <c r="A296" i="19" s="1"/>
  <c r="C296" i="19"/>
  <c r="D296" i="19"/>
  <c r="E296" i="19"/>
  <c r="F296" i="19" s="1"/>
  <c r="B297" i="19"/>
  <c r="C297" i="19"/>
  <c r="D297" i="19"/>
  <c r="A297" i="19" s="1"/>
  <c r="E297" i="19"/>
  <c r="F297" i="19" s="1"/>
  <c r="B298" i="19"/>
  <c r="C298" i="19"/>
  <c r="A298" i="19" s="1"/>
  <c r="D298" i="19"/>
  <c r="E298" i="19"/>
  <c r="F298" i="19"/>
  <c r="A299" i="19"/>
  <c r="B299" i="19"/>
  <c r="C299" i="19"/>
  <c r="D299" i="19"/>
  <c r="E299" i="19"/>
  <c r="F299" i="19" s="1"/>
  <c r="B300" i="19"/>
  <c r="A300" i="19" s="1"/>
  <c r="C300" i="19"/>
  <c r="D300" i="19"/>
  <c r="E300" i="19"/>
  <c r="F300" i="19" s="1"/>
  <c r="A301" i="19"/>
  <c r="B301" i="19"/>
  <c r="C301" i="19"/>
  <c r="D301" i="19"/>
  <c r="E301" i="19"/>
  <c r="F301" i="19" s="1"/>
  <c r="B302" i="19"/>
  <c r="C302" i="19"/>
  <c r="A302" i="19" s="1"/>
  <c r="D302" i="19"/>
  <c r="E302" i="19"/>
  <c r="F302" i="19"/>
  <c r="B303" i="19"/>
  <c r="A303" i="19" s="1"/>
  <c r="C303" i="19"/>
  <c r="D303" i="19"/>
  <c r="E303" i="19"/>
  <c r="F303" i="19" s="1"/>
  <c r="B304" i="19"/>
  <c r="C304" i="19"/>
  <c r="D304" i="19"/>
  <c r="E304" i="19"/>
  <c r="F304" i="19" s="1"/>
  <c r="B305" i="19"/>
  <c r="C305" i="19"/>
  <c r="D305" i="19"/>
  <c r="A305" i="19" s="1"/>
  <c r="E305" i="19"/>
  <c r="F305" i="19" s="1"/>
  <c r="B306" i="19"/>
  <c r="C306" i="19"/>
  <c r="A306" i="19" s="1"/>
  <c r="D306" i="19"/>
  <c r="E306" i="19"/>
  <c r="F306" i="19"/>
  <c r="B307" i="19"/>
  <c r="C307" i="19"/>
  <c r="A307" i="19" s="1"/>
  <c r="D307" i="19"/>
  <c r="E307" i="19"/>
  <c r="F307" i="19" s="1"/>
  <c r="B308" i="19"/>
  <c r="C308" i="19"/>
  <c r="D308" i="19"/>
  <c r="E308" i="19"/>
  <c r="F308" i="19" s="1"/>
  <c r="B309" i="19"/>
  <c r="A309" i="19" s="1"/>
  <c r="C309" i="19"/>
  <c r="D309" i="19"/>
  <c r="E309" i="19"/>
  <c r="F309" i="19"/>
  <c r="B310" i="19"/>
  <c r="C310" i="19"/>
  <c r="D310" i="19"/>
  <c r="A310" i="19" s="1"/>
  <c r="E310" i="19"/>
  <c r="F310" i="19"/>
  <c r="B311" i="19"/>
  <c r="C311" i="19"/>
  <c r="D311" i="19"/>
  <c r="E311" i="19"/>
  <c r="F311" i="19"/>
  <c r="B312" i="19"/>
  <c r="A312" i="19" s="1"/>
  <c r="C312" i="19"/>
  <c r="D312" i="19"/>
  <c r="E312" i="19"/>
  <c r="F312" i="19" s="1"/>
  <c r="A313" i="19"/>
  <c r="B313" i="19"/>
  <c r="C313" i="19"/>
  <c r="D313" i="19"/>
  <c r="E313" i="19"/>
  <c r="F313" i="19" s="1"/>
  <c r="A314" i="19"/>
  <c r="B314" i="19"/>
  <c r="C314" i="19"/>
  <c r="D314" i="19"/>
  <c r="E314" i="19"/>
  <c r="F314" i="19"/>
  <c r="A315" i="19"/>
  <c r="B315" i="19"/>
  <c r="C315" i="19"/>
  <c r="D315" i="19"/>
  <c r="E315" i="19"/>
  <c r="F315" i="19" s="1"/>
  <c r="B316" i="19"/>
  <c r="A316" i="19" s="1"/>
  <c r="C316" i="19"/>
  <c r="D316" i="19"/>
  <c r="E316" i="19"/>
  <c r="F316" i="19" s="1"/>
  <c r="A317" i="19"/>
  <c r="B317" i="19"/>
  <c r="C317" i="19"/>
  <c r="D317" i="19"/>
  <c r="E317" i="19"/>
  <c r="F317" i="19" s="1"/>
  <c r="B318" i="19"/>
  <c r="C318" i="19"/>
  <c r="A318" i="19" s="1"/>
  <c r="D318" i="19"/>
  <c r="E318" i="19"/>
  <c r="F318" i="19"/>
  <c r="A319" i="19"/>
  <c r="B319" i="19"/>
  <c r="C319" i="19"/>
  <c r="D319" i="19"/>
  <c r="E319" i="19"/>
  <c r="F319" i="19" s="1"/>
  <c r="B320" i="19"/>
  <c r="C320" i="19"/>
  <c r="D320" i="19"/>
  <c r="E320" i="19"/>
  <c r="F320" i="19" s="1"/>
  <c r="B321" i="19"/>
  <c r="C321" i="19"/>
  <c r="D321" i="19"/>
  <c r="A321" i="19" s="1"/>
  <c r="E321" i="19"/>
  <c r="F321" i="19" s="1"/>
  <c r="A322" i="19"/>
  <c r="B322" i="19"/>
  <c r="C322" i="19"/>
  <c r="D322" i="19"/>
  <c r="E322" i="19"/>
  <c r="F322" i="19"/>
  <c r="A323" i="19"/>
  <c r="B323" i="19"/>
  <c r="C323" i="19"/>
  <c r="D323" i="19"/>
  <c r="E323" i="19"/>
  <c r="F323" i="19" s="1"/>
  <c r="B324" i="19"/>
  <c r="C324" i="19"/>
  <c r="D324" i="19"/>
  <c r="E324" i="19"/>
  <c r="F324" i="19" s="1"/>
  <c r="B325" i="19"/>
  <c r="A325" i="19" s="1"/>
  <c r="C325" i="19"/>
  <c r="D325" i="19"/>
  <c r="E325" i="19"/>
  <c r="F325" i="19"/>
  <c r="A326" i="19"/>
  <c r="B326" i="19"/>
  <c r="C326" i="19"/>
  <c r="D326" i="19"/>
  <c r="E326" i="19"/>
  <c r="F326" i="19"/>
  <c r="B327" i="19"/>
  <c r="A327" i="19" s="1"/>
  <c r="C327" i="19"/>
  <c r="D327" i="19"/>
  <c r="E327" i="19"/>
  <c r="F327" i="19"/>
  <c r="B328" i="19"/>
  <c r="A328" i="19" s="1"/>
  <c r="C328" i="19"/>
  <c r="D328" i="19"/>
  <c r="E328" i="19"/>
  <c r="F328" i="19" s="1"/>
  <c r="B329" i="19"/>
  <c r="C329" i="19"/>
  <c r="D329" i="19"/>
  <c r="A329" i="19" s="1"/>
  <c r="E329" i="19"/>
  <c r="F329" i="19" s="1"/>
  <c r="B330" i="19"/>
  <c r="C330" i="19"/>
  <c r="A330" i="19" s="1"/>
  <c r="D330" i="19"/>
  <c r="E330" i="19"/>
  <c r="F330" i="19"/>
  <c r="A331" i="19"/>
  <c r="B331" i="19"/>
  <c r="C331" i="19"/>
  <c r="D331" i="19"/>
  <c r="E331" i="19"/>
  <c r="F331" i="19" s="1"/>
  <c r="B332" i="19"/>
  <c r="A332" i="19" s="1"/>
  <c r="C332" i="19"/>
  <c r="D332" i="19"/>
  <c r="E332" i="19"/>
  <c r="F332" i="19" s="1"/>
  <c r="A333" i="19"/>
  <c r="B333" i="19"/>
  <c r="C333" i="19"/>
  <c r="D333" i="19"/>
  <c r="E333" i="19"/>
  <c r="F333" i="19" s="1"/>
  <c r="B334" i="19"/>
  <c r="C334" i="19"/>
  <c r="A334" i="19" s="1"/>
  <c r="D334" i="19"/>
  <c r="E334" i="19"/>
  <c r="F334" i="19"/>
  <c r="B335" i="19"/>
  <c r="A335" i="19" s="1"/>
  <c r="C335" i="19"/>
  <c r="D335" i="19"/>
  <c r="E335" i="19"/>
  <c r="F335" i="19" s="1"/>
  <c r="B336" i="19"/>
  <c r="C336" i="19"/>
  <c r="D336" i="19"/>
  <c r="E336" i="19"/>
  <c r="F336" i="19" s="1"/>
  <c r="B337" i="19"/>
  <c r="C337" i="19"/>
  <c r="D337" i="19"/>
  <c r="A337" i="19" s="1"/>
  <c r="E337" i="19"/>
  <c r="F337" i="19" s="1"/>
  <c r="A338" i="19"/>
  <c r="B338" i="19"/>
  <c r="C338" i="19"/>
  <c r="D338" i="19"/>
  <c r="E338" i="19"/>
  <c r="F338" i="19"/>
  <c r="B339" i="19"/>
  <c r="C339" i="19"/>
  <c r="A339" i="19" s="1"/>
  <c r="D339" i="19"/>
  <c r="E339" i="19"/>
  <c r="F339" i="19" s="1"/>
  <c r="B340" i="19"/>
  <c r="C340" i="19"/>
  <c r="D340" i="19"/>
  <c r="E340" i="19"/>
  <c r="F340" i="19" s="1"/>
  <c r="B341" i="19"/>
  <c r="A341" i="19" s="1"/>
  <c r="C341" i="19"/>
  <c r="D341" i="19"/>
  <c r="E341" i="19"/>
  <c r="F341" i="19"/>
  <c r="B342" i="19"/>
  <c r="C342" i="19"/>
  <c r="D342" i="19"/>
  <c r="A342" i="19" s="1"/>
  <c r="E342" i="19"/>
  <c r="F342" i="19"/>
  <c r="B343" i="19"/>
  <c r="C343" i="19"/>
  <c r="D343" i="19"/>
  <c r="E343" i="19"/>
  <c r="F343" i="19"/>
  <c r="B344" i="19"/>
  <c r="A344" i="19" s="1"/>
  <c r="C344" i="19"/>
  <c r="D344" i="19"/>
  <c r="E344" i="19"/>
  <c r="F344" i="19" s="1"/>
  <c r="A345" i="19"/>
  <c r="B345" i="19"/>
  <c r="C345" i="19"/>
  <c r="D345" i="19"/>
  <c r="E345" i="19"/>
  <c r="F345" i="19" s="1"/>
  <c r="A346" i="19"/>
  <c r="B346" i="19"/>
  <c r="C346" i="19"/>
  <c r="D346" i="19"/>
  <c r="E346" i="19"/>
  <c r="F346" i="19"/>
  <c r="B347" i="19"/>
  <c r="C347" i="19"/>
  <c r="A347" i="19" s="1"/>
  <c r="D347" i="19"/>
  <c r="E347" i="19"/>
  <c r="F347" i="19" s="1"/>
  <c r="B348" i="19"/>
  <c r="A348" i="19" s="1"/>
  <c r="C348" i="19"/>
  <c r="D348" i="19"/>
  <c r="E348" i="19"/>
  <c r="F348" i="19" s="1"/>
  <c r="B349" i="19"/>
  <c r="A349" i="19" s="1"/>
  <c r="C349" i="19"/>
  <c r="D349" i="19"/>
  <c r="E349" i="19"/>
  <c r="F349" i="19" s="1"/>
  <c r="B350" i="19"/>
  <c r="C350" i="19"/>
  <c r="A350" i="19" s="1"/>
  <c r="D350" i="19"/>
  <c r="E350" i="19"/>
  <c r="F350" i="19"/>
  <c r="A351" i="19"/>
  <c r="B351" i="19"/>
  <c r="C351" i="19"/>
  <c r="D351" i="19"/>
  <c r="E351" i="19"/>
  <c r="F351" i="19" s="1"/>
  <c r="B352" i="19"/>
  <c r="C352" i="19"/>
  <c r="D352" i="19"/>
  <c r="E352" i="19"/>
  <c r="F352" i="19" s="1"/>
  <c r="B353" i="19"/>
  <c r="C353" i="19"/>
  <c r="D353" i="19"/>
  <c r="A353" i="19" s="1"/>
  <c r="E353" i="19"/>
  <c r="F353" i="19" s="1"/>
  <c r="A354" i="19"/>
  <c r="B354" i="19"/>
  <c r="C354" i="19"/>
  <c r="D354" i="19"/>
  <c r="E354" i="19"/>
  <c r="F354" i="19"/>
  <c r="A355" i="19"/>
  <c r="B355" i="19"/>
  <c r="C355" i="19"/>
  <c r="D355" i="19"/>
  <c r="E355" i="19"/>
  <c r="F355" i="19" s="1"/>
  <c r="B356" i="19"/>
  <c r="C356" i="19"/>
  <c r="D356" i="19"/>
  <c r="E356" i="19"/>
  <c r="F356" i="19" s="1"/>
  <c r="B357" i="19"/>
  <c r="A357" i="19" s="1"/>
  <c r="C357" i="19"/>
  <c r="D357" i="19"/>
  <c r="E357" i="19"/>
  <c r="F357" i="19"/>
  <c r="A358" i="19"/>
  <c r="B358" i="19"/>
  <c r="C358" i="19"/>
  <c r="D358" i="19"/>
  <c r="E358" i="19"/>
  <c r="F358" i="19"/>
  <c r="B359" i="19"/>
  <c r="A359" i="19" s="1"/>
  <c r="C359" i="19"/>
  <c r="D359" i="19"/>
  <c r="E359" i="19"/>
  <c r="F359" i="19"/>
  <c r="B360" i="19"/>
  <c r="A360" i="19" s="1"/>
  <c r="C360" i="19"/>
  <c r="D360" i="19"/>
  <c r="E360" i="19"/>
  <c r="F360" i="19" s="1"/>
  <c r="B361" i="19"/>
  <c r="C361" i="19"/>
  <c r="D361" i="19"/>
  <c r="A361" i="19" s="1"/>
  <c r="E361" i="19"/>
  <c r="F361" i="19" s="1"/>
  <c r="B362" i="19"/>
  <c r="C362" i="19"/>
  <c r="A362" i="19" s="1"/>
  <c r="D362" i="19"/>
  <c r="E362" i="19"/>
  <c r="F362" i="19"/>
  <c r="A363" i="19"/>
  <c r="B363" i="19"/>
  <c r="C363" i="19"/>
  <c r="D363" i="19"/>
  <c r="E363" i="19"/>
  <c r="F363" i="19" s="1"/>
  <c r="B364" i="19"/>
  <c r="A364" i="19" s="1"/>
  <c r="C364" i="19"/>
  <c r="D364" i="19"/>
  <c r="E364" i="19"/>
  <c r="F364" i="19" s="1"/>
  <c r="A365" i="19"/>
  <c r="B365" i="19"/>
  <c r="C365" i="19"/>
  <c r="D365" i="19"/>
  <c r="E365" i="19"/>
  <c r="F365" i="19" s="1"/>
  <c r="B366" i="19"/>
  <c r="C366" i="19"/>
  <c r="A366" i="19" s="1"/>
  <c r="D366" i="19"/>
  <c r="E366" i="19"/>
  <c r="F366" i="19"/>
  <c r="B367" i="19"/>
  <c r="A367" i="19" s="1"/>
  <c r="C367" i="19"/>
  <c r="D367" i="19"/>
  <c r="E367" i="19"/>
  <c r="F367" i="19" s="1"/>
  <c r="B368" i="19"/>
  <c r="C368" i="19"/>
  <c r="D368" i="19"/>
  <c r="E368" i="19"/>
  <c r="F368" i="19" s="1"/>
  <c r="B369" i="19"/>
  <c r="C369" i="19"/>
  <c r="D369" i="19"/>
  <c r="A369" i="19" s="1"/>
  <c r="E369" i="19"/>
  <c r="F369" i="19" s="1"/>
  <c r="B370" i="19"/>
  <c r="C370" i="19"/>
  <c r="A370" i="19" s="1"/>
  <c r="D370" i="19"/>
  <c r="E370" i="19"/>
  <c r="F370" i="19"/>
  <c r="B371" i="19"/>
  <c r="C371" i="19"/>
  <c r="A371" i="19" s="1"/>
  <c r="D371" i="19"/>
  <c r="E371" i="19"/>
  <c r="F371" i="19" s="1"/>
  <c r="B372" i="19"/>
  <c r="C372" i="19"/>
  <c r="D372" i="19"/>
  <c r="E372" i="19"/>
  <c r="F372" i="19" s="1"/>
  <c r="B373" i="19"/>
  <c r="A373" i="19" s="1"/>
  <c r="C373" i="19"/>
  <c r="D373" i="19"/>
  <c r="E373" i="19"/>
  <c r="F373" i="19"/>
  <c r="B374" i="19"/>
  <c r="C374" i="19"/>
  <c r="D374" i="19"/>
  <c r="A374" i="19" s="1"/>
  <c r="E374" i="19"/>
  <c r="F374" i="19"/>
  <c r="B375" i="19"/>
  <c r="C375" i="19"/>
  <c r="D375" i="19"/>
  <c r="E375" i="19"/>
  <c r="F375" i="19"/>
  <c r="B376" i="19"/>
  <c r="A376" i="19" s="1"/>
  <c r="C376" i="19"/>
  <c r="D376" i="19"/>
  <c r="E376" i="19"/>
  <c r="F376" i="19" s="1"/>
  <c r="B377" i="19"/>
  <c r="C377" i="19"/>
  <c r="D377" i="19"/>
  <c r="A377" i="19" s="1"/>
  <c r="E377" i="19"/>
  <c r="F377" i="19" s="1"/>
  <c r="A378" i="19"/>
  <c r="B378" i="19"/>
  <c r="C378" i="19"/>
  <c r="D378" i="19"/>
  <c r="E378" i="19"/>
  <c r="F378" i="19"/>
  <c r="A379" i="19"/>
  <c r="B379" i="19"/>
  <c r="C379" i="19"/>
  <c r="D379" i="19"/>
  <c r="E379" i="19"/>
  <c r="F379" i="19" s="1"/>
  <c r="B380" i="19"/>
  <c r="A380" i="19" s="1"/>
  <c r="C380" i="19"/>
  <c r="D380" i="19"/>
  <c r="E380" i="19"/>
  <c r="F380" i="19" s="1"/>
  <c r="A381" i="19"/>
  <c r="B381" i="19"/>
  <c r="C381" i="19"/>
  <c r="D381" i="19"/>
  <c r="E381" i="19"/>
  <c r="F381" i="19" s="1"/>
  <c r="B382" i="19"/>
  <c r="C382" i="19"/>
  <c r="D382" i="19"/>
  <c r="E382" i="19"/>
  <c r="F382" i="19"/>
  <c r="A383" i="19"/>
  <c r="B383" i="19"/>
  <c r="C383" i="19"/>
  <c r="D383" i="19"/>
  <c r="E383" i="19"/>
  <c r="F383" i="19"/>
  <c r="B384" i="19"/>
  <c r="C384" i="19"/>
  <c r="D384" i="19"/>
  <c r="E384" i="19"/>
  <c r="F384" i="19" s="1"/>
  <c r="B385" i="19"/>
  <c r="C385" i="19"/>
  <c r="D385" i="19"/>
  <c r="A385" i="19" s="1"/>
  <c r="E385" i="19"/>
  <c r="F385" i="19" s="1"/>
  <c r="A386" i="19"/>
  <c r="B386" i="19"/>
  <c r="C386" i="19"/>
  <c r="D386" i="19"/>
  <c r="E386" i="19"/>
  <c r="F386" i="19"/>
  <c r="A387" i="19"/>
  <c r="B387" i="19"/>
  <c r="C387" i="19"/>
  <c r="D387" i="19"/>
  <c r="E387" i="19"/>
  <c r="F387" i="19" s="1"/>
  <c r="B388" i="19"/>
  <c r="C388" i="19"/>
  <c r="D388" i="19"/>
  <c r="E388" i="19"/>
  <c r="F388" i="19" s="1"/>
  <c r="B389" i="19"/>
  <c r="A389" i="19" s="1"/>
  <c r="C389" i="19"/>
  <c r="D389" i="19"/>
  <c r="E389" i="19"/>
  <c r="F389" i="19"/>
  <c r="B390" i="19"/>
  <c r="C390" i="19"/>
  <c r="D390" i="19"/>
  <c r="A390" i="19" s="1"/>
  <c r="E390" i="19"/>
  <c r="F390" i="19"/>
  <c r="B391" i="19"/>
  <c r="A391" i="19" s="1"/>
  <c r="C391" i="19"/>
  <c r="D391" i="19"/>
  <c r="E391" i="19"/>
  <c r="F391" i="19"/>
  <c r="B392" i="19"/>
  <c r="A392" i="19" s="1"/>
  <c r="C392" i="19"/>
  <c r="D392" i="19"/>
  <c r="E392" i="19"/>
  <c r="F392" i="19" s="1"/>
  <c r="B393" i="19"/>
  <c r="C393" i="19"/>
  <c r="D393" i="19"/>
  <c r="A393" i="19" s="1"/>
  <c r="E393" i="19"/>
  <c r="F393" i="19" s="1"/>
  <c r="B394" i="19"/>
  <c r="C394" i="19"/>
  <c r="A394" i="19" s="1"/>
  <c r="D394" i="19"/>
  <c r="E394" i="19"/>
  <c r="F394" i="19"/>
  <c r="A395" i="19"/>
  <c r="B395" i="19"/>
  <c r="C395" i="19"/>
  <c r="D395" i="19"/>
  <c r="E395" i="19"/>
  <c r="F395" i="19" s="1"/>
  <c r="B396" i="19"/>
  <c r="A396" i="19" s="1"/>
  <c r="C396" i="19"/>
  <c r="D396" i="19"/>
  <c r="E396" i="19"/>
  <c r="F396" i="19" s="1"/>
  <c r="A397" i="19"/>
  <c r="B397" i="19"/>
  <c r="C397" i="19"/>
  <c r="D397" i="19"/>
  <c r="E397" i="19"/>
  <c r="F397" i="19" s="1"/>
  <c r="B398" i="19"/>
  <c r="C398" i="19"/>
  <c r="A398" i="19" s="1"/>
  <c r="D398" i="19"/>
  <c r="E398" i="19"/>
  <c r="F398" i="19"/>
  <c r="B399" i="19"/>
  <c r="A399" i="19" s="1"/>
  <c r="C399" i="19"/>
  <c r="D399" i="19"/>
  <c r="E399" i="19"/>
  <c r="F399" i="19" s="1"/>
  <c r="B400" i="19"/>
  <c r="C400" i="19"/>
  <c r="D400" i="19"/>
  <c r="E400" i="19"/>
  <c r="F400" i="19" s="1"/>
  <c r="B401" i="19"/>
  <c r="C401" i="19"/>
  <c r="D401" i="19"/>
  <c r="A401" i="19" s="1"/>
  <c r="E401" i="19"/>
  <c r="F401" i="19" s="1"/>
  <c r="B402" i="19"/>
  <c r="C402" i="19"/>
  <c r="A402" i="19" s="1"/>
  <c r="D402" i="19"/>
  <c r="E402" i="19"/>
  <c r="F402" i="19"/>
  <c r="B403" i="19"/>
  <c r="C403" i="19"/>
  <c r="A403" i="19" s="1"/>
  <c r="D403" i="19"/>
  <c r="E403" i="19"/>
  <c r="F403" i="19" s="1"/>
  <c r="B404" i="19"/>
  <c r="C404" i="19"/>
  <c r="D404" i="19"/>
  <c r="E404" i="19"/>
  <c r="F404" i="19" s="1"/>
  <c r="B405" i="19"/>
  <c r="A405" i="19" s="1"/>
  <c r="C405" i="19"/>
  <c r="D405" i="19"/>
  <c r="E405" i="19"/>
  <c r="F405" i="19"/>
  <c r="B406" i="19"/>
  <c r="C406" i="19"/>
  <c r="D406" i="19"/>
  <c r="A406" i="19" s="1"/>
  <c r="E406" i="19"/>
  <c r="F406" i="19"/>
  <c r="B407" i="19"/>
  <c r="C407" i="19"/>
  <c r="D407" i="19"/>
  <c r="E407" i="19"/>
  <c r="F407" i="19"/>
  <c r="B408" i="19"/>
  <c r="A408" i="19" s="1"/>
  <c r="C408" i="19"/>
  <c r="D408" i="19"/>
  <c r="E408" i="19"/>
  <c r="F408" i="19" s="1"/>
  <c r="A409" i="19"/>
  <c r="B409" i="19"/>
  <c r="C409" i="19"/>
  <c r="D409" i="19"/>
  <c r="E409" i="19"/>
  <c r="F409" i="19" s="1"/>
  <c r="A410" i="19"/>
  <c r="B410" i="19"/>
  <c r="C410" i="19"/>
  <c r="D410" i="19"/>
  <c r="E410" i="19"/>
  <c r="F410" i="19"/>
  <c r="B411" i="19"/>
  <c r="C411" i="19"/>
  <c r="A411" i="19" s="1"/>
  <c r="D411" i="19"/>
  <c r="E411" i="19"/>
  <c r="F411" i="19" s="1"/>
  <c r="B412" i="19"/>
  <c r="A412" i="19" s="1"/>
  <c r="C412" i="19"/>
  <c r="D412" i="19"/>
  <c r="E412" i="19"/>
  <c r="F412" i="19" s="1"/>
  <c r="A413" i="19"/>
  <c r="B413" i="19"/>
  <c r="C413" i="19"/>
  <c r="D413" i="19"/>
  <c r="E413" i="19"/>
  <c r="F413" i="19" s="1"/>
  <c r="B414" i="19"/>
  <c r="C414" i="19"/>
  <c r="A414" i="19" s="1"/>
  <c r="D414" i="19"/>
  <c r="E414" i="19"/>
  <c r="F414" i="19"/>
  <c r="A415" i="19"/>
  <c r="B415" i="19"/>
  <c r="C415" i="19"/>
  <c r="D415" i="19"/>
  <c r="E415" i="19"/>
  <c r="F415" i="19" s="1"/>
  <c r="B416" i="19"/>
  <c r="C416" i="19"/>
  <c r="D416" i="19"/>
  <c r="E416" i="19"/>
  <c r="F416" i="19" s="1"/>
  <c r="B417" i="19"/>
  <c r="C417" i="19"/>
  <c r="D417" i="19"/>
  <c r="A417" i="19" s="1"/>
  <c r="E417" i="19"/>
  <c r="F417" i="19" s="1"/>
  <c r="A418" i="19"/>
  <c r="B418" i="19"/>
  <c r="C418" i="19"/>
  <c r="D418" i="19"/>
  <c r="E418" i="19"/>
  <c r="F418" i="19"/>
  <c r="A419" i="19"/>
  <c r="B419" i="19"/>
  <c r="C419" i="19"/>
  <c r="D419" i="19"/>
  <c r="E419" i="19"/>
  <c r="F419" i="19" s="1"/>
  <c r="B420" i="19"/>
  <c r="C420" i="19"/>
  <c r="D420" i="19"/>
  <c r="E420" i="19"/>
  <c r="F420" i="19" s="1"/>
  <c r="B421" i="19"/>
  <c r="A421" i="19" s="1"/>
  <c r="C421" i="19"/>
  <c r="D421" i="19"/>
  <c r="E421" i="19"/>
  <c r="F421" i="19"/>
  <c r="A422" i="19"/>
  <c r="B422" i="19"/>
  <c r="C422" i="19"/>
  <c r="D422" i="19"/>
  <c r="E422" i="19"/>
  <c r="F422" i="19"/>
  <c r="B423" i="19"/>
  <c r="C423" i="19"/>
  <c r="D423" i="19"/>
  <c r="E423" i="19"/>
  <c r="F423" i="19"/>
  <c r="B424" i="19"/>
  <c r="A424" i="19" s="1"/>
  <c r="C424" i="19"/>
  <c r="D424" i="19"/>
  <c r="E424" i="19"/>
  <c r="F424" i="19" s="1"/>
  <c r="A425" i="19"/>
  <c r="B425" i="19"/>
  <c r="C425" i="19"/>
  <c r="D425" i="19"/>
  <c r="E425" i="19"/>
  <c r="F425" i="19" s="1"/>
  <c r="B426" i="19"/>
  <c r="C426" i="19"/>
  <c r="A426" i="19" s="1"/>
  <c r="D426" i="19"/>
  <c r="E426" i="19"/>
  <c r="F426" i="19"/>
  <c r="A427" i="19"/>
  <c r="B427" i="19"/>
  <c r="C427" i="19"/>
  <c r="D427" i="19"/>
  <c r="E427" i="19"/>
  <c r="F427" i="19" s="1"/>
  <c r="B428" i="19"/>
  <c r="C428" i="19"/>
  <c r="D428" i="19"/>
  <c r="E428" i="19"/>
  <c r="F428" i="19" s="1"/>
  <c r="A429" i="19"/>
  <c r="B429" i="19"/>
  <c r="C429" i="19"/>
  <c r="D429" i="19"/>
  <c r="E429" i="19"/>
  <c r="F429" i="19"/>
  <c r="B430" i="19"/>
  <c r="C430" i="19"/>
  <c r="A430" i="19" s="1"/>
  <c r="D430" i="19"/>
  <c r="E430" i="19"/>
  <c r="F430" i="19"/>
  <c r="A431" i="19"/>
  <c r="B431" i="19"/>
  <c r="C431" i="19"/>
  <c r="D431" i="19"/>
  <c r="E431" i="19"/>
  <c r="F431" i="19" s="1"/>
  <c r="B432" i="19"/>
  <c r="C432" i="19"/>
  <c r="D432" i="19"/>
  <c r="E432" i="19"/>
  <c r="F432" i="19" s="1"/>
  <c r="B433" i="19"/>
  <c r="C433" i="19"/>
  <c r="D433" i="19"/>
  <c r="A433" i="19" s="1"/>
  <c r="E433" i="19"/>
  <c r="F433" i="19" s="1"/>
  <c r="A434" i="19"/>
  <c r="B434" i="19"/>
  <c r="C434" i="19"/>
  <c r="D434" i="19"/>
  <c r="E434" i="19"/>
  <c r="F434" i="19"/>
  <c r="B435" i="19"/>
  <c r="C435" i="19"/>
  <c r="A435" i="19" s="1"/>
  <c r="D435" i="19"/>
  <c r="E435" i="19"/>
  <c r="F435" i="19" s="1"/>
  <c r="B436" i="19"/>
  <c r="C436" i="19"/>
  <c r="D436" i="19"/>
  <c r="E436" i="19"/>
  <c r="F436" i="19" s="1"/>
  <c r="B437" i="19"/>
  <c r="A437" i="19" s="1"/>
  <c r="C437" i="19"/>
  <c r="D437" i="19"/>
  <c r="E437" i="19"/>
  <c r="F437" i="19"/>
  <c r="A438" i="19"/>
  <c r="B438" i="19"/>
  <c r="C438" i="19"/>
  <c r="D438" i="19"/>
  <c r="E438" i="19"/>
  <c r="F438" i="19"/>
  <c r="B439" i="19"/>
  <c r="C439" i="19"/>
  <c r="D439" i="19"/>
  <c r="E439" i="19"/>
  <c r="F439" i="19"/>
  <c r="B440" i="19"/>
  <c r="A440" i="19" s="1"/>
  <c r="C440" i="19"/>
  <c r="D440" i="19"/>
  <c r="E440" i="19"/>
  <c r="F440" i="19" s="1"/>
  <c r="B441" i="19"/>
  <c r="C441" i="19"/>
  <c r="D441" i="19"/>
  <c r="A441" i="19" s="1"/>
  <c r="E441" i="19"/>
  <c r="F441" i="19" s="1"/>
  <c r="A442" i="19"/>
  <c r="B442" i="19"/>
  <c r="C442" i="19"/>
  <c r="D442" i="19"/>
  <c r="E442" i="19"/>
  <c r="F442" i="19"/>
  <c r="A443" i="19"/>
  <c r="B443" i="19"/>
  <c r="C443" i="19"/>
  <c r="D443" i="19"/>
  <c r="E443" i="19"/>
  <c r="F443" i="19" s="1"/>
  <c r="B444" i="19"/>
  <c r="A444" i="19" s="1"/>
  <c r="C444" i="19"/>
  <c r="D444" i="19"/>
  <c r="E444" i="19"/>
  <c r="F444" i="19" s="1"/>
  <c r="A445" i="19"/>
  <c r="B445" i="19"/>
  <c r="C445" i="19"/>
  <c r="D445" i="19"/>
  <c r="E445" i="19"/>
  <c r="F445" i="19" s="1"/>
  <c r="B446" i="19"/>
  <c r="C446" i="19"/>
  <c r="D446" i="19"/>
  <c r="E446" i="19"/>
  <c r="F446" i="19"/>
  <c r="A447" i="19"/>
  <c r="B447" i="19"/>
  <c r="C447" i="19"/>
  <c r="D447" i="19"/>
  <c r="E447" i="19"/>
  <c r="F447" i="19"/>
  <c r="B448" i="19"/>
  <c r="C448" i="19"/>
  <c r="D448" i="19"/>
  <c r="E448" i="19"/>
  <c r="F448" i="19" s="1"/>
  <c r="B449" i="19"/>
  <c r="C449" i="19"/>
  <c r="D449" i="19"/>
  <c r="A449" i="19" s="1"/>
  <c r="E449" i="19"/>
  <c r="F449" i="19" s="1"/>
  <c r="A450" i="19"/>
  <c r="B450" i="19"/>
  <c r="C450" i="19"/>
  <c r="D450" i="19"/>
  <c r="E450" i="19"/>
  <c r="F450" i="19"/>
  <c r="B451" i="19"/>
  <c r="C451" i="19"/>
  <c r="A451" i="19" s="1"/>
  <c r="D451" i="19"/>
  <c r="E451" i="19"/>
  <c r="F451" i="19" s="1"/>
  <c r="B452" i="19"/>
  <c r="C452" i="19"/>
  <c r="D452" i="19"/>
  <c r="E452" i="19"/>
  <c r="F452" i="19" s="1"/>
  <c r="B453" i="19"/>
  <c r="A453" i="19" s="1"/>
  <c r="C453" i="19"/>
  <c r="D453" i="19"/>
  <c r="E453" i="19"/>
  <c r="F453" i="19"/>
  <c r="B454" i="19"/>
  <c r="C454" i="19"/>
  <c r="D454" i="19"/>
  <c r="A454" i="19" s="1"/>
  <c r="E454" i="19"/>
  <c r="F454" i="19"/>
  <c r="B455" i="19"/>
  <c r="A455" i="19" s="1"/>
  <c r="C455" i="19"/>
  <c r="D455" i="19"/>
  <c r="E455" i="19"/>
  <c r="F455" i="19"/>
  <c r="B456" i="19"/>
  <c r="A456" i="19" s="1"/>
  <c r="C456" i="19"/>
  <c r="D456" i="19"/>
  <c r="E456" i="19"/>
  <c r="F456" i="19" s="1"/>
  <c r="B457" i="19"/>
  <c r="C457" i="19"/>
  <c r="D457" i="19"/>
  <c r="A457" i="19" s="1"/>
  <c r="E457" i="19"/>
  <c r="F457" i="19" s="1"/>
  <c r="B458" i="19"/>
  <c r="C458" i="19"/>
  <c r="A458" i="19" s="1"/>
  <c r="D458" i="19"/>
  <c r="E458" i="19"/>
  <c r="F458" i="19"/>
  <c r="A459" i="19"/>
  <c r="B459" i="19"/>
  <c r="C459" i="19"/>
  <c r="D459" i="19"/>
  <c r="E459" i="19"/>
  <c r="F459" i="19" s="1"/>
  <c r="B460" i="19"/>
  <c r="A460" i="19" s="1"/>
  <c r="C460" i="19"/>
  <c r="D460" i="19"/>
  <c r="E460" i="19"/>
  <c r="F460" i="19" s="1"/>
  <c r="A461" i="19"/>
  <c r="B461" i="19"/>
  <c r="C461" i="19"/>
  <c r="D461" i="19"/>
  <c r="E461" i="19"/>
  <c r="F461" i="19" s="1"/>
  <c r="B462" i="19"/>
  <c r="C462" i="19"/>
  <c r="A462" i="19" s="1"/>
  <c r="D462" i="19"/>
  <c r="E462" i="19"/>
  <c r="F462" i="19"/>
  <c r="B463" i="19"/>
  <c r="A463" i="19" s="1"/>
  <c r="C463" i="19"/>
  <c r="D463" i="19"/>
  <c r="E463" i="19"/>
  <c r="F463" i="19" s="1"/>
  <c r="B464" i="19"/>
  <c r="C464" i="19"/>
  <c r="D464" i="19"/>
  <c r="E464" i="19"/>
  <c r="F464" i="19" s="1"/>
  <c r="B465" i="19"/>
  <c r="C465" i="19"/>
  <c r="D465" i="19"/>
  <c r="A465" i="19" s="1"/>
  <c r="E465" i="19"/>
  <c r="F465" i="19" s="1"/>
  <c r="B466" i="19"/>
  <c r="C466" i="19"/>
  <c r="A466" i="19" s="1"/>
  <c r="D466" i="19"/>
  <c r="E466" i="19"/>
  <c r="F466" i="19"/>
  <c r="B467" i="19"/>
  <c r="C467" i="19"/>
  <c r="A467" i="19" s="1"/>
  <c r="D467" i="19"/>
  <c r="E467" i="19"/>
  <c r="F467" i="19" s="1"/>
  <c r="B468" i="19"/>
  <c r="C468" i="19"/>
  <c r="D468" i="19"/>
  <c r="E468" i="19"/>
  <c r="F468" i="19" s="1"/>
  <c r="B469" i="19"/>
  <c r="A469" i="19" s="1"/>
  <c r="C469" i="19"/>
  <c r="D469" i="19"/>
  <c r="E469" i="19"/>
  <c r="F469" i="19"/>
  <c r="B470" i="19"/>
  <c r="C470" i="19"/>
  <c r="D470" i="19"/>
  <c r="A470" i="19" s="1"/>
  <c r="E470" i="19"/>
  <c r="F470" i="19"/>
  <c r="B471" i="19"/>
  <c r="C471" i="19"/>
  <c r="D471" i="19"/>
  <c r="E471" i="19"/>
  <c r="F471" i="19"/>
  <c r="B472" i="19"/>
  <c r="A472" i="19" s="1"/>
  <c r="C472" i="19"/>
  <c r="D472" i="19"/>
  <c r="E472" i="19"/>
  <c r="F472" i="19" s="1"/>
  <c r="A473" i="19"/>
  <c r="B473" i="19"/>
  <c r="C473" i="19"/>
  <c r="D473" i="19"/>
  <c r="E473" i="19"/>
  <c r="F473" i="19" s="1"/>
  <c r="B474" i="19"/>
  <c r="C474" i="19"/>
  <c r="A474" i="19" s="1"/>
  <c r="D474" i="19"/>
  <c r="E474" i="19"/>
  <c r="F474" i="19"/>
  <c r="B475" i="19"/>
  <c r="C475" i="19"/>
  <c r="A475" i="19" s="1"/>
  <c r="D475" i="19"/>
  <c r="E475" i="19"/>
  <c r="F475" i="19" s="1"/>
  <c r="B476" i="19"/>
  <c r="A476" i="19" s="1"/>
  <c r="C476" i="19"/>
  <c r="D476" i="19"/>
  <c r="E476" i="19"/>
  <c r="F476" i="19" s="1"/>
  <c r="A477" i="19"/>
  <c r="B477" i="19"/>
  <c r="C477" i="19"/>
  <c r="D477" i="19"/>
  <c r="E477" i="19"/>
  <c r="F477" i="19" s="1"/>
  <c r="B478" i="19"/>
  <c r="C478" i="19"/>
  <c r="A478" i="19" s="1"/>
  <c r="D478" i="19"/>
  <c r="E478" i="19"/>
  <c r="F478" i="19"/>
  <c r="A479" i="19"/>
  <c r="B479" i="19"/>
  <c r="C479" i="19"/>
  <c r="D479" i="19"/>
  <c r="E479" i="19"/>
  <c r="F479" i="19" s="1"/>
  <c r="B480" i="19"/>
  <c r="C480" i="19"/>
  <c r="D480" i="19"/>
  <c r="E480" i="19"/>
  <c r="F480" i="19" s="1"/>
  <c r="B481" i="19"/>
  <c r="C481" i="19"/>
  <c r="D481" i="19"/>
  <c r="A481" i="19" s="1"/>
  <c r="E481" i="19"/>
  <c r="F481" i="19" s="1"/>
  <c r="A482" i="19"/>
  <c r="B482" i="19"/>
  <c r="C482" i="19"/>
  <c r="D482" i="19"/>
  <c r="E482" i="19"/>
  <c r="F482" i="19"/>
  <c r="A483" i="19"/>
  <c r="B483" i="19"/>
  <c r="C483" i="19"/>
  <c r="D483" i="19"/>
  <c r="E483" i="19"/>
  <c r="F483" i="19" s="1"/>
  <c r="B484" i="19"/>
  <c r="C484" i="19"/>
  <c r="D484" i="19"/>
  <c r="E484" i="19"/>
  <c r="F484" i="19" s="1"/>
  <c r="B485" i="19"/>
  <c r="A485" i="19" s="1"/>
  <c r="C485" i="19"/>
  <c r="D485" i="19"/>
  <c r="E485" i="19"/>
  <c r="F485" i="19"/>
  <c r="A486" i="19"/>
  <c r="B486" i="19"/>
  <c r="C486" i="19"/>
  <c r="D486" i="19"/>
  <c r="E486" i="19"/>
  <c r="F486" i="19"/>
  <c r="B487" i="19"/>
  <c r="A487" i="19" s="1"/>
  <c r="C487" i="19"/>
  <c r="D487" i="19"/>
  <c r="E487" i="19"/>
  <c r="F487" i="19"/>
  <c r="B488" i="19"/>
  <c r="A488" i="19" s="1"/>
  <c r="C488" i="19"/>
  <c r="D488" i="19"/>
  <c r="E488" i="19"/>
  <c r="F488" i="19" s="1"/>
  <c r="B489" i="19"/>
  <c r="C489" i="19"/>
  <c r="D489" i="19"/>
  <c r="A489" i="19" s="1"/>
  <c r="E489" i="19"/>
  <c r="F489" i="19" s="1"/>
  <c r="B490" i="19"/>
  <c r="C490" i="19"/>
  <c r="A490" i="19" s="1"/>
  <c r="D490" i="19"/>
  <c r="E490" i="19"/>
  <c r="F490" i="19"/>
  <c r="A491" i="19"/>
  <c r="B491" i="19"/>
  <c r="C491" i="19"/>
  <c r="D491" i="19"/>
  <c r="E491" i="19"/>
  <c r="F491" i="19" s="1"/>
  <c r="B492" i="19"/>
  <c r="A492" i="19" s="1"/>
  <c r="C492" i="19"/>
  <c r="D492" i="19"/>
  <c r="E492" i="19"/>
  <c r="F492" i="19" s="1"/>
  <c r="A493" i="19"/>
  <c r="B493" i="19"/>
  <c r="C493" i="19"/>
  <c r="D493" i="19"/>
  <c r="E493" i="19"/>
  <c r="F493" i="19" s="1"/>
  <c r="B494" i="19"/>
  <c r="C494" i="19"/>
  <c r="A494" i="19" s="1"/>
  <c r="D494" i="19"/>
  <c r="E494" i="19"/>
  <c r="F494" i="19"/>
  <c r="A495" i="19"/>
  <c r="B495" i="19"/>
  <c r="C495" i="19"/>
  <c r="D495" i="19"/>
  <c r="E495" i="19"/>
  <c r="F495" i="19"/>
  <c r="B496" i="19"/>
  <c r="C496" i="19"/>
  <c r="D496" i="19"/>
  <c r="E496" i="19"/>
  <c r="F496" i="19" s="1"/>
  <c r="B497" i="19"/>
  <c r="C497" i="19"/>
  <c r="D497" i="19"/>
  <c r="A497" i="19" s="1"/>
  <c r="E497" i="19"/>
  <c r="F497" i="19" s="1"/>
  <c r="B498" i="19"/>
  <c r="C498" i="19"/>
  <c r="A498" i="19" s="1"/>
  <c r="D498" i="19"/>
  <c r="E498" i="19"/>
  <c r="F498" i="19"/>
  <c r="A499" i="19"/>
  <c r="B499" i="19"/>
  <c r="C499" i="19"/>
  <c r="D499" i="19"/>
  <c r="E499" i="19"/>
  <c r="F499" i="19" s="1"/>
  <c r="B500" i="19"/>
  <c r="C500" i="19"/>
  <c r="D500" i="19"/>
  <c r="E500" i="19"/>
  <c r="F500" i="19" s="1"/>
  <c r="B501" i="19"/>
  <c r="A501" i="19" s="1"/>
  <c r="C501" i="19"/>
  <c r="D501" i="19"/>
  <c r="E501" i="19"/>
  <c r="F501" i="19"/>
  <c r="A502" i="19"/>
  <c r="B502" i="19"/>
  <c r="C502" i="19"/>
  <c r="D502" i="19"/>
  <c r="E502" i="19"/>
  <c r="F502" i="19"/>
  <c r="B503" i="19"/>
  <c r="C503" i="19"/>
  <c r="D503" i="19"/>
  <c r="E503" i="19"/>
  <c r="F503" i="19"/>
  <c r="B504" i="19"/>
  <c r="A504" i="19" s="1"/>
  <c r="C504" i="19"/>
  <c r="D504" i="19"/>
  <c r="E504" i="19"/>
  <c r="F504" i="19" s="1"/>
  <c r="A505" i="19"/>
  <c r="B505" i="19"/>
  <c r="C505" i="19"/>
  <c r="D505" i="19"/>
  <c r="E505" i="19"/>
  <c r="F505" i="19" s="1"/>
  <c r="B506" i="19"/>
  <c r="C506" i="19"/>
  <c r="A506" i="19" s="1"/>
  <c r="D506" i="19"/>
  <c r="E506" i="19"/>
  <c r="F506" i="19"/>
  <c r="A507" i="19"/>
  <c r="B507" i="19"/>
  <c r="C507" i="19"/>
  <c r="D507" i="19"/>
  <c r="E507" i="19"/>
  <c r="F507" i="19" s="1"/>
  <c r="B508" i="19"/>
  <c r="C508" i="19"/>
  <c r="D508" i="19"/>
  <c r="E508" i="19"/>
  <c r="F508" i="19" s="1"/>
  <c r="A509" i="19"/>
  <c r="B509" i="19"/>
  <c r="C509" i="19"/>
  <c r="D509" i="19"/>
  <c r="E509" i="19"/>
  <c r="F509" i="19"/>
  <c r="B510" i="19"/>
  <c r="C510" i="19"/>
  <c r="D510" i="19"/>
  <c r="E510" i="19"/>
  <c r="F510" i="19"/>
  <c r="A511" i="19"/>
  <c r="B511" i="19"/>
  <c r="C511" i="19"/>
  <c r="D511" i="19"/>
  <c r="E511" i="19"/>
  <c r="F511" i="19"/>
  <c r="B512" i="19"/>
  <c r="C512" i="19"/>
  <c r="D512" i="19"/>
  <c r="E512" i="19"/>
  <c r="F512" i="19" s="1"/>
  <c r="B513" i="19"/>
  <c r="C513" i="19"/>
  <c r="D513" i="19"/>
  <c r="A513" i="19" s="1"/>
  <c r="E513" i="19"/>
  <c r="F513" i="19" s="1"/>
  <c r="B514" i="19"/>
  <c r="C514" i="19"/>
  <c r="A514" i="19" s="1"/>
  <c r="D514" i="19"/>
  <c r="E514" i="19"/>
  <c r="F514" i="19"/>
  <c r="A515" i="19"/>
  <c r="B515" i="19"/>
  <c r="C515" i="19"/>
  <c r="D515" i="19"/>
  <c r="E515" i="19"/>
  <c r="F515" i="19" s="1"/>
  <c r="B516" i="19"/>
  <c r="C516" i="19"/>
  <c r="D516" i="19"/>
  <c r="E516" i="19"/>
  <c r="F516" i="19" s="1"/>
  <c r="B517" i="19"/>
  <c r="A517" i="19" s="1"/>
  <c r="C517" i="19"/>
  <c r="D517" i="19"/>
  <c r="E517" i="19"/>
  <c r="F517" i="19"/>
  <c r="A518" i="19"/>
  <c r="B518" i="19"/>
  <c r="C518" i="19"/>
  <c r="D518" i="19"/>
  <c r="E518" i="19"/>
  <c r="F518" i="19"/>
  <c r="B519" i="19"/>
  <c r="A519" i="19" s="1"/>
  <c r="C519" i="19"/>
  <c r="D519" i="19"/>
  <c r="E519" i="19"/>
  <c r="F519" i="19"/>
  <c r="B520" i="19"/>
  <c r="A520" i="19" s="1"/>
  <c r="C520" i="19"/>
  <c r="D520" i="19"/>
  <c r="E520" i="19"/>
  <c r="F520" i="19" s="1"/>
  <c r="A521" i="19"/>
  <c r="B521" i="19"/>
  <c r="C521" i="19"/>
  <c r="D521" i="19"/>
  <c r="E521" i="19"/>
  <c r="F521" i="19" s="1"/>
  <c r="B522" i="19"/>
  <c r="C522" i="19"/>
  <c r="A522" i="19" s="1"/>
  <c r="D522" i="19"/>
  <c r="E522" i="19"/>
  <c r="F522" i="19"/>
  <c r="A523" i="19"/>
  <c r="B523" i="19"/>
  <c r="C523" i="19"/>
  <c r="D523" i="19"/>
  <c r="E523" i="19"/>
  <c r="F523" i="19" s="1"/>
  <c r="B524" i="19"/>
  <c r="A524" i="19" s="1"/>
  <c r="C524" i="19"/>
  <c r="D524" i="19"/>
  <c r="E524" i="19"/>
  <c r="F524" i="19" s="1"/>
  <c r="A525" i="19"/>
  <c r="B525" i="19"/>
  <c r="C525" i="19"/>
  <c r="D525" i="19"/>
  <c r="E525" i="19"/>
  <c r="F525" i="19" s="1"/>
  <c r="B526" i="19"/>
  <c r="C526" i="19"/>
  <c r="D526" i="19"/>
  <c r="E526" i="19"/>
  <c r="F526" i="19"/>
  <c r="B527" i="19"/>
  <c r="A527" i="19" s="1"/>
  <c r="C527" i="19"/>
  <c r="D527" i="19"/>
  <c r="E527" i="19"/>
  <c r="F527" i="19"/>
  <c r="B528" i="19"/>
  <c r="C528" i="19"/>
  <c r="D528" i="19"/>
  <c r="E528" i="19"/>
  <c r="F528" i="19" s="1"/>
  <c r="B529" i="19"/>
  <c r="C529" i="19"/>
  <c r="D529" i="19"/>
  <c r="A529" i="19" s="1"/>
  <c r="E529" i="19"/>
  <c r="F529" i="19" s="1"/>
  <c r="B530" i="19"/>
  <c r="C530" i="19"/>
  <c r="A530" i="19" s="1"/>
  <c r="D530" i="19"/>
  <c r="E530" i="19"/>
  <c r="F530" i="19"/>
  <c r="A531" i="19"/>
  <c r="B531" i="19"/>
  <c r="C531" i="19"/>
  <c r="D531" i="19"/>
  <c r="E531" i="19"/>
  <c r="F531" i="19" s="1"/>
  <c r="B532" i="19"/>
  <c r="C532" i="19"/>
  <c r="D532" i="19"/>
  <c r="E532" i="19"/>
  <c r="F532" i="19" s="1"/>
  <c r="B533" i="19"/>
  <c r="A533" i="19" s="1"/>
  <c r="C533" i="19"/>
  <c r="D533" i="19"/>
  <c r="E533" i="19"/>
  <c r="F533" i="19"/>
  <c r="A534" i="19"/>
  <c r="B534" i="19"/>
  <c r="C534" i="19"/>
  <c r="D534" i="19"/>
  <c r="E534" i="19"/>
  <c r="F534" i="19"/>
  <c r="B535" i="19"/>
  <c r="A535" i="19" s="1"/>
  <c r="C535" i="19"/>
  <c r="D535" i="19"/>
  <c r="E535" i="19"/>
  <c r="F535" i="19"/>
  <c r="B536" i="19"/>
  <c r="A536" i="19" s="1"/>
  <c r="C536" i="19"/>
  <c r="D536" i="19"/>
  <c r="E536" i="19"/>
  <c r="F536" i="19" s="1"/>
  <c r="A537" i="19"/>
  <c r="B537" i="19"/>
  <c r="C537" i="19"/>
  <c r="D537" i="19"/>
  <c r="E537" i="19"/>
  <c r="F537" i="19" s="1"/>
  <c r="B538" i="19"/>
  <c r="C538" i="19"/>
  <c r="A538" i="19" s="1"/>
  <c r="D538" i="19"/>
  <c r="E538" i="19"/>
  <c r="F538" i="19"/>
  <c r="A539" i="19"/>
  <c r="B539" i="19"/>
  <c r="C539" i="19"/>
  <c r="D539" i="19"/>
  <c r="E539" i="19"/>
  <c r="F539" i="19" s="1"/>
  <c r="B540" i="19"/>
  <c r="A540" i="19" s="1"/>
  <c r="C540" i="19"/>
  <c r="D540" i="19"/>
  <c r="E540" i="19"/>
  <c r="F540" i="19" s="1"/>
  <c r="A541" i="19"/>
  <c r="B541" i="19"/>
  <c r="C541" i="19"/>
  <c r="D541" i="19"/>
  <c r="E541" i="19"/>
  <c r="F541" i="19" s="1"/>
  <c r="B542" i="19"/>
  <c r="C542" i="19"/>
  <c r="D542" i="19"/>
  <c r="E542" i="19"/>
  <c r="F542" i="19"/>
  <c r="B543" i="19"/>
  <c r="A543" i="19" s="1"/>
  <c r="C543" i="19"/>
  <c r="D543" i="19"/>
  <c r="E543" i="19"/>
  <c r="F543" i="19"/>
  <c r="B544" i="19"/>
  <c r="C544" i="19"/>
  <c r="D544" i="19"/>
  <c r="E544" i="19"/>
  <c r="F544" i="19" s="1"/>
  <c r="B545" i="19"/>
  <c r="C545" i="19"/>
  <c r="D545" i="19"/>
  <c r="A545" i="19" s="1"/>
  <c r="E545" i="19"/>
  <c r="F545" i="19" s="1"/>
  <c r="B546" i="19"/>
  <c r="C546" i="19"/>
  <c r="A546" i="19" s="1"/>
  <c r="D546" i="19"/>
  <c r="E546" i="19"/>
  <c r="F546" i="19"/>
  <c r="A547" i="19"/>
  <c r="B547" i="19"/>
  <c r="C547" i="19"/>
  <c r="D547" i="19"/>
  <c r="E547" i="19"/>
  <c r="F547" i="19" s="1"/>
  <c r="B548" i="19"/>
  <c r="C548" i="19"/>
  <c r="D548" i="19"/>
  <c r="E548" i="19"/>
  <c r="F548" i="19" s="1"/>
  <c r="B549" i="19"/>
  <c r="A549" i="19" s="1"/>
  <c r="C549" i="19"/>
  <c r="D549" i="19"/>
  <c r="E549" i="19"/>
  <c r="F549" i="19"/>
  <c r="A550" i="19"/>
  <c r="B550" i="19"/>
  <c r="C550" i="19"/>
  <c r="D550" i="19"/>
  <c r="E550" i="19"/>
  <c r="F550" i="19"/>
  <c r="B551" i="19"/>
  <c r="A551" i="19" s="1"/>
  <c r="C551" i="19"/>
  <c r="D551" i="19"/>
  <c r="E551" i="19"/>
  <c r="F551" i="19"/>
  <c r="B552" i="19"/>
  <c r="A552" i="19" s="1"/>
  <c r="C552" i="19"/>
  <c r="D552" i="19"/>
  <c r="E552" i="19"/>
  <c r="F552" i="19" s="1"/>
  <c r="A553" i="19"/>
  <c r="B553" i="19"/>
  <c r="C553" i="19"/>
  <c r="D553" i="19"/>
  <c r="E553" i="19"/>
  <c r="F553" i="19" s="1"/>
  <c r="B554" i="19"/>
  <c r="C554" i="19"/>
  <c r="A554" i="19" s="1"/>
  <c r="D554" i="19"/>
  <c r="E554" i="19"/>
  <c r="F554" i="19"/>
  <c r="A555" i="19"/>
  <c r="B555" i="19"/>
  <c r="C555" i="19"/>
  <c r="D555" i="19"/>
  <c r="E555" i="19"/>
  <c r="F555" i="19" s="1"/>
  <c r="B556" i="19"/>
  <c r="A556" i="19" s="1"/>
  <c r="C556" i="19"/>
  <c r="D556" i="19"/>
  <c r="E556" i="19"/>
  <c r="F556" i="19" s="1"/>
  <c r="A557" i="19"/>
  <c r="B557" i="19"/>
  <c r="C557" i="19"/>
  <c r="D557" i="19"/>
  <c r="E557" i="19"/>
  <c r="F557" i="19" s="1"/>
  <c r="B558" i="19"/>
  <c r="C558" i="19"/>
  <c r="D558" i="19"/>
  <c r="E558" i="19"/>
  <c r="F558" i="19"/>
  <c r="B559" i="19"/>
  <c r="A559" i="19" s="1"/>
  <c r="C559" i="19"/>
  <c r="D559" i="19"/>
  <c r="E559" i="19"/>
  <c r="F559" i="19"/>
  <c r="B560" i="19"/>
  <c r="C560" i="19"/>
  <c r="D560" i="19"/>
  <c r="E560" i="19"/>
  <c r="F560" i="19" s="1"/>
  <c r="B561" i="19"/>
  <c r="C561" i="19"/>
  <c r="D561" i="19"/>
  <c r="A561" i="19" s="1"/>
  <c r="E561" i="19"/>
  <c r="F561" i="19" s="1"/>
  <c r="B562" i="19"/>
  <c r="C562" i="19"/>
  <c r="A562" i="19" s="1"/>
  <c r="D562" i="19"/>
  <c r="E562" i="19"/>
  <c r="F562" i="19"/>
  <c r="A563" i="19"/>
  <c r="B563" i="19"/>
  <c r="C563" i="19"/>
  <c r="D563" i="19"/>
  <c r="E563" i="19"/>
  <c r="F563" i="19" s="1"/>
  <c r="B564" i="19"/>
  <c r="C564" i="19"/>
  <c r="D564" i="19"/>
  <c r="E564" i="19"/>
  <c r="F564" i="19" s="1"/>
  <c r="B565" i="19"/>
  <c r="A565" i="19" s="1"/>
  <c r="C565" i="19"/>
  <c r="D565" i="19"/>
  <c r="E565" i="19"/>
  <c r="F565" i="19"/>
  <c r="A566" i="19"/>
  <c r="B566" i="19"/>
  <c r="C566" i="19"/>
  <c r="D566" i="19"/>
  <c r="E566" i="19"/>
  <c r="F566" i="19"/>
  <c r="B567" i="19"/>
  <c r="C567" i="19"/>
  <c r="D567" i="19"/>
  <c r="E567" i="19"/>
  <c r="F567" i="19"/>
  <c r="B568" i="19"/>
  <c r="A568" i="19" s="1"/>
  <c r="C568" i="19"/>
  <c r="D568" i="19"/>
  <c r="E568" i="19"/>
  <c r="F568" i="19" s="1"/>
  <c r="A569" i="19"/>
  <c r="B569" i="19"/>
  <c r="C569" i="19"/>
  <c r="D569" i="19"/>
  <c r="E569" i="19"/>
  <c r="F569" i="19" s="1"/>
  <c r="B570" i="19"/>
  <c r="C570" i="19"/>
  <c r="A570" i="19" s="1"/>
  <c r="D570" i="19"/>
  <c r="E570" i="19"/>
  <c r="F570" i="19"/>
  <c r="A571" i="19"/>
  <c r="B571" i="19"/>
  <c r="C571" i="19"/>
  <c r="D571" i="19"/>
  <c r="E571" i="19"/>
  <c r="F571" i="19" s="1"/>
  <c r="B572" i="19"/>
  <c r="C572" i="19"/>
  <c r="D572" i="19"/>
  <c r="E572" i="19"/>
  <c r="F572" i="19" s="1"/>
  <c r="A573" i="19"/>
  <c r="B573" i="19"/>
  <c r="C573" i="19"/>
  <c r="D573" i="19"/>
  <c r="E573" i="19"/>
  <c r="F573" i="19"/>
  <c r="B574" i="19"/>
  <c r="C574" i="19"/>
  <c r="D574" i="19"/>
  <c r="E574" i="19"/>
  <c r="F574" i="19"/>
  <c r="A575" i="19"/>
  <c r="B575" i="19"/>
  <c r="C575" i="19"/>
  <c r="D575" i="19"/>
  <c r="E575" i="19"/>
  <c r="F575" i="19"/>
  <c r="B576" i="19"/>
  <c r="C576" i="19"/>
  <c r="D576" i="19"/>
  <c r="E576" i="19"/>
  <c r="F576" i="19" s="1"/>
  <c r="B577" i="19"/>
  <c r="C577" i="19"/>
  <c r="D577" i="19"/>
  <c r="A577" i="19" s="1"/>
  <c r="E577" i="19"/>
  <c r="F577" i="19" s="1"/>
  <c r="B578" i="19"/>
  <c r="C578" i="19"/>
  <c r="A578" i="19" s="1"/>
  <c r="D578" i="19"/>
  <c r="E578" i="19"/>
  <c r="F578" i="19"/>
  <c r="A579" i="19"/>
  <c r="B579" i="19"/>
  <c r="C579" i="19"/>
  <c r="D579" i="19"/>
  <c r="E579" i="19"/>
  <c r="F579" i="19" s="1"/>
  <c r="B580" i="19"/>
  <c r="C580" i="19"/>
  <c r="D580" i="19"/>
  <c r="E580" i="19"/>
  <c r="F580" i="19" s="1"/>
  <c r="B581" i="19"/>
  <c r="A581" i="19" s="1"/>
  <c r="C581" i="19"/>
  <c r="D581" i="19"/>
  <c r="E581" i="19"/>
  <c r="F581" i="19"/>
  <c r="A582" i="19"/>
  <c r="B582" i="19"/>
  <c r="C582" i="19"/>
  <c r="D582" i="19"/>
  <c r="E582" i="19"/>
  <c r="F582" i="19"/>
  <c r="B583" i="19"/>
  <c r="C583" i="19"/>
  <c r="D583" i="19"/>
  <c r="E583" i="19"/>
  <c r="F583" i="19"/>
  <c r="B584" i="19"/>
  <c r="A584" i="19" s="1"/>
  <c r="C584" i="19"/>
  <c r="D584" i="19"/>
  <c r="E584" i="19"/>
  <c r="F584" i="19" s="1"/>
  <c r="A585" i="19"/>
  <c r="B585" i="19"/>
  <c r="C585" i="19"/>
  <c r="D585" i="19"/>
  <c r="E585" i="19"/>
  <c r="F585" i="19" s="1"/>
  <c r="B586" i="19"/>
  <c r="C586" i="19"/>
  <c r="A586" i="19" s="1"/>
  <c r="D586" i="19"/>
  <c r="E586" i="19"/>
  <c r="F586" i="19"/>
  <c r="A587" i="19"/>
  <c r="B587" i="19"/>
  <c r="C587" i="19"/>
  <c r="D587" i="19"/>
  <c r="E587" i="19"/>
  <c r="F587" i="19" s="1"/>
  <c r="B588" i="19"/>
  <c r="C588" i="19"/>
  <c r="D588" i="19"/>
  <c r="E588" i="19"/>
  <c r="F588" i="19" s="1"/>
  <c r="A589" i="19"/>
  <c r="B589" i="19"/>
  <c r="C589" i="19"/>
  <c r="D589" i="19"/>
  <c r="E589" i="19"/>
  <c r="F589" i="19"/>
  <c r="B590" i="19"/>
  <c r="C590" i="19"/>
  <c r="D590" i="19"/>
  <c r="E590" i="19"/>
  <c r="F590" i="19"/>
  <c r="B591" i="19"/>
  <c r="A591" i="19" s="1"/>
  <c r="C591" i="19"/>
  <c r="D591" i="19"/>
  <c r="E591" i="19"/>
  <c r="F591" i="19"/>
  <c r="B592" i="19"/>
  <c r="C592" i="19"/>
  <c r="D592" i="19"/>
  <c r="E592" i="19"/>
  <c r="F592" i="19" s="1"/>
  <c r="B593" i="19"/>
  <c r="C593" i="19"/>
  <c r="D593" i="19"/>
  <c r="A593" i="19" s="1"/>
  <c r="E593" i="19"/>
  <c r="F593" i="19" s="1"/>
  <c r="B594" i="19"/>
  <c r="C594" i="19"/>
  <c r="A594" i="19" s="1"/>
  <c r="D594" i="19"/>
  <c r="E594" i="19"/>
  <c r="F594" i="19"/>
  <c r="A595" i="19"/>
  <c r="B595" i="19"/>
  <c r="C595" i="19"/>
  <c r="D595" i="19"/>
  <c r="E595" i="19"/>
  <c r="F595" i="19" s="1"/>
  <c r="B596" i="19"/>
  <c r="C596" i="19"/>
  <c r="D596" i="19"/>
  <c r="E596" i="19"/>
  <c r="F596" i="19" s="1"/>
  <c r="B597" i="19"/>
  <c r="A597" i="19" s="1"/>
  <c r="C597" i="19"/>
  <c r="D597" i="19"/>
  <c r="E597" i="19"/>
  <c r="F597" i="19"/>
  <c r="A598" i="19"/>
  <c r="B598" i="19"/>
  <c r="C598" i="19"/>
  <c r="D598" i="19"/>
  <c r="E598" i="19"/>
  <c r="F598" i="19"/>
  <c r="B599" i="19"/>
  <c r="A599" i="19" s="1"/>
  <c r="C599" i="19"/>
  <c r="D599" i="19"/>
  <c r="E599" i="19"/>
  <c r="F599" i="19"/>
  <c r="B600" i="19"/>
  <c r="A600" i="19" s="1"/>
  <c r="C600" i="19"/>
  <c r="D600" i="19"/>
  <c r="E600" i="19"/>
  <c r="F600" i="19" s="1"/>
  <c r="A601" i="19"/>
  <c r="B601" i="19"/>
  <c r="C601" i="19"/>
  <c r="D601" i="19"/>
  <c r="E601" i="19"/>
  <c r="F601" i="19" s="1"/>
  <c r="B602" i="19"/>
  <c r="C602" i="19"/>
  <c r="A602" i="19" s="1"/>
  <c r="D602" i="19"/>
  <c r="E602" i="19"/>
  <c r="F602" i="19"/>
  <c r="A603" i="19"/>
  <c r="B603" i="19"/>
  <c r="C603" i="19"/>
  <c r="D603" i="19"/>
  <c r="E603" i="19"/>
  <c r="F603" i="19" s="1"/>
  <c r="B604" i="19"/>
  <c r="A604" i="19" s="1"/>
  <c r="C604" i="19"/>
  <c r="D604" i="19"/>
  <c r="E604" i="19"/>
  <c r="F604" i="19" s="1"/>
  <c r="A605" i="19"/>
  <c r="B605" i="19"/>
  <c r="C605" i="19"/>
  <c r="D605" i="19"/>
  <c r="E605" i="19"/>
  <c r="F605" i="19" s="1"/>
  <c r="B606" i="19"/>
  <c r="C606" i="19"/>
  <c r="D606" i="19"/>
  <c r="E606" i="19"/>
  <c r="F606" i="19"/>
  <c r="B607" i="19"/>
  <c r="A607" i="19" s="1"/>
  <c r="C607" i="19"/>
  <c r="D607" i="19"/>
  <c r="E607" i="19"/>
  <c r="F607" i="19"/>
  <c r="B608" i="19"/>
  <c r="C608" i="19"/>
  <c r="D608" i="19"/>
  <c r="E608" i="19"/>
  <c r="F608" i="19" s="1"/>
  <c r="B609" i="19"/>
  <c r="C609" i="19"/>
  <c r="D609" i="19"/>
  <c r="A609" i="19" s="1"/>
  <c r="E609" i="19"/>
  <c r="F609" i="19" s="1"/>
  <c r="B610" i="19"/>
  <c r="C610" i="19"/>
  <c r="A610" i="19" s="1"/>
  <c r="D610" i="19"/>
  <c r="E610" i="19"/>
  <c r="F610" i="19"/>
  <c r="A611" i="19"/>
  <c r="B611" i="19"/>
  <c r="C611" i="19"/>
  <c r="D611" i="19"/>
  <c r="E611" i="19"/>
  <c r="F611" i="19" s="1"/>
  <c r="B612" i="19"/>
  <c r="C612" i="19"/>
  <c r="D612" i="19"/>
  <c r="E612" i="19"/>
  <c r="F612" i="19" s="1"/>
  <c r="B613" i="19"/>
  <c r="A613" i="19" s="1"/>
  <c r="C613" i="19"/>
  <c r="D613" i="19"/>
  <c r="E613" i="19"/>
  <c r="F613" i="19"/>
  <c r="A614" i="19"/>
  <c r="B614" i="19"/>
  <c r="C614" i="19"/>
  <c r="D614" i="19"/>
  <c r="E614" i="19"/>
  <c r="F614" i="19"/>
  <c r="B615" i="19"/>
  <c r="A615" i="19" s="1"/>
  <c r="C615" i="19"/>
  <c r="D615" i="19"/>
  <c r="E615" i="19"/>
  <c r="F615" i="19"/>
  <c r="B616" i="19"/>
  <c r="A616" i="19" s="1"/>
  <c r="C616" i="19"/>
  <c r="D616" i="19"/>
  <c r="E616" i="19"/>
  <c r="F616" i="19" s="1"/>
  <c r="A617" i="19"/>
  <c r="B617" i="19"/>
  <c r="C617" i="19"/>
  <c r="D617" i="19"/>
  <c r="E617" i="19"/>
  <c r="F617" i="19" s="1"/>
  <c r="B618" i="19"/>
  <c r="C618" i="19"/>
  <c r="A618" i="19" s="1"/>
  <c r="D618" i="19"/>
  <c r="E618" i="19"/>
  <c r="F618" i="19"/>
  <c r="A619" i="19"/>
  <c r="B619" i="19"/>
  <c r="C619" i="19"/>
  <c r="D619" i="19"/>
  <c r="E619" i="19"/>
  <c r="F619" i="19" s="1"/>
  <c r="B620" i="19"/>
  <c r="A620" i="19" s="1"/>
  <c r="C620" i="19"/>
  <c r="D620" i="19"/>
  <c r="E620" i="19"/>
  <c r="F620" i="19" s="1"/>
  <c r="A621" i="19"/>
  <c r="B621" i="19"/>
  <c r="C621" i="19"/>
  <c r="D621" i="19"/>
  <c r="E621" i="19"/>
  <c r="F621" i="19" s="1"/>
  <c r="B622" i="19"/>
  <c r="C622" i="19"/>
  <c r="D622" i="19"/>
  <c r="E622" i="19"/>
  <c r="F622" i="19"/>
  <c r="A623" i="19"/>
  <c r="B623" i="19"/>
  <c r="C623" i="19"/>
  <c r="D623" i="19"/>
  <c r="E623" i="19"/>
  <c r="F623" i="19"/>
  <c r="B624" i="19"/>
  <c r="C624" i="19"/>
  <c r="D624" i="19"/>
  <c r="E624" i="19"/>
  <c r="F624" i="19" s="1"/>
  <c r="B625" i="19"/>
  <c r="C625" i="19"/>
  <c r="D625" i="19"/>
  <c r="A625" i="19" s="1"/>
  <c r="E625" i="19"/>
  <c r="F625" i="19" s="1"/>
  <c r="B626" i="19"/>
  <c r="C626" i="19"/>
  <c r="A626" i="19" s="1"/>
  <c r="D626" i="19"/>
  <c r="E626" i="19"/>
  <c r="F626" i="19"/>
  <c r="A627" i="19"/>
  <c r="B627" i="19"/>
  <c r="C627" i="19"/>
  <c r="D627" i="19"/>
  <c r="E627" i="19"/>
  <c r="F627" i="19" s="1"/>
  <c r="B628" i="19"/>
  <c r="C628" i="19"/>
  <c r="D628" i="19"/>
  <c r="E628" i="19"/>
  <c r="F628" i="19" s="1"/>
  <c r="B629" i="19"/>
  <c r="A629" i="19" s="1"/>
  <c r="C629" i="19"/>
  <c r="D629" i="19"/>
  <c r="E629" i="19"/>
  <c r="F629" i="19"/>
  <c r="A630" i="19"/>
  <c r="B630" i="19"/>
  <c r="C630" i="19"/>
  <c r="D630" i="19"/>
  <c r="E630" i="19"/>
  <c r="F630" i="19"/>
  <c r="B631" i="19"/>
  <c r="C631" i="19"/>
  <c r="D631" i="19"/>
  <c r="E631" i="19"/>
  <c r="F631" i="19"/>
  <c r="B632" i="19"/>
  <c r="A632" i="19" s="1"/>
  <c r="C632" i="19"/>
  <c r="D632" i="19"/>
  <c r="E632" i="19"/>
  <c r="F632" i="19" s="1"/>
  <c r="A633" i="19"/>
  <c r="B633" i="19"/>
  <c r="C633" i="19"/>
  <c r="D633" i="19"/>
  <c r="E633" i="19"/>
  <c r="F633" i="19" s="1"/>
  <c r="B634" i="19"/>
  <c r="C634" i="19"/>
  <c r="A634" i="19" s="1"/>
  <c r="D634" i="19"/>
  <c r="E634" i="19"/>
  <c r="F634" i="19"/>
  <c r="A635" i="19"/>
  <c r="B635" i="19"/>
  <c r="C635" i="19"/>
  <c r="D635" i="19"/>
  <c r="E635" i="19"/>
  <c r="F635" i="19" s="1"/>
  <c r="B636" i="19"/>
  <c r="C636" i="19"/>
  <c r="D636" i="19"/>
  <c r="E636" i="19"/>
  <c r="F636" i="19" s="1"/>
  <c r="A637" i="19"/>
  <c r="B637" i="19"/>
  <c r="C637" i="19"/>
  <c r="D637" i="19"/>
  <c r="E637" i="19"/>
  <c r="F637" i="19"/>
  <c r="B638" i="19"/>
  <c r="C638" i="19"/>
  <c r="D638" i="19"/>
  <c r="E638" i="19"/>
  <c r="F638" i="19"/>
  <c r="A639" i="19"/>
  <c r="B639" i="19"/>
  <c r="C639" i="19"/>
  <c r="D639" i="19"/>
  <c r="E639" i="19"/>
  <c r="F639" i="19"/>
  <c r="B640" i="19"/>
  <c r="C640" i="19"/>
  <c r="D640" i="19"/>
  <c r="E640" i="19"/>
  <c r="F640" i="19" s="1"/>
  <c r="B641" i="19"/>
  <c r="C641" i="19"/>
  <c r="D641" i="19"/>
  <c r="A641" i="19" s="1"/>
  <c r="E641" i="19"/>
  <c r="F641" i="19" s="1"/>
  <c r="B642" i="19"/>
  <c r="C642" i="19"/>
  <c r="A642" i="19" s="1"/>
  <c r="D642" i="19"/>
  <c r="E642" i="19"/>
  <c r="F642" i="19"/>
  <c r="A643" i="19"/>
  <c r="B643" i="19"/>
  <c r="C643" i="19"/>
  <c r="D643" i="19"/>
  <c r="E643" i="19"/>
  <c r="F643" i="19" s="1"/>
  <c r="B644" i="19"/>
  <c r="C644" i="19"/>
  <c r="D644" i="19"/>
  <c r="E644" i="19"/>
  <c r="F644" i="19" s="1"/>
  <c r="B645" i="19"/>
  <c r="A645" i="19" s="1"/>
  <c r="C645" i="19"/>
  <c r="D645" i="19"/>
  <c r="E645" i="19"/>
  <c r="F645" i="19"/>
  <c r="A646" i="19"/>
  <c r="B646" i="19"/>
  <c r="C646" i="19"/>
  <c r="D646" i="19"/>
  <c r="E646" i="19"/>
  <c r="F646" i="19"/>
  <c r="B647" i="19"/>
  <c r="A647" i="19" s="1"/>
  <c r="C647" i="19"/>
  <c r="D647" i="19"/>
  <c r="E647" i="19"/>
  <c r="F647" i="19"/>
  <c r="B648" i="19"/>
  <c r="A648" i="19" s="1"/>
  <c r="C648" i="19"/>
  <c r="D648" i="19"/>
  <c r="E648" i="19"/>
  <c r="F648" i="19" s="1"/>
  <c r="A649" i="19"/>
  <c r="B649" i="19"/>
  <c r="C649" i="19"/>
  <c r="D649" i="19"/>
  <c r="E649" i="19"/>
  <c r="F649" i="19" s="1"/>
  <c r="B650" i="19"/>
  <c r="C650" i="19"/>
  <c r="A650" i="19" s="1"/>
  <c r="D650" i="19"/>
  <c r="E650" i="19"/>
  <c r="F650" i="19"/>
  <c r="A651" i="19"/>
  <c r="B651" i="19"/>
  <c r="C651" i="19"/>
  <c r="D651" i="19"/>
  <c r="E651" i="19"/>
  <c r="F651" i="19" s="1"/>
  <c r="B652" i="19"/>
  <c r="A652" i="19" s="1"/>
  <c r="C652" i="19"/>
  <c r="D652" i="19"/>
  <c r="E652" i="19"/>
  <c r="F652" i="19" s="1"/>
  <c r="A653" i="19"/>
  <c r="B653" i="19"/>
  <c r="C653" i="19"/>
  <c r="D653" i="19"/>
  <c r="E653" i="19"/>
  <c r="F653" i="19" s="1"/>
  <c r="B654" i="19"/>
  <c r="C654" i="19"/>
  <c r="D654" i="19"/>
  <c r="E654" i="19"/>
  <c r="F654" i="19"/>
  <c r="B655" i="19"/>
  <c r="A655" i="19" s="1"/>
  <c r="C655" i="19"/>
  <c r="D655" i="19"/>
  <c r="E655" i="19"/>
  <c r="F655" i="19"/>
  <c r="B656" i="19"/>
  <c r="C656" i="19"/>
  <c r="D656" i="19"/>
  <c r="E656" i="19"/>
  <c r="F656" i="19" s="1"/>
  <c r="B657" i="19"/>
  <c r="C657" i="19"/>
  <c r="D657" i="19"/>
  <c r="A657" i="19" s="1"/>
  <c r="E657" i="19"/>
  <c r="F657" i="19" s="1"/>
  <c r="B658" i="19"/>
  <c r="C658" i="19"/>
  <c r="A658" i="19" s="1"/>
  <c r="D658" i="19"/>
  <c r="E658" i="19"/>
  <c r="F658" i="19"/>
  <c r="A659" i="19"/>
  <c r="B659" i="19"/>
  <c r="C659" i="19"/>
  <c r="D659" i="19"/>
  <c r="E659" i="19"/>
  <c r="F659" i="19" s="1"/>
  <c r="B660" i="19"/>
  <c r="C660" i="19"/>
  <c r="D660" i="19"/>
  <c r="E660" i="19"/>
  <c r="F660" i="19" s="1"/>
  <c r="B661" i="19"/>
  <c r="A661" i="19" s="1"/>
  <c r="C661" i="19"/>
  <c r="D661" i="19"/>
  <c r="E661" i="19"/>
  <c r="F661" i="19"/>
  <c r="A662" i="19"/>
  <c r="B662" i="19"/>
  <c r="C662" i="19"/>
  <c r="D662" i="19"/>
  <c r="E662" i="19"/>
  <c r="F662" i="19"/>
  <c r="B663" i="19"/>
  <c r="A663" i="19" s="1"/>
  <c r="C663" i="19"/>
  <c r="D663" i="19"/>
  <c r="E663" i="19"/>
  <c r="F663" i="19"/>
  <c r="B664" i="19"/>
  <c r="A664" i="19" s="1"/>
  <c r="C664" i="19"/>
  <c r="D664" i="19"/>
  <c r="E664" i="19"/>
  <c r="F664" i="19" s="1"/>
  <c r="A665" i="19"/>
  <c r="B665" i="19"/>
  <c r="C665" i="19"/>
  <c r="D665" i="19"/>
  <c r="E665" i="19"/>
  <c r="F665" i="19" s="1"/>
  <c r="B666" i="19"/>
  <c r="C666" i="19"/>
  <c r="A666" i="19" s="1"/>
  <c r="D666" i="19"/>
  <c r="E666" i="19"/>
  <c r="F666" i="19"/>
  <c r="A667" i="19"/>
  <c r="B667" i="19"/>
  <c r="C667" i="19"/>
  <c r="D667" i="19"/>
  <c r="E667" i="19"/>
  <c r="F667" i="19" s="1"/>
  <c r="B668" i="19"/>
  <c r="A668" i="19" s="1"/>
  <c r="C668" i="19"/>
  <c r="D668" i="19"/>
  <c r="E668" i="19"/>
  <c r="F668" i="19" s="1"/>
  <c r="A669" i="19"/>
  <c r="B669" i="19"/>
  <c r="C669" i="19"/>
  <c r="D669" i="19"/>
  <c r="E669" i="19"/>
  <c r="F669" i="19" s="1"/>
  <c r="B670" i="19"/>
  <c r="C670" i="19"/>
  <c r="D670" i="19"/>
  <c r="E670" i="19"/>
  <c r="F670" i="19"/>
  <c r="B671" i="19"/>
  <c r="A671" i="19" s="1"/>
  <c r="C671" i="19"/>
  <c r="D671" i="19"/>
  <c r="E671" i="19"/>
  <c r="F671" i="19"/>
  <c r="B672" i="19"/>
  <c r="C672" i="19"/>
  <c r="D672" i="19"/>
  <c r="E672" i="19"/>
  <c r="F672" i="19" s="1"/>
  <c r="B673" i="19"/>
  <c r="C673" i="19"/>
  <c r="D673" i="19"/>
  <c r="A673" i="19" s="1"/>
  <c r="E673" i="19"/>
  <c r="F673" i="19" s="1"/>
  <c r="B674" i="19"/>
  <c r="C674" i="19"/>
  <c r="A674" i="19" s="1"/>
  <c r="D674" i="19"/>
  <c r="E674" i="19"/>
  <c r="F674" i="19"/>
  <c r="A675" i="19"/>
  <c r="B675" i="19"/>
  <c r="C675" i="19"/>
  <c r="D675" i="19"/>
  <c r="E675" i="19"/>
  <c r="F675" i="19" s="1"/>
  <c r="B676" i="19"/>
  <c r="C676" i="19"/>
  <c r="D676" i="19"/>
  <c r="E676" i="19"/>
  <c r="F676" i="19" s="1"/>
  <c r="B677" i="19"/>
  <c r="A677" i="19" s="1"/>
  <c r="C677" i="19"/>
  <c r="D677" i="19"/>
  <c r="E677" i="19"/>
  <c r="F677" i="19"/>
  <c r="A678" i="19"/>
  <c r="B678" i="19"/>
  <c r="C678" i="19"/>
  <c r="D678" i="19"/>
  <c r="E678" i="19"/>
  <c r="F678" i="19"/>
  <c r="B679" i="19"/>
  <c r="A679" i="19" s="1"/>
  <c r="C679" i="19"/>
  <c r="D679" i="19"/>
  <c r="E679" i="19"/>
  <c r="F679" i="19"/>
  <c r="B680" i="19"/>
  <c r="A680" i="19" s="1"/>
  <c r="C680" i="19"/>
  <c r="D680" i="19"/>
  <c r="E680" i="19"/>
  <c r="F680" i="19" s="1"/>
  <c r="A681" i="19"/>
  <c r="B681" i="19"/>
  <c r="C681" i="19"/>
  <c r="D681" i="19"/>
  <c r="E681" i="19"/>
  <c r="F681" i="19" s="1"/>
  <c r="B682" i="19"/>
  <c r="C682" i="19"/>
  <c r="A682" i="19" s="1"/>
  <c r="D682" i="19"/>
  <c r="E682" i="19"/>
  <c r="F682" i="19"/>
  <c r="A683" i="19"/>
  <c r="B683" i="19"/>
  <c r="C683" i="19"/>
  <c r="D683" i="19"/>
  <c r="E683" i="19"/>
  <c r="F683" i="19" s="1"/>
  <c r="B684" i="19"/>
  <c r="A684" i="19" s="1"/>
  <c r="C684" i="19"/>
  <c r="D684" i="19"/>
  <c r="E684" i="19"/>
  <c r="F684" i="19" s="1"/>
  <c r="A685" i="19"/>
  <c r="B685" i="19"/>
  <c r="C685" i="19"/>
  <c r="D685" i="19"/>
  <c r="E685" i="19"/>
  <c r="F685" i="19" s="1"/>
  <c r="B686" i="19"/>
  <c r="C686" i="19"/>
  <c r="D686" i="19"/>
  <c r="E686" i="19"/>
  <c r="F686" i="19"/>
  <c r="B687" i="19"/>
  <c r="A687" i="19" s="1"/>
  <c r="C687" i="19"/>
  <c r="D687" i="19"/>
  <c r="E687" i="19"/>
  <c r="F687" i="19"/>
  <c r="B688" i="19"/>
  <c r="C688" i="19"/>
  <c r="D688" i="19"/>
  <c r="E688" i="19"/>
  <c r="F688" i="19" s="1"/>
  <c r="B689" i="19"/>
  <c r="C689" i="19"/>
  <c r="D689" i="19"/>
  <c r="A689" i="19" s="1"/>
  <c r="E689" i="19"/>
  <c r="F689" i="19" s="1"/>
  <c r="B690" i="19"/>
  <c r="C690" i="19"/>
  <c r="A690" i="19" s="1"/>
  <c r="D690" i="19"/>
  <c r="E690" i="19"/>
  <c r="F690" i="19"/>
  <c r="A691" i="19"/>
  <c r="B691" i="19"/>
  <c r="C691" i="19"/>
  <c r="D691" i="19"/>
  <c r="E691" i="19"/>
  <c r="F691" i="19" s="1"/>
  <c r="B692" i="19"/>
  <c r="C692" i="19"/>
  <c r="D692" i="19"/>
  <c r="E692" i="19"/>
  <c r="F692" i="19" s="1"/>
  <c r="B693" i="19"/>
  <c r="A693" i="19" s="1"/>
  <c r="C693" i="19"/>
  <c r="D693" i="19"/>
  <c r="E693" i="19"/>
  <c r="F693" i="19"/>
  <c r="A694" i="19"/>
  <c r="B694" i="19"/>
  <c r="C694" i="19"/>
  <c r="D694" i="19"/>
  <c r="E694" i="19"/>
  <c r="F694" i="19"/>
  <c r="B695" i="19"/>
  <c r="C695" i="19"/>
  <c r="D695" i="19"/>
  <c r="E695" i="19"/>
  <c r="F695" i="19"/>
  <c r="B696" i="19"/>
  <c r="A696" i="19" s="1"/>
  <c r="C696" i="19"/>
  <c r="D696" i="19"/>
  <c r="E696" i="19"/>
  <c r="F696" i="19" s="1"/>
  <c r="A697" i="19"/>
  <c r="B697" i="19"/>
  <c r="C697" i="19"/>
  <c r="D697" i="19"/>
  <c r="E697" i="19"/>
  <c r="F697" i="19" s="1"/>
  <c r="B698" i="19"/>
  <c r="C698" i="19"/>
  <c r="A698" i="19" s="1"/>
  <c r="D698" i="19"/>
  <c r="E698" i="19"/>
  <c r="F698" i="19"/>
  <c r="A699" i="19"/>
  <c r="B699" i="19"/>
  <c r="C699" i="19"/>
  <c r="D699" i="19"/>
  <c r="E699" i="19"/>
  <c r="F699" i="19" s="1"/>
  <c r="B700" i="19"/>
  <c r="C700" i="19"/>
  <c r="D700" i="19"/>
  <c r="E700" i="19"/>
  <c r="F700" i="19" s="1"/>
  <c r="A701" i="19"/>
  <c r="B701" i="19"/>
  <c r="C701" i="19"/>
  <c r="D701" i="19"/>
  <c r="E701" i="19"/>
  <c r="F701" i="19"/>
  <c r="B702" i="19"/>
  <c r="C702" i="19"/>
  <c r="D702" i="19"/>
  <c r="E702" i="19"/>
  <c r="F702" i="19"/>
  <c r="A703" i="19"/>
  <c r="B703" i="19"/>
  <c r="C703" i="19"/>
  <c r="D703" i="19"/>
  <c r="E703" i="19"/>
  <c r="F703" i="19"/>
  <c r="B704" i="19"/>
  <c r="C704" i="19"/>
  <c r="D704" i="19"/>
  <c r="E704" i="19"/>
  <c r="F704" i="19" s="1"/>
  <c r="B705" i="19"/>
  <c r="C705" i="19"/>
  <c r="D705" i="19"/>
  <c r="A705" i="19" s="1"/>
  <c r="E705" i="19"/>
  <c r="F705" i="19" s="1"/>
  <c r="B706" i="19"/>
  <c r="C706" i="19"/>
  <c r="A706" i="19" s="1"/>
  <c r="D706" i="19"/>
  <c r="E706" i="19"/>
  <c r="F706" i="19"/>
  <c r="A707" i="19"/>
  <c r="B707" i="19"/>
  <c r="C707" i="19"/>
  <c r="D707" i="19"/>
  <c r="E707" i="19"/>
  <c r="F707" i="19" s="1"/>
  <c r="B708" i="19"/>
  <c r="C708" i="19"/>
  <c r="D708" i="19"/>
  <c r="E708" i="19"/>
  <c r="F708" i="19" s="1"/>
  <c r="B709" i="19"/>
  <c r="A709" i="19" s="1"/>
  <c r="C709" i="19"/>
  <c r="D709" i="19"/>
  <c r="E709" i="19"/>
  <c r="F709" i="19"/>
  <c r="A710" i="19"/>
  <c r="B710" i="19"/>
  <c r="C710" i="19"/>
  <c r="D710" i="19"/>
  <c r="E710" i="19"/>
  <c r="F710" i="19"/>
  <c r="B711" i="19"/>
  <c r="C711" i="19"/>
  <c r="D711" i="19"/>
  <c r="E711" i="19"/>
  <c r="F711" i="19"/>
  <c r="B712" i="19"/>
  <c r="A712" i="19" s="1"/>
  <c r="C712" i="19"/>
  <c r="D712" i="19"/>
  <c r="E712" i="19"/>
  <c r="F712" i="19" s="1"/>
  <c r="A713" i="19"/>
  <c r="B713" i="19"/>
  <c r="C713" i="19"/>
  <c r="D713" i="19"/>
  <c r="E713" i="19"/>
  <c r="F713" i="19" s="1"/>
  <c r="B714" i="19"/>
  <c r="C714" i="19"/>
  <c r="A714" i="19" s="1"/>
  <c r="D714" i="19"/>
  <c r="E714" i="19"/>
  <c r="F714" i="19"/>
  <c r="A715" i="19"/>
  <c r="B715" i="19"/>
  <c r="C715" i="19"/>
  <c r="D715" i="19"/>
  <c r="E715" i="19"/>
  <c r="F715" i="19" s="1"/>
  <c r="B716" i="19"/>
  <c r="C716" i="19"/>
  <c r="D716" i="19"/>
  <c r="E716" i="19"/>
  <c r="F716" i="19" s="1"/>
  <c r="A717" i="19"/>
  <c r="B717" i="19"/>
  <c r="C717" i="19"/>
  <c r="D717" i="19"/>
  <c r="E717" i="19"/>
  <c r="F717" i="19"/>
  <c r="B718" i="19"/>
  <c r="C718" i="19"/>
  <c r="D718" i="19"/>
  <c r="E718" i="19"/>
  <c r="F718" i="19"/>
  <c r="B719" i="19"/>
  <c r="A719" i="19" s="1"/>
  <c r="C719" i="19"/>
  <c r="D719" i="19"/>
  <c r="E719" i="19"/>
  <c r="F719" i="19"/>
  <c r="B720" i="19"/>
  <c r="C720" i="19"/>
  <c r="D720" i="19"/>
  <c r="E720" i="19"/>
  <c r="F720" i="19" s="1"/>
  <c r="B721" i="19"/>
  <c r="C721" i="19"/>
  <c r="D721" i="19"/>
  <c r="A721" i="19" s="1"/>
  <c r="E721" i="19"/>
  <c r="F721" i="19" s="1"/>
  <c r="B722" i="19"/>
  <c r="C722" i="19"/>
  <c r="A722" i="19" s="1"/>
  <c r="D722" i="19"/>
  <c r="E722" i="19"/>
  <c r="F722" i="19"/>
  <c r="A723" i="19"/>
  <c r="B723" i="19"/>
  <c r="C723" i="19"/>
  <c r="D723" i="19"/>
  <c r="E723" i="19"/>
  <c r="F723" i="19" s="1"/>
  <c r="B724" i="19"/>
  <c r="C724" i="19"/>
  <c r="D724" i="19"/>
  <c r="E724" i="19"/>
  <c r="F724" i="19" s="1"/>
  <c r="B725" i="19"/>
  <c r="A725" i="19" s="1"/>
  <c r="C725" i="19"/>
  <c r="D725" i="19"/>
  <c r="E725" i="19"/>
  <c r="F725" i="19"/>
  <c r="A726" i="19"/>
  <c r="B726" i="19"/>
  <c r="C726" i="19"/>
  <c r="D726" i="19"/>
  <c r="E726" i="19"/>
  <c r="F726" i="19"/>
  <c r="B727" i="19"/>
  <c r="A727" i="19" s="1"/>
  <c r="C727" i="19"/>
  <c r="D727" i="19"/>
  <c r="E727" i="19"/>
  <c r="F727" i="19"/>
  <c r="B728" i="19"/>
  <c r="A728" i="19" s="1"/>
  <c r="C728" i="19"/>
  <c r="D728" i="19"/>
  <c r="E728" i="19"/>
  <c r="F728" i="19" s="1"/>
  <c r="A729" i="19"/>
  <c r="B729" i="19"/>
  <c r="C729" i="19"/>
  <c r="D729" i="19"/>
  <c r="E729" i="19"/>
  <c r="F729" i="19" s="1"/>
  <c r="B730" i="19"/>
  <c r="C730" i="19"/>
  <c r="A730" i="19" s="1"/>
  <c r="D730" i="19"/>
  <c r="E730" i="19"/>
  <c r="F730" i="19"/>
  <c r="A731" i="19"/>
  <c r="B731" i="19"/>
  <c r="C731" i="19"/>
  <c r="D731" i="19"/>
  <c r="E731" i="19"/>
  <c r="F731" i="19" s="1"/>
  <c r="B732" i="19"/>
  <c r="A732" i="19" s="1"/>
  <c r="C732" i="19"/>
  <c r="D732" i="19"/>
  <c r="E732" i="19"/>
  <c r="F732" i="19" s="1"/>
  <c r="A733" i="19"/>
  <c r="B733" i="19"/>
  <c r="C733" i="19"/>
  <c r="D733" i="19"/>
  <c r="E733" i="19"/>
  <c r="F733" i="19" s="1"/>
  <c r="B734" i="19"/>
  <c r="C734" i="19"/>
  <c r="D734" i="19"/>
  <c r="E734" i="19"/>
  <c r="F734" i="19"/>
  <c r="B735" i="19"/>
  <c r="A735" i="19" s="1"/>
  <c r="C735" i="19"/>
  <c r="D735" i="19"/>
  <c r="E735" i="19"/>
  <c r="F735" i="19"/>
  <c r="B736" i="19"/>
  <c r="C736" i="19"/>
  <c r="D736" i="19"/>
  <c r="E736" i="19"/>
  <c r="F736" i="19" s="1"/>
  <c r="B737" i="19"/>
  <c r="C737" i="19"/>
  <c r="D737" i="19"/>
  <c r="A737" i="19" s="1"/>
  <c r="E737" i="19"/>
  <c r="F737" i="19" s="1"/>
  <c r="B738" i="19"/>
  <c r="C738" i="19"/>
  <c r="A738" i="19" s="1"/>
  <c r="D738" i="19"/>
  <c r="E738" i="19"/>
  <c r="F738" i="19"/>
  <c r="A739" i="19"/>
  <c r="B739" i="19"/>
  <c r="C739" i="19"/>
  <c r="D739" i="19"/>
  <c r="E739" i="19"/>
  <c r="F739" i="19" s="1"/>
  <c r="B740" i="19"/>
  <c r="C740" i="19"/>
  <c r="D740" i="19"/>
  <c r="E740" i="19"/>
  <c r="F740" i="19" s="1"/>
  <c r="B741" i="19"/>
  <c r="A741" i="19" s="1"/>
  <c r="C741" i="19"/>
  <c r="D741" i="19"/>
  <c r="E741" i="19"/>
  <c r="F741" i="19"/>
  <c r="A742" i="19"/>
  <c r="B742" i="19"/>
  <c r="C742" i="19"/>
  <c r="D742" i="19"/>
  <c r="E742" i="19"/>
  <c r="F742" i="19"/>
  <c r="B743" i="19"/>
  <c r="A743" i="19" s="1"/>
  <c r="C743" i="19"/>
  <c r="D743" i="19"/>
  <c r="E743" i="19"/>
  <c r="F743" i="19"/>
  <c r="B744" i="19"/>
  <c r="A744" i="19" s="1"/>
  <c r="C744" i="19"/>
  <c r="D744" i="19"/>
  <c r="E744" i="19"/>
  <c r="F744" i="19" s="1"/>
  <c r="A745" i="19"/>
  <c r="B745" i="19"/>
  <c r="C745" i="19"/>
  <c r="D745" i="19"/>
  <c r="E745" i="19"/>
  <c r="F745" i="19" s="1"/>
  <c r="B746" i="19"/>
  <c r="C746" i="19"/>
  <c r="A746" i="19" s="1"/>
  <c r="D746" i="19"/>
  <c r="E746" i="19"/>
  <c r="F746" i="19"/>
  <c r="A747" i="19"/>
  <c r="B747" i="19"/>
  <c r="C747" i="19"/>
  <c r="D747" i="19"/>
  <c r="E747" i="19"/>
  <c r="F747" i="19" s="1"/>
  <c r="B748" i="19"/>
  <c r="A748" i="19" s="1"/>
  <c r="C748" i="19"/>
  <c r="D748" i="19"/>
  <c r="E748" i="19"/>
  <c r="F748" i="19" s="1"/>
  <c r="A749" i="19"/>
  <c r="B749" i="19"/>
  <c r="C749" i="19"/>
  <c r="D749" i="19"/>
  <c r="E749" i="19"/>
  <c r="F749" i="19" s="1"/>
  <c r="B750" i="19"/>
  <c r="C750" i="19"/>
  <c r="D750" i="19"/>
  <c r="E750" i="19"/>
  <c r="F750" i="19"/>
  <c r="A751" i="19"/>
  <c r="B751" i="19"/>
  <c r="C751" i="19"/>
  <c r="D751" i="19"/>
  <c r="E751" i="19"/>
  <c r="F751" i="19"/>
  <c r="B752" i="19"/>
  <c r="C752" i="19"/>
  <c r="D752" i="19"/>
  <c r="E752" i="19"/>
  <c r="F752" i="19" s="1"/>
  <c r="B753" i="19"/>
  <c r="C753" i="19"/>
  <c r="D753" i="19"/>
  <c r="A753" i="19" s="1"/>
  <c r="E753" i="19"/>
  <c r="F753" i="19" s="1"/>
  <c r="B754" i="19"/>
  <c r="C754" i="19"/>
  <c r="A754" i="19" s="1"/>
  <c r="D754" i="19"/>
  <c r="E754" i="19"/>
  <c r="F754" i="19"/>
  <c r="A755" i="19"/>
  <c r="B755" i="19"/>
  <c r="C755" i="19"/>
  <c r="D755" i="19"/>
  <c r="E755" i="19"/>
  <c r="F755" i="19" s="1"/>
  <c r="B756" i="19"/>
  <c r="C756" i="19"/>
  <c r="D756" i="19"/>
  <c r="E756" i="19"/>
  <c r="F756" i="19" s="1"/>
  <c r="B757" i="19"/>
  <c r="A757" i="19" s="1"/>
  <c r="C757" i="19"/>
  <c r="D757" i="19"/>
  <c r="E757" i="19"/>
  <c r="F757" i="19"/>
  <c r="A758" i="19"/>
  <c r="B758" i="19"/>
  <c r="C758" i="19"/>
  <c r="D758" i="19"/>
  <c r="E758" i="19"/>
  <c r="F758" i="19"/>
  <c r="B759" i="19"/>
  <c r="C759" i="19"/>
  <c r="D759" i="19"/>
  <c r="E759" i="19"/>
  <c r="F759" i="19"/>
  <c r="B760" i="19"/>
  <c r="A760" i="19" s="1"/>
  <c r="C760" i="19"/>
  <c r="D760" i="19"/>
  <c r="E760" i="19"/>
  <c r="F760" i="19" s="1"/>
  <c r="A761" i="19"/>
  <c r="B761" i="19"/>
  <c r="C761" i="19"/>
  <c r="D761" i="19"/>
  <c r="E761" i="19"/>
  <c r="F761" i="19" s="1"/>
  <c r="B762" i="19"/>
  <c r="C762" i="19"/>
  <c r="A762" i="19" s="1"/>
  <c r="D762" i="19"/>
  <c r="E762" i="19"/>
  <c r="F762" i="19"/>
  <c r="A763" i="19"/>
  <c r="B763" i="19"/>
  <c r="C763" i="19"/>
  <c r="D763" i="19"/>
  <c r="E763" i="19"/>
  <c r="F763" i="19" s="1"/>
  <c r="B764" i="19"/>
  <c r="C764" i="19"/>
  <c r="D764" i="19"/>
  <c r="E764" i="19"/>
  <c r="F764" i="19" s="1"/>
  <c r="A765" i="19"/>
  <c r="B765" i="19"/>
  <c r="C765" i="19"/>
  <c r="D765" i="19"/>
  <c r="E765" i="19"/>
  <c r="F765" i="19"/>
  <c r="B766" i="19"/>
  <c r="C766" i="19"/>
  <c r="D766" i="19"/>
  <c r="E766" i="19"/>
  <c r="F766" i="19"/>
  <c r="A767" i="19"/>
  <c r="B767" i="19"/>
  <c r="C767" i="19"/>
  <c r="D767" i="19"/>
  <c r="E767" i="19"/>
  <c r="F767" i="19"/>
  <c r="B768" i="19"/>
  <c r="C768" i="19"/>
  <c r="D768" i="19"/>
  <c r="E768" i="19"/>
  <c r="F768" i="19" s="1"/>
  <c r="B769" i="19"/>
  <c r="C769" i="19"/>
  <c r="D769" i="19"/>
  <c r="A769" i="19" s="1"/>
  <c r="E769" i="19"/>
  <c r="F769" i="19" s="1"/>
  <c r="B770" i="19"/>
  <c r="C770" i="19"/>
  <c r="A770" i="19" s="1"/>
  <c r="D770" i="19"/>
  <c r="E770" i="19"/>
  <c r="F770" i="19"/>
  <c r="A771" i="19"/>
  <c r="B771" i="19"/>
  <c r="C771" i="19"/>
  <c r="D771" i="19"/>
  <c r="E771" i="19"/>
  <c r="F771" i="19" s="1"/>
  <c r="B772" i="19"/>
  <c r="C772" i="19"/>
  <c r="D772" i="19"/>
  <c r="E772" i="19"/>
  <c r="F772" i="19" s="1"/>
  <c r="B773" i="19"/>
  <c r="A773" i="19" s="1"/>
  <c r="C773" i="19"/>
  <c r="D773" i="19"/>
  <c r="E773" i="19"/>
  <c r="F773" i="19"/>
  <c r="A774" i="19"/>
  <c r="B774" i="19"/>
  <c r="C774" i="19"/>
  <c r="D774" i="19"/>
  <c r="E774" i="19"/>
  <c r="F774" i="19"/>
  <c r="B775" i="19"/>
  <c r="A775" i="19" s="1"/>
  <c r="C775" i="19"/>
  <c r="D775" i="19"/>
  <c r="E775" i="19"/>
  <c r="F775" i="19"/>
  <c r="B776" i="19"/>
  <c r="A776" i="19" s="1"/>
  <c r="C776" i="19"/>
  <c r="D776" i="19"/>
  <c r="E776" i="19"/>
  <c r="F776" i="19" s="1"/>
  <c r="A777" i="19"/>
  <c r="B777" i="19"/>
  <c r="C777" i="19"/>
  <c r="D777" i="19"/>
  <c r="E777" i="19"/>
  <c r="F777" i="19" s="1"/>
  <c r="B778" i="19"/>
  <c r="C778" i="19"/>
  <c r="A778" i="19" s="1"/>
  <c r="D778" i="19"/>
  <c r="E778" i="19"/>
  <c r="F778" i="19"/>
  <c r="A779" i="19"/>
  <c r="B779" i="19"/>
  <c r="C779" i="19"/>
  <c r="D779" i="19"/>
  <c r="E779" i="19"/>
  <c r="F779" i="19" s="1"/>
  <c r="B780" i="19"/>
  <c r="A780" i="19" s="1"/>
  <c r="C780" i="19"/>
  <c r="D780" i="19"/>
  <c r="E780" i="19"/>
  <c r="F780" i="19" s="1"/>
  <c r="A781" i="19"/>
  <c r="B781" i="19"/>
  <c r="C781" i="19"/>
  <c r="D781" i="19"/>
  <c r="E781" i="19"/>
  <c r="F781" i="19" s="1"/>
  <c r="B782" i="19"/>
  <c r="C782" i="19"/>
  <c r="D782" i="19"/>
  <c r="E782" i="19"/>
  <c r="F782" i="19"/>
  <c r="B783" i="19"/>
  <c r="A783" i="19" s="1"/>
  <c r="C783" i="19"/>
  <c r="D783" i="19"/>
  <c r="E783" i="19"/>
  <c r="F783" i="19"/>
  <c r="B784" i="19"/>
  <c r="C784" i="19"/>
  <c r="D784" i="19"/>
  <c r="E784" i="19"/>
  <c r="F784" i="19" s="1"/>
  <c r="B785" i="19"/>
  <c r="C785" i="19"/>
  <c r="D785" i="19"/>
  <c r="A785" i="19" s="1"/>
  <c r="E785" i="19"/>
  <c r="F785" i="19" s="1"/>
  <c r="B786" i="19"/>
  <c r="C786" i="19"/>
  <c r="A786" i="19" s="1"/>
  <c r="D786" i="19"/>
  <c r="E786" i="19"/>
  <c r="F786" i="19"/>
  <c r="A787" i="19"/>
  <c r="B787" i="19"/>
  <c r="C787" i="19"/>
  <c r="D787" i="19"/>
  <c r="E787" i="19"/>
  <c r="F787" i="19" s="1"/>
  <c r="B788" i="19"/>
  <c r="C788" i="19"/>
  <c r="D788" i="19"/>
  <c r="E788" i="19"/>
  <c r="F788" i="19" s="1"/>
  <c r="B789" i="19"/>
  <c r="A789" i="19" s="1"/>
  <c r="C789" i="19"/>
  <c r="D789" i="19"/>
  <c r="E789" i="19"/>
  <c r="F789" i="19"/>
  <c r="A790" i="19"/>
  <c r="B790" i="19"/>
  <c r="C790" i="19"/>
  <c r="D790" i="19"/>
  <c r="E790" i="19"/>
  <c r="F790" i="19"/>
  <c r="B791" i="19"/>
  <c r="A791" i="19" s="1"/>
  <c r="C791" i="19"/>
  <c r="D791" i="19"/>
  <c r="E791" i="19"/>
  <c r="F791" i="19"/>
  <c r="B792" i="19"/>
  <c r="A792" i="19" s="1"/>
  <c r="C792" i="19"/>
  <c r="D792" i="19"/>
  <c r="E792" i="19"/>
  <c r="F792" i="19" s="1"/>
  <c r="A793" i="19"/>
  <c r="B793" i="19"/>
  <c r="C793" i="19"/>
  <c r="D793" i="19"/>
  <c r="E793" i="19"/>
  <c r="F793" i="19" s="1"/>
  <c r="B794" i="19"/>
  <c r="C794" i="19"/>
  <c r="A794" i="19" s="1"/>
  <c r="D794" i="19"/>
  <c r="E794" i="19"/>
  <c r="F794" i="19"/>
  <c r="A795" i="19"/>
  <c r="B795" i="19"/>
  <c r="C795" i="19"/>
  <c r="D795" i="19"/>
  <c r="E795" i="19"/>
  <c r="F795" i="19" s="1"/>
  <c r="B796" i="19"/>
  <c r="A796" i="19" s="1"/>
  <c r="C796" i="19"/>
  <c r="D796" i="19"/>
  <c r="E796" i="19"/>
  <c r="F796" i="19" s="1"/>
  <c r="A797" i="19"/>
  <c r="B797" i="19"/>
  <c r="C797" i="19"/>
  <c r="D797" i="19"/>
  <c r="E797" i="19"/>
  <c r="F797" i="19" s="1"/>
  <c r="B798" i="19"/>
  <c r="C798" i="19"/>
  <c r="D798" i="19"/>
  <c r="E798" i="19"/>
  <c r="F798" i="19"/>
  <c r="B799" i="19"/>
  <c r="A799" i="19" s="1"/>
  <c r="C799" i="19"/>
  <c r="D799" i="19"/>
  <c r="E799" i="19"/>
  <c r="F799" i="19"/>
  <c r="B800" i="19"/>
  <c r="C800" i="19"/>
  <c r="D800" i="19"/>
  <c r="E800" i="19"/>
  <c r="F800" i="19" s="1"/>
  <c r="B801" i="19"/>
  <c r="C801" i="19"/>
  <c r="D801" i="19"/>
  <c r="A801" i="19" s="1"/>
  <c r="E801" i="19"/>
  <c r="F801" i="19" s="1"/>
  <c r="B802" i="19"/>
  <c r="C802" i="19"/>
  <c r="A802" i="19" s="1"/>
  <c r="D802" i="19"/>
  <c r="E802" i="19"/>
  <c r="F802" i="19"/>
  <c r="A803" i="19"/>
  <c r="B803" i="19"/>
  <c r="C803" i="19"/>
  <c r="D803" i="19"/>
  <c r="E803" i="19"/>
  <c r="F803" i="19" s="1"/>
  <c r="B804" i="19"/>
  <c r="C804" i="19"/>
  <c r="D804" i="19"/>
  <c r="E804" i="19"/>
  <c r="F804" i="19" s="1"/>
  <c r="B805" i="19"/>
  <c r="A805" i="19" s="1"/>
  <c r="C805" i="19"/>
  <c r="D805" i="19"/>
  <c r="E805" i="19"/>
  <c r="F805" i="19"/>
  <c r="A806" i="19"/>
  <c r="B806" i="19"/>
  <c r="C806" i="19"/>
  <c r="D806" i="19"/>
  <c r="E806" i="19"/>
  <c r="F806" i="19"/>
  <c r="B807" i="19"/>
  <c r="A807" i="19" s="1"/>
  <c r="C807" i="19"/>
  <c r="D807" i="19"/>
  <c r="E807" i="19"/>
  <c r="F807" i="19"/>
  <c r="B808" i="19"/>
  <c r="A808" i="19" s="1"/>
  <c r="C808" i="19"/>
  <c r="D808" i="19"/>
  <c r="E808" i="19"/>
  <c r="F808" i="19" s="1"/>
  <c r="A809" i="19"/>
  <c r="B809" i="19"/>
  <c r="C809" i="19"/>
  <c r="D809" i="19"/>
  <c r="E809" i="19"/>
  <c r="F809" i="19" s="1"/>
  <c r="B810" i="19"/>
  <c r="C810" i="19"/>
  <c r="A810" i="19" s="1"/>
  <c r="D810" i="19"/>
  <c r="E810" i="19"/>
  <c r="F810" i="19"/>
  <c r="A811" i="19"/>
  <c r="B811" i="19"/>
  <c r="C811" i="19"/>
  <c r="D811" i="19"/>
  <c r="E811" i="19"/>
  <c r="F811" i="19" s="1"/>
  <c r="B812" i="19"/>
  <c r="A812" i="19" s="1"/>
  <c r="C812" i="19"/>
  <c r="D812" i="19"/>
  <c r="E812" i="19"/>
  <c r="F812" i="19" s="1"/>
  <c r="A813" i="19"/>
  <c r="B813" i="19"/>
  <c r="C813" i="19"/>
  <c r="D813" i="19"/>
  <c r="E813" i="19"/>
  <c r="F813" i="19" s="1"/>
  <c r="B814" i="19"/>
  <c r="C814" i="19"/>
  <c r="D814" i="19"/>
  <c r="E814" i="19"/>
  <c r="F814" i="19"/>
  <c r="A815" i="19"/>
  <c r="B815" i="19"/>
  <c r="C815" i="19"/>
  <c r="D815" i="19"/>
  <c r="E815" i="19"/>
  <c r="F815" i="19"/>
  <c r="B816" i="19"/>
  <c r="C816" i="19"/>
  <c r="D816" i="19"/>
  <c r="E816" i="19"/>
  <c r="F816" i="19" s="1"/>
  <c r="B817" i="19"/>
  <c r="C817" i="19"/>
  <c r="D817" i="19"/>
  <c r="A817" i="19" s="1"/>
  <c r="E817" i="19"/>
  <c r="F817" i="19" s="1"/>
  <c r="B818" i="19"/>
  <c r="C818" i="19"/>
  <c r="A818" i="19" s="1"/>
  <c r="D818" i="19"/>
  <c r="E818" i="19"/>
  <c r="F818" i="19"/>
  <c r="A819" i="19"/>
  <c r="B819" i="19"/>
  <c r="C819" i="19"/>
  <c r="D819" i="19"/>
  <c r="E819" i="19"/>
  <c r="F819" i="19" s="1"/>
  <c r="B820" i="19"/>
  <c r="C820" i="19"/>
  <c r="D820" i="19"/>
  <c r="E820" i="19"/>
  <c r="F820" i="19" s="1"/>
  <c r="B821" i="19"/>
  <c r="A821" i="19" s="1"/>
  <c r="C821" i="19"/>
  <c r="D821" i="19"/>
  <c r="E821" i="19"/>
  <c r="F821" i="19"/>
  <c r="A822" i="19"/>
  <c r="B822" i="19"/>
  <c r="C822" i="19"/>
  <c r="D822" i="19"/>
  <c r="E822" i="19"/>
  <c r="F822" i="19"/>
  <c r="B823" i="19"/>
  <c r="C823" i="19"/>
  <c r="D823" i="19"/>
  <c r="E823" i="19"/>
  <c r="F823" i="19"/>
  <c r="B824" i="19"/>
  <c r="A824" i="19" s="1"/>
  <c r="C824" i="19"/>
  <c r="D824" i="19"/>
  <c r="E824" i="19"/>
  <c r="F824" i="19" s="1"/>
  <c r="A825" i="19"/>
  <c r="B825" i="19"/>
  <c r="C825" i="19"/>
  <c r="D825" i="19"/>
  <c r="E825" i="19"/>
  <c r="F825" i="19" s="1"/>
  <c r="B826" i="19"/>
  <c r="C826" i="19"/>
  <c r="A826" i="19" s="1"/>
  <c r="D826" i="19"/>
  <c r="E826" i="19"/>
  <c r="F826" i="19"/>
  <c r="A827" i="19"/>
  <c r="B827" i="19"/>
  <c r="C827" i="19"/>
  <c r="D827" i="19"/>
  <c r="E827" i="19"/>
  <c r="F827" i="19" s="1"/>
  <c r="B828" i="19"/>
  <c r="C828" i="19"/>
  <c r="D828" i="19"/>
  <c r="E828" i="19"/>
  <c r="F828" i="19" s="1"/>
  <c r="A829" i="19"/>
  <c r="B829" i="19"/>
  <c r="C829" i="19"/>
  <c r="D829" i="19"/>
  <c r="E829" i="19"/>
  <c r="F829" i="19"/>
  <c r="B830" i="19"/>
  <c r="C830" i="19"/>
  <c r="D830" i="19"/>
  <c r="E830" i="19"/>
  <c r="F830" i="19"/>
  <c r="A831" i="19"/>
  <c r="B831" i="19"/>
  <c r="C831" i="19"/>
  <c r="D831" i="19"/>
  <c r="E831" i="19"/>
  <c r="F831" i="19"/>
  <c r="B832" i="19"/>
  <c r="C832" i="19"/>
  <c r="D832" i="19"/>
  <c r="E832" i="19"/>
  <c r="F832" i="19" s="1"/>
  <c r="B833" i="19"/>
  <c r="C833" i="19"/>
  <c r="D833" i="19"/>
  <c r="A833" i="19" s="1"/>
  <c r="E833" i="19"/>
  <c r="F833" i="19" s="1"/>
  <c r="B834" i="19"/>
  <c r="C834" i="19"/>
  <c r="A834" i="19" s="1"/>
  <c r="D834" i="19"/>
  <c r="E834" i="19"/>
  <c r="F834" i="19"/>
  <c r="A835" i="19"/>
  <c r="B835" i="19"/>
  <c r="C835" i="19"/>
  <c r="D835" i="19"/>
  <c r="E835" i="19"/>
  <c r="F835" i="19" s="1"/>
  <c r="B836" i="19"/>
  <c r="C836" i="19"/>
  <c r="D836" i="19"/>
  <c r="E836" i="19"/>
  <c r="F836" i="19" s="1"/>
  <c r="B837" i="19"/>
  <c r="A837" i="19" s="1"/>
  <c r="C837" i="19"/>
  <c r="D837" i="19"/>
  <c r="E837" i="19"/>
  <c r="F837" i="19"/>
  <c r="A838" i="19"/>
  <c r="B838" i="19"/>
  <c r="C838" i="19"/>
  <c r="D838" i="19"/>
  <c r="E838" i="19"/>
  <c r="F838" i="19"/>
  <c r="B839" i="19"/>
  <c r="C839" i="19"/>
  <c r="D839" i="19"/>
  <c r="E839" i="19"/>
  <c r="F839" i="19"/>
  <c r="B840" i="19"/>
  <c r="A840" i="19" s="1"/>
  <c r="C840" i="19"/>
  <c r="D840" i="19"/>
  <c r="E840" i="19"/>
  <c r="F840" i="19" s="1"/>
  <c r="A841" i="19"/>
  <c r="B841" i="19"/>
  <c r="C841" i="19"/>
  <c r="D841" i="19"/>
  <c r="E841" i="19"/>
  <c r="F841" i="19" s="1"/>
  <c r="B842" i="19"/>
  <c r="C842" i="19"/>
  <c r="A842" i="19" s="1"/>
  <c r="D842" i="19"/>
  <c r="E842" i="19"/>
  <c r="F842" i="19"/>
  <c r="A843" i="19"/>
  <c r="B843" i="19"/>
  <c r="C843" i="19"/>
  <c r="D843" i="19"/>
  <c r="E843" i="19"/>
  <c r="F843" i="19" s="1"/>
  <c r="B844" i="19"/>
  <c r="C844" i="19"/>
  <c r="D844" i="19"/>
  <c r="E844" i="19"/>
  <c r="F844" i="19" s="1"/>
  <c r="A845" i="19"/>
  <c r="B845" i="19"/>
  <c r="C845" i="19"/>
  <c r="D845" i="19"/>
  <c r="E845" i="19"/>
  <c r="F845" i="19"/>
  <c r="B846" i="19"/>
  <c r="C846" i="19"/>
  <c r="D846" i="19"/>
  <c r="E846" i="19"/>
  <c r="F846" i="19"/>
  <c r="B847" i="19"/>
  <c r="A847" i="19" s="1"/>
  <c r="C847" i="19"/>
  <c r="D847" i="19"/>
  <c r="E847" i="19"/>
  <c r="F847" i="19"/>
  <c r="B848" i="19"/>
  <c r="C848" i="19"/>
  <c r="D848" i="19"/>
  <c r="E848" i="19"/>
  <c r="F848" i="19" s="1"/>
  <c r="B849" i="19"/>
  <c r="C849" i="19"/>
  <c r="D849" i="19"/>
  <c r="A849" i="19" s="1"/>
  <c r="E849" i="19"/>
  <c r="F849" i="19" s="1"/>
  <c r="B850" i="19"/>
  <c r="C850" i="19"/>
  <c r="A850" i="19" s="1"/>
  <c r="D850" i="19"/>
  <c r="E850" i="19"/>
  <c r="F850" i="19"/>
  <c r="A851" i="19"/>
  <c r="B851" i="19"/>
  <c r="C851" i="19"/>
  <c r="D851" i="19"/>
  <c r="E851" i="19"/>
  <c r="F851" i="19" s="1"/>
  <c r="B852" i="19"/>
  <c r="C852" i="19"/>
  <c r="D852" i="19"/>
  <c r="E852" i="19"/>
  <c r="F852" i="19" s="1"/>
  <c r="B853" i="19"/>
  <c r="A853" i="19" s="1"/>
  <c r="C853" i="19"/>
  <c r="D853" i="19"/>
  <c r="E853" i="19"/>
  <c r="F853" i="19"/>
  <c r="A854" i="19"/>
  <c r="B854" i="19"/>
  <c r="C854" i="19"/>
  <c r="D854" i="19"/>
  <c r="E854" i="19"/>
  <c r="F854" i="19"/>
  <c r="B855" i="19"/>
  <c r="A855" i="19" s="1"/>
  <c r="C855" i="19"/>
  <c r="D855" i="19"/>
  <c r="E855" i="19"/>
  <c r="F855" i="19"/>
  <c r="B856" i="19"/>
  <c r="A856" i="19" s="1"/>
  <c r="C856" i="19"/>
  <c r="D856" i="19"/>
  <c r="E856" i="19"/>
  <c r="F856" i="19" s="1"/>
  <c r="A857" i="19"/>
  <c r="B857" i="19"/>
  <c r="C857" i="19"/>
  <c r="D857" i="19"/>
  <c r="E857" i="19"/>
  <c r="F857" i="19" s="1"/>
  <c r="B858" i="19"/>
  <c r="C858" i="19"/>
  <c r="A858" i="19" s="1"/>
  <c r="D858" i="19"/>
  <c r="E858" i="19"/>
  <c r="F858" i="19"/>
  <c r="A859" i="19"/>
  <c r="B859" i="19"/>
  <c r="C859" i="19"/>
  <c r="D859" i="19"/>
  <c r="E859" i="19"/>
  <c r="F859" i="19" s="1"/>
  <c r="B860" i="19"/>
  <c r="A860" i="19" s="1"/>
  <c r="C860" i="19"/>
  <c r="D860" i="19"/>
  <c r="E860" i="19"/>
  <c r="F860" i="19" s="1"/>
  <c r="A861" i="19"/>
  <c r="B861" i="19"/>
  <c r="C861" i="19"/>
  <c r="D861" i="19"/>
  <c r="E861" i="19"/>
  <c r="F861" i="19" s="1"/>
  <c r="B862" i="19"/>
  <c r="C862" i="19"/>
  <c r="D862" i="19"/>
  <c r="E862" i="19"/>
  <c r="F862" i="19"/>
  <c r="B863" i="19"/>
  <c r="A863" i="19" s="1"/>
  <c r="C863" i="19"/>
  <c r="D863" i="19"/>
  <c r="E863" i="19"/>
  <c r="F863" i="19"/>
  <c r="B864" i="19"/>
  <c r="C864" i="19"/>
  <c r="D864" i="19"/>
  <c r="E864" i="19"/>
  <c r="F864" i="19" s="1"/>
  <c r="B865" i="19"/>
  <c r="C865" i="19"/>
  <c r="D865" i="19"/>
  <c r="A865" i="19" s="1"/>
  <c r="E865" i="19"/>
  <c r="F865" i="19" s="1"/>
  <c r="B866" i="19"/>
  <c r="C866" i="19"/>
  <c r="A866" i="19" s="1"/>
  <c r="D866" i="19"/>
  <c r="E866" i="19"/>
  <c r="F866" i="19"/>
  <c r="A867" i="19"/>
  <c r="B867" i="19"/>
  <c r="C867" i="19"/>
  <c r="D867" i="19"/>
  <c r="E867" i="19"/>
  <c r="F867" i="19" s="1"/>
  <c r="B868" i="19"/>
  <c r="C868" i="19"/>
  <c r="D868" i="19"/>
  <c r="E868" i="19"/>
  <c r="F868" i="19" s="1"/>
  <c r="B869" i="19"/>
  <c r="A869" i="19" s="1"/>
  <c r="C869" i="19"/>
  <c r="D869" i="19"/>
  <c r="E869" i="19"/>
  <c r="F869" i="19"/>
  <c r="A870" i="19"/>
  <c r="B870" i="19"/>
  <c r="C870" i="19"/>
  <c r="D870" i="19"/>
  <c r="E870" i="19"/>
  <c r="F870" i="19"/>
  <c r="B871" i="19"/>
  <c r="A871" i="19" s="1"/>
  <c r="C871" i="19"/>
  <c r="D871" i="19"/>
  <c r="E871" i="19"/>
  <c r="F871" i="19"/>
  <c r="B872" i="19"/>
  <c r="A872" i="19" s="1"/>
  <c r="C872" i="19"/>
  <c r="D872" i="19"/>
  <c r="E872" i="19"/>
  <c r="F872" i="19" s="1"/>
  <c r="A873" i="19"/>
  <c r="B873" i="19"/>
  <c r="C873" i="19"/>
  <c r="D873" i="19"/>
  <c r="E873" i="19"/>
  <c r="F873" i="19" s="1"/>
  <c r="B874" i="19"/>
  <c r="C874" i="19"/>
  <c r="A874" i="19" s="1"/>
  <c r="D874" i="19"/>
  <c r="E874" i="19"/>
  <c r="F874" i="19"/>
  <c r="A875" i="19"/>
  <c r="B875" i="19"/>
  <c r="C875" i="19"/>
  <c r="D875" i="19"/>
  <c r="E875" i="19"/>
  <c r="F875" i="19" s="1"/>
  <c r="B876" i="19"/>
  <c r="A876" i="19" s="1"/>
  <c r="C876" i="19"/>
  <c r="D876" i="19"/>
  <c r="E876" i="19"/>
  <c r="F876" i="19" s="1"/>
  <c r="A877" i="19"/>
  <c r="B877" i="19"/>
  <c r="C877" i="19"/>
  <c r="D877" i="19"/>
  <c r="E877" i="19"/>
  <c r="F877" i="19" s="1"/>
  <c r="B878" i="19"/>
  <c r="C878" i="19"/>
  <c r="D878" i="19"/>
  <c r="E878" i="19"/>
  <c r="F878" i="19"/>
  <c r="A879" i="19"/>
  <c r="B879" i="19"/>
  <c r="C879" i="19"/>
  <c r="D879" i="19"/>
  <c r="E879" i="19"/>
  <c r="F879" i="19"/>
  <c r="B880" i="19"/>
  <c r="C880" i="19"/>
  <c r="D880" i="19"/>
  <c r="E880" i="19"/>
  <c r="F880" i="19" s="1"/>
  <c r="B881" i="19"/>
  <c r="C881" i="19"/>
  <c r="D881" i="19"/>
  <c r="A881" i="19" s="1"/>
  <c r="E881" i="19"/>
  <c r="F881" i="19" s="1"/>
  <c r="B882" i="19"/>
  <c r="C882" i="19"/>
  <c r="A882" i="19" s="1"/>
  <c r="D882" i="19"/>
  <c r="E882" i="19"/>
  <c r="F882" i="19"/>
  <c r="A883" i="19"/>
  <c r="B883" i="19"/>
  <c r="C883" i="19"/>
  <c r="D883" i="19"/>
  <c r="E883" i="19"/>
  <c r="F883" i="19" s="1"/>
  <c r="B884" i="19"/>
  <c r="C884" i="19"/>
  <c r="D884" i="19"/>
  <c r="E884" i="19"/>
  <c r="F884" i="19" s="1"/>
  <c r="B885" i="19"/>
  <c r="A885" i="19" s="1"/>
  <c r="C885" i="19"/>
  <c r="D885" i="19"/>
  <c r="E885" i="19"/>
  <c r="F885" i="19"/>
  <c r="A886" i="19"/>
  <c r="B886" i="19"/>
  <c r="C886" i="19"/>
  <c r="D886" i="19"/>
  <c r="E886" i="19"/>
  <c r="F886" i="19"/>
  <c r="B887" i="19"/>
  <c r="C887" i="19"/>
  <c r="D887" i="19"/>
  <c r="E887" i="19"/>
  <c r="F887" i="19"/>
  <c r="B888" i="19"/>
  <c r="A888" i="19" s="1"/>
  <c r="C888" i="19"/>
  <c r="D888" i="19"/>
  <c r="E888" i="19"/>
  <c r="F888" i="19" s="1"/>
  <c r="A889" i="19"/>
  <c r="B889" i="19"/>
  <c r="C889" i="19"/>
  <c r="D889" i="19"/>
  <c r="E889" i="19"/>
  <c r="F889" i="19" s="1"/>
  <c r="B890" i="19"/>
  <c r="C890" i="19"/>
  <c r="A890" i="19" s="1"/>
  <c r="D890" i="19"/>
  <c r="E890" i="19"/>
  <c r="F890" i="19"/>
  <c r="A891" i="19"/>
  <c r="B891" i="19"/>
  <c r="C891" i="19"/>
  <c r="D891" i="19"/>
  <c r="E891" i="19"/>
  <c r="F891" i="19" s="1"/>
  <c r="B892" i="19"/>
  <c r="C892" i="19"/>
  <c r="D892" i="19"/>
  <c r="E892" i="19"/>
  <c r="F892" i="19" s="1"/>
  <c r="A893" i="19"/>
  <c r="B893" i="19"/>
  <c r="C893" i="19"/>
  <c r="D893" i="19"/>
  <c r="E893" i="19"/>
  <c r="F893" i="19"/>
  <c r="B894" i="19"/>
  <c r="C894" i="19"/>
  <c r="D894" i="19"/>
  <c r="E894" i="19"/>
  <c r="F894" i="19"/>
  <c r="A895" i="19"/>
  <c r="B895" i="19"/>
  <c r="C895" i="19"/>
  <c r="D895" i="19"/>
  <c r="E895" i="19"/>
  <c r="F895" i="19"/>
  <c r="B896" i="19"/>
  <c r="C896" i="19"/>
  <c r="D896" i="19"/>
  <c r="E896" i="19"/>
  <c r="F896" i="19" s="1"/>
  <c r="B897" i="19"/>
  <c r="C897" i="19"/>
  <c r="D897" i="19"/>
  <c r="A897" i="19" s="1"/>
  <c r="E897" i="19"/>
  <c r="F897" i="19" s="1"/>
  <c r="B898" i="19"/>
  <c r="C898" i="19"/>
  <c r="A898" i="19" s="1"/>
  <c r="D898" i="19"/>
  <c r="E898" i="19"/>
  <c r="F898" i="19"/>
  <c r="A899" i="19"/>
  <c r="B899" i="19"/>
  <c r="C899" i="19"/>
  <c r="D899" i="19"/>
  <c r="E899" i="19"/>
  <c r="F899" i="19" s="1"/>
  <c r="B900" i="19"/>
  <c r="C900" i="19"/>
  <c r="D900" i="19"/>
  <c r="E900" i="19"/>
  <c r="F900" i="19" s="1"/>
  <c r="B901" i="19"/>
  <c r="A901" i="19" s="1"/>
  <c r="C901" i="19"/>
  <c r="D901" i="19"/>
  <c r="E901" i="19"/>
  <c r="F901" i="19"/>
  <c r="A902" i="19"/>
  <c r="B902" i="19"/>
  <c r="C902" i="19"/>
  <c r="D902" i="19"/>
  <c r="E902" i="19"/>
  <c r="F902" i="19"/>
  <c r="B903" i="19"/>
  <c r="A903" i="19" s="1"/>
  <c r="C903" i="19"/>
  <c r="D903" i="19"/>
  <c r="E903" i="19"/>
  <c r="F903" i="19"/>
  <c r="B904" i="19"/>
  <c r="A904" i="19" s="1"/>
  <c r="C904" i="19"/>
  <c r="D904" i="19"/>
  <c r="E904" i="19"/>
  <c r="F904" i="19" s="1"/>
  <c r="A905" i="19"/>
  <c r="B905" i="19"/>
  <c r="C905" i="19"/>
  <c r="D905" i="19"/>
  <c r="E905" i="19"/>
  <c r="F905" i="19" s="1"/>
  <c r="B906" i="19"/>
  <c r="C906" i="19"/>
  <c r="A906" i="19" s="1"/>
  <c r="D906" i="19"/>
  <c r="E906" i="19"/>
  <c r="F906" i="19"/>
  <c r="A907" i="19"/>
  <c r="B907" i="19"/>
  <c r="C907" i="19"/>
  <c r="D907" i="19"/>
  <c r="E907" i="19"/>
  <c r="F907" i="19" s="1"/>
  <c r="B908" i="19"/>
  <c r="A908" i="19" s="1"/>
  <c r="C908" i="19"/>
  <c r="D908" i="19"/>
  <c r="E908" i="19"/>
  <c r="F908" i="19" s="1"/>
  <c r="A909" i="19"/>
  <c r="B909" i="19"/>
  <c r="C909" i="19"/>
  <c r="D909" i="19"/>
  <c r="E909" i="19"/>
  <c r="F909" i="19" s="1"/>
  <c r="B910" i="19"/>
  <c r="C910" i="19"/>
  <c r="D910" i="19"/>
  <c r="E910" i="19"/>
  <c r="F910" i="19"/>
  <c r="B911" i="19"/>
  <c r="A911" i="19" s="1"/>
  <c r="C911" i="19"/>
  <c r="D911" i="19"/>
  <c r="E911" i="19"/>
  <c r="F911" i="19"/>
  <c r="B912" i="19"/>
  <c r="C912" i="19"/>
  <c r="D912" i="19"/>
  <c r="E912" i="19"/>
  <c r="F912" i="19" s="1"/>
  <c r="B913" i="19"/>
  <c r="C913" i="19"/>
  <c r="D913" i="19"/>
  <c r="A913" i="19" s="1"/>
  <c r="E913" i="19"/>
  <c r="F913" i="19" s="1"/>
  <c r="B914" i="19"/>
  <c r="C914" i="19"/>
  <c r="A914" i="19" s="1"/>
  <c r="D914" i="19"/>
  <c r="E914" i="19"/>
  <c r="F914" i="19"/>
  <c r="A915" i="19"/>
  <c r="B915" i="19"/>
  <c r="C915" i="19"/>
  <c r="D915" i="19"/>
  <c r="E915" i="19"/>
  <c r="F915" i="19" s="1"/>
  <c r="B916" i="19"/>
  <c r="C916" i="19"/>
  <c r="D916" i="19"/>
  <c r="E916" i="19"/>
  <c r="F916" i="19" s="1"/>
  <c r="B917" i="19"/>
  <c r="A917" i="19" s="1"/>
  <c r="C917" i="19"/>
  <c r="D917" i="19"/>
  <c r="E917" i="19"/>
  <c r="F917" i="19"/>
  <c r="A918" i="19"/>
  <c r="B918" i="19"/>
  <c r="C918" i="19"/>
  <c r="D918" i="19"/>
  <c r="E918" i="19"/>
  <c r="F918" i="19"/>
  <c r="B919" i="19"/>
  <c r="A919" i="19" s="1"/>
  <c r="C919" i="19"/>
  <c r="D919" i="19"/>
  <c r="E919" i="19"/>
  <c r="F919" i="19"/>
  <c r="B920" i="19"/>
  <c r="A920" i="19" s="1"/>
  <c r="C920" i="19"/>
  <c r="D920" i="19"/>
  <c r="E920" i="19"/>
  <c r="F920" i="19" s="1"/>
  <c r="A921" i="19"/>
  <c r="B921" i="19"/>
  <c r="C921" i="19"/>
  <c r="D921" i="19"/>
  <c r="E921" i="19"/>
  <c r="F921" i="19" s="1"/>
  <c r="B922" i="19"/>
  <c r="C922" i="19"/>
  <c r="A922" i="19" s="1"/>
  <c r="D922" i="19"/>
  <c r="E922" i="19"/>
  <c r="F922" i="19"/>
  <c r="A923" i="19"/>
  <c r="B923" i="19"/>
  <c r="C923" i="19"/>
  <c r="D923" i="19"/>
  <c r="E923" i="19"/>
  <c r="F923" i="19" s="1"/>
  <c r="B924" i="19"/>
  <c r="A924" i="19" s="1"/>
  <c r="C924" i="19"/>
  <c r="D924" i="19"/>
  <c r="E924" i="19"/>
  <c r="F924" i="19" s="1"/>
  <c r="A925" i="19"/>
  <c r="B925" i="19"/>
  <c r="C925" i="19"/>
  <c r="D925" i="19"/>
  <c r="E925" i="19"/>
  <c r="F925" i="19" s="1"/>
  <c r="B926" i="19"/>
  <c r="C926" i="19"/>
  <c r="D926" i="19"/>
  <c r="E926" i="19"/>
  <c r="F926" i="19"/>
  <c r="B927" i="19"/>
  <c r="A927" i="19" s="1"/>
  <c r="C927" i="19"/>
  <c r="D927" i="19"/>
  <c r="E927" i="19"/>
  <c r="F927" i="19"/>
  <c r="B928" i="19"/>
  <c r="C928" i="19"/>
  <c r="D928" i="19"/>
  <c r="E928" i="19"/>
  <c r="F928" i="19" s="1"/>
  <c r="B929" i="19"/>
  <c r="C929" i="19"/>
  <c r="D929" i="19"/>
  <c r="A929" i="19" s="1"/>
  <c r="E929" i="19"/>
  <c r="F929" i="19" s="1"/>
  <c r="B930" i="19"/>
  <c r="C930" i="19"/>
  <c r="A930" i="19" s="1"/>
  <c r="D930" i="19"/>
  <c r="E930" i="19"/>
  <c r="F930" i="19"/>
  <c r="A931" i="19"/>
  <c r="B931" i="19"/>
  <c r="C931" i="19"/>
  <c r="D931" i="19"/>
  <c r="E931" i="19"/>
  <c r="F931" i="19" s="1"/>
  <c r="B932" i="19"/>
  <c r="C932" i="19"/>
  <c r="D932" i="19"/>
  <c r="E932" i="19"/>
  <c r="F932" i="19" s="1"/>
  <c r="B933" i="19"/>
  <c r="A933" i="19" s="1"/>
  <c r="C933" i="19"/>
  <c r="D933" i="19"/>
  <c r="E933" i="19"/>
  <c r="F933" i="19"/>
  <c r="A934" i="19"/>
  <c r="B934" i="19"/>
  <c r="C934" i="19"/>
  <c r="D934" i="19"/>
  <c r="E934" i="19"/>
  <c r="F934" i="19"/>
  <c r="B935" i="19"/>
  <c r="A935" i="19" s="1"/>
  <c r="C935" i="19"/>
  <c r="D935" i="19"/>
  <c r="E935" i="19"/>
  <c r="F935" i="19"/>
  <c r="B936" i="19"/>
  <c r="A936" i="19" s="1"/>
  <c r="C936" i="19"/>
  <c r="D936" i="19"/>
  <c r="E936" i="19"/>
  <c r="F936" i="19" s="1"/>
  <c r="A937" i="19"/>
  <c r="B937" i="19"/>
  <c r="C937" i="19"/>
  <c r="D937" i="19"/>
  <c r="E937" i="19"/>
  <c r="F937" i="19" s="1"/>
  <c r="B938" i="19"/>
  <c r="C938" i="19"/>
  <c r="A938" i="19" s="1"/>
  <c r="D938" i="19"/>
  <c r="E938" i="19"/>
  <c r="F938" i="19"/>
  <c r="A939" i="19"/>
  <c r="B939" i="19"/>
  <c r="C939" i="19"/>
  <c r="D939" i="19"/>
  <c r="E939" i="19"/>
  <c r="F939" i="19" s="1"/>
  <c r="B940" i="19"/>
  <c r="A940" i="19" s="1"/>
  <c r="C940" i="19"/>
  <c r="D940" i="19"/>
  <c r="E940" i="19"/>
  <c r="F940" i="19" s="1"/>
  <c r="A941" i="19"/>
  <c r="B941" i="19"/>
  <c r="C941" i="19"/>
  <c r="D941" i="19"/>
  <c r="E941" i="19"/>
  <c r="F941" i="19" s="1"/>
  <c r="B942" i="19"/>
  <c r="C942" i="19"/>
  <c r="D942" i="19"/>
  <c r="E942" i="19"/>
  <c r="F942" i="19"/>
  <c r="B943" i="19"/>
  <c r="A943" i="19" s="1"/>
  <c r="C943" i="19"/>
  <c r="D943" i="19"/>
  <c r="E943" i="19"/>
  <c r="F943" i="19"/>
  <c r="B944" i="19"/>
  <c r="C944" i="19"/>
  <c r="D944" i="19"/>
  <c r="E944" i="19"/>
  <c r="F944" i="19" s="1"/>
  <c r="B945" i="19"/>
  <c r="C945" i="19"/>
  <c r="D945" i="19"/>
  <c r="A945" i="19" s="1"/>
  <c r="E945" i="19"/>
  <c r="F945" i="19" s="1"/>
  <c r="B946" i="19"/>
  <c r="C946" i="19"/>
  <c r="A946" i="19" s="1"/>
  <c r="D946" i="19"/>
  <c r="E946" i="19"/>
  <c r="F946" i="19"/>
  <c r="A947" i="19"/>
  <c r="B947" i="19"/>
  <c r="C947" i="19"/>
  <c r="D947" i="19"/>
  <c r="E947" i="19"/>
  <c r="F947" i="19" s="1"/>
  <c r="B948" i="19"/>
  <c r="C948" i="19"/>
  <c r="D948" i="19"/>
  <c r="E948" i="19"/>
  <c r="F948" i="19" s="1"/>
  <c r="B949" i="19"/>
  <c r="A949" i="19" s="1"/>
  <c r="C949" i="19"/>
  <c r="D949" i="19"/>
  <c r="E949" i="19"/>
  <c r="F949" i="19"/>
  <c r="A950" i="19"/>
  <c r="B950" i="19"/>
  <c r="C950" i="19"/>
  <c r="D950" i="19"/>
  <c r="E950" i="19"/>
  <c r="F950" i="19"/>
  <c r="B951" i="19"/>
  <c r="C951" i="19"/>
  <c r="D951" i="19"/>
  <c r="E951" i="19"/>
  <c r="F951" i="19"/>
  <c r="B952" i="19"/>
  <c r="A952" i="19" s="1"/>
  <c r="C952" i="19"/>
  <c r="D952" i="19"/>
  <c r="E952" i="19"/>
  <c r="F952" i="19" s="1"/>
  <c r="A953" i="19"/>
  <c r="B953" i="19"/>
  <c r="C953" i="19"/>
  <c r="D953" i="19"/>
  <c r="E953" i="19"/>
  <c r="F953" i="19" s="1"/>
  <c r="B954" i="19"/>
  <c r="C954" i="19"/>
  <c r="A954" i="19" s="1"/>
  <c r="D954" i="19"/>
  <c r="E954" i="19"/>
  <c r="F954" i="19"/>
  <c r="A955" i="19"/>
  <c r="B955" i="19"/>
  <c r="C955" i="19"/>
  <c r="D955" i="19"/>
  <c r="E955" i="19"/>
  <c r="F955" i="19" s="1"/>
  <c r="B956" i="19"/>
  <c r="C956" i="19"/>
  <c r="D956" i="19"/>
  <c r="E956" i="19"/>
  <c r="F956" i="19" s="1"/>
  <c r="A957" i="19"/>
  <c r="B957" i="19"/>
  <c r="C957" i="19"/>
  <c r="D957" i="19"/>
  <c r="E957" i="19"/>
  <c r="F957" i="19"/>
  <c r="B958" i="19"/>
  <c r="C958" i="19"/>
  <c r="D958" i="19"/>
  <c r="E958" i="19"/>
  <c r="F958" i="19"/>
  <c r="A959" i="19"/>
  <c r="B959" i="19"/>
  <c r="C959" i="19"/>
  <c r="D959" i="19"/>
  <c r="E959" i="19"/>
  <c r="F959" i="19"/>
  <c r="B960" i="19"/>
  <c r="C960" i="19"/>
  <c r="D960" i="19"/>
  <c r="E960" i="19"/>
  <c r="F960" i="19" s="1"/>
  <c r="B961" i="19"/>
  <c r="A961" i="19" s="1"/>
  <c r="C961" i="19"/>
  <c r="D961" i="19"/>
  <c r="E961" i="19"/>
  <c r="F961" i="19"/>
  <c r="B962" i="19"/>
  <c r="A962" i="19" s="1"/>
  <c r="C962" i="19"/>
  <c r="D962" i="19"/>
  <c r="E962" i="19"/>
  <c r="F962" i="19"/>
  <c r="B963" i="19"/>
  <c r="C963" i="19"/>
  <c r="D963" i="19"/>
  <c r="E963" i="19"/>
  <c r="F963" i="19"/>
  <c r="B964" i="19"/>
  <c r="C964" i="19"/>
  <c r="D964" i="19"/>
  <c r="E964" i="19"/>
  <c r="F964" i="19"/>
  <c r="B965" i="19"/>
  <c r="C965" i="19"/>
  <c r="D965" i="19"/>
  <c r="A965" i="19" s="1"/>
  <c r="E965" i="19"/>
  <c r="F965" i="19" s="1"/>
  <c r="A966" i="19"/>
  <c r="B966" i="19"/>
  <c r="C966" i="19"/>
  <c r="D966" i="19"/>
  <c r="E966" i="19"/>
  <c r="F966" i="19"/>
  <c r="A967" i="19"/>
  <c r="B967" i="19"/>
  <c r="C967" i="19"/>
  <c r="D967" i="19"/>
  <c r="E967" i="19"/>
  <c r="F967" i="19" s="1"/>
  <c r="B968" i="19"/>
  <c r="C968" i="19"/>
  <c r="D968" i="19"/>
  <c r="E968" i="19"/>
  <c r="F968" i="19"/>
  <c r="B969" i="19"/>
  <c r="C969" i="19"/>
  <c r="D969" i="19"/>
  <c r="A969" i="19" s="1"/>
  <c r="E969" i="19"/>
  <c r="F969" i="19" s="1"/>
  <c r="B970" i="19"/>
  <c r="C970" i="19"/>
  <c r="D970" i="19"/>
  <c r="E970" i="19"/>
  <c r="F970" i="19"/>
  <c r="B971" i="19"/>
  <c r="A971" i="19" s="1"/>
  <c r="C971" i="19"/>
  <c r="D971" i="19"/>
  <c r="E971" i="19"/>
  <c r="F971" i="19" s="1"/>
  <c r="B972" i="19"/>
  <c r="C972" i="19"/>
  <c r="D972" i="19"/>
  <c r="E972" i="19"/>
  <c r="F972" i="19" s="1"/>
  <c r="B973" i="19"/>
  <c r="A973" i="19" s="1"/>
  <c r="C973" i="19"/>
  <c r="D973" i="19"/>
  <c r="E973" i="19"/>
  <c r="F973" i="19"/>
  <c r="A974" i="19"/>
  <c r="B974" i="19"/>
  <c r="C974" i="19"/>
  <c r="D974" i="19"/>
  <c r="E974" i="19"/>
  <c r="F974" i="19"/>
  <c r="B975" i="19"/>
  <c r="A975" i="19" s="1"/>
  <c r="C975" i="19"/>
  <c r="D975" i="19"/>
  <c r="E975" i="19"/>
  <c r="F975" i="19"/>
  <c r="B976" i="19"/>
  <c r="A976" i="19" s="1"/>
  <c r="C976" i="19"/>
  <c r="D976" i="19"/>
  <c r="E976" i="19"/>
  <c r="F976" i="19" s="1"/>
  <c r="B977" i="19"/>
  <c r="A977" i="19" s="1"/>
  <c r="C977" i="19"/>
  <c r="D977" i="19"/>
  <c r="E977" i="19"/>
  <c r="F977" i="19"/>
  <c r="B978" i="19"/>
  <c r="A978" i="19" s="1"/>
  <c r="C978" i="19"/>
  <c r="D978" i="19"/>
  <c r="E978" i="19"/>
  <c r="F978" i="19"/>
  <c r="B979" i="19"/>
  <c r="C979" i="19"/>
  <c r="D979" i="19"/>
  <c r="E979" i="19"/>
  <c r="F979" i="19"/>
  <c r="B980" i="19"/>
  <c r="A980" i="19" s="1"/>
  <c r="C980" i="19"/>
  <c r="D980" i="19"/>
  <c r="E980" i="19"/>
  <c r="F980" i="19"/>
  <c r="B981" i="19"/>
  <c r="C981" i="19"/>
  <c r="D981" i="19"/>
  <c r="A981" i="19" s="1"/>
  <c r="E981" i="19"/>
  <c r="F981" i="19" s="1"/>
  <c r="A982" i="19"/>
  <c r="B982" i="19"/>
  <c r="C982" i="19"/>
  <c r="D982" i="19"/>
  <c r="E982" i="19"/>
  <c r="F982" i="19"/>
  <c r="A983" i="19"/>
  <c r="B983" i="19"/>
  <c r="C983" i="19"/>
  <c r="D983" i="19"/>
  <c r="E983" i="19"/>
  <c r="F983" i="19" s="1"/>
  <c r="B984" i="19"/>
  <c r="C984" i="19"/>
  <c r="D984" i="19"/>
  <c r="E984" i="19"/>
  <c r="F984" i="19"/>
  <c r="A985" i="19"/>
  <c r="B985" i="19"/>
  <c r="C985" i="19"/>
  <c r="D985" i="19"/>
  <c r="E985" i="19"/>
  <c r="F985" i="19"/>
  <c r="B986" i="19"/>
  <c r="A986" i="19" s="1"/>
  <c r="C986" i="19"/>
  <c r="D986" i="19"/>
  <c r="E986" i="19"/>
  <c r="F986" i="19"/>
  <c r="B987" i="19"/>
  <c r="C987" i="19"/>
  <c r="D987" i="19"/>
  <c r="E987" i="19"/>
  <c r="F987" i="19"/>
  <c r="B988" i="19"/>
  <c r="C988" i="19"/>
  <c r="D988" i="19"/>
  <c r="E988" i="19"/>
  <c r="F988" i="19" s="1"/>
  <c r="B989" i="19"/>
  <c r="A989" i="19" s="1"/>
  <c r="C989" i="19"/>
  <c r="D989" i="19"/>
  <c r="E989" i="19"/>
  <c r="F989" i="19" s="1"/>
  <c r="B990" i="19"/>
  <c r="C990" i="19"/>
  <c r="D990" i="19"/>
  <c r="E990" i="19"/>
  <c r="F990" i="19"/>
  <c r="B991" i="19"/>
  <c r="A991" i="19" s="1"/>
  <c r="C991" i="19"/>
  <c r="D991" i="19"/>
  <c r="E991" i="19"/>
  <c r="F991" i="19" s="1"/>
  <c r="B992" i="19"/>
  <c r="C992" i="19"/>
  <c r="D992" i="19"/>
  <c r="E992" i="19"/>
  <c r="F992" i="19" s="1"/>
  <c r="B993" i="19"/>
  <c r="C993" i="19"/>
  <c r="D993" i="19"/>
  <c r="E993" i="19"/>
  <c r="F993" i="19"/>
  <c r="A994" i="19"/>
  <c r="B994" i="19"/>
  <c r="C994" i="19"/>
  <c r="D994" i="19"/>
  <c r="E994" i="19"/>
  <c r="F994" i="19"/>
  <c r="B995" i="19"/>
  <c r="C995" i="19"/>
  <c r="D995" i="19"/>
  <c r="E995" i="19"/>
  <c r="F995" i="19"/>
  <c r="B996" i="19"/>
  <c r="C996" i="19"/>
  <c r="D996" i="19"/>
  <c r="E996" i="19"/>
  <c r="F996" i="19"/>
  <c r="A997" i="19"/>
  <c r="B997" i="19"/>
  <c r="C997" i="19"/>
  <c r="D997" i="19"/>
  <c r="E997" i="19"/>
  <c r="F997" i="19" s="1"/>
  <c r="B998" i="19"/>
  <c r="C998" i="19"/>
  <c r="A998" i="19" s="1"/>
  <c r="D998" i="19"/>
  <c r="E998" i="19"/>
  <c r="F998" i="19"/>
  <c r="B999" i="19"/>
  <c r="C999" i="19"/>
  <c r="A999" i="19" s="1"/>
  <c r="D999" i="19"/>
  <c r="E999" i="19"/>
  <c r="F999" i="19" s="1"/>
  <c r="B1000" i="19"/>
  <c r="A1000" i="19" s="1"/>
  <c r="C1000" i="19"/>
  <c r="D1000" i="19"/>
  <c r="E1000" i="19"/>
  <c r="F1000" i="19"/>
  <c r="B1001" i="19"/>
  <c r="C1001" i="19"/>
  <c r="D1001" i="19"/>
  <c r="A1001" i="19" s="1"/>
  <c r="E1001" i="19"/>
  <c r="F1001" i="19" s="1"/>
  <c r="B1002" i="19"/>
  <c r="A1002" i="19" s="1"/>
  <c r="C1002" i="19"/>
  <c r="D1002" i="19"/>
  <c r="E1002" i="19"/>
  <c r="F1002" i="19"/>
  <c r="B1003" i="19"/>
  <c r="C1003" i="19"/>
  <c r="D1003" i="19"/>
  <c r="E1003" i="19"/>
  <c r="F1003" i="19"/>
  <c r="B1004" i="19"/>
  <c r="C1004" i="19"/>
  <c r="D1004" i="19"/>
  <c r="E1004" i="19"/>
  <c r="F1004" i="19" s="1"/>
  <c r="B1005" i="19"/>
  <c r="A1005" i="19" s="1"/>
  <c r="C1005" i="19"/>
  <c r="D1005" i="19"/>
  <c r="E1005" i="19"/>
  <c r="F1005" i="19"/>
  <c r="A1006" i="19"/>
  <c r="B1006" i="19"/>
  <c r="C1006" i="19"/>
  <c r="D1006" i="19"/>
  <c r="E1006" i="19"/>
  <c r="F1006" i="19"/>
  <c r="B1007" i="19"/>
  <c r="C1007" i="19"/>
  <c r="D1007" i="19"/>
  <c r="E1007" i="19"/>
  <c r="F1007" i="19"/>
  <c r="B1008" i="19"/>
  <c r="A1008" i="19" s="1"/>
  <c r="C1008" i="19"/>
  <c r="D1008" i="19"/>
  <c r="E1008" i="19"/>
  <c r="F1008" i="19"/>
  <c r="B1009" i="19"/>
  <c r="A1009" i="19" s="1"/>
  <c r="C1009" i="19"/>
  <c r="D1009" i="19"/>
  <c r="E1009" i="19"/>
  <c r="F1009" i="19"/>
  <c r="B1010" i="19"/>
  <c r="C1010" i="19"/>
  <c r="D1010" i="19"/>
  <c r="E1010" i="19"/>
  <c r="F1010" i="19"/>
  <c r="B1011" i="19"/>
  <c r="A1011" i="19" s="1"/>
  <c r="C1011" i="19"/>
  <c r="D1011" i="19"/>
  <c r="E1011" i="19"/>
  <c r="F1011" i="19"/>
  <c r="B1012" i="19"/>
  <c r="A1012" i="19" s="1"/>
  <c r="C1012" i="19"/>
  <c r="D1012" i="19"/>
  <c r="E1012" i="19"/>
  <c r="F1012" i="19" s="1"/>
  <c r="B1013" i="19"/>
  <c r="C1013" i="19"/>
  <c r="D1013" i="19"/>
  <c r="A1013" i="19" s="1"/>
  <c r="E1013" i="19"/>
  <c r="F1013" i="19" s="1"/>
  <c r="A1014" i="19"/>
  <c r="B1014" i="19"/>
  <c r="C1014" i="19"/>
  <c r="D1014" i="19"/>
  <c r="E1014" i="19"/>
  <c r="F1014" i="19"/>
  <c r="B1015" i="19"/>
  <c r="C1015" i="19"/>
  <c r="A1015" i="19" s="1"/>
  <c r="D1015" i="19"/>
  <c r="E1015" i="19"/>
  <c r="F1015" i="19" s="1"/>
  <c r="B1016" i="19"/>
  <c r="C1016" i="19"/>
  <c r="D1016" i="19"/>
  <c r="E1016" i="19"/>
  <c r="F1016" i="19"/>
  <c r="A1017" i="19"/>
  <c r="B1017" i="19"/>
  <c r="C1017" i="19"/>
  <c r="D1017" i="19"/>
  <c r="E1017" i="19"/>
  <c r="F1017" i="19" s="1"/>
  <c r="B1018" i="19"/>
  <c r="A1018" i="19" s="1"/>
  <c r="C1018" i="19"/>
  <c r="D1018" i="19"/>
  <c r="E1018" i="19"/>
  <c r="F1018" i="19"/>
  <c r="B1019" i="19"/>
  <c r="A1019" i="19" s="1"/>
  <c r="C1019" i="19"/>
  <c r="D1019" i="19"/>
  <c r="E1019" i="19"/>
  <c r="F1019" i="19"/>
  <c r="B1020" i="19"/>
  <c r="C1020" i="19"/>
  <c r="D1020" i="19"/>
  <c r="E1020" i="19"/>
  <c r="F1020" i="19" s="1"/>
  <c r="A1021" i="19"/>
  <c r="B1021" i="19"/>
  <c r="C1021" i="19"/>
  <c r="D1021" i="19"/>
  <c r="E1021" i="19"/>
  <c r="F1021" i="19"/>
  <c r="B1022" i="19"/>
  <c r="C1022" i="19"/>
  <c r="A1022" i="19" s="1"/>
  <c r="D1022" i="19"/>
  <c r="E1022" i="19"/>
  <c r="F1022" i="19"/>
  <c r="B1023" i="19"/>
  <c r="A1023" i="19" s="1"/>
  <c r="C1023" i="19"/>
  <c r="D1023" i="19"/>
  <c r="E1023" i="19"/>
  <c r="F1023" i="19" s="1"/>
  <c r="B1024" i="19"/>
  <c r="C1024" i="19"/>
  <c r="D1024" i="19"/>
  <c r="E1024" i="19"/>
  <c r="F1024" i="19" s="1"/>
  <c r="B1025" i="19"/>
  <c r="A1025" i="19" s="1"/>
  <c r="C1025" i="19"/>
  <c r="D1025" i="19"/>
  <c r="E1025" i="19"/>
  <c r="F1025" i="19"/>
  <c r="B1026" i="19"/>
  <c r="C1026" i="19"/>
  <c r="D1026" i="19"/>
  <c r="A1026" i="19" s="1"/>
  <c r="E1026" i="19"/>
  <c r="F1026" i="19"/>
  <c r="B1027" i="19"/>
  <c r="C1027" i="19"/>
  <c r="D1027" i="19"/>
  <c r="E1027" i="19"/>
  <c r="F1027" i="19"/>
  <c r="B1028" i="19"/>
  <c r="A1028" i="19" s="1"/>
  <c r="C1028" i="19"/>
  <c r="D1028" i="19"/>
  <c r="E1028" i="19"/>
  <c r="F1028" i="19"/>
  <c r="B1029" i="19"/>
  <c r="C1029" i="19"/>
  <c r="D1029" i="19"/>
  <c r="A1029" i="19" s="1"/>
  <c r="E1029" i="19"/>
  <c r="F1029" i="19"/>
  <c r="B1030" i="19"/>
  <c r="A1030" i="19" s="1"/>
  <c r="C1030" i="19"/>
  <c r="D1030" i="19"/>
  <c r="E1030" i="19"/>
  <c r="F1030" i="19"/>
  <c r="A1031" i="19"/>
  <c r="B1031" i="19"/>
  <c r="C1031" i="19"/>
  <c r="D1031" i="19"/>
  <c r="E1031" i="19"/>
  <c r="F1031" i="19" s="1"/>
  <c r="B1032" i="19"/>
  <c r="C1032" i="19"/>
  <c r="D1032" i="19"/>
  <c r="E1032" i="19"/>
  <c r="F1032" i="19" s="1"/>
  <c r="B1033" i="19"/>
  <c r="A1033" i="19" s="1"/>
  <c r="C1033" i="19"/>
  <c r="D1033" i="19"/>
  <c r="E1033" i="19"/>
  <c r="F1033" i="19"/>
  <c r="B1034" i="19"/>
  <c r="A1034" i="19" s="1"/>
  <c r="C1034" i="19"/>
  <c r="D1034" i="19"/>
  <c r="E1034" i="19"/>
  <c r="F1034" i="19"/>
  <c r="B1035" i="19"/>
  <c r="A1035" i="19" s="1"/>
  <c r="C1035" i="19"/>
  <c r="D1035" i="19"/>
  <c r="E1035" i="19"/>
  <c r="F1035" i="19"/>
  <c r="B1036" i="19"/>
  <c r="C1036" i="19"/>
  <c r="D1036" i="19"/>
  <c r="E1036" i="19"/>
  <c r="F1036" i="19" s="1"/>
  <c r="A1037" i="19"/>
  <c r="B1037" i="19"/>
  <c r="C1037" i="19"/>
  <c r="D1037" i="19"/>
  <c r="E1037" i="19"/>
  <c r="F1037" i="19" s="1"/>
  <c r="B1038" i="19"/>
  <c r="C1038" i="19"/>
  <c r="D1038" i="19"/>
  <c r="E1038" i="19"/>
  <c r="F1038" i="19" s="1"/>
  <c r="A1039" i="19"/>
  <c r="B1039" i="19"/>
  <c r="C1039" i="19"/>
  <c r="D1039" i="19"/>
  <c r="E1039" i="19"/>
  <c r="F1039" i="19"/>
  <c r="B1040" i="19"/>
  <c r="C1040" i="19"/>
  <c r="A1040" i="19" s="1"/>
  <c r="D1040" i="19"/>
  <c r="E1040" i="19"/>
  <c r="F1040" i="19"/>
  <c r="B1041" i="19"/>
  <c r="A1041" i="19" s="1"/>
  <c r="C1041" i="19"/>
  <c r="D1041" i="19"/>
  <c r="E1041" i="19"/>
  <c r="F1041" i="19"/>
  <c r="B1042" i="19"/>
  <c r="A1042" i="19" s="1"/>
  <c r="C1042" i="19"/>
  <c r="D1042" i="19"/>
  <c r="E1042" i="19"/>
  <c r="F1042" i="19" s="1"/>
  <c r="B1043" i="19"/>
  <c r="A1043" i="19" s="1"/>
  <c r="C1043" i="19"/>
  <c r="D1043" i="19"/>
  <c r="E1043" i="19"/>
  <c r="F1043" i="19" s="1"/>
  <c r="B1044" i="19"/>
  <c r="C1044" i="19"/>
  <c r="D1044" i="19"/>
  <c r="E1044" i="19"/>
  <c r="F1044" i="19" s="1"/>
  <c r="B1045" i="19"/>
  <c r="A1045" i="19" s="1"/>
  <c r="C1045" i="19"/>
  <c r="D1045" i="19"/>
  <c r="E1045" i="19"/>
  <c r="F1045" i="19" s="1"/>
  <c r="A1046" i="19"/>
  <c r="B1046" i="19"/>
  <c r="C1046" i="19"/>
  <c r="D1046" i="19"/>
  <c r="E1046" i="19"/>
  <c r="F1046" i="19" s="1"/>
  <c r="B1047" i="19"/>
  <c r="C1047" i="19"/>
  <c r="D1047" i="19"/>
  <c r="E1047" i="19"/>
  <c r="F1047" i="19"/>
  <c r="A1048" i="19"/>
  <c r="B1048" i="19"/>
  <c r="C1048" i="19"/>
  <c r="D1048" i="19"/>
  <c r="E1048" i="19"/>
  <c r="F1048" i="19" s="1"/>
  <c r="B1049" i="19"/>
  <c r="C1049" i="19"/>
  <c r="D1049" i="19"/>
  <c r="E1049" i="19"/>
  <c r="F1049" i="19"/>
  <c r="B1050" i="19"/>
  <c r="A1050" i="19" s="1"/>
  <c r="C1050" i="19"/>
  <c r="D1050" i="19"/>
  <c r="E1050" i="19"/>
  <c r="F1050" i="19" s="1"/>
  <c r="A1051" i="19"/>
  <c r="B1051" i="19"/>
  <c r="C1051" i="19"/>
  <c r="D1051" i="19"/>
  <c r="E1051" i="19"/>
  <c r="F1051" i="19" s="1"/>
  <c r="A1052" i="19"/>
  <c r="B1052" i="19"/>
  <c r="C1052" i="19"/>
  <c r="D1052" i="19"/>
  <c r="E1052" i="19"/>
  <c r="F1052" i="19"/>
  <c r="B1053" i="19"/>
  <c r="C1053" i="19"/>
  <c r="A1053" i="19" s="1"/>
  <c r="D1053" i="19"/>
  <c r="E1053" i="19"/>
  <c r="F1053" i="19" s="1"/>
  <c r="B1054" i="19"/>
  <c r="A1054" i="19" s="1"/>
  <c r="C1054" i="19"/>
  <c r="D1054" i="19"/>
  <c r="E1054" i="19"/>
  <c r="F1054" i="19" s="1"/>
  <c r="B1055" i="19"/>
  <c r="C1055" i="19"/>
  <c r="D1055" i="19"/>
  <c r="E1055" i="19"/>
  <c r="F1055" i="19" s="1"/>
  <c r="B1056" i="19"/>
  <c r="C1056" i="19"/>
  <c r="A1056" i="19" s="1"/>
  <c r="D1056" i="19"/>
  <c r="E1056" i="19"/>
  <c r="F1056" i="19"/>
  <c r="B1057" i="19"/>
  <c r="A1057" i="19" s="1"/>
  <c r="C1057" i="19"/>
  <c r="D1057" i="19"/>
  <c r="E1057" i="19"/>
  <c r="F1057" i="19" s="1"/>
  <c r="B1058" i="19"/>
  <c r="C1058" i="19"/>
  <c r="D1058" i="19"/>
  <c r="E1058" i="19"/>
  <c r="F1058" i="19" s="1"/>
  <c r="B1059" i="19"/>
  <c r="C1059" i="19"/>
  <c r="A1059" i="19" s="1"/>
  <c r="D1059" i="19"/>
  <c r="E1059" i="19"/>
  <c r="F1059" i="19" s="1"/>
  <c r="A1060" i="19"/>
  <c r="B1060" i="19"/>
  <c r="C1060" i="19"/>
  <c r="D1060" i="19"/>
  <c r="E1060" i="19"/>
  <c r="F1060" i="19" s="1"/>
  <c r="B1061" i="19"/>
  <c r="A1061" i="19" s="1"/>
  <c r="C1061" i="19"/>
  <c r="D1061" i="19"/>
  <c r="E1061" i="19"/>
  <c r="F1061" i="19" s="1"/>
  <c r="B1062" i="19"/>
  <c r="C1062" i="19"/>
  <c r="A1062" i="19" s="1"/>
  <c r="D1062" i="19"/>
  <c r="E1062" i="19"/>
  <c r="F1062" i="19" s="1"/>
  <c r="B1063" i="19"/>
  <c r="C1063" i="19"/>
  <c r="D1063" i="19"/>
  <c r="E1063" i="19"/>
  <c r="F1063" i="19"/>
  <c r="A1064" i="19"/>
  <c r="B1064" i="19"/>
  <c r="C1064" i="19"/>
  <c r="D1064" i="19"/>
  <c r="E1064" i="19"/>
  <c r="F1064" i="19" s="1"/>
  <c r="B1065" i="19"/>
  <c r="C1065" i="19"/>
  <c r="D1065" i="19"/>
  <c r="E1065" i="19"/>
  <c r="F1065" i="19"/>
  <c r="B1066" i="19"/>
  <c r="A1066" i="19" s="1"/>
  <c r="C1066" i="19"/>
  <c r="D1066" i="19"/>
  <c r="E1066" i="19"/>
  <c r="F1066" i="19" s="1"/>
  <c r="A1067" i="19"/>
  <c r="B1067" i="19"/>
  <c r="C1067" i="19"/>
  <c r="D1067" i="19"/>
  <c r="E1067" i="19"/>
  <c r="F1067" i="19" s="1"/>
  <c r="A1068" i="19"/>
  <c r="B1068" i="19"/>
  <c r="C1068" i="19"/>
  <c r="D1068" i="19"/>
  <c r="E1068" i="19"/>
  <c r="F1068" i="19"/>
  <c r="B1069" i="19"/>
  <c r="C1069" i="19"/>
  <c r="A1069" i="19" s="1"/>
  <c r="D1069" i="19"/>
  <c r="E1069" i="19"/>
  <c r="F1069" i="19" s="1"/>
  <c r="B1070" i="19"/>
  <c r="C1070" i="19"/>
  <c r="A1070" i="19" s="1"/>
  <c r="D1070" i="19"/>
  <c r="E1070" i="19"/>
  <c r="F1070" i="19" s="1"/>
  <c r="B1071" i="19"/>
  <c r="C1071" i="19"/>
  <c r="D1071" i="19"/>
  <c r="A1071" i="19" s="1"/>
  <c r="E1071" i="19"/>
  <c r="F1071" i="19"/>
  <c r="B1072" i="19"/>
  <c r="C1072" i="19"/>
  <c r="A1072" i="19" s="1"/>
  <c r="D1072" i="19"/>
  <c r="E1072" i="19"/>
  <c r="F1072" i="19"/>
  <c r="A1073" i="19"/>
  <c r="B1073" i="19"/>
  <c r="C1073" i="19"/>
  <c r="D1073" i="19"/>
  <c r="E1073" i="19"/>
  <c r="F1073" i="19" s="1"/>
  <c r="B1074" i="19"/>
  <c r="C1074" i="19"/>
  <c r="D1074" i="19"/>
  <c r="E1074" i="19"/>
  <c r="F1074" i="19" s="1"/>
  <c r="B1075" i="19"/>
  <c r="C1075" i="19"/>
  <c r="A1075" i="19" s="1"/>
  <c r="D1075" i="19"/>
  <c r="E1075" i="19"/>
  <c r="F1075" i="19"/>
  <c r="B1076" i="19"/>
  <c r="C1076" i="19"/>
  <c r="A1076" i="19" s="1"/>
  <c r="D1076" i="19"/>
  <c r="E1076" i="19"/>
  <c r="F1076" i="19" s="1"/>
  <c r="B1077" i="19"/>
  <c r="C1077" i="19"/>
  <c r="A1077" i="19" s="1"/>
  <c r="D1077" i="19"/>
  <c r="E1077" i="19"/>
  <c r="F1077" i="19"/>
  <c r="B1078" i="19"/>
  <c r="C1078" i="19"/>
  <c r="A1078" i="19" s="1"/>
  <c r="D1078" i="19"/>
  <c r="E1078" i="19"/>
  <c r="F1078" i="19" s="1"/>
  <c r="B1079" i="19"/>
  <c r="A1079" i="19" s="1"/>
  <c r="C1079" i="19"/>
  <c r="D1079" i="19"/>
  <c r="E1079" i="19"/>
  <c r="F1079" i="19"/>
  <c r="B1080" i="19"/>
  <c r="C1080" i="19"/>
  <c r="D1080" i="19"/>
  <c r="A1080" i="19" s="1"/>
  <c r="E1080" i="19"/>
  <c r="F1080" i="19"/>
  <c r="B1081" i="19"/>
  <c r="C1081" i="19"/>
  <c r="D1081" i="19"/>
  <c r="E1081" i="19"/>
  <c r="F1081" i="19"/>
  <c r="A1082" i="19"/>
  <c r="B1082" i="19"/>
  <c r="C1082" i="19"/>
  <c r="D1082" i="19"/>
  <c r="E1082" i="19"/>
  <c r="F1082" i="19" s="1"/>
  <c r="B1083" i="19"/>
  <c r="C1083" i="19"/>
  <c r="A1083" i="19" s="1"/>
  <c r="D1083" i="19"/>
  <c r="E1083" i="19"/>
  <c r="F1083" i="19" s="1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 s="1"/>
  <c r="B1086" i="19"/>
  <c r="C1086" i="19"/>
  <c r="A1086" i="19" s="1"/>
  <c r="D1086" i="19"/>
  <c r="E1086" i="19"/>
  <c r="F1086" i="19" s="1"/>
  <c r="B1087" i="19"/>
  <c r="C1087" i="19"/>
  <c r="D1087" i="19"/>
  <c r="A1087" i="19" s="1"/>
  <c r="E1087" i="19"/>
  <c r="F1087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B1090" i="19"/>
  <c r="C1090" i="19"/>
  <c r="D1090" i="19"/>
  <c r="E1090" i="19"/>
  <c r="F1090" i="19" s="1"/>
  <c r="B1091" i="19"/>
  <c r="A1091" i="19" s="1"/>
  <c r="C1091" i="19"/>
  <c r="D1091" i="19"/>
  <c r="E1091" i="19"/>
  <c r="F1091" i="19"/>
  <c r="A1092" i="19"/>
  <c r="B1092" i="19"/>
  <c r="C1092" i="19"/>
  <c r="D1092" i="19"/>
  <c r="E1092" i="19"/>
  <c r="F1092" i="19" s="1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 s="1"/>
  <c r="B1095" i="19"/>
  <c r="A1095" i="19" s="1"/>
  <c r="C1095" i="19"/>
  <c r="D1095" i="19"/>
  <c r="E1095" i="19"/>
  <c r="F1095" i="19"/>
  <c r="B1096" i="19"/>
  <c r="C1096" i="19"/>
  <c r="D1096" i="19"/>
  <c r="A1096" i="19" s="1"/>
  <c r="E1096" i="19"/>
  <c r="F1096" i="19"/>
  <c r="B1097" i="19"/>
  <c r="A1097" i="19" s="1"/>
  <c r="C1097" i="19"/>
  <c r="D1097" i="19"/>
  <c r="E1097" i="19"/>
  <c r="F1097" i="19"/>
  <c r="A1098" i="19"/>
  <c r="B1098" i="19"/>
  <c r="C1098" i="19"/>
  <c r="D1098" i="19"/>
  <c r="E1098" i="19"/>
  <c r="F1098" i="19" s="1"/>
  <c r="B1099" i="19"/>
  <c r="C1099" i="19"/>
  <c r="D1099" i="19"/>
  <c r="A1099" i="19" s="1"/>
  <c r="E1099" i="19"/>
  <c r="F1099" i="19" s="1"/>
  <c r="A1100" i="19"/>
  <c r="B1100" i="19"/>
  <c r="C1100" i="19"/>
  <c r="D1100" i="19"/>
  <c r="E1100" i="19"/>
  <c r="F1100" i="19"/>
  <c r="B1101" i="19"/>
  <c r="C1101" i="19"/>
  <c r="A1101" i="19" s="1"/>
  <c r="D1101" i="19"/>
  <c r="E1101" i="19"/>
  <c r="F1101" i="19" s="1"/>
  <c r="A1102" i="19"/>
  <c r="B1102" i="19"/>
  <c r="C1102" i="19"/>
  <c r="D1102" i="19"/>
  <c r="E1102" i="19"/>
  <c r="F1102" i="19" s="1"/>
  <c r="A1103" i="19"/>
  <c r="B1103" i="19"/>
  <c r="C1103" i="19"/>
  <c r="D1103" i="19"/>
  <c r="E1103" i="19"/>
  <c r="F1103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B1106" i="19"/>
  <c r="A1106" i="19" s="1"/>
  <c r="C1106" i="19"/>
  <c r="D1106" i="19"/>
  <c r="E1106" i="19"/>
  <c r="F1106" i="19" s="1"/>
  <c r="B1107" i="19"/>
  <c r="A1107" i="19" s="1"/>
  <c r="C1107" i="19"/>
  <c r="D1107" i="19"/>
  <c r="E1107" i="19"/>
  <c r="F1107" i="19" s="1"/>
  <c r="B1108" i="19"/>
  <c r="C1108" i="19"/>
  <c r="A1108" i="19" s="1"/>
  <c r="D1108" i="19"/>
  <c r="E1108" i="19"/>
  <c r="F1108" i="19" s="1"/>
  <c r="B1109" i="19"/>
  <c r="A1109" i="19" s="1"/>
  <c r="C1109" i="19"/>
  <c r="D1109" i="19"/>
  <c r="E1109" i="19"/>
  <c r="F1109" i="19"/>
  <c r="B1110" i="19"/>
  <c r="C1110" i="19"/>
  <c r="D1110" i="19"/>
  <c r="A1110" i="19" s="1"/>
  <c r="E1110" i="19"/>
  <c r="F1110" i="19" s="1"/>
  <c r="B1111" i="19"/>
  <c r="C1111" i="19"/>
  <c r="D1111" i="19"/>
  <c r="E1111" i="19"/>
  <c r="F1111" i="19"/>
  <c r="B1112" i="19"/>
  <c r="C1112" i="19"/>
  <c r="D1112" i="19"/>
  <c r="A1112" i="19" s="1"/>
  <c r="E1112" i="19"/>
  <c r="F1112" i="19"/>
  <c r="B1113" i="19"/>
  <c r="A1113" i="19" s="1"/>
  <c r="C1113" i="19"/>
  <c r="D1113" i="19"/>
  <c r="E1113" i="19"/>
  <c r="F1113" i="19"/>
  <c r="B1114" i="19"/>
  <c r="C1114" i="19"/>
  <c r="D1114" i="19"/>
  <c r="A1114" i="19" s="1"/>
  <c r="E1114" i="19"/>
  <c r="F1114" i="19" s="1"/>
  <c r="B1115" i="19"/>
  <c r="C1115" i="19"/>
  <c r="D1115" i="19"/>
  <c r="A1115" i="19" s="1"/>
  <c r="E1115" i="19"/>
  <c r="F1115" i="19" s="1"/>
  <c r="A1116" i="19"/>
  <c r="B1116" i="19"/>
  <c r="C1116" i="19"/>
  <c r="D1116" i="19"/>
  <c r="E1116" i="19"/>
  <c r="F1116" i="19" s="1"/>
  <c r="A1117" i="19"/>
  <c r="B1117" i="19"/>
  <c r="C1117" i="19"/>
  <c r="D1117" i="19"/>
  <c r="E1117" i="19"/>
  <c r="F1117" i="19" s="1"/>
  <c r="A1118" i="19"/>
  <c r="B1118" i="19"/>
  <c r="C1118" i="19"/>
  <c r="D1118" i="19"/>
  <c r="E1118" i="19"/>
  <c r="F1118" i="19" s="1"/>
  <c r="B1119" i="19"/>
  <c r="A1119" i="19" s="1"/>
  <c r="C1119" i="19"/>
  <c r="D1119" i="19"/>
  <c r="E1119" i="19"/>
  <c r="F1119" i="19" s="1"/>
  <c r="B1120" i="19"/>
  <c r="C1120" i="19"/>
  <c r="D1120" i="19"/>
  <c r="E1120" i="19"/>
  <c r="F1120" i="19"/>
  <c r="B1121" i="19"/>
  <c r="A1121" i="19" s="1"/>
  <c r="C1121" i="19"/>
  <c r="D1121" i="19"/>
  <c r="E1121" i="19"/>
  <c r="F1121" i="19"/>
  <c r="B1122" i="19"/>
  <c r="A1122" i="19" s="1"/>
  <c r="C1122" i="19"/>
  <c r="D1122" i="19"/>
  <c r="E1122" i="19"/>
  <c r="F1122" i="19" s="1"/>
  <c r="B1123" i="19"/>
  <c r="A1123" i="19" s="1"/>
  <c r="C1123" i="19"/>
  <c r="D1123" i="19"/>
  <c r="E1123" i="19"/>
  <c r="F1123" i="19" s="1"/>
  <c r="B1124" i="19"/>
  <c r="C1124" i="19"/>
  <c r="A1124" i="19" s="1"/>
  <c r="D1124" i="19"/>
  <c r="E1124" i="19"/>
  <c r="F1124" i="19" s="1"/>
  <c r="B1125" i="19"/>
  <c r="A1125" i="19" s="1"/>
  <c r="C1125" i="19"/>
  <c r="D1125" i="19"/>
  <c r="E1125" i="19"/>
  <c r="F1125" i="19"/>
  <c r="B1126" i="19"/>
  <c r="C1126" i="19"/>
  <c r="D1126" i="19"/>
  <c r="A1126" i="19" s="1"/>
  <c r="E1126" i="19"/>
  <c r="F1126" i="19" s="1"/>
  <c r="B1127" i="19"/>
  <c r="C1127" i="19"/>
  <c r="D1127" i="19"/>
  <c r="E1127" i="19"/>
  <c r="F1127" i="19"/>
  <c r="B1128" i="19"/>
  <c r="C1128" i="19"/>
  <c r="D1128" i="19"/>
  <c r="A1128" i="19" s="1"/>
  <c r="E1128" i="19"/>
  <c r="F1128" i="19"/>
  <c r="B1129" i="19"/>
  <c r="C1129" i="19"/>
  <c r="D1129" i="19"/>
  <c r="E1129" i="19"/>
  <c r="F1129" i="19"/>
  <c r="B1130" i="19"/>
  <c r="A1130" i="19" s="1"/>
  <c r="C1130" i="19"/>
  <c r="D1130" i="19"/>
  <c r="E1130" i="19"/>
  <c r="F1130" i="19" s="1"/>
  <c r="B1131" i="19"/>
  <c r="C1131" i="19"/>
  <c r="D1131" i="19"/>
  <c r="A1131" i="19" s="1"/>
  <c r="E1131" i="19"/>
  <c r="F1131" i="19" s="1"/>
  <c r="B1132" i="19"/>
  <c r="C1132" i="19"/>
  <c r="A1132" i="19" s="1"/>
  <c r="D1132" i="19"/>
  <c r="E1132" i="19"/>
  <c r="F1132" i="19" s="1"/>
  <c r="B1133" i="19"/>
  <c r="C1133" i="19"/>
  <c r="A1133" i="19" s="1"/>
  <c r="D1133" i="19"/>
  <c r="E1133" i="19"/>
  <c r="F1133" i="19" s="1"/>
  <c r="A1134" i="19"/>
  <c r="B1134" i="19"/>
  <c r="C1134" i="19"/>
  <c r="D1134" i="19"/>
  <c r="E1134" i="19"/>
  <c r="F1134" i="19" s="1"/>
  <c r="B1135" i="19"/>
  <c r="C1135" i="19"/>
  <c r="D1135" i="19"/>
  <c r="A1135" i="19" s="1"/>
  <c r="E1135" i="19"/>
  <c r="F1135" i="19" s="1"/>
  <c r="B1136" i="19"/>
  <c r="C1136" i="19"/>
  <c r="A1136" i="19" s="1"/>
  <c r="D1136" i="19"/>
  <c r="E1136" i="19"/>
  <c r="F1136" i="19"/>
  <c r="B1137" i="19"/>
  <c r="A1137" i="19" s="1"/>
  <c r="C1137" i="19"/>
  <c r="D1137" i="19"/>
  <c r="E1137" i="19"/>
  <c r="F1137" i="19" s="1"/>
  <c r="B1138" i="19"/>
  <c r="A1138" i="19" s="1"/>
  <c r="C1138" i="19"/>
  <c r="D1138" i="19"/>
  <c r="E1138" i="19"/>
  <c r="F1138" i="19" s="1"/>
  <c r="B1139" i="19"/>
  <c r="C1139" i="19"/>
  <c r="D1139" i="19"/>
  <c r="E1139" i="19"/>
  <c r="F1139" i="19"/>
  <c r="A1140" i="19"/>
  <c r="B1140" i="19"/>
  <c r="C1140" i="19"/>
  <c r="D1140" i="19"/>
  <c r="E1140" i="19"/>
  <c r="F1140" i="19" s="1"/>
  <c r="B1141" i="19"/>
  <c r="C1141" i="19"/>
  <c r="A1141" i="19" s="1"/>
  <c r="D1141" i="19"/>
  <c r="E1141" i="19"/>
  <c r="F1141" i="19" s="1"/>
  <c r="B1142" i="19"/>
  <c r="C1142" i="19"/>
  <c r="A1142" i="19" s="1"/>
  <c r="D1142" i="19"/>
  <c r="E1142" i="19"/>
  <c r="F1142" i="19" s="1"/>
  <c r="B1143" i="19"/>
  <c r="A1143" i="19" s="1"/>
  <c r="C1143" i="19"/>
  <c r="D1143" i="19"/>
  <c r="E1143" i="19"/>
  <c r="F1143" i="19"/>
  <c r="A1144" i="19"/>
  <c r="B1144" i="19"/>
  <c r="C1144" i="19"/>
  <c r="D1144" i="19"/>
  <c r="E1144" i="19"/>
  <c r="F1144" i="19" s="1"/>
  <c r="B1145" i="19"/>
  <c r="C1145" i="19"/>
  <c r="D1145" i="19"/>
  <c r="E1145" i="19"/>
  <c r="F1145" i="19"/>
  <c r="B1146" i="19"/>
  <c r="A1146" i="19" s="1"/>
  <c r="C1146" i="19"/>
  <c r="D1146" i="19"/>
  <c r="E1146" i="19"/>
  <c r="F1146" i="19" s="1"/>
  <c r="B1147" i="19"/>
  <c r="C1147" i="19"/>
  <c r="A1147" i="19" s="1"/>
  <c r="D1147" i="19"/>
  <c r="E1147" i="19"/>
  <c r="F1147" i="19" s="1"/>
  <c r="B1148" i="19"/>
  <c r="C1148" i="19"/>
  <c r="A1148" i="19" s="1"/>
  <c r="D1148" i="19"/>
  <c r="E1148" i="19"/>
  <c r="F1148" i="19"/>
  <c r="A1149" i="19"/>
  <c r="B1149" i="19"/>
  <c r="C1149" i="19"/>
  <c r="D1149" i="19"/>
  <c r="E1149" i="19"/>
  <c r="F1149" i="19" s="1"/>
  <c r="A1150" i="19"/>
  <c r="B1150" i="19"/>
  <c r="C1150" i="19"/>
  <c r="D1150" i="19"/>
  <c r="E1150" i="19"/>
  <c r="F1150" i="19" s="1"/>
  <c r="B1151" i="19"/>
  <c r="A1151" i="19" s="1"/>
  <c r="C1151" i="19"/>
  <c r="D1151" i="19"/>
  <c r="E1151" i="19"/>
  <c r="F1151" i="19" s="1"/>
  <c r="B1152" i="19"/>
  <c r="C1152" i="19"/>
  <c r="A1152" i="19" s="1"/>
  <c r="D1152" i="19"/>
  <c r="E1152" i="19"/>
  <c r="F1152" i="19"/>
  <c r="B1153" i="19"/>
  <c r="A1153" i="19" s="1"/>
  <c r="C1153" i="19"/>
  <c r="D1153" i="19"/>
  <c r="E1153" i="19"/>
  <c r="F1153" i="19" s="1"/>
  <c r="B1154" i="19"/>
  <c r="C1154" i="19"/>
  <c r="D1154" i="19"/>
  <c r="E1154" i="19"/>
  <c r="F1154" i="19" s="1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 s="1"/>
  <c r="B1157" i="19"/>
  <c r="A1157" i="19" s="1"/>
  <c r="C1157" i="19"/>
  <c r="D1157" i="19"/>
  <c r="E1157" i="19"/>
  <c r="F1157" i="19" s="1"/>
  <c r="A1158" i="19"/>
  <c r="B1158" i="19"/>
  <c r="C1158" i="19"/>
  <c r="D1158" i="19"/>
  <c r="E1158" i="19"/>
  <c r="F1158" i="19" s="1"/>
  <c r="B1159" i="19"/>
  <c r="C1159" i="19"/>
  <c r="D1159" i="19"/>
  <c r="E1159" i="19"/>
  <c r="F1159" i="19"/>
  <c r="B1160" i="19"/>
  <c r="C1160" i="19"/>
  <c r="D1160" i="19"/>
  <c r="A1160" i="19" s="1"/>
  <c r="E1160" i="19"/>
  <c r="F1160" i="19"/>
  <c r="B1161" i="19"/>
  <c r="C1161" i="19"/>
  <c r="D1161" i="19"/>
  <c r="E1161" i="19"/>
  <c r="F1161" i="19"/>
  <c r="B1162" i="19"/>
  <c r="A1162" i="19" s="1"/>
  <c r="C1162" i="19"/>
  <c r="D1162" i="19"/>
  <c r="E1162" i="19"/>
  <c r="F1162" i="19" s="1"/>
  <c r="B1163" i="19"/>
  <c r="C1163" i="19"/>
  <c r="D1163" i="19"/>
  <c r="E1163" i="19"/>
  <c r="F1163" i="19" s="1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 s="1"/>
  <c r="B1166" i="19"/>
  <c r="A1166" i="19" s="1"/>
  <c r="C1166" i="19"/>
  <c r="D1166" i="19"/>
  <c r="E1166" i="19"/>
  <c r="F1166" i="19" s="1"/>
  <c r="B1167" i="19"/>
  <c r="A1167" i="19" s="1"/>
  <c r="C1167" i="19"/>
  <c r="D1167" i="19"/>
  <c r="E1167" i="19"/>
  <c r="F1167" i="19" s="1"/>
  <c r="B1168" i="19"/>
  <c r="C1168" i="19"/>
  <c r="A1168" i="19" s="1"/>
  <c r="D1168" i="19"/>
  <c r="E1168" i="19"/>
  <c r="F1168" i="19"/>
  <c r="B1169" i="19"/>
  <c r="A1169" i="19" s="1"/>
  <c r="C1169" i="19"/>
  <c r="D1169" i="19"/>
  <c r="E1169" i="19"/>
  <c r="F1169" i="19" s="1"/>
  <c r="B1170" i="19"/>
  <c r="C1170" i="19"/>
  <c r="D1170" i="19"/>
  <c r="E1170" i="19"/>
  <c r="F1170" i="19" s="1"/>
  <c r="B1171" i="19"/>
  <c r="C1171" i="19"/>
  <c r="A1171" i="19" s="1"/>
  <c r="D1171" i="19"/>
  <c r="E1171" i="19"/>
  <c r="F1171" i="19"/>
  <c r="B1172" i="19"/>
  <c r="C1172" i="19"/>
  <c r="D1172" i="19"/>
  <c r="E1172" i="19"/>
  <c r="F1172" i="19" s="1"/>
  <c r="A1173" i="19"/>
  <c r="B1173" i="19"/>
  <c r="C1173" i="19"/>
  <c r="D1173" i="19"/>
  <c r="E1173" i="19"/>
  <c r="F1173" i="19" s="1"/>
  <c r="B1174" i="19"/>
  <c r="C1174" i="19"/>
  <c r="D1174" i="19"/>
  <c r="A1174" i="19" s="1"/>
  <c r="E1174" i="19"/>
  <c r="F1174" i="19" s="1"/>
  <c r="B1175" i="19"/>
  <c r="C1175" i="19"/>
  <c r="D1175" i="19"/>
  <c r="E1175" i="19"/>
  <c r="F1175" i="19"/>
  <c r="A1176" i="19"/>
  <c r="B1176" i="19"/>
  <c r="C1176" i="19"/>
  <c r="D1176" i="19"/>
  <c r="E1176" i="19"/>
  <c r="F1176" i="19" s="1"/>
  <c r="B1177" i="19"/>
  <c r="A1177" i="19" s="1"/>
  <c r="C1177" i="19"/>
  <c r="D1177" i="19"/>
  <c r="E1177" i="19"/>
  <c r="F1177" i="19"/>
  <c r="B1178" i="19"/>
  <c r="A1178" i="19" s="1"/>
  <c r="C1178" i="19"/>
  <c r="D1178" i="19"/>
  <c r="E1178" i="19"/>
  <c r="F1178" i="19" s="1"/>
  <c r="B1179" i="19"/>
  <c r="C1179" i="19"/>
  <c r="A1179" i="19" s="1"/>
  <c r="D1179" i="19"/>
  <c r="E1179" i="19"/>
  <c r="F1179" i="19" s="1"/>
  <c r="B1180" i="19"/>
  <c r="C1180" i="19"/>
  <c r="A1180" i="19" s="1"/>
  <c r="D1180" i="19"/>
  <c r="E1180" i="19"/>
  <c r="F1180" i="19" s="1"/>
  <c r="B1181" i="19"/>
  <c r="C1181" i="19"/>
  <c r="A1181" i="19" s="1"/>
  <c r="D1181" i="19"/>
  <c r="E1181" i="19"/>
  <c r="F1181" i="19" s="1"/>
  <c r="A1182" i="19"/>
  <c r="B1182" i="19"/>
  <c r="C1182" i="19"/>
  <c r="D1182" i="19"/>
  <c r="E1182" i="19"/>
  <c r="F1182" i="19" s="1"/>
  <c r="B1183" i="19"/>
  <c r="C1183" i="19"/>
  <c r="D1183" i="19"/>
  <c r="A1183" i="19" s="1"/>
  <c r="E1183" i="19"/>
  <c r="F1183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B1186" i="19"/>
  <c r="C1186" i="19"/>
  <c r="D1186" i="19"/>
  <c r="E1186" i="19"/>
  <c r="F1186" i="19" s="1"/>
  <c r="A1187" i="19"/>
  <c r="B1187" i="19"/>
  <c r="C1187" i="19"/>
  <c r="D1187" i="19"/>
  <c r="E1187" i="19"/>
  <c r="F1187" i="19" s="1"/>
  <c r="A1188" i="19"/>
  <c r="B1188" i="19"/>
  <c r="C1188" i="19"/>
  <c r="D1188" i="19"/>
  <c r="E1188" i="19"/>
  <c r="F1188" i="19" s="1"/>
  <c r="A1189" i="19"/>
  <c r="B1189" i="19"/>
  <c r="C1189" i="19"/>
  <c r="D1189" i="19"/>
  <c r="E1189" i="19"/>
  <c r="F1189" i="19"/>
  <c r="B1190" i="19"/>
  <c r="C1190" i="19"/>
  <c r="D1190" i="19"/>
  <c r="E1190" i="19"/>
  <c r="F1190" i="19" s="1"/>
  <c r="B1191" i="19"/>
  <c r="C1191" i="19"/>
  <c r="D1191" i="19"/>
  <c r="E1191" i="19"/>
  <c r="F1191" i="19"/>
  <c r="A1192" i="19"/>
  <c r="B1192" i="19"/>
  <c r="C1192" i="19"/>
  <c r="D1192" i="19"/>
  <c r="E1192" i="19"/>
  <c r="F1192" i="19" s="1"/>
  <c r="B1193" i="19"/>
  <c r="C1193" i="19"/>
  <c r="D1193" i="19"/>
  <c r="E1193" i="19"/>
  <c r="F1193" i="19"/>
  <c r="B1194" i="19"/>
  <c r="A1194" i="19" s="1"/>
  <c r="C1194" i="19"/>
  <c r="D1194" i="19"/>
  <c r="E1194" i="19"/>
  <c r="F1194" i="19" s="1"/>
  <c r="B1195" i="19"/>
  <c r="C1195" i="19"/>
  <c r="A1195" i="19" s="1"/>
  <c r="D1195" i="19"/>
  <c r="E1195" i="19"/>
  <c r="F1195" i="19" s="1"/>
  <c r="B1196" i="19"/>
  <c r="C1196" i="19"/>
  <c r="A1196" i="19" s="1"/>
  <c r="D1196" i="19"/>
  <c r="E1196" i="19"/>
  <c r="F1196" i="19" s="1"/>
  <c r="A1197" i="19"/>
  <c r="B1197" i="19"/>
  <c r="C1197" i="19"/>
  <c r="D1197" i="19"/>
  <c r="E1197" i="19"/>
  <c r="F1197" i="19" s="1"/>
  <c r="B1198" i="19"/>
  <c r="C1198" i="19"/>
  <c r="D1198" i="19"/>
  <c r="E1198" i="19"/>
  <c r="F1198" i="19" s="1"/>
  <c r="B1199" i="19"/>
  <c r="C1199" i="19"/>
  <c r="D1199" i="19"/>
  <c r="A1199" i="19" s="1"/>
  <c r="E1199" i="19"/>
  <c r="F1199" i="19"/>
  <c r="B1200" i="19"/>
  <c r="C1200" i="19"/>
  <c r="A1200" i="19" s="1"/>
  <c r="D1200" i="19"/>
  <c r="E1200" i="19"/>
  <c r="F1200" i="19"/>
  <c r="B1201" i="19"/>
  <c r="A1201" i="19" s="1"/>
  <c r="C1201" i="19"/>
  <c r="D1201" i="19"/>
  <c r="E1201" i="19"/>
  <c r="F1201" i="19" s="1"/>
  <c r="B1202" i="19"/>
  <c r="C1202" i="19"/>
  <c r="D1202" i="19"/>
  <c r="E1202" i="19"/>
  <c r="F1202" i="19" s="1"/>
  <c r="A1203" i="19"/>
  <c r="B1203" i="19"/>
  <c r="C1203" i="19"/>
  <c r="D1203" i="19"/>
  <c r="E1203" i="19"/>
  <c r="F1203" i="19"/>
  <c r="B1204" i="19"/>
  <c r="C1204" i="19"/>
  <c r="A1204" i="19" s="1"/>
  <c r="D1204" i="19"/>
  <c r="E1204" i="19"/>
  <c r="F1204" i="19" s="1"/>
  <c r="B1205" i="19"/>
  <c r="C1205" i="19"/>
  <c r="A1205" i="19" s="1"/>
  <c r="D1205" i="19"/>
  <c r="E1205" i="19"/>
  <c r="F1205" i="19" s="1"/>
  <c r="A1206" i="19"/>
  <c r="B1206" i="19"/>
  <c r="C1206" i="19"/>
  <c r="D1206" i="19"/>
  <c r="E1206" i="19"/>
  <c r="F1206" i="19" s="1"/>
  <c r="B1207" i="19"/>
  <c r="C1207" i="19"/>
  <c r="D1207" i="19"/>
  <c r="E1207" i="19"/>
  <c r="F1207" i="19"/>
  <c r="B1208" i="19"/>
  <c r="C1208" i="19"/>
  <c r="D1208" i="19"/>
  <c r="A1208" i="19" s="1"/>
  <c r="E1208" i="19"/>
  <c r="F1208" i="19"/>
  <c r="B1209" i="19"/>
  <c r="C1209" i="19"/>
  <c r="D1209" i="19"/>
  <c r="E1209" i="19"/>
  <c r="F1209" i="19"/>
  <c r="B1210" i="19"/>
  <c r="A1210" i="19" s="1"/>
  <c r="C1210" i="19"/>
  <c r="D1210" i="19"/>
  <c r="E1210" i="19"/>
  <c r="F1210" i="19" s="1"/>
  <c r="B1211" i="19"/>
  <c r="C1211" i="19"/>
  <c r="A1211" i="19" s="1"/>
  <c r="D1211" i="19"/>
  <c r="E1211" i="19"/>
  <c r="F1211" i="19" s="1"/>
  <c r="B1212" i="19"/>
  <c r="C1212" i="19"/>
  <c r="A1212" i="19" s="1"/>
  <c r="D1212" i="19"/>
  <c r="E1212" i="19"/>
  <c r="F1212" i="19"/>
  <c r="B1213" i="19"/>
  <c r="C1213" i="19"/>
  <c r="A1213" i="19" s="1"/>
  <c r="D1213" i="19"/>
  <c r="E1213" i="19"/>
  <c r="F1213" i="19" s="1"/>
  <c r="B1214" i="19"/>
  <c r="C1214" i="19"/>
  <c r="A1214" i="19" s="1"/>
  <c r="D1214" i="19"/>
  <c r="E1214" i="19"/>
  <c r="F1214" i="19" s="1"/>
  <c r="A1215" i="19"/>
  <c r="B1215" i="19"/>
  <c r="C1215" i="19"/>
  <c r="D1215" i="19"/>
  <c r="E1215" i="19"/>
  <c r="F1215" i="19"/>
  <c r="B1216" i="19"/>
  <c r="C1216" i="19"/>
  <c r="A1216" i="19" s="1"/>
  <c r="D1216" i="19"/>
  <c r="E1216" i="19"/>
  <c r="F1216" i="19"/>
  <c r="A1217" i="19"/>
  <c r="B1217" i="19"/>
  <c r="C1217" i="19"/>
  <c r="D1217" i="19"/>
  <c r="E1217" i="19"/>
  <c r="F1217" i="19" s="1"/>
  <c r="B1218" i="19"/>
  <c r="C1218" i="19"/>
  <c r="D1218" i="19"/>
  <c r="E1218" i="19"/>
  <c r="F1218" i="19" s="1"/>
  <c r="B1219" i="19"/>
  <c r="C1219" i="19"/>
  <c r="A1219" i="19" s="1"/>
  <c r="D1219" i="19"/>
  <c r="E1219" i="19"/>
  <c r="F1219" i="19"/>
  <c r="B1220" i="19"/>
  <c r="C1220" i="19"/>
  <c r="A1220" i="19" s="1"/>
  <c r="D1220" i="19"/>
  <c r="E1220" i="19"/>
  <c r="F1220" i="19" s="1"/>
  <c r="A1221" i="19"/>
  <c r="B1221" i="19"/>
  <c r="C1221" i="19"/>
  <c r="D1221" i="19"/>
  <c r="E1221" i="19"/>
  <c r="F1221" i="19"/>
  <c r="B1222" i="19"/>
  <c r="C1222" i="19"/>
  <c r="A1222" i="19" s="1"/>
  <c r="D1222" i="19"/>
  <c r="E1222" i="19"/>
  <c r="F1222" i="19" s="1"/>
  <c r="B1223" i="19"/>
  <c r="C1223" i="19"/>
  <c r="D1223" i="19"/>
  <c r="E1223" i="19"/>
  <c r="F1223" i="19"/>
  <c r="A1224" i="19"/>
  <c r="B1224" i="19"/>
  <c r="C1224" i="19"/>
  <c r="D1224" i="19"/>
  <c r="E1224" i="19"/>
  <c r="F1224" i="19"/>
  <c r="B1225" i="19"/>
  <c r="C1225" i="19"/>
  <c r="D1225" i="19"/>
  <c r="E1225" i="19"/>
  <c r="F1225" i="19"/>
  <c r="B1226" i="19"/>
  <c r="C1226" i="19"/>
  <c r="D1226" i="19"/>
  <c r="A1226" i="19" s="1"/>
  <c r="E1226" i="19"/>
  <c r="F1226" i="19" s="1"/>
  <c r="B1227" i="19"/>
  <c r="C1227" i="19"/>
  <c r="A1227" i="19" s="1"/>
  <c r="D1227" i="19"/>
  <c r="E1227" i="19"/>
  <c r="F1227" i="19" s="1"/>
  <c r="A1228" i="19"/>
  <c r="B1228" i="19"/>
  <c r="C1228" i="19"/>
  <c r="D1228" i="19"/>
  <c r="E1228" i="19"/>
  <c r="F1228" i="19"/>
  <c r="B1229" i="19"/>
  <c r="C1229" i="19"/>
  <c r="A1229" i="19" s="1"/>
  <c r="D1229" i="19"/>
  <c r="E1229" i="19"/>
  <c r="F1229" i="19" s="1"/>
  <c r="B1230" i="19"/>
  <c r="C1230" i="19"/>
  <c r="A1230" i="19" s="1"/>
  <c r="D1230" i="19"/>
  <c r="E1230" i="19"/>
  <c r="F1230" i="19" s="1"/>
  <c r="B1231" i="19"/>
  <c r="C1231" i="19"/>
  <c r="D1231" i="19"/>
  <c r="A1231" i="19" s="1"/>
  <c r="E1231" i="19"/>
  <c r="F1231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B1234" i="19"/>
  <c r="C1234" i="19"/>
  <c r="D1234" i="19"/>
  <c r="E1234" i="19"/>
  <c r="F1234" i="19" s="1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 s="1"/>
  <c r="A1237" i="19"/>
  <c r="B1237" i="19"/>
  <c r="C1237" i="19"/>
  <c r="D1237" i="19"/>
  <c r="E1237" i="19"/>
  <c r="F1237" i="19"/>
  <c r="B1238" i="19"/>
  <c r="C1238" i="19"/>
  <c r="A1238" i="19" s="1"/>
  <c r="D1238" i="19"/>
  <c r="E1238" i="19"/>
  <c r="F1238" i="19" s="1"/>
  <c r="B1239" i="19"/>
  <c r="A1239" i="19" s="1"/>
  <c r="C1239" i="19"/>
  <c r="D1239" i="19"/>
  <c r="E1239" i="19"/>
  <c r="F1239" i="19"/>
  <c r="A1240" i="19"/>
  <c r="B1240" i="19"/>
  <c r="C1240" i="19"/>
  <c r="D1240" i="19"/>
  <c r="E1240" i="19"/>
  <c r="F1240" i="19"/>
  <c r="B1241" i="19"/>
  <c r="A1241" i="19" s="1"/>
  <c r="C1241" i="19"/>
  <c r="D1241" i="19"/>
  <c r="E1241" i="19"/>
  <c r="F1241" i="19"/>
  <c r="A1242" i="19"/>
  <c r="B1242" i="19"/>
  <c r="C1242" i="19"/>
  <c r="D1242" i="19"/>
  <c r="E1242" i="19"/>
  <c r="F1242" i="19" s="1"/>
  <c r="B1243" i="19"/>
  <c r="C1243" i="19"/>
  <c r="A1243" i="19" s="1"/>
  <c r="D1243" i="19"/>
  <c r="E1243" i="19"/>
  <c r="F1243" i="19" s="1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 s="1"/>
  <c r="B1246" i="19"/>
  <c r="C1246" i="19"/>
  <c r="A1246" i="19" s="1"/>
  <c r="D1246" i="19"/>
  <c r="E1246" i="19"/>
  <c r="F1246" i="19" s="1"/>
  <c r="B1247" i="19"/>
  <c r="C1247" i="19"/>
  <c r="D1247" i="19"/>
  <c r="A1247" i="19" s="1"/>
  <c r="E1247" i="19"/>
  <c r="F1247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B1250" i="19"/>
  <c r="C1250" i="19"/>
  <c r="D1250" i="19"/>
  <c r="E1250" i="19"/>
  <c r="F1250" i="19" s="1"/>
  <c r="A1251" i="19"/>
  <c r="B1251" i="19"/>
  <c r="C1251" i="19"/>
  <c r="D1251" i="19"/>
  <c r="E1251" i="19"/>
  <c r="F1251" i="19" s="1"/>
  <c r="A1252" i="19"/>
  <c r="B1252" i="19"/>
  <c r="C1252" i="19"/>
  <c r="D1252" i="19"/>
  <c r="E1252" i="19"/>
  <c r="F1252" i="19" s="1"/>
  <c r="B1253" i="19"/>
  <c r="A1253" i="19" s="1"/>
  <c r="C1253" i="19"/>
  <c r="D1253" i="19"/>
  <c r="E1253" i="19"/>
  <c r="F1253" i="19" s="1"/>
  <c r="A1254" i="19"/>
  <c r="B1254" i="19"/>
  <c r="C1254" i="19"/>
  <c r="D1254" i="19"/>
  <c r="E1254" i="19"/>
  <c r="F1254" i="19" s="1"/>
  <c r="B1255" i="19"/>
  <c r="C1255" i="19"/>
  <c r="D1255" i="19"/>
  <c r="E1255" i="19"/>
  <c r="F1255" i="19"/>
  <c r="B1256" i="19"/>
  <c r="C1256" i="19"/>
  <c r="D1256" i="19"/>
  <c r="A1256" i="19" s="1"/>
  <c r="E1256" i="19"/>
  <c r="F1256" i="19" s="1"/>
  <c r="B1257" i="19"/>
  <c r="C1257" i="19"/>
  <c r="D1257" i="19"/>
  <c r="E1257" i="19"/>
  <c r="F1257" i="19"/>
  <c r="B1258" i="19"/>
  <c r="A1258" i="19" s="1"/>
  <c r="C1258" i="19"/>
  <c r="D1258" i="19"/>
  <c r="E1258" i="19"/>
  <c r="F1258" i="19" s="1"/>
  <c r="B1259" i="19"/>
  <c r="C1259" i="19"/>
  <c r="D1259" i="19"/>
  <c r="A1259" i="19" s="1"/>
  <c r="E1259" i="19"/>
  <c r="F1259" i="19" s="1"/>
  <c r="B1260" i="19"/>
  <c r="C1260" i="19"/>
  <c r="A1260" i="19" s="1"/>
  <c r="D1260" i="19"/>
  <c r="E1260" i="19"/>
  <c r="F1260" i="19" s="1"/>
  <c r="B1261" i="19"/>
  <c r="C1261" i="19"/>
  <c r="A1261" i="19" s="1"/>
  <c r="D1261" i="19"/>
  <c r="E1261" i="19"/>
  <c r="F1261" i="19" s="1"/>
  <c r="A1262" i="19"/>
  <c r="B1262" i="19"/>
  <c r="C1262" i="19"/>
  <c r="D1262" i="19"/>
  <c r="E1262" i="19"/>
  <c r="F1262" i="19" s="1"/>
  <c r="B1263" i="19"/>
  <c r="C1263" i="19"/>
  <c r="D1263" i="19"/>
  <c r="A1263" i="19" s="1"/>
  <c r="E1263" i="19"/>
  <c r="F1263" i="19" s="1"/>
  <c r="B1264" i="19"/>
  <c r="C1264" i="19"/>
  <c r="D1264" i="19"/>
  <c r="E1264" i="19"/>
  <c r="F1264" i="19"/>
  <c r="B1265" i="19"/>
  <c r="A1265" i="19" s="1"/>
  <c r="C1265" i="19"/>
  <c r="D1265" i="19"/>
  <c r="E1265" i="19"/>
  <c r="F1265" i="19"/>
  <c r="B1266" i="19"/>
  <c r="A1266" i="19" s="1"/>
  <c r="C1266" i="19"/>
  <c r="D1266" i="19"/>
  <c r="E1266" i="19"/>
  <c r="F1266" i="19" s="1"/>
  <c r="B1267" i="19"/>
  <c r="C1267" i="19"/>
  <c r="D1267" i="19"/>
  <c r="E1267" i="19"/>
  <c r="F1267" i="19"/>
  <c r="A1268" i="19"/>
  <c r="B1268" i="19"/>
  <c r="C1268" i="19"/>
  <c r="D1268" i="19"/>
  <c r="E1268" i="19"/>
  <c r="F1268" i="19" s="1"/>
  <c r="B1269" i="19"/>
  <c r="A1269" i="19" s="1"/>
  <c r="C1269" i="19"/>
  <c r="D1269" i="19"/>
  <c r="E1269" i="19"/>
  <c r="F1269" i="19" s="1"/>
  <c r="A1270" i="19"/>
  <c r="B1270" i="19"/>
  <c r="C1270" i="19"/>
  <c r="D1270" i="19"/>
  <c r="E1270" i="19"/>
  <c r="F1270" i="19" s="1"/>
  <c r="B1271" i="19"/>
  <c r="A1271" i="19" s="1"/>
  <c r="C1271" i="19"/>
  <c r="D1271" i="19"/>
  <c r="E1271" i="19"/>
  <c r="F1271" i="19"/>
  <c r="B1272" i="19"/>
  <c r="C1272" i="19"/>
  <c r="D1272" i="19"/>
  <c r="A1272" i="19" s="1"/>
  <c r="E1272" i="19"/>
  <c r="F1272" i="19" s="1"/>
  <c r="B1273" i="19"/>
  <c r="A1273" i="19" s="1"/>
  <c r="C1273" i="19"/>
  <c r="D1273" i="19"/>
  <c r="E1273" i="19"/>
  <c r="F1273" i="19"/>
  <c r="B1274" i="19"/>
  <c r="C1274" i="19"/>
  <c r="D1274" i="19"/>
  <c r="A1274" i="19" s="1"/>
  <c r="E1274" i="19"/>
  <c r="F1274" i="19" s="1"/>
  <c r="B1275" i="19"/>
  <c r="C1275" i="19"/>
  <c r="D1275" i="19"/>
  <c r="A1275" i="19" s="1"/>
  <c r="E1275" i="19"/>
  <c r="F1275" i="19" s="1"/>
  <c r="B1276" i="19"/>
  <c r="C1276" i="19"/>
  <c r="A1276" i="19" s="1"/>
  <c r="D1276" i="19"/>
  <c r="E1276" i="19"/>
  <c r="F1276" i="19"/>
  <c r="A1277" i="19"/>
  <c r="B1277" i="19"/>
  <c r="C1277" i="19"/>
  <c r="D1277" i="19"/>
  <c r="E1277" i="19"/>
  <c r="F1277" i="19" s="1"/>
  <c r="A1278" i="19"/>
  <c r="B1278" i="19"/>
  <c r="C1278" i="19"/>
  <c r="D1278" i="19"/>
  <c r="E1278" i="19"/>
  <c r="F1278" i="19" s="1"/>
  <c r="B1279" i="19"/>
  <c r="A1279" i="19" s="1"/>
  <c r="C1279" i="19"/>
  <c r="D1279" i="19"/>
  <c r="E1279" i="19"/>
  <c r="F1279" i="19" s="1"/>
  <c r="B1280" i="19"/>
  <c r="C1280" i="19"/>
  <c r="A1280" i="19" s="1"/>
  <c r="D1280" i="19"/>
  <c r="E1280" i="19"/>
  <c r="F1280" i="19"/>
  <c r="B1281" i="19"/>
  <c r="A1281" i="19" s="1"/>
  <c r="C1281" i="19"/>
  <c r="D1281" i="19"/>
  <c r="E1281" i="19"/>
  <c r="F1281" i="19" s="1"/>
  <c r="B1282" i="19"/>
  <c r="C1282" i="19"/>
  <c r="D1282" i="19"/>
  <c r="E1282" i="19"/>
  <c r="F1282" i="19" s="1"/>
  <c r="A1283" i="19"/>
  <c r="B1283" i="19"/>
  <c r="C1283" i="19"/>
  <c r="D1283" i="19"/>
  <c r="E1283" i="19"/>
  <c r="F1283" i="19"/>
  <c r="B1284" i="19"/>
  <c r="C1284" i="19"/>
  <c r="A1284" i="19" s="1"/>
  <c r="D1284" i="19"/>
  <c r="E1284" i="19"/>
  <c r="F1284" i="19" s="1"/>
  <c r="B1285" i="19"/>
  <c r="C1285" i="19"/>
  <c r="D1285" i="19"/>
  <c r="E1285" i="19"/>
  <c r="F1285" i="19"/>
  <c r="A1286" i="19"/>
  <c r="B1286" i="19"/>
  <c r="C1286" i="19"/>
  <c r="D1286" i="19"/>
  <c r="E1286" i="19"/>
  <c r="F1286" i="19" s="1"/>
  <c r="B1287" i="19"/>
  <c r="C1287" i="19"/>
  <c r="D1287" i="19"/>
  <c r="E1287" i="19"/>
  <c r="F1287" i="19"/>
  <c r="B1288" i="19"/>
  <c r="C1288" i="19"/>
  <c r="D1288" i="19"/>
  <c r="A1288" i="19" s="1"/>
  <c r="E1288" i="19"/>
  <c r="F1288" i="19"/>
  <c r="B1289" i="19"/>
  <c r="A1289" i="19" s="1"/>
  <c r="C1289" i="19"/>
  <c r="D1289" i="19"/>
  <c r="E1289" i="19"/>
  <c r="F1289" i="19"/>
  <c r="B1290" i="19"/>
  <c r="C1290" i="19"/>
  <c r="D1290" i="19"/>
  <c r="A1290" i="19" s="1"/>
  <c r="E1290" i="19"/>
  <c r="F1290" i="19" s="1"/>
  <c r="B1291" i="19"/>
  <c r="C1291" i="19"/>
  <c r="A1291" i="19" s="1"/>
  <c r="D1291" i="19"/>
  <c r="E1291" i="19"/>
  <c r="F1291" i="19" s="1"/>
  <c r="B1292" i="19"/>
  <c r="C1292" i="19"/>
  <c r="A1292" i="19" s="1"/>
  <c r="D1292" i="19"/>
  <c r="E1292" i="19"/>
  <c r="F1292" i="19"/>
  <c r="B1293" i="19"/>
  <c r="C1293" i="19"/>
  <c r="A1293" i="19" s="1"/>
  <c r="D1293" i="19"/>
  <c r="E1293" i="19"/>
  <c r="F1293" i="19" s="1"/>
  <c r="B1294" i="19"/>
  <c r="A1294" i="19" s="1"/>
  <c r="C1294" i="19"/>
  <c r="D1294" i="19"/>
  <c r="E1294" i="19"/>
  <c r="F1294" i="19" s="1"/>
  <c r="B1295" i="19"/>
  <c r="A1295" i="19" s="1"/>
  <c r="C1295" i="19"/>
  <c r="D1295" i="19"/>
  <c r="E1295" i="19"/>
  <c r="F1295" i="19" s="1"/>
  <c r="B1296" i="19"/>
  <c r="C1296" i="19"/>
  <c r="D1296" i="19"/>
  <c r="E1296" i="19"/>
  <c r="F1296" i="19"/>
  <c r="B1297" i="19"/>
  <c r="A1297" i="19" s="1"/>
  <c r="C1297" i="19"/>
  <c r="D1297" i="19"/>
  <c r="E1297" i="19"/>
  <c r="F1297" i="19" s="1"/>
  <c r="B1298" i="19"/>
  <c r="C1298" i="19"/>
  <c r="D1298" i="19"/>
  <c r="E1298" i="19"/>
  <c r="F1298" i="19" s="1"/>
  <c r="B1299" i="19"/>
  <c r="C1299" i="19"/>
  <c r="A1299" i="19" s="1"/>
  <c r="D1299" i="19"/>
  <c r="E1299" i="19"/>
  <c r="F1299" i="19"/>
  <c r="B1300" i="19"/>
  <c r="C1300" i="19"/>
  <c r="A1300" i="19" s="1"/>
  <c r="D1300" i="19"/>
  <c r="E1300" i="19"/>
  <c r="F1300" i="19" s="1"/>
  <c r="A1301" i="19"/>
  <c r="B1301" i="19"/>
  <c r="C1301" i="19"/>
  <c r="D1301" i="19"/>
  <c r="E1301" i="19"/>
  <c r="F1301" i="19"/>
  <c r="B1302" i="19"/>
  <c r="C1302" i="19"/>
  <c r="A1302" i="19" s="1"/>
  <c r="D1302" i="19"/>
  <c r="E1302" i="19"/>
  <c r="F1302" i="19" s="1"/>
  <c r="B1303" i="19"/>
  <c r="C1303" i="19"/>
  <c r="D1303" i="19"/>
  <c r="E1303" i="19"/>
  <c r="F1303" i="19"/>
  <c r="A1304" i="19"/>
  <c r="B1304" i="19"/>
  <c r="C1304" i="19"/>
  <c r="D1304" i="19"/>
  <c r="E1304" i="19"/>
  <c r="F1304" i="19"/>
  <c r="B1305" i="19"/>
  <c r="A1305" i="19" s="1"/>
  <c r="C1305" i="19"/>
  <c r="D1305" i="19"/>
  <c r="E1305" i="19"/>
  <c r="F1305" i="19"/>
  <c r="B1306" i="19"/>
  <c r="C1306" i="19"/>
  <c r="D1306" i="19"/>
  <c r="E1306" i="19"/>
  <c r="F1306" i="19" s="1"/>
  <c r="A1307" i="19"/>
  <c r="B1307" i="19"/>
  <c r="C1307" i="19"/>
  <c r="D1307" i="19"/>
  <c r="E1307" i="19"/>
  <c r="F1307" i="19" s="1"/>
  <c r="A1308" i="19"/>
  <c r="B1308" i="19"/>
  <c r="C1308" i="19"/>
  <c r="D1308" i="19"/>
  <c r="E1308" i="19"/>
  <c r="F1308" i="19" s="1"/>
  <c r="B1309" i="19"/>
  <c r="C1309" i="19"/>
  <c r="A1309" i="19" s="1"/>
  <c r="D1309" i="19"/>
  <c r="E1309" i="19"/>
  <c r="F1309" i="19" s="1"/>
  <c r="A1310" i="19"/>
  <c r="B1310" i="19"/>
  <c r="C1310" i="19"/>
  <c r="D1310" i="19"/>
  <c r="E1310" i="19"/>
  <c r="F1310" i="19" s="1"/>
  <c r="B1311" i="19"/>
  <c r="C1311" i="19"/>
  <c r="D1311" i="19"/>
  <c r="E1311" i="19"/>
  <c r="F1311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B1314" i="19"/>
  <c r="C1314" i="19"/>
  <c r="D1314" i="19"/>
  <c r="E1314" i="19"/>
  <c r="F1314" i="19" s="1"/>
  <c r="A1315" i="19"/>
  <c r="B1315" i="19"/>
  <c r="C1315" i="19"/>
  <c r="D1315" i="19"/>
  <c r="E1315" i="19"/>
  <c r="F1315" i="19" s="1"/>
  <c r="B1316" i="19"/>
  <c r="C1316" i="19"/>
  <c r="A1316" i="19" s="1"/>
  <c r="D1316" i="19"/>
  <c r="E1316" i="19"/>
  <c r="F1316" i="19" s="1"/>
  <c r="B1317" i="19"/>
  <c r="A1317" i="19" s="1"/>
  <c r="C1317" i="19"/>
  <c r="D1317" i="19"/>
  <c r="E1317" i="19"/>
  <c r="F1317" i="19"/>
  <c r="B1318" i="19"/>
  <c r="C1318" i="19"/>
  <c r="D1318" i="19"/>
  <c r="E1318" i="19"/>
  <c r="F1318" i="19" s="1"/>
  <c r="B1319" i="19"/>
  <c r="C1319" i="19"/>
  <c r="D1319" i="19"/>
  <c r="E1319" i="19"/>
  <c r="F1319" i="19"/>
  <c r="A1320" i="19"/>
  <c r="B1320" i="19"/>
  <c r="C1320" i="19"/>
  <c r="D1320" i="19"/>
  <c r="E1320" i="19"/>
  <c r="F1320" i="19" s="1"/>
  <c r="B1321" i="19"/>
  <c r="C1321" i="19"/>
  <c r="D1321" i="19"/>
  <c r="E1321" i="19"/>
  <c r="F1321" i="19"/>
  <c r="A1322" i="19"/>
  <c r="B1322" i="19"/>
  <c r="C1322" i="19"/>
  <c r="D1322" i="19"/>
  <c r="E1322" i="19"/>
  <c r="F1322" i="19" s="1"/>
  <c r="B1323" i="19"/>
  <c r="C1323" i="19"/>
  <c r="D1323" i="19"/>
  <c r="A1323" i="19" s="1"/>
  <c r="E1323" i="19"/>
  <c r="F1323" i="19" s="1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 s="1"/>
  <c r="A1326" i="19"/>
  <c r="B1326" i="19"/>
  <c r="C1326" i="19"/>
  <c r="D1326" i="19"/>
  <c r="E1326" i="19"/>
  <c r="F1326" i="19" s="1"/>
  <c r="B1327" i="19"/>
  <c r="C1327" i="19"/>
  <c r="D1327" i="19"/>
  <c r="A1327" i="19" s="1"/>
  <c r="E1327" i="19"/>
  <c r="F1327" i="19" s="1"/>
  <c r="B1328" i="19"/>
  <c r="C1328" i="19"/>
  <c r="A1328" i="19" s="1"/>
  <c r="D1328" i="19"/>
  <c r="E1328" i="19"/>
  <c r="F1328" i="19"/>
  <c r="B1329" i="19"/>
  <c r="A1329" i="19" s="1"/>
  <c r="C1329" i="19"/>
  <c r="D1329" i="19"/>
  <c r="E1329" i="19"/>
  <c r="F1329" i="19" s="1"/>
  <c r="B1330" i="19"/>
  <c r="C1330" i="19"/>
  <c r="D1330" i="19"/>
  <c r="E1330" i="19"/>
  <c r="F1330" i="19" s="1"/>
  <c r="A1331" i="19"/>
  <c r="B1331" i="19"/>
  <c r="C1331" i="19"/>
  <c r="D1331" i="19"/>
  <c r="E1331" i="19"/>
  <c r="F1331" i="19"/>
  <c r="B1332" i="19"/>
  <c r="C1332" i="19"/>
  <c r="A1332" i="19" s="1"/>
  <c r="D1332" i="19"/>
  <c r="E1332" i="19"/>
  <c r="F1332" i="19" s="1"/>
  <c r="A1333" i="19"/>
  <c r="B1333" i="19"/>
  <c r="C1333" i="19"/>
  <c r="D1333" i="19"/>
  <c r="E1333" i="19"/>
  <c r="F1333" i="19" s="1"/>
  <c r="A1334" i="19"/>
  <c r="B1334" i="19"/>
  <c r="C1334" i="19"/>
  <c r="D1334" i="19"/>
  <c r="E1334" i="19"/>
  <c r="F1334" i="19" s="1"/>
  <c r="B1335" i="19"/>
  <c r="C1335" i="19"/>
  <c r="D1335" i="19"/>
  <c r="E1335" i="19"/>
  <c r="F1335" i="19"/>
  <c r="B1336" i="19"/>
  <c r="C1336" i="19"/>
  <c r="D1336" i="19"/>
  <c r="A1336" i="19" s="1"/>
  <c r="E1336" i="19"/>
  <c r="F1336" i="19"/>
  <c r="B1337" i="19"/>
  <c r="A1337" i="19" s="1"/>
  <c r="C1337" i="19"/>
  <c r="D1337" i="19"/>
  <c r="E1337" i="19"/>
  <c r="F1337" i="19"/>
  <c r="A1338" i="19"/>
  <c r="B1338" i="19"/>
  <c r="C1338" i="19"/>
  <c r="D1338" i="19"/>
  <c r="E1338" i="19"/>
  <c r="F1338" i="19" s="1"/>
  <c r="B1339" i="19"/>
  <c r="C1339" i="19"/>
  <c r="D1339" i="19"/>
  <c r="A1339" i="19" s="1"/>
  <c r="E1339" i="19"/>
  <c r="F1339" i="19" s="1"/>
  <c r="B1340" i="19"/>
  <c r="C1340" i="19"/>
  <c r="A1340" i="19" s="1"/>
  <c r="D1340" i="19"/>
  <c r="E1340" i="19"/>
  <c r="F1340" i="19"/>
  <c r="A1341" i="19"/>
  <c r="B1341" i="19"/>
  <c r="C1341" i="19"/>
  <c r="D1341" i="19"/>
  <c r="E1341" i="19"/>
  <c r="F1341" i="19" s="1"/>
  <c r="A1342" i="19"/>
  <c r="B1342" i="19"/>
  <c r="C1342" i="19"/>
  <c r="D1342" i="19"/>
  <c r="E1342" i="19"/>
  <c r="F1342" i="19" s="1"/>
  <c r="B1343" i="19"/>
  <c r="A1343" i="19" s="1"/>
  <c r="C1343" i="19"/>
  <c r="D1343" i="19"/>
  <c r="E1343" i="19"/>
  <c r="F1343" i="19"/>
  <c r="B1344" i="19"/>
  <c r="C1344" i="19"/>
  <c r="A1344" i="19" s="1"/>
  <c r="D1344" i="19"/>
  <c r="E1344" i="19"/>
  <c r="F1344" i="19"/>
  <c r="A1345" i="19"/>
  <c r="B1345" i="19"/>
  <c r="C1345" i="19"/>
  <c r="D1345" i="19"/>
  <c r="E1345" i="19"/>
  <c r="F1345" i="19" s="1"/>
  <c r="B1346" i="19"/>
  <c r="C1346" i="19"/>
  <c r="D1346" i="19"/>
  <c r="E1346" i="19"/>
  <c r="F1346" i="19" s="1"/>
  <c r="B1347" i="19"/>
  <c r="A1347" i="19" s="1"/>
  <c r="C1347" i="19"/>
  <c r="D1347" i="19"/>
  <c r="E1347" i="19"/>
  <c r="F1347" i="19"/>
  <c r="B1348" i="19"/>
  <c r="C1348" i="19"/>
  <c r="D1348" i="19"/>
  <c r="A1348" i="19" s="1"/>
  <c r="E1348" i="19"/>
  <c r="F1348" i="19" s="1"/>
  <c r="B1349" i="19"/>
  <c r="A1349" i="19" s="1"/>
  <c r="C1349" i="19"/>
  <c r="D1349" i="19"/>
  <c r="E1349" i="19"/>
  <c r="F1349" i="19"/>
  <c r="B1350" i="19"/>
  <c r="C1350" i="19"/>
  <c r="D1350" i="19"/>
  <c r="A1350" i="19" s="1"/>
  <c r="E1350" i="19"/>
  <c r="F1350" i="19" s="1"/>
  <c r="B1351" i="19"/>
  <c r="A1351" i="19" s="1"/>
  <c r="C1351" i="19"/>
  <c r="D1351" i="19"/>
  <c r="E1351" i="19"/>
  <c r="F1351" i="19"/>
  <c r="A1352" i="19"/>
  <c r="B1352" i="19"/>
  <c r="C1352" i="19"/>
  <c r="D1352" i="19"/>
  <c r="E1352" i="19"/>
  <c r="F1352" i="19"/>
  <c r="B1353" i="19"/>
  <c r="C1353" i="19"/>
  <c r="D1353" i="19"/>
  <c r="E1353" i="19"/>
  <c r="F1353" i="19"/>
  <c r="B1354" i="19"/>
  <c r="C1354" i="19"/>
  <c r="D1354" i="19"/>
  <c r="A1354" i="19" s="1"/>
  <c r="E1354" i="19"/>
  <c r="F1354" i="19" s="1"/>
  <c r="A1355" i="19"/>
  <c r="B1355" i="19"/>
  <c r="C1355" i="19"/>
  <c r="D1355" i="19"/>
  <c r="E1355" i="19"/>
  <c r="F1355" i="19" s="1"/>
  <c r="B1356" i="19"/>
  <c r="C1356" i="19"/>
  <c r="A1356" i="19" s="1"/>
  <c r="D1356" i="19"/>
  <c r="E1356" i="19"/>
  <c r="F1356" i="19" s="1"/>
  <c r="A1357" i="19"/>
  <c r="B1357" i="19"/>
  <c r="C1357" i="19"/>
  <c r="D1357" i="19"/>
  <c r="E1357" i="19"/>
  <c r="F1357" i="19" s="1"/>
  <c r="B1358" i="19"/>
  <c r="A1358" i="19" s="1"/>
  <c r="C1358" i="19"/>
  <c r="D1358" i="19"/>
  <c r="E1358" i="19"/>
  <c r="F1358" i="19" s="1"/>
  <c r="B1359" i="19"/>
  <c r="A1359" i="19" s="1"/>
  <c r="C1359" i="19"/>
  <c r="D1359" i="19"/>
  <c r="E1359" i="19"/>
  <c r="F1359" i="19"/>
  <c r="B1360" i="19"/>
  <c r="C1360" i="19"/>
  <c r="D1360" i="19"/>
  <c r="E1360" i="19"/>
  <c r="F1360" i="19"/>
  <c r="B1361" i="19"/>
  <c r="A1361" i="19" s="1"/>
  <c r="C1361" i="19"/>
  <c r="D1361" i="19"/>
  <c r="E1361" i="19"/>
  <c r="F1361" i="19"/>
  <c r="B1362" i="19"/>
  <c r="A1362" i="19" s="1"/>
  <c r="C1362" i="19"/>
  <c r="D1362" i="19"/>
  <c r="E1362" i="19"/>
  <c r="F1362" i="19" s="1"/>
  <c r="A1363" i="19"/>
  <c r="B1363" i="19"/>
  <c r="C1363" i="19"/>
  <c r="D1363" i="19"/>
  <c r="E1363" i="19"/>
  <c r="F1363" i="19" s="1"/>
  <c r="B1364" i="19"/>
  <c r="C1364" i="19"/>
  <c r="A1364" i="19" s="1"/>
  <c r="D1364" i="19"/>
  <c r="E1364" i="19"/>
  <c r="F1364" i="19" s="1"/>
  <c r="B1365" i="19"/>
  <c r="C1365" i="19"/>
  <c r="D1365" i="19"/>
  <c r="E1365" i="19"/>
  <c r="F1365" i="19"/>
  <c r="B1366" i="19"/>
  <c r="C1366" i="19"/>
  <c r="D1366" i="19"/>
  <c r="A1366" i="19" s="1"/>
  <c r="E1366" i="19"/>
  <c r="F1366" i="19" s="1"/>
  <c r="B1367" i="19"/>
  <c r="A1367" i="19" s="1"/>
  <c r="C1367" i="19"/>
  <c r="D1367" i="19"/>
  <c r="E1367" i="19"/>
  <c r="F1367" i="19"/>
  <c r="B1368" i="19"/>
  <c r="C1368" i="19"/>
  <c r="D1368" i="19"/>
  <c r="A1368" i="19" s="1"/>
  <c r="E1368" i="19"/>
  <c r="F1368" i="19" s="1"/>
  <c r="B1369" i="19"/>
  <c r="A1369" i="19" s="1"/>
  <c r="C1369" i="19"/>
  <c r="D1369" i="19"/>
  <c r="E1369" i="19"/>
  <c r="F1369" i="19"/>
  <c r="B1370" i="19"/>
  <c r="A1370" i="19" s="1"/>
  <c r="C1370" i="19"/>
  <c r="D1370" i="19"/>
  <c r="E1370" i="19"/>
  <c r="F1370" i="19" s="1"/>
  <c r="B1371" i="19"/>
  <c r="C1371" i="19"/>
  <c r="D1371" i="19"/>
  <c r="E1371" i="19"/>
  <c r="F1371" i="19" s="1"/>
  <c r="A1372" i="19"/>
  <c r="B1372" i="19"/>
  <c r="C1372" i="19"/>
  <c r="D1372" i="19"/>
  <c r="E1372" i="19"/>
  <c r="F1372" i="19" s="1"/>
  <c r="A1373" i="19"/>
  <c r="B1373" i="19"/>
  <c r="C1373" i="19"/>
  <c r="D1373" i="19"/>
  <c r="E1373" i="19"/>
  <c r="F1373" i="19" s="1"/>
  <c r="B1374" i="19"/>
  <c r="C1374" i="19"/>
  <c r="D1374" i="19"/>
  <c r="E1374" i="19"/>
  <c r="F1374" i="19" s="1"/>
  <c r="A1375" i="19"/>
  <c r="B1375" i="19"/>
  <c r="C1375" i="19"/>
  <c r="D1375" i="19"/>
  <c r="E1375" i="19"/>
  <c r="F1375" i="19"/>
  <c r="B1376" i="19"/>
  <c r="C1376" i="19"/>
  <c r="A1376" i="19" s="1"/>
  <c r="D1376" i="19"/>
  <c r="E1376" i="19"/>
  <c r="F1376" i="19"/>
  <c r="B1377" i="19"/>
  <c r="A1377" i="19" s="1"/>
  <c r="C1377" i="19"/>
  <c r="D1377" i="19"/>
  <c r="E1377" i="19"/>
  <c r="F1377" i="19"/>
  <c r="B1378" i="19"/>
  <c r="A1378" i="19" s="1"/>
  <c r="C1378" i="19"/>
  <c r="D1378" i="19"/>
  <c r="E1378" i="19"/>
  <c r="F1378" i="19" s="1"/>
  <c r="B1379" i="19"/>
  <c r="A1379" i="19" s="1"/>
  <c r="C1379" i="19"/>
  <c r="D1379" i="19"/>
  <c r="E1379" i="19"/>
  <c r="F1379" i="19" s="1"/>
  <c r="A1380" i="19"/>
  <c r="B1380" i="19"/>
  <c r="C1380" i="19"/>
  <c r="D1380" i="19"/>
  <c r="E1380" i="19"/>
  <c r="F1380" i="19" s="1"/>
  <c r="B1381" i="19"/>
  <c r="A1381" i="19" s="1"/>
  <c r="C1381" i="19"/>
  <c r="D1381" i="19"/>
  <c r="E1381" i="19"/>
  <c r="F1381" i="19"/>
  <c r="B1382" i="19"/>
  <c r="C1382" i="19"/>
  <c r="D1382" i="19"/>
  <c r="A1382" i="19" s="1"/>
  <c r="E1382" i="19"/>
  <c r="F1382" i="19" s="1"/>
  <c r="B1383" i="19"/>
  <c r="A1383" i="19" s="1"/>
  <c r="C1383" i="19"/>
  <c r="D1383" i="19"/>
  <c r="E1383" i="19"/>
  <c r="F1383" i="19"/>
  <c r="B1384" i="19"/>
  <c r="C1384" i="19"/>
  <c r="D1384" i="19"/>
  <c r="A1384" i="19" s="1"/>
  <c r="E1384" i="19"/>
  <c r="F1384" i="19"/>
  <c r="B1385" i="19"/>
  <c r="C1385" i="19"/>
  <c r="D1385" i="19"/>
  <c r="E1385" i="19"/>
  <c r="F1385" i="19"/>
  <c r="A1386" i="19"/>
  <c r="B1386" i="19"/>
  <c r="C1386" i="19"/>
  <c r="D1386" i="19"/>
  <c r="E1386" i="19"/>
  <c r="F1386" i="19" s="1"/>
  <c r="B1387" i="19"/>
  <c r="C1387" i="19"/>
  <c r="D1387" i="19"/>
  <c r="A1387" i="19" s="1"/>
  <c r="E1387" i="19"/>
  <c r="F1387" i="19" s="1"/>
  <c r="B1388" i="19"/>
  <c r="C1388" i="19"/>
  <c r="A1388" i="19" s="1"/>
  <c r="D1388" i="19"/>
  <c r="E1388" i="19"/>
  <c r="F1388" i="19" s="1"/>
  <c r="A1389" i="19"/>
  <c r="B1389" i="19"/>
  <c r="C1389" i="19"/>
  <c r="D1389" i="19"/>
  <c r="E1389" i="19"/>
  <c r="F1389" i="19" s="1"/>
  <c r="A1390" i="19"/>
  <c r="B1390" i="19"/>
  <c r="C1390" i="19"/>
  <c r="D1390" i="19"/>
  <c r="E1390" i="19"/>
  <c r="F1390" i="19" s="1"/>
  <c r="B1391" i="19"/>
  <c r="A1391" i="19" s="1"/>
  <c r="C1391" i="19"/>
  <c r="D1391" i="19"/>
  <c r="E1391" i="19"/>
  <c r="F1391" i="19" s="1"/>
  <c r="B1392" i="19"/>
  <c r="C1392" i="19"/>
  <c r="D1392" i="19"/>
  <c r="E1392" i="19"/>
  <c r="F1392" i="19"/>
  <c r="B1393" i="19"/>
  <c r="A1393" i="19" s="1"/>
  <c r="C1393" i="19"/>
  <c r="D1393" i="19"/>
  <c r="E1393" i="19"/>
  <c r="F1393" i="19"/>
  <c r="B1394" i="19"/>
  <c r="C1394" i="19"/>
  <c r="D1394" i="19"/>
  <c r="E1394" i="19"/>
  <c r="F1394" i="19" s="1"/>
  <c r="B1395" i="19"/>
  <c r="A1395" i="19" s="1"/>
  <c r="C1395" i="19"/>
  <c r="D1395" i="19"/>
  <c r="E1395" i="19"/>
  <c r="F1395" i="19" s="1"/>
  <c r="A1396" i="19"/>
  <c r="B1396" i="19"/>
  <c r="C1396" i="19"/>
  <c r="D1396" i="19"/>
  <c r="E1396" i="19"/>
  <c r="F1396" i="19" s="1"/>
  <c r="B1397" i="19"/>
  <c r="A1397" i="19" s="1"/>
  <c r="C1397" i="19"/>
  <c r="D1397" i="19"/>
  <c r="E1397" i="19"/>
  <c r="F1397" i="19" s="1"/>
  <c r="A1398" i="19"/>
  <c r="B1398" i="19"/>
  <c r="C1398" i="19"/>
  <c r="D1398" i="19"/>
  <c r="E1398" i="19"/>
  <c r="F1398" i="19" s="1"/>
  <c r="B1399" i="19"/>
  <c r="C1399" i="19"/>
  <c r="D1399" i="19"/>
  <c r="E1399" i="19"/>
  <c r="F1399" i="19"/>
  <c r="A1400" i="19"/>
  <c r="B1400" i="19"/>
  <c r="C1400" i="19"/>
  <c r="D1400" i="19"/>
  <c r="E1400" i="19"/>
  <c r="F1400" i="19" s="1"/>
  <c r="B1401" i="19"/>
  <c r="A1401" i="19" s="1"/>
  <c r="C1401" i="19"/>
  <c r="D1401" i="19"/>
  <c r="E1401" i="19"/>
  <c r="F1401" i="19"/>
  <c r="B1402" i="19"/>
  <c r="C1402" i="19"/>
  <c r="D1402" i="19"/>
  <c r="A1402" i="19" s="1"/>
  <c r="E1402" i="19"/>
  <c r="F1402" i="19" s="1"/>
  <c r="A1403" i="19"/>
  <c r="B1403" i="19"/>
  <c r="C1403" i="19"/>
  <c r="D1403" i="19"/>
  <c r="E1403" i="19"/>
  <c r="F1403" i="19" s="1"/>
  <c r="B1404" i="19"/>
  <c r="C1404" i="19"/>
  <c r="A1404" i="19" s="1"/>
  <c r="D1404" i="19"/>
  <c r="E1404" i="19"/>
  <c r="F1404" i="19"/>
  <c r="A1405" i="19"/>
  <c r="B1405" i="19"/>
  <c r="C1405" i="19"/>
  <c r="D1405" i="19"/>
  <c r="E1405" i="19"/>
  <c r="F1405" i="19" s="1"/>
  <c r="A1406" i="19"/>
  <c r="B1406" i="19"/>
  <c r="C1406" i="19"/>
  <c r="D1406" i="19"/>
  <c r="E1406" i="19"/>
  <c r="F1406" i="19" s="1"/>
  <c r="B1407" i="19"/>
  <c r="C1407" i="19"/>
  <c r="D1407" i="19"/>
  <c r="E1407" i="19"/>
  <c r="F1407" i="19" s="1"/>
  <c r="B1408" i="19"/>
  <c r="C1408" i="19"/>
  <c r="A1408" i="19" s="1"/>
  <c r="D1408" i="19"/>
  <c r="E1408" i="19"/>
  <c r="F1408" i="19"/>
  <c r="A1409" i="19"/>
  <c r="B1409" i="19"/>
  <c r="C1409" i="19"/>
  <c r="D1409" i="19"/>
  <c r="E1409" i="19"/>
  <c r="F1409" i="19" s="1"/>
  <c r="B1410" i="19"/>
  <c r="A1410" i="19" s="1"/>
  <c r="C1410" i="19"/>
  <c r="D1410" i="19"/>
  <c r="E1410" i="19"/>
  <c r="F1410" i="19" s="1"/>
  <c r="A1411" i="19"/>
  <c r="B1411" i="19"/>
  <c r="C1411" i="19"/>
  <c r="D1411" i="19"/>
  <c r="E1411" i="19"/>
  <c r="F1411" i="19" s="1"/>
  <c r="B1412" i="19"/>
  <c r="C1412" i="19"/>
  <c r="A1412" i="19" s="1"/>
  <c r="D1412" i="19"/>
  <c r="E1412" i="19"/>
  <c r="F1412" i="19" s="1"/>
  <c r="B1413" i="19"/>
  <c r="C1413" i="19"/>
  <c r="D1413" i="19"/>
  <c r="E1413" i="19"/>
  <c r="F1413" i="19" s="1"/>
  <c r="A1414" i="19"/>
  <c r="B1414" i="19"/>
  <c r="C1414" i="19"/>
  <c r="D1414" i="19"/>
  <c r="E1414" i="19"/>
  <c r="F1414" i="19" s="1"/>
  <c r="B1415" i="19"/>
  <c r="C1415" i="19"/>
  <c r="D1415" i="19"/>
  <c r="E1415" i="19"/>
  <c r="F1415" i="19"/>
  <c r="B1416" i="19"/>
  <c r="C1416" i="19"/>
  <c r="D1416" i="19"/>
  <c r="A1416" i="19" s="1"/>
  <c r="E1416" i="19"/>
  <c r="F1416" i="19"/>
  <c r="B1417" i="19"/>
  <c r="C1417" i="19"/>
  <c r="D1417" i="19"/>
  <c r="E1417" i="19"/>
  <c r="F1417" i="19"/>
  <c r="A1418" i="19"/>
  <c r="B1418" i="19"/>
  <c r="C1418" i="19"/>
  <c r="D1418" i="19"/>
  <c r="E1418" i="19"/>
  <c r="F1418" i="19" s="1"/>
  <c r="B1419" i="19"/>
  <c r="C1419" i="19"/>
  <c r="A1419" i="19" s="1"/>
  <c r="D1419" i="19"/>
  <c r="E1419" i="19"/>
  <c r="F1419" i="19" s="1"/>
  <c r="B1420" i="19"/>
  <c r="C1420" i="19"/>
  <c r="A1420" i="19" s="1"/>
  <c r="D1420" i="19"/>
  <c r="E1420" i="19"/>
  <c r="F1420" i="19"/>
  <c r="A1421" i="19"/>
  <c r="B1421" i="19"/>
  <c r="C1421" i="19"/>
  <c r="D1421" i="19"/>
  <c r="E1421" i="19"/>
  <c r="F1421" i="19" s="1"/>
  <c r="B1422" i="19"/>
  <c r="C1422" i="19"/>
  <c r="D1422" i="19"/>
  <c r="E1422" i="19"/>
  <c r="F1422" i="19" s="1"/>
  <c r="A1423" i="19"/>
  <c r="B1423" i="19"/>
  <c r="C1423" i="19"/>
  <c r="D1423" i="19"/>
  <c r="E1423" i="19"/>
  <c r="F1423" i="19"/>
  <c r="B1424" i="19"/>
  <c r="C1424" i="19"/>
  <c r="D1424" i="19"/>
  <c r="E1424" i="19"/>
  <c r="F1424" i="19"/>
  <c r="B1425" i="19"/>
  <c r="A1425" i="19" s="1"/>
  <c r="C1425" i="19"/>
  <c r="D1425" i="19"/>
  <c r="E1425" i="19"/>
  <c r="F1425" i="19" s="1"/>
  <c r="B1426" i="19"/>
  <c r="A1426" i="19" s="1"/>
  <c r="C1426" i="19"/>
  <c r="D1426" i="19"/>
  <c r="E1426" i="19"/>
  <c r="F1426" i="19" s="1"/>
  <c r="B1427" i="19"/>
  <c r="C1427" i="19"/>
  <c r="A1427" i="19" s="1"/>
  <c r="D1427" i="19"/>
  <c r="E1427" i="19"/>
  <c r="F1427" i="19" s="1"/>
  <c r="B1428" i="19"/>
  <c r="C1428" i="19"/>
  <c r="A1428" i="19" s="1"/>
  <c r="D1428" i="19"/>
  <c r="E1428" i="19"/>
  <c r="F1428" i="19" s="1"/>
  <c r="B1429" i="19"/>
  <c r="C1429" i="19"/>
  <c r="A1429" i="19" s="1"/>
  <c r="D1429" i="19"/>
  <c r="E1429" i="19"/>
  <c r="F1429" i="19"/>
  <c r="A1430" i="19"/>
  <c r="B1430" i="19"/>
  <c r="C1430" i="19"/>
  <c r="D1430" i="19"/>
  <c r="E1430" i="19"/>
  <c r="F1430" i="19" s="1"/>
  <c r="B1431" i="19"/>
  <c r="C1431" i="19"/>
  <c r="D1431" i="19"/>
  <c r="E1431" i="19"/>
  <c r="F1431" i="19"/>
  <c r="A1432" i="19"/>
  <c r="B1432" i="19"/>
  <c r="C1432" i="19"/>
  <c r="D1432" i="19"/>
  <c r="E1432" i="19"/>
  <c r="F1432" i="19"/>
  <c r="B1433" i="19"/>
  <c r="C1433" i="19"/>
  <c r="D1433" i="19"/>
  <c r="E1433" i="19"/>
  <c r="F1433" i="19"/>
  <c r="B1434" i="19"/>
  <c r="C1434" i="19"/>
  <c r="D1434" i="19"/>
  <c r="E1434" i="19"/>
  <c r="F1434" i="19" s="1"/>
  <c r="A1435" i="19"/>
  <c r="B1435" i="19"/>
  <c r="C1435" i="19"/>
  <c r="D1435" i="19"/>
  <c r="E1435" i="19"/>
  <c r="F1435" i="19" s="1"/>
  <c r="A1436" i="19"/>
  <c r="B1436" i="19"/>
  <c r="C1436" i="19"/>
  <c r="D1436" i="19"/>
  <c r="E1436" i="19"/>
  <c r="F1436" i="19" s="1"/>
  <c r="B1437" i="19"/>
  <c r="C1437" i="19"/>
  <c r="A1437" i="19" s="1"/>
  <c r="D1437" i="19"/>
  <c r="E1437" i="19"/>
  <c r="F1437" i="19" s="1"/>
  <c r="A1438" i="19"/>
  <c r="B1438" i="19"/>
  <c r="C1438" i="19"/>
  <c r="D1438" i="19"/>
  <c r="E1438" i="19"/>
  <c r="F1438" i="19" s="1"/>
  <c r="B1439" i="19"/>
  <c r="A1439" i="19" s="1"/>
  <c r="C1439" i="19"/>
  <c r="D1439" i="19"/>
  <c r="E1439" i="19"/>
  <c r="F1439" i="19" s="1"/>
  <c r="B1440" i="19"/>
  <c r="C1440" i="19"/>
  <c r="A1440" i="19" s="1"/>
  <c r="D1440" i="19"/>
  <c r="E1440" i="19"/>
  <c r="F1440" i="19"/>
  <c r="B1441" i="19"/>
  <c r="A1441" i="19" s="1"/>
  <c r="C1441" i="19"/>
  <c r="D1441" i="19"/>
  <c r="E1441" i="19"/>
  <c r="F1441" i="19" s="1"/>
  <c r="B1442" i="19"/>
  <c r="A1442" i="19" s="1"/>
  <c r="C1442" i="19"/>
  <c r="D1442" i="19"/>
  <c r="E1442" i="19"/>
  <c r="F1442" i="19" s="1"/>
  <c r="A1443" i="19"/>
  <c r="B1443" i="19"/>
  <c r="C1443" i="19"/>
  <c r="D1443" i="19"/>
  <c r="E1443" i="19"/>
  <c r="F1443" i="19" s="1"/>
  <c r="B1444" i="19"/>
  <c r="C1444" i="19"/>
  <c r="A1444" i="19" s="1"/>
  <c r="D1444" i="19"/>
  <c r="E1444" i="19"/>
  <c r="F1444" i="19" s="1"/>
  <c r="B1445" i="19"/>
  <c r="C1445" i="19"/>
  <c r="D1445" i="19"/>
  <c r="E1445" i="19"/>
  <c r="F1445" i="19"/>
  <c r="B1446" i="19"/>
  <c r="C1446" i="19"/>
  <c r="A1446" i="19" s="1"/>
  <c r="D1446" i="19"/>
  <c r="E1446" i="19"/>
  <c r="F1446" i="19" s="1"/>
  <c r="B1447" i="19"/>
  <c r="A1447" i="19" s="1"/>
  <c r="C1447" i="19"/>
  <c r="D1447" i="19"/>
  <c r="E1447" i="19"/>
  <c r="F1447" i="19"/>
  <c r="B1448" i="19"/>
  <c r="C1448" i="19"/>
  <c r="D1448" i="19"/>
  <c r="A1448" i="19" s="1"/>
  <c r="E1448" i="19"/>
  <c r="F1448" i="19" s="1"/>
  <c r="B1449" i="19"/>
  <c r="C1449" i="19"/>
  <c r="D1449" i="19"/>
  <c r="E1449" i="19"/>
  <c r="F1449" i="19"/>
  <c r="B1450" i="19"/>
  <c r="A1450" i="19" s="1"/>
  <c r="C1450" i="19"/>
  <c r="D1450" i="19"/>
  <c r="E1450" i="19"/>
  <c r="F1450" i="19" s="1"/>
  <c r="B1451" i="19"/>
  <c r="C1451" i="19"/>
  <c r="D1451" i="19"/>
  <c r="A1451" i="19" s="1"/>
  <c r="E1451" i="19"/>
  <c r="F1451" i="19" s="1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 s="1"/>
  <c r="A1454" i="19"/>
  <c r="B1454" i="19"/>
  <c r="C1454" i="19"/>
  <c r="D1454" i="19"/>
  <c r="E1454" i="19"/>
  <c r="F1454" i="19" s="1"/>
  <c r="A1455" i="19"/>
  <c r="B1455" i="19"/>
  <c r="C1455" i="19"/>
  <c r="D1455" i="19"/>
  <c r="E1455" i="19"/>
  <c r="F1455" i="19"/>
  <c r="B1456" i="19"/>
  <c r="C1456" i="19"/>
  <c r="A1456" i="19" s="1"/>
  <c r="D1456" i="19"/>
  <c r="E1456" i="19"/>
  <c r="F1456" i="19"/>
  <c r="A1457" i="19"/>
  <c r="B1457" i="19"/>
  <c r="C1457" i="19"/>
  <c r="D1457" i="19"/>
  <c r="E1457" i="19"/>
  <c r="F1457" i="19" s="1"/>
  <c r="B1458" i="19"/>
  <c r="C1458" i="19"/>
  <c r="D1458" i="19"/>
  <c r="E1458" i="19"/>
  <c r="F1458" i="19" s="1"/>
  <c r="B1459" i="19"/>
  <c r="A1459" i="19" s="1"/>
  <c r="C1459" i="19"/>
  <c r="D1459" i="19"/>
  <c r="E1459" i="19"/>
  <c r="F1459" i="19"/>
  <c r="B1460" i="19"/>
  <c r="C1460" i="19"/>
  <c r="D1460" i="19"/>
  <c r="A1460" i="19" s="1"/>
  <c r="E1460" i="19"/>
  <c r="F1460" i="19" s="1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 s="1"/>
  <c r="B1463" i="19"/>
  <c r="A1463" i="19" s="1"/>
  <c r="C1463" i="19"/>
  <c r="D1463" i="19"/>
  <c r="E1463" i="19"/>
  <c r="F1463" i="19"/>
  <c r="A1464" i="19"/>
  <c r="B1464" i="19"/>
  <c r="C1464" i="19"/>
  <c r="D1464" i="19"/>
  <c r="E1464" i="19"/>
  <c r="F1464" i="19"/>
  <c r="B1465" i="19"/>
  <c r="C1465" i="19"/>
  <c r="D1465" i="19"/>
  <c r="E1465" i="19"/>
  <c r="F1465" i="19"/>
  <c r="B1466" i="19"/>
  <c r="C1466" i="19"/>
  <c r="D1466" i="19"/>
  <c r="A1466" i="19" s="1"/>
  <c r="E1466" i="19"/>
  <c r="F1466" i="19" s="1"/>
  <c r="A1467" i="19"/>
  <c r="B1467" i="19"/>
  <c r="C1467" i="19"/>
  <c r="D1467" i="19"/>
  <c r="E1467" i="19"/>
  <c r="F1467" i="19" s="1"/>
  <c r="B1468" i="19"/>
  <c r="C1468" i="19"/>
  <c r="A1468" i="19" s="1"/>
  <c r="D1468" i="19"/>
  <c r="E1468" i="19"/>
  <c r="F1468" i="19"/>
  <c r="A1469" i="19"/>
  <c r="B1469" i="19"/>
  <c r="C1469" i="19"/>
  <c r="D1469" i="19"/>
  <c r="E1469" i="19"/>
  <c r="F1469" i="19" s="1"/>
  <c r="A1470" i="19"/>
  <c r="B1470" i="19"/>
  <c r="C1470" i="19"/>
  <c r="D1470" i="19"/>
  <c r="E1470" i="19"/>
  <c r="F1470" i="19" s="1"/>
  <c r="B1471" i="19"/>
  <c r="A1471" i="19" s="1"/>
  <c r="C1471" i="19"/>
  <c r="D1471" i="19"/>
  <c r="E1471" i="19"/>
  <c r="F1471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B1474" i="19"/>
  <c r="C1474" i="19"/>
  <c r="D1474" i="19"/>
  <c r="E1474" i="19"/>
  <c r="F1474" i="19" s="1"/>
  <c r="B1475" i="19"/>
  <c r="A1475" i="19" s="1"/>
  <c r="C1475" i="19"/>
  <c r="D1475" i="19"/>
  <c r="E1475" i="19"/>
  <c r="F1475" i="19"/>
  <c r="A1476" i="19"/>
  <c r="B1476" i="19"/>
  <c r="C1476" i="19"/>
  <c r="D1476" i="19"/>
  <c r="E1476" i="19"/>
  <c r="F1476" i="19" s="1"/>
  <c r="A1477" i="19"/>
  <c r="B1477" i="19"/>
  <c r="C1477" i="19"/>
  <c r="D1477" i="19"/>
  <c r="E1477" i="19"/>
  <c r="F1477" i="19"/>
  <c r="B1478" i="19"/>
  <c r="C1478" i="19"/>
  <c r="A1478" i="19" s="1"/>
  <c r="D1478" i="19"/>
  <c r="E1478" i="19"/>
  <c r="F1478" i="19" s="1"/>
  <c r="B1479" i="19"/>
  <c r="A1479" i="19" s="1"/>
  <c r="C1479" i="19"/>
  <c r="D1479" i="19"/>
  <c r="E1479" i="19"/>
  <c r="F1479" i="19"/>
  <c r="A1480" i="19"/>
  <c r="B1480" i="19"/>
  <c r="C1480" i="19"/>
  <c r="D1480" i="19"/>
  <c r="E1480" i="19"/>
  <c r="F1480" i="19"/>
  <c r="B1481" i="19"/>
  <c r="A1481" i="19" s="1"/>
  <c r="C1481" i="19"/>
  <c r="D1481" i="19"/>
  <c r="E1481" i="19"/>
  <c r="F1481" i="19"/>
  <c r="A1482" i="19"/>
  <c r="B1482" i="19"/>
  <c r="C1482" i="19"/>
  <c r="D1482" i="19"/>
  <c r="E1482" i="19"/>
  <c r="F1482" i="19" s="1"/>
  <c r="A1483" i="19"/>
  <c r="B1483" i="19"/>
  <c r="C1483" i="19"/>
  <c r="D1483" i="19"/>
  <c r="E1483" i="19"/>
  <c r="F1483" i="19" s="1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 s="1"/>
  <c r="A1486" i="19"/>
  <c r="B1486" i="19"/>
  <c r="C1486" i="19"/>
  <c r="D1486" i="19"/>
  <c r="E1486" i="19"/>
  <c r="F1486" i="19" s="1"/>
  <c r="B1487" i="19"/>
  <c r="A1487" i="19" s="1"/>
  <c r="C1487" i="19"/>
  <c r="D1487" i="19"/>
  <c r="E1487" i="19"/>
  <c r="F1487" i="19" s="1"/>
  <c r="B1488" i="19"/>
  <c r="C1488" i="19"/>
  <c r="D1488" i="19"/>
  <c r="E1488" i="19"/>
  <c r="F1488" i="19"/>
  <c r="B1489" i="19"/>
  <c r="A1489" i="19" s="1"/>
  <c r="C1489" i="19"/>
  <c r="D1489" i="19"/>
  <c r="E1489" i="19"/>
  <c r="F1489" i="19"/>
  <c r="B1490" i="19"/>
  <c r="A1490" i="19" s="1"/>
  <c r="C1490" i="19"/>
  <c r="D1490" i="19"/>
  <c r="E1490" i="19"/>
  <c r="F1490" i="19" s="1"/>
  <c r="B1491" i="19"/>
  <c r="A1491" i="19" s="1"/>
  <c r="C1491" i="19"/>
  <c r="D1491" i="19"/>
  <c r="E1491" i="19"/>
  <c r="F1491" i="19" s="1"/>
  <c r="A1492" i="19"/>
  <c r="B1492" i="19"/>
  <c r="C1492" i="19"/>
  <c r="D1492" i="19"/>
  <c r="E1492" i="19"/>
  <c r="F1492" i="19" s="1"/>
  <c r="B1493" i="19"/>
  <c r="A1493" i="19" s="1"/>
  <c r="C1493" i="19"/>
  <c r="D1493" i="19"/>
  <c r="E1493" i="19"/>
  <c r="F1493" i="19" s="1"/>
  <c r="B1494" i="19"/>
  <c r="C1494" i="19"/>
  <c r="D1494" i="19"/>
  <c r="A1494" i="19" s="1"/>
  <c r="E1494" i="19"/>
  <c r="F1494" i="19" s="1"/>
  <c r="B1495" i="19"/>
  <c r="C1495" i="19"/>
  <c r="D1495" i="19"/>
  <c r="E1495" i="19"/>
  <c r="F1495" i="19"/>
  <c r="B1496" i="19"/>
  <c r="C1496" i="19"/>
  <c r="D1496" i="19"/>
  <c r="A1496" i="19" s="1"/>
  <c r="E1496" i="19"/>
  <c r="F1496" i="19"/>
  <c r="B1497" i="19"/>
  <c r="A1497" i="19" s="1"/>
  <c r="C1497" i="19"/>
  <c r="D1497" i="19"/>
  <c r="E1497" i="19"/>
  <c r="F1497" i="19"/>
  <c r="B1498" i="19"/>
  <c r="A1498" i="19" s="1"/>
  <c r="C1498" i="19"/>
  <c r="D1498" i="19"/>
  <c r="E1498" i="19"/>
  <c r="F1498" i="19" s="1"/>
  <c r="B1499" i="19"/>
  <c r="C1499" i="19"/>
  <c r="D1499" i="19"/>
  <c r="A1499" i="19" s="1"/>
  <c r="E1499" i="19"/>
  <c r="F1499" i="19" s="1"/>
  <c r="A1500" i="19"/>
  <c r="B1500" i="19"/>
  <c r="C1500" i="19"/>
  <c r="D1500" i="19"/>
  <c r="E1500" i="19"/>
  <c r="F1500" i="19" s="1"/>
  <c r="A1501" i="19"/>
  <c r="B1501" i="19"/>
  <c r="C1501" i="19"/>
  <c r="D1501" i="19"/>
  <c r="E1501" i="19"/>
  <c r="F1501" i="19" s="1"/>
  <c r="A1502" i="19"/>
  <c r="B1502" i="19"/>
  <c r="C1502" i="19"/>
  <c r="D1502" i="19"/>
  <c r="E1502" i="19"/>
  <c r="F1502" i="19" s="1"/>
  <c r="B1503" i="19"/>
  <c r="A1503" i="19" s="1"/>
  <c r="C1503" i="19"/>
  <c r="D1503" i="19"/>
  <c r="E1503" i="19"/>
  <c r="F1503" i="19" s="1"/>
  <c r="B1504" i="19"/>
  <c r="C1504" i="19"/>
  <c r="A1504" i="19" s="1"/>
  <c r="D1504" i="19"/>
  <c r="E1504" i="19"/>
  <c r="F1504" i="19"/>
  <c r="B1505" i="19"/>
  <c r="A1505" i="19" s="1"/>
  <c r="C1505" i="19"/>
  <c r="D1505" i="19"/>
  <c r="E1505" i="19"/>
  <c r="F1505" i="19" s="1"/>
  <c r="B1506" i="19"/>
  <c r="A1506" i="19" s="1"/>
  <c r="C1506" i="19"/>
  <c r="D1506" i="19"/>
  <c r="E1506" i="19"/>
  <c r="F1506" i="19" s="1"/>
  <c r="B1507" i="19"/>
  <c r="C1507" i="19"/>
  <c r="D1507" i="19"/>
  <c r="E1507" i="19"/>
  <c r="F1507" i="19" s="1"/>
  <c r="A1508" i="19"/>
  <c r="B1508" i="19"/>
  <c r="C1508" i="19"/>
  <c r="D1508" i="19"/>
  <c r="E1508" i="19"/>
  <c r="F1508" i="19" s="1"/>
  <c r="B1509" i="19"/>
  <c r="A1509" i="19" s="1"/>
  <c r="C1509" i="19"/>
  <c r="D1509" i="19"/>
  <c r="E1509" i="19"/>
  <c r="F1509" i="19" s="1"/>
  <c r="B1510" i="19"/>
  <c r="C1510" i="19"/>
  <c r="D1510" i="19"/>
  <c r="E1510" i="19"/>
  <c r="F1510" i="19" s="1"/>
  <c r="B1511" i="19"/>
  <c r="C1511" i="19"/>
  <c r="D1511" i="19"/>
  <c r="E1511" i="19"/>
  <c r="F1511" i="19"/>
  <c r="B1512" i="19"/>
  <c r="C1512" i="19"/>
  <c r="D1512" i="19"/>
  <c r="A1512" i="19" s="1"/>
  <c r="E1512" i="19"/>
  <c r="F1512" i="19"/>
  <c r="B1513" i="19"/>
  <c r="C1513" i="19"/>
  <c r="D1513" i="19"/>
  <c r="E1513" i="19"/>
  <c r="F1513" i="19"/>
  <c r="B1514" i="19"/>
  <c r="A1514" i="19" s="1"/>
  <c r="C1514" i="19"/>
  <c r="D1514" i="19"/>
  <c r="E1514" i="19"/>
  <c r="F1514" i="19" s="1"/>
  <c r="B1515" i="19"/>
  <c r="C1515" i="19"/>
  <c r="D1515" i="19"/>
  <c r="A1515" i="19" s="1"/>
  <c r="E1515" i="19"/>
  <c r="F1515" i="19" s="1"/>
  <c r="B1516" i="19"/>
  <c r="C1516" i="19"/>
  <c r="A1516" i="19" s="1"/>
  <c r="D1516" i="19"/>
  <c r="E1516" i="19"/>
  <c r="F1516" i="19" s="1"/>
  <c r="A1517" i="19"/>
  <c r="B1517" i="19"/>
  <c r="C1517" i="19"/>
  <c r="D1517" i="19"/>
  <c r="E1517" i="19"/>
  <c r="F1517" i="19" s="1"/>
  <c r="A1518" i="19"/>
  <c r="B1518" i="19"/>
  <c r="C1518" i="19"/>
  <c r="D1518" i="19"/>
  <c r="E1518" i="19"/>
  <c r="F1518" i="19" s="1"/>
  <c r="B1519" i="19"/>
  <c r="A1519" i="19" s="1"/>
  <c r="C1519" i="19"/>
  <c r="D1519" i="19"/>
  <c r="E1519" i="19"/>
  <c r="F1519" i="19" s="1"/>
  <c r="B1520" i="19"/>
  <c r="C1520" i="19"/>
  <c r="A1520" i="19" s="1"/>
  <c r="D1520" i="19"/>
  <c r="E1520" i="19"/>
  <c r="F1520" i="19"/>
  <c r="B1521" i="19"/>
  <c r="A1521" i="19" s="1"/>
  <c r="C1521" i="19"/>
  <c r="D1521" i="19"/>
  <c r="E1521" i="19"/>
  <c r="F1521" i="19" s="1"/>
  <c r="B1522" i="19"/>
  <c r="C1522" i="19"/>
  <c r="D1522" i="19"/>
  <c r="E1522" i="19"/>
  <c r="F1522" i="19" s="1"/>
  <c r="B1523" i="19"/>
  <c r="A1523" i="19" s="1"/>
  <c r="C1523" i="19"/>
  <c r="D1523" i="19"/>
  <c r="E1523" i="19"/>
  <c r="F1523" i="19" s="1"/>
  <c r="B1524" i="19"/>
  <c r="C1524" i="19"/>
  <c r="D1524" i="19"/>
  <c r="A1524" i="19" s="1"/>
  <c r="E1524" i="19"/>
  <c r="F1524" i="19" s="1"/>
  <c r="B1525" i="19"/>
  <c r="A1525" i="19" s="1"/>
  <c r="C1525" i="19"/>
  <c r="D1525" i="19"/>
  <c r="E1525" i="19"/>
  <c r="F1525" i="19" s="1"/>
  <c r="B1526" i="19"/>
  <c r="C1526" i="19"/>
  <c r="D1526" i="19"/>
  <c r="A1526" i="19" s="1"/>
  <c r="E1526" i="19"/>
  <c r="F1526" i="19" s="1"/>
  <c r="B1527" i="19"/>
  <c r="C1527" i="19"/>
  <c r="D1527" i="19"/>
  <c r="E1527" i="19"/>
  <c r="F1527" i="19"/>
  <c r="B1528" i="19"/>
  <c r="C1528" i="19"/>
  <c r="D1528" i="19"/>
  <c r="A1528" i="19" s="1"/>
  <c r="E1528" i="19"/>
  <c r="F1528" i="19" s="1"/>
  <c r="B1529" i="19"/>
  <c r="C1529" i="19"/>
  <c r="D1529" i="19"/>
  <c r="E1529" i="19"/>
  <c r="F1529" i="19"/>
  <c r="A1530" i="19"/>
  <c r="B1530" i="19"/>
  <c r="C1530" i="19"/>
  <c r="D1530" i="19"/>
  <c r="E1530" i="19"/>
  <c r="F1530" i="19" s="1"/>
  <c r="A1531" i="19"/>
  <c r="B1531" i="19"/>
  <c r="C1531" i="19"/>
  <c r="D1531" i="19"/>
  <c r="E1531" i="19"/>
  <c r="F1531" i="19" s="1"/>
  <c r="B1532" i="19"/>
  <c r="C1532" i="19"/>
  <c r="A1532" i="19" s="1"/>
  <c r="D1532" i="19"/>
  <c r="E1532" i="19"/>
  <c r="F1532" i="19" s="1"/>
  <c r="A1533" i="19"/>
  <c r="B1533" i="19"/>
  <c r="C1533" i="19"/>
  <c r="D1533" i="19"/>
  <c r="E1533" i="19"/>
  <c r="F1533" i="19" s="1"/>
  <c r="B1534" i="19"/>
  <c r="A1534" i="19" s="1"/>
  <c r="C1534" i="19"/>
  <c r="D1534" i="19"/>
  <c r="E1534" i="19"/>
  <c r="F1534" i="19" s="1"/>
  <c r="B1535" i="19"/>
  <c r="A1535" i="19" s="1"/>
  <c r="C1535" i="19"/>
  <c r="D1535" i="19"/>
  <c r="E1535" i="19"/>
  <c r="F1535" i="19"/>
  <c r="B1536" i="19"/>
  <c r="C1536" i="19"/>
  <c r="A1536" i="19" s="1"/>
  <c r="D1536" i="19"/>
  <c r="E1536" i="19"/>
  <c r="F1536" i="19"/>
  <c r="B1537" i="19"/>
  <c r="A1537" i="19" s="1"/>
  <c r="C1537" i="19"/>
  <c r="D1537" i="19"/>
  <c r="E1537" i="19"/>
  <c r="F1537" i="19" s="1"/>
  <c r="B1538" i="19"/>
  <c r="A1538" i="19" s="1"/>
  <c r="C1538" i="19"/>
  <c r="D1538" i="19"/>
  <c r="E1538" i="19"/>
  <c r="F1538" i="19" s="1"/>
  <c r="A1539" i="19"/>
  <c r="B1539" i="19"/>
  <c r="C1539" i="19"/>
  <c r="D1539" i="19"/>
  <c r="E1539" i="19"/>
  <c r="F1539" i="19" s="1"/>
  <c r="B1540" i="19"/>
  <c r="C1540" i="19"/>
  <c r="A1540" i="19" s="1"/>
  <c r="D1540" i="19"/>
  <c r="E1540" i="19"/>
  <c r="F1540" i="19" s="1"/>
  <c r="B1541" i="19"/>
  <c r="C1541" i="19"/>
  <c r="D1541" i="19"/>
  <c r="E1541" i="19"/>
  <c r="F1541" i="19" s="1"/>
  <c r="B1542" i="19"/>
  <c r="C1542" i="19"/>
  <c r="D1542" i="19"/>
  <c r="A1542" i="19" s="1"/>
  <c r="E1542" i="19"/>
  <c r="F1542" i="19" s="1"/>
  <c r="B1543" i="19"/>
  <c r="A1543" i="19" s="1"/>
  <c r="C1543" i="19"/>
  <c r="D1543" i="19"/>
  <c r="E1543" i="19"/>
  <c r="F1543" i="19"/>
  <c r="B1544" i="19"/>
  <c r="C1544" i="19"/>
  <c r="D1544" i="19"/>
  <c r="A1544" i="19" s="1"/>
  <c r="E1544" i="19"/>
  <c r="F1544" i="19" s="1"/>
  <c r="B1545" i="19"/>
  <c r="C1545" i="19"/>
  <c r="D1545" i="19"/>
  <c r="E1545" i="19"/>
  <c r="F1545" i="19"/>
  <c r="B1546" i="19"/>
  <c r="A1546" i="19" s="1"/>
  <c r="C1546" i="19"/>
  <c r="D1546" i="19"/>
  <c r="E1546" i="19"/>
  <c r="F1546" i="19" s="1"/>
  <c r="B1547" i="19"/>
  <c r="C1547" i="19"/>
  <c r="D1547" i="19"/>
  <c r="E1547" i="19"/>
  <c r="F1547" i="19" s="1"/>
  <c r="A1548" i="19"/>
  <c r="B1548" i="19"/>
  <c r="C1548" i="19"/>
  <c r="D1548" i="19"/>
  <c r="E1548" i="19"/>
  <c r="F1548" i="19" s="1"/>
  <c r="A1549" i="19"/>
  <c r="B1549" i="19"/>
  <c r="C1549" i="19"/>
  <c r="D1549" i="19"/>
  <c r="E1549" i="19"/>
  <c r="F1549" i="19" s="1"/>
  <c r="B1550" i="19"/>
  <c r="C1550" i="19"/>
  <c r="D1550" i="19"/>
  <c r="E1550" i="19"/>
  <c r="F1550" i="19" s="1"/>
  <c r="B1551" i="19"/>
  <c r="A1551" i="19" s="1"/>
  <c r="C1551" i="19"/>
  <c r="D1551" i="19"/>
  <c r="E1551" i="19"/>
  <c r="F1551" i="19"/>
  <c r="B1552" i="19"/>
  <c r="C1552" i="19"/>
  <c r="A1552" i="19" s="1"/>
  <c r="D1552" i="19"/>
  <c r="E1552" i="19"/>
  <c r="F1552" i="19"/>
  <c r="B1553" i="19"/>
  <c r="A1553" i="19" s="1"/>
  <c r="C1553" i="19"/>
  <c r="D1553" i="19"/>
  <c r="E1553" i="19"/>
  <c r="F1553" i="19"/>
  <c r="B1554" i="19"/>
  <c r="C1554" i="19"/>
  <c r="D1554" i="19"/>
  <c r="E1554" i="19"/>
  <c r="F1554" i="19" s="1"/>
  <c r="B1555" i="19"/>
  <c r="A1555" i="19" s="1"/>
  <c r="C1555" i="19"/>
  <c r="D1555" i="19"/>
  <c r="E1555" i="19"/>
  <c r="F1555" i="19"/>
  <c r="B1556" i="19"/>
  <c r="C1556" i="19"/>
  <c r="D1556" i="19"/>
  <c r="E1556" i="19"/>
  <c r="F1556" i="19" s="1"/>
  <c r="B1557" i="19"/>
  <c r="A1557" i="19" s="1"/>
  <c r="C1557" i="19"/>
  <c r="D1557" i="19"/>
  <c r="E1557" i="19"/>
  <c r="F1557" i="19" s="1"/>
  <c r="B1558" i="19"/>
  <c r="C1558" i="19"/>
  <c r="A1558" i="19" s="1"/>
  <c r="D1558" i="19"/>
  <c r="E1558" i="19"/>
  <c r="F1558" i="19" s="1"/>
  <c r="B1559" i="19"/>
  <c r="C1559" i="19"/>
  <c r="D1559" i="19"/>
  <c r="E1559" i="19"/>
  <c r="F1559" i="19"/>
  <c r="A1560" i="19"/>
  <c r="B1560" i="19"/>
  <c r="C1560" i="19"/>
  <c r="D1560" i="19"/>
  <c r="E1560" i="19"/>
  <c r="F1560" i="19" s="1"/>
  <c r="B1561" i="19"/>
  <c r="A1561" i="19" s="1"/>
  <c r="C1561" i="19"/>
  <c r="D1561" i="19"/>
  <c r="E1561" i="19"/>
  <c r="F1561" i="19"/>
  <c r="B1562" i="19"/>
  <c r="A1562" i="19" s="1"/>
  <c r="C1562" i="19"/>
  <c r="D1562" i="19"/>
  <c r="E1562" i="19"/>
  <c r="F1562" i="19" s="1"/>
  <c r="B1563" i="19"/>
  <c r="C1563" i="19"/>
  <c r="A1563" i="19" s="1"/>
  <c r="D1563" i="19"/>
  <c r="E1563" i="19"/>
  <c r="F1563" i="19" s="1"/>
  <c r="B1564" i="19"/>
  <c r="C1564" i="19"/>
  <c r="A1564" i="19" s="1"/>
  <c r="D1564" i="19"/>
  <c r="E1564" i="19"/>
  <c r="F1564" i="19"/>
  <c r="B1565" i="19"/>
  <c r="C1565" i="19"/>
  <c r="A1565" i="19" s="1"/>
  <c r="D1565" i="19"/>
  <c r="E1565" i="19"/>
  <c r="F1565" i="19" s="1"/>
  <c r="A1566" i="19"/>
  <c r="B1566" i="19"/>
  <c r="C1566" i="19"/>
  <c r="D1566" i="19"/>
  <c r="E1566" i="19"/>
  <c r="F1566" i="19" s="1"/>
  <c r="A1567" i="19"/>
  <c r="B1567" i="19"/>
  <c r="C1567" i="19"/>
  <c r="D1567" i="19"/>
  <c r="E1567" i="19"/>
  <c r="F1567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B1570" i="19"/>
  <c r="C1570" i="19"/>
  <c r="D1570" i="19"/>
  <c r="E1570" i="19"/>
  <c r="F1570" i="19" s="1"/>
  <c r="A1571" i="19"/>
  <c r="B1571" i="19"/>
  <c r="C1571" i="19"/>
  <c r="D1571" i="19"/>
  <c r="E1571" i="19"/>
  <c r="F1571" i="19" s="1"/>
  <c r="A1572" i="19"/>
  <c r="B1572" i="19"/>
  <c r="C1572" i="19"/>
  <c r="D1572" i="19"/>
  <c r="E1572" i="19"/>
  <c r="F1572" i="19" s="1"/>
  <c r="B1573" i="19"/>
  <c r="A1573" i="19" s="1"/>
  <c r="C1573" i="19"/>
  <c r="D1573" i="19"/>
  <c r="E1573" i="19"/>
  <c r="F1573" i="19" s="1"/>
  <c r="B1574" i="19"/>
  <c r="C1574" i="19"/>
  <c r="A1574" i="19" s="1"/>
  <c r="D1574" i="19"/>
  <c r="E1574" i="19"/>
  <c r="F1574" i="19" s="1"/>
  <c r="B1575" i="19"/>
  <c r="C1575" i="19"/>
  <c r="D1575" i="19"/>
  <c r="E1575" i="19"/>
  <c r="F1575" i="19"/>
  <c r="A1576" i="19"/>
  <c r="B1576" i="19"/>
  <c r="C1576" i="19"/>
  <c r="D1576" i="19"/>
  <c r="E1576" i="19"/>
  <c r="F1576" i="19"/>
  <c r="B1577" i="19"/>
  <c r="C1577" i="19"/>
  <c r="D1577" i="19"/>
  <c r="E1577" i="19"/>
  <c r="F1577" i="19"/>
  <c r="B1578" i="19"/>
  <c r="A1578" i="19" s="1"/>
  <c r="C1578" i="19"/>
  <c r="D1578" i="19"/>
  <c r="E1578" i="19"/>
  <c r="F1578" i="19" s="1"/>
  <c r="A1579" i="19"/>
  <c r="B1579" i="19"/>
  <c r="C1579" i="19"/>
  <c r="D1579" i="19"/>
  <c r="E1579" i="19"/>
  <c r="F1579" i="19" s="1"/>
  <c r="A1580" i="19"/>
  <c r="B1580" i="19"/>
  <c r="C1580" i="19"/>
  <c r="D1580" i="19"/>
  <c r="E1580" i="19"/>
  <c r="F1580" i="19" s="1"/>
  <c r="B1581" i="19"/>
  <c r="C1581" i="19"/>
  <c r="A1581" i="19" s="1"/>
  <c r="D1581" i="19"/>
  <c r="E1581" i="19"/>
  <c r="F1581" i="19" s="1"/>
  <c r="B1582" i="19"/>
  <c r="A1582" i="19" s="1"/>
  <c r="C1582" i="19"/>
  <c r="D1582" i="19"/>
  <c r="E1582" i="19"/>
  <c r="F1582" i="19" s="1"/>
  <c r="B1583" i="19"/>
  <c r="C1583" i="19"/>
  <c r="D1583" i="19"/>
  <c r="A1583" i="19" s="1"/>
  <c r="E1583" i="19"/>
  <c r="F1583" i="19"/>
  <c r="B1584" i="19"/>
  <c r="C1584" i="19"/>
  <c r="A1584" i="19" s="1"/>
  <c r="D1584" i="19"/>
  <c r="E1584" i="19"/>
  <c r="F1584" i="19"/>
  <c r="B1585" i="19"/>
  <c r="A1585" i="19" s="1"/>
  <c r="C1585" i="19"/>
  <c r="D1585" i="19"/>
  <c r="E1585" i="19"/>
  <c r="F1585" i="19" s="1"/>
  <c r="B1586" i="19"/>
  <c r="C1586" i="19"/>
  <c r="D1586" i="19"/>
  <c r="E1586" i="19"/>
  <c r="F1586" i="19" s="1"/>
  <c r="B1587" i="19"/>
  <c r="C1587" i="19"/>
  <c r="A1587" i="19" s="1"/>
  <c r="D1587" i="19"/>
  <c r="E1587" i="19"/>
  <c r="F1587" i="19"/>
  <c r="B1588" i="19"/>
  <c r="C1588" i="19"/>
  <c r="A1588" i="19" s="1"/>
  <c r="D1588" i="19"/>
  <c r="E1588" i="19"/>
  <c r="F1588" i="19" s="1"/>
  <c r="B1589" i="19"/>
  <c r="C1589" i="19"/>
  <c r="A1589" i="19" s="1"/>
  <c r="D1589" i="19"/>
  <c r="E1589" i="19"/>
  <c r="F1589" i="19"/>
  <c r="B1590" i="19"/>
  <c r="C1590" i="19"/>
  <c r="A1590" i="19" s="1"/>
  <c r="D1590" i="19"/>
  <c r="E1590" i="19"/>
  <c r="F1590" i="19" s="1"/>
  <c r="B1591" i="19"/>
  <c r="A1591" i="19" s="1"/>
  <c r="C1591" i="19"/>
  <c r="D1591" i="19"/>
  <c r="E1591" i="19"/>
  <c r="F1591" i="19"/>
  <c r="B1592" i="19"/>
  <c r="C1592" i="19"/>
  <c r="D1592" i="19"/>
  <c r="A1592" i="19" s="1"/>
  <c r="E1592" i="19"/>
  <c r="F1592" i="19"/>
  <c r="B1593" i="19"/>
  <c r="C1593" i="19"/>
  <c r="D1593" i="19"/>
  <c r="E1593" i="19"/>
  <c r="F1593" i="19"/>
  <c r="A1594" i="19"/>
  <c r="B1594" i="19"/>
  <c r="C1594" i="19"/>
  <c r="D1594" i="19"/>
  <c r="E1594" i="19"/>
  <c r="F1594" i="19" s="1"/>
  <c r="B1595" i="19"/>
  <c r="C1595" i="19"/>
  <c r="A1595" i="19" s="1"/>
  <c r="D1595" i="19"/>
  <c r="E1595" i="19"/>
  <c r="F1595" i="19" s="1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 s="1"/>
  <c r="B1598" i="19"/>
  <c r="C1598" i="19"/>
  <c r="A1598" i="19" s="1"/>
  <c r="D1598" i="19"/>
  <c r="E1598" i="19"/>
  <c r="F1598" i="19" s="1"/>
  <c r="B1599" i="19"/>
  <c r="C1599" i="19"/>
  <c r="D1599" i="19"/>
  <c r="A1599" i="19" s="1"/>
  <c r="E1599" i="19"/>
  <c r="F1599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B1602" i="19"/>
  <c r="C1602" i="19"/>
  <c r="D1602" i="19"/>
  <c r="E1602" i="19"/>
  <c r="F1602" i="19" s="1"/>
  <c r="A1603" i="19"/>
  <c r="B1603" i="19"/>
  <c r="C1603" i="19"/>
  <c r="D1603" i="19"/>
  <c r="E1603" i="19"/>
  <c r="F1603" i="19"/>
  <c r="B1604" i="19"/>
  <c r="C1604" i="19"/>
  <c r="A1604" i="19" s="1"/>
  <c r="D1604" i="19"/>
  <c r="E1604" i="19"/>
  <c r="F1604" i="19" s="1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 s="1"/>
  <c r="B1607" i="19"/>
  <c r="C1607" i="19"/>
  <c r="D1607" i="19"/>
  <c r="E1607" i="19"/>
  <c r="F1607" i="19"/>
  <c r="B1608" i="19"/>
  <c r="C1608" i="19"/>
  <c r="D1608" i="19"/>
  <c r="A1608" i="19" s="1"/>
  <c r="E1608" i="19"/>
  <c r="F1608" i="19"/>
  <c r="B1609" i="19"/>
  <c r="A1609" i="19" s="1"/>
  <c r="C1609" i="19"/>
  <c r="D1609" i="19"/>
  <c r="E1609" i="19"/>
  <c r="F1609" i="19"/>
  <c r="B1610" i="19"/>
  <c r="C1610" i="19"/>
  <c r="D1610" i="19"/>
  <c r="A1610" i="19" s="1"/>
  <c r="E1610" i="19"/>
  <c r="F1610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B1613" i="19"/>
  <c r="C1613" i="19"/>
  <c r="D1613" i="19"/>
  <c r="E1613" i="19"/>
  <c r="F1613" i="19"/>
  <c r="B1614" i="19"/>
  <c r="A1614" i="19" s="1"/>
  <c r="C1614" i="19"/>
  <c r="D1614" i="19"/>
  <c r="E1614" i="19"/>
  <c r="F1614" i="19"/>
  <c r="B1615" i="19"/>
  <c r="A1615" i="19" s="1"/>
  <c r="C1615" i="19"/>
  <c r="D1615" i="19"/>
  <c r="E1615" i="19"/>
  <c r="F1615" i="19"/>
  <c r="B1616" i="19"/>
  <c r="A1616" i="19" s="1"/>
  <c r="C1616" i="19"/>
  <c r="D1616" i="19"/>
  <c r="E1616" i="19"/>
  <c r="F1616" i="19" s="1"/>
  <c r="B1617" i="19"/>
  <c r="C1617" i="19"/>
  <c r="D1617" i="19"/>
  <c r="E1617" i="19"/>
  <c r="F1617" i="19"/>
  <c r="A1618" i="19"/>
  <c r="B1618" i="19"/>
  <c r="C1618" i="19"/>
  <c r="D1618" i="19"/>
  <c r="E1618" i="19"/>
  <c r="F1618" i="19" s="1"/>
  <c r="B1619" i="19"/>
  <c r="C1619" i="19"/>
  <c r="D1619" i="19"/>
  <c r="E1619" i="19"/>
  <c r="F1619" i="19"/>
  <c r="A1620" i="19"/>
  <c r="B1620" i="19"/>
  <c r="C1620" i="19"/>
  <c r="D1620" i="19"/>
  <c r="E1620" i="19"/>
  <c r="F1620" i="19" s="1"/>
  <c r="B1621" i="19"/>
  <c r="C1621" i="19"/>
  <c r="D1621" i="19"/>
  <c r="E1621" i="19"/>
  <c r="F1621" i="19"/>
  <c r="B1622" i="19"/>
  <c r="C1622" i="19"/>
  <c r="D1622" i="19"/>
  <c r="E1622" i="19"/>
  <c r="F1622" i="19" s="1"/>
  <c r="B1623" i="19"/>
  <c r="A1623" i="19" s="1"/>
  <c r="C1623" i="19"/>
  <c r="D1623" i="19"/>
  <c r="E1623" i="19"/>
  <c r="F1623" i="19"/>
  <c r="B1624" i="19"/>
  <c r="A1624" i="19" s="1"/>
  <c r="C1624" i="19"/>
  <c r="D1624" i="19"/>
  <c r="E1624" i="19"/>
  <c r="F1624" i="19"/>
  <c r="B1625" i="19"/>
  <c r="A1625" i="19" s="1"/>
  <c r="C1625" i="19"/>
  <c r="D1625" i="19"/>
  <c r="E1625" i="19"/>
  <c r="F1625" i="19"/>
  <c r="B1626" i="19"/>
  <c r="C1626" i="19"/>
  <c r="D1626" i="19"/>
  <c r="A1626" i="19" s="1"/>
  <c r="E1626" i="19"/>
  <c r="F1626" i="19"/>
  <c r="B1627" i="19"/>
  <c r="A1627" i="19" s="1"/>
  <c r="C1627" i="19"/>
  <c r="D1627" i="19"/>
  <c r="E1627" i="19"/>
  <c r="F1627" i="19"/>
  <c r="A1628" i="19"/>
  <c r="B1628" i="19"/>
  <c r="C1628" i="19"/>
  <c r="D1628" i="19"/>
  <c r="E1628" i="19"/>
  <c r="F1628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B1631" i="19"/>
  <c r="C1631" i="19"/>
  <c r="D1631" i="19"/>
  <c r="E1631" i="19"/>
  <c r="F1631" i="19"/>
  <c r="B1632" i="19"/>
  <c r="A1632" i="19" s="1"/>
  <c r="C1632" i="19"/>
  <c r="D1632" i="19"/>
  <c r="E1632" i="19"/>
  <c r="F1632" i="19"/>
  <c r="B1633" i="19"/>
  <c r="A1633" i="19" s="1"/>
  <c r="C1633" i="19"/>
  <c r="D1633" i="19"/>
  <c r="E1633" i="19"/>
  <c r="F1633" i="19"/>
  <c r="A1634" i="19"/>
  <c r="B1634" i="19"/>
  <c r="C1634" i="19"/>
  <c r="D1634" i="19"/>
  <c r="E1634" i="19"/>
  <c r="F1634" i="19" s="1"/>
  <c r="B1635" i="19"/>
  <c r="C1635" i="19"/>
  <c r="D1635" i="19"/>
  <c r="E1635" i="19"/>
  <c r="F1635" i="19"/>
  <c r="A1636" i="19"/>
  <c r="B1636" i="19"/>
  <c r="C1636" i="19"/>
  <c r="D1636" i="19"/>
  <c r="E1636" i="19"/>
  <c r="F1636" i="19" s="1"/>
  <c r="B1637" i="19"/>
  <c r="C1637" i="19"/>
  <c r="D1637" i="19"/>
  <c r="E1637" i="19"/>
  <c r="F1637" i="19"/>
  <c r="B1638" i="19"/>
  <c r="A1638" i="19" s="1"/>
  <c r="C1638" i="19"/>
  <c r="D1638" i="19"/>
  <c r="E1638" i="19"/>
  <c r="F1638" i="19"/>
  <c r="B1639" i="19"/>
  <c r="A1639" i="19" s="1"/>
  <c r="C1639" i="19"/>
  <c r="D1639" i="19"/>
  <c r="E1639" i="19"/>
  <c r="F1639" i="19"/>
  <c r="B1640" i="19"/>
  <c r="C1640" i="19"/>
  <c r="D1640" i="19"/>
  <c r="A1640" i="19" s="1"/>
  <c r="E1640" i="19"/>
  <c r="F1640" i="19"/>
  <c r="B1641" i="19"/>
  <c r="A1641" i="19" s="1"/>
  <c r="C1641" i="19"/>
  <c r="D1641" i="19"/>
  <c r="E1641" i="19"/>
  <c r="F1641" i="19"/>
  <c r="A1642" i="19"/>
  <c r="B1642" i="19"/>
  <c r="C1642" i="19"/>
  <c r="D1642" i="19"/>
  <c r="E1642" i="19"/>
  <c r="F1642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B1645" i="19"/>
  <c r="C1645" i="19"/>
  <c r="D1645" i="19"/>
  <c r="E1645" i="19"/>
  <c r="F1645" i="19"/>
  <c r="B1646" i="19"/>
  <c r="A1646" i="19" s="1"/>
  <c r="C1646" i="19"/>
  <c r="D1646" i="19"/>
  <c r="E1646" i="19"/>
  <c r="F1646" i="19"/>
  <c r="B1647" i="19"/>
  <c r="C1647" i="19"/>
  <c r="D1647" i="19"/>
  <c r="E1647" i="19"/>
  <c r="F1647" i="19"/>
  <c r="B1648" i="19"/>
  <c r="C1648" i="19"/>
  <c r="D1648" i="19"/>
  <c r="E1648" i="19"/>
  <c r="F1648" i="19"/>
  <c r="B1649" i="19"/>
  <c r="C1649" i="19"/>
  <c r="D1649" i="19"/>
  <c r="E1649" i="19"/>
  <c r="F1649" i="19"/>
  <c r="A1650" i="19"/>
  <c r="B1650" i="19"/>
  <c r="C1650" i="19"/>
  <c r="D1650" i="19"/>
  <c r="E1650" i="19"/>
  <c r="F1650" i="19" s="1"/>
  <c r="B1651" i="19"/>
  <c r="A1651" i="19" s="1"/>
  <c r="C1651" i="19"/>
  <c r="D1651" i="19"/>
  <c r="E1651" i="19"/>
  <c r="F1651" i="19"/>
  <c r="B1652" i="19"/>
  <c r="C1652" i="19"/>
  <c r="D1652" i="19"/>
  <c r="A1652" i="19" s="1"/>
  <c r="E1652" i="19"/>
  <c r="F1652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B1657" i="19"/>
  <c r="C1657" i="19"/>
  <c r="D1657" i="19"/>
  <c r="E1657" i="19"/>
  <c r="F1657" i="19"/>
  <c r="B1658" i="19"/>
  <c r="C1658" i="19"/>
  <c r="D1658" i="19"/>
  <c r="A1658" i="19" s="1"/>
  <c r="E1658" i="19"/>
  <c r="F1658" i="19"/>
  <c r="B1659" i="19"/>
  <c r="C1659" i="19"/>
  <c r="D1659" i="19"/>
  <c r="E1659" i="19"/>
  <c r="F1659" i="19"/>
  <c r="B1660" i="19"/>
  <c r="A1660" i="19" s="1"/>
  <c r="C1660" i="19"/>
  <c r="D1660" i="19"/>
  <c r="E1660" i="19"/>
  <c r="F1660" i="19" s="1"/>
  <c r="B1661" i="19"/>
  <c r="C1661" i="19"/>
  <c r="D1661" i="19"/>
  <c r="E1661" i="19"/>
  <c r="F1661" i="19"/>
  <c r="B1662" i="19"/>
  <c r="A1662" i="19" s="1"/>
  <c r="C1662" i="19"/>
  <c r="D1662" i="19"/>
  <c r="E1662" i="19"/>
  <c r="F1662" i="19" s="1"/>
  <c r="B1663" i="19"/>
  <c r="C1663" i="19"/>
  <c r="D1663" i="19"/>
  <c r="E1663" i="19"/>
  <c r="F1663" i="19"/>
  <c r="B1664" i="19"/>
  <c r="A1664" i="19" s="1"/>
  <c r="C1664" i="19"/>
  <c r="D1664" i="19"/>
  <c r="E1664" i="19"/>
  <c r="F1664" i="19"/>
  <c r="B1665" i="19"/>
  <c r="C1665" i="19"/>
  <c r="D1665" i="19"/>
  <c r="E1665" i="19"/>
  <c r="F1665" i="19"/>
  <c r="B1666" i="19"/>
  <c r="A1666" i="19" s="1"/>
  <c r="C1666" i="19"/>
  <c r="D1666" i="19"/>
  <c r="E1666" i="19"/>
  <c r="F1666" i="19" s="1"/>
  <c r="B1667" i="19"/>
  <c r="C1667" i="19"/>
  <c r="D1667" i="19"/>
  <c r="E1667" i="19"/>
  <c r="F1667" i="19"/>
  <c r="A1668" i="19"/>
  <c r="B1668" i="19"/>
  <c r="C1668" i="19"/>
  <c r="D1668" i="19"/>
  <c r="E1668" i="19"/>
  <c r="F1668" i="19" s="1"/>
  <c r="B1669" i="19"/>
  <c r="C1669" i="19"/>
  <c r="D1669" i="19"/>
  <c r="E1669" i="19"/>
  <c r="F1669" i="19"/>
  <c r="B1670" i="19"/>
  <c r="A1670" i="19" s="1"/>
  <c r="C1670" i="19"/>
  <c r="D1670" i="19"/>
  <c r="E1670" i="19"/>
  <c r="F1670" i="19"/>
  <c r="B1671" i="19"/>
  <c r="A1671" i="19" s="1"/>
  <c r="C1671" i="19"/>
  <c r="D1671" i="19"/>
  <c r="E1671" i="19"/>
  <c r="F1671" i="19"/>
  <c r="B1672" i="19"/>
  <c r="A1672" i="19" s="1"/>
  <c r="C1672" i="19"/>
  <c r="D1672" i="19"/>
  <c r="E1672" i="19"/>
  <c r="F1672" i="19"/>
  <c r="B1673" i="19"/>
  <c r="C1673" i="19"/>
  <c r="D1673" i="19"/>
  <c r="E1673" i="19"/>
  <c r="F1673" i="19"/>
  <c r="B1674" i="19"/>
  <c r="C1674" i="19"/>
  <c r="D1674" i="19"/>
  <c r="A1674" i="19" s="1"/>
  <c r="E1674" i="19"/>
  <c r="F1674" i="19" s="1"/>
  <c r="B1675" i="19"/>
  <c r="C1675" i="19"/>
  <c r="D1675" i="19"/>
  <c r="E1675" i="19"/>
  <c r="F1675" i="19"/>
  <c r="B1676" i="19"/>
  <c r="A1676" i="19" s="1"/>
  <c r="C1676" i="19"/>
  <c r="D1676" i="19"/>
  <c r="E1676" i="19"/>
  <c r="F1676" i="19" s="1"/>
  <c r="B1677" i="19"/>
  <c r="C1677" i="19"/>
  <c r="D1677" i="19"/>
  <c r="E1677" i="19"/>
  <c r="F1677" i="19"/>
  <c r="B1678" i="19"/>
  <c r="A1678" i="19" s="1"/>
  <c r="C1678" i="19"/>
  <c r="D1678" i="19"/>
  <c r="E1678" i="19"/>
  <c r="F1678" i="19"/>
  <c r="B1679" i="19"/>
  <c r="A1679" i="19" s="1"/>
  <c r="C1679" i="19"/>
  <c r="D1679" i="19"/>
  <c r="E1679" i="19"/>
  <c r="F1679" i="19"/>
  <c r="B1680" i="19"/>
  <c r="A1680" i="19" s="1"/>
  <c r="C1680" i="19"/>
  <c r="D1680" i="19"/>
  <c r="E1680" i="19"/>
  <c r="F1680" i="19" s="1"/>
  <c r="B1681" i="19"/>
  <c r="C1681" i="19"/>
  <c r="D1681" i="19"/>
  <c r="E1681" i="19"/>
  <c r="F1681" i="19"/>
  <c r="A1682" i="19"/>
  <c r="B1682" i="19"/>
  <c r="C1682" i="19"/>
  <c r="D1682" i="19"/>
  <c r="E1682" i="19"/>
  <c r="F1682" i="19" s="1"/>
  <c r="B1683" i="19"/>
  <c r="C1683" i="19"/>
  <c r="D1683" i="19"/>
  <c r="E1683" i="19"/>
  <c r="F1683" i="19"/>
  <c r="B1684" i="19"/>
  <c r="A1684" i="19" s="1"/>
  <c r="C1684" i="19"/>
  <c r="D1684" i="19"/>
  <c r="E1684" i="19"/>
  <c r="F1684" i="19" s="1"/>
  <c r="B1685" i="19"/>
  <c r="A1685" i="19" s="1"/>
  <c r="C1685" i="19"/>
  <c r="D1685" i="19"/>
  <c r="E1685" i="19"/>
  <c r="F1685" i="19"/>
  <c r="B1686" i="19"/>
  <c r="A1686" i="19" s="1"/>
  <c r="C1686" i="19"/>
  <c r="D1686" i="19"/>
  <c r="E1686" i="19"/>
  <c r="F1686" i="19" s="1"/>
  <c r="B1687" i="19"/>
  <c r="A1687" i="19" s="1"/>
  <c r="C1687" i="19"/>
  <c r="D1687" i="19"/>
  <c r="E1687" i="19"/>
  <c r="F1687" i="19"/>
  <c r="B1688" i="19"/>
  <c r="C1688" i="19"/>
  <c r="D1688" i="19"/>
  <c r="A1688" i="19" s="1"/>
  <c r="E1688" i="19"/>
  <c r="F1688" i="19"/>
  <c r="B1689" i="19"/>
  <c r="A1689" i="19" s="1"/>
  <c r="C1689" i="19"/>
  <c r="D1689" i="19"/>
  <c r="E1689" i="19"/>
  <c r="F1689" i="19"/>
  <c r="B1690" i="19"/>
  <c r="C1690" i="19"/>
  <c r="D1690" i="19"/>
  <c r="A1690" i="19" s="1"/>
  <c r="E1690" i="19"/>
  <c r="F1690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B1695" i="19"/>
  <c r="C1695" i="19"/>
  <c r="D1695" i="19"/>
  <c r="E1695" i="19"/>
  <c r="F1695" i="19"/>
  <c r="B1696" i="19"/>
  <c r="C1696" i="19"/>
  <c r="D1696" i="19"/>
  <c r="E1696" i="19"/>
  <c r="F1696" i="19"/>
  <c r="B1697" i="19"/>
  <c r="A1697" i="19" s="1"/>
  <c r="C1697" i="19"/>
  <c r="D1697" i="19"/>
  <c r="E1697" i="19"/>
  <c r="F1697" i="19"/>
  <c r="A1698" i="19"/>
  <c r="B1698" i="19"/>
  <c r="C1698" i="19"/>
  <c r="D1698" i="19"/>
  <c r="E1698" i="19"/>
  <c r="F1698" i="19" s="1"/>
  <c r="B1699" i="19"/>
  <c r="A1699" i="19" s="1"/>
  <c r="C1699" i="19"/>
  <c r="D1699" i="19"/>
  <c r="E1699" i="19"/>
  <c r="F1699" i="19"/>
  <c r="B1700" i="19"/>
  <c r="C1700" i="19"/>
  <c r="D1700" i="19"/>
  <c r="A1700" i="19" s="1"/>
  <c r="E1700" i="19"/>
  <c r="F1700" i="19" s="1"/>
  <c r="B1701" i="19"/>
  <c r="C1701" i="19"/>
  <c r="D1701" i="19"/>
  <c r="E1701" i="19"/>
  <c r="F1701" i="19"/>
  <c r="A1702" i="19"/>
  <c r="B1702" i="19"/>
  <c r="C1702" i="19"/>
  <c r="D1702" i="19"/>
  <c r="E1702" i="19"/>
  <c r="F1702" i="19"/>
  <c r="B1703" i="19"/>
  <c r="C1703" i="19"/>
  <c r="D1703" i="19"/>
  <c r="E1703" i="19"/>
  <c r="F1703" i="19"/>
  <c r="B1704" i="19"/>
  <c r="C1704" i="19"/>
  <c r="D1704" i="19"/>
  <c r="A1704" i="19" s="1"/>
  <c r="E1704" i="19"/>
  <c r="F1704" i="19"/>
  <c r="B1705" i="19"/>
  <c r="A1705" i="19" s="1"/>
  <c r="C1705" i="19"/>
  <c r="D1705" i="19"/>
  <c r="E1705" i="19"/>
  <c r="F1705" i="19"/>
  <c r="B1706" i="19"/>
  <c r="C1706" i="19"/>
  <c r="D1706" i="19"/>
  <c r="A1706" i="19" s="1"/>
  <c r="E1706" i="19"/>
  <c r="F1706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B1709" i="19"/>
  <c r="C1709" i="19"/>
  <c r="D1709" i="19"/>
  <c r="E1709" i="19"/>
  <c r="F1709" i="19"/>
  <c r="B1710" i="19"/>
  <c r="A1710" i="19" s="1"/>
  <c r="C1710" i="19"/>
  <c r="D1710" i="19"/>
  <c r="E1710" i="19"/>
  <c r="F1710" i="19"/>
  <c r="B1711" i="19"/>
  <c r="C1711" i="19"/>
  <c r="D1711" i="19"/>
  <c r="E1711" i="19"/>
  <c r="F1711" i="19"/>
  <c r="B1712" i="19"/>
  <c r="C1712" i="19"/>
  <c r="D1712" i="19"/>
  <c r="E1712" i="19"/>
  <c r="F1712" i="19"/>
  <c r="B1713" i="19"/>
  <c r="C1713" i="19"/>
  <c r="D1713" i="19"/>
  <c r="E1713" i="19"/>
  <c r="F1713" i="19"/>
  <c r="A1714" i="19"/>
  <c r="B1714" i="19"/>
  <c r="C1714" i="19"/>
  <c r="D1714" i="19"/>
  <c r="E1714" i="19"/>
  <c r="F1714" i="19" s="1"/>
  <c r="B1715" i="19"/>
  <c r="A1715" i="19" s="1"/>
  <c r="C1715" i="19"/>
  <c r="D1715" i="19"/>
  <c r="E1715" i="19"/>
  <c r="F1715" i="19"/>
  <c r="B1716" i="19"/>
  <c r="C1716" i="19"/>
  <c r="D1716" i="19"/>
  <c r="A1716" i="19" s="1"/>
  <c r="E1716" i="19"/>
  <c r="F1716" i="19"/>
  <c r="B1717" i="19"/>
  <c r="A1717" i="19" s="1"/>
  <c r="C1717" i="19"/>
  <c r="D1717" i="19"/>
  <c r="E1717" i="19"/>
  <c r="F1717" i="19"/>
  <c r="B1718" i="19"/>
  <c r="C1718" i="19"/>
  <c r="D1718" i="19"/>
  <c r="A1718" i="19" s="1"/>
  <c r="E1718" i="19"/>
  <c r="F1718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B1721" i="19"/>
  <c r="C1721" i="19"/>
  <c r="D1721" i="19"/>
  <c r="E1721" i="19"/>
  <c r="F1721" i="19"/>
  <c r="B1722" i="19"/>
  <c r="C1722" i="19"/>
  <c r="D1722" i="19"/>
  <c r="A1722" i="19" s="1"/>
  <c r="E1722" i="19"/>
  <c r="F1722" i="19" s="1"/>
  <c r="B1723" i="19"/>
  <c r="C1723" i="19"/>
  <c r="D1723" i="19"/>
  <c r="E1723" i="19"/>
  <c r="F1723" i="19"/>
  <c r="B1724" i="19"/>
  <c r="A1724" i="19" s="1"/>
  <c r="C1724" i="19"/>
  <c r="D1724" i="19"/>
  <c r="E1724" i="19"/>
  <c r="F1724" i="19" s="1"/>
  <c r="B1725" i="19"/>
  <c r="C1725" i="19"/>
  <c r="D1725" i="19"/>
  <c r="E1725" i="19"/>
  <c r="F1725" i="19"/>
  <c r="B1726" i="19"/>
  <c r="A1726" i="19" s="1"/>
  <c r="C1726" i="19"/>
  <c r="D1726" i="19"/>
  <c r="E1726" i="19"/>
  <c r="F1726" i="19" s="1"/>
  <c r="B1727" i="19"/>
  <c r="A1727" i="19" s="1"/>
  <c r="C1727" i="19"/>
  <c r="D1727" i="19"/>
  <c r="E1727" i="19"/>
  <c r="F1727" i="19"/>
  <c r="B1728" i="19"/>
  <c r="A1728" i="19" s="1"/>
  <c r="C1728" i="19"/>
  <c r="D1728" i="19"/>
  <c r="E1728" i="19"/>
  <c r="F1728" i="19" s="1"/>
  <c r="B1729" i="19"/>
  <c r="C1729" i="19"/>
  <c r="D1729" i="19"/>
  <c r="E1729" i="19"/>
  <c r="F1729" i="19"/>
  <c r="B1730" i="19"/>
  <c r="A1730" i="19" s="1"/>
  <c r="C1730" i="19"/>
  <c r="D1730" i="19"/>
  <c r="E1730" i="19"/>
  <c r="F1730" i="19" s="1"/>
  <c r="B1731" i="19"/>
  <c r="C1731" i="19"/>
  <c r="D1731" i="19"/>
  <c r="E1731" i="19"/>
  <c r="F1731" i="19"/>
  <c r="A1732" i="19"/>
  <c r="B1732" i="19"/>
  <c r="C1732" i="19"/>
  <c r="D1732" i="19"/>
  <c r="E1732" i="19"/>
  <c r="F1732" i="19" s="1"/>
  <c r="B1733" i="19"/>
  <c r="A1733" i="19" s="1"/>
  <c r="C1733" i="19"/>
  <c r="D1733" i="19"/>
  <c r="E1733" i="19"/>
  <c r="F1733" i="19"/>
  <c r="B1734" i="19"/>
  <c r="A1734" i="19" s="1"/>
  <c r="C1734" i="19"/>
  <c r="D1734" i="19"/>
  <c r="E1734" i="19"/>
  <c r="F1734" i="19" s="1"/>
  <c r="B1735" i="19"/>
  <c r="C1735" i="19"/>
  <c r="D1735" i="19"/>
  <c r="E1735" i="19"/>
  <c r="F1735" i="19" s="1"/>
  <c r="B1736" i="19"/>
  <c r="C1736" i="19"/>
  <c r="D1736" i="19"/>
  <c r="A1736" i="19" s="1"/>
  <c r="E1736" i="19"/>
  <c r="F1736" i="19"/>
  <c r="A1737" i="19"/>
  <c r="B1737" i="19"/>
  <c r="C1737" i="19"/>
  <c r="D1737" i="19"/>
  <c r="E1737" i="19"/>
  <c r="F1737" i="19"/>
  <c r="B1738" i="19"/>
  <c r="A1738" i="19" s="1"/>
  <c r="C1738" i="19"/>
  <c r="D1738" i="19"/>
  <c r="E1738" i="19"/>
  <c r="F1738" i="19"/>
  <c r="B1739" i="19"/>
  <c r="C1739" i="19"/>
  <c r="D1739" i="19"/>
  <c r="E1739" i="19"/>
  <c r="F1739" i="19" s="1"/>
  <c r="B1740" i="19"/>
  <c r="A1740" i="19" s="1"/>
  <c r="C1740" i="19"/>
  <c r="D1740" i="19"/>
  <c r="E1740" i="19"/>
  <c r="F1740" i="19" s="1"/>
  <c r="A1741" i="19"/>
  <c r="B1741" i="19"/>
  <c r="C1741" i="19"/>
  <c r="D1741" i="19"/>
  <c r="E1741" i="19"/>
  <c r="F1741" i="19"/>
  <c r="B1742" i="19"/>
  <c r="C1742" i="19"/>
  <c r="A1742" i="19" s="1"/>
  <c r="D1742" i="19"/>
  <c r="E1742" i="19"/>
  <c r="F1742" i="19"/>
  <c r="B1743" i="19"/>
  <c r="A1743" i="19" s="1"/>
  <c r="C1743" i="19"/>
  <c r="D1743" i="19"/>
  <c r="E1743" i="19"/>
  <c r="F1743" i="19"/>
  <c r="B1744" i="19"/>
  <c r="C1744" i="19"/>
  <c r="D1744" i="19"/>
  <c r="A1744" i="19" s="1"/>
  <c r="E1744" i="19"/>
  <c r="F1744" i="19"/>
  <c r="B1745" i="19"/>
  <c r="C1745" i="19"/>
  <c r="D1745" i="19"/>
  <c r="E1745" i="19"/>
  <c r="F1745" i="19"/>
  <c r="B1746" i="19"/>
  <c r="A1746" i="19" s="1"/>
  <c r="C1746" i="19"/>
  <c r="D1746" i="19"/>
  <c r="E1746" i="19"/>
  <c r="F1746" i="19" s="1"/>
  <c r="B1747" i="19"/>
  <c r="A1747" i="19" s="1"/>
  <c r="C1747" i="19"/>
  <c r="D1747" i="19"/>
  <c r="E1747" i="19"/>
  <c r="F1747" i="19" s="1"/>
  <c r="A1748" i="19"/>
  <c r="B1748" i="19"/>
  <c r="C1748" i="19"/>
  <c r="D1748" i="19"/>
  <c r="E1748" i="19"/>
  <c r="F1748" i="19" s="1"/>
  <c r="B1749" i="19"/>
  <c r="C1749" i="19"/>
  <c r="D1749" i="19"/>
  <c r="A1749" i="19" s="1"/>
  <c r="E1749" i="19"/>
  <c r="F1749" i="19"/>
  <c r="B1750" i="19"/>
  <c r="C1750" i="19"/>
  <c r="A1750" i="19" s="1"/>
  <c r="D1750" i="19"/>
  <c r="E1750" i="19"/>
  <c r="F1750" i="19"/>
  <c r="B1751" i="19"/>
  <c r="C1751" i="19"/>
  <c r="D1751" i="19"/>
  <c r="E1751" i="19"/>
  <c r="F1751" i="19"/>
  <c r="B1752" i="19"/>
  <c r="A1752" i="19" s="1"/>
  <c r="C1752" i="19"/>
  <c r="D1752" i="19"/>
  <c r="E1752" i="19"/>
  <c r="F1752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B1755" i="19"/>
  <c r="C1755" i="19"/>
  <c r="D1755" i="19"/>
  <c r="E1755" i="19"/>
  <c r="F1755" i="19" s="1"/>
  <c r="A1756" i="19"/>
  <c r="B1756" i="19"/>
  <c r="C1756" i="19"/>
  <c r="D1756" i="19"/>
  <c r="E1756" i="19"/>
  <c r="F1756" i="19"/>
  <c r="B1757" i="19"/>
  <c r="C1757" i="19"/>
  <c r="A1757" i="19" s="1"/>
  <c r="D1757" i="19"/>
  <c r="E1757" i="19"/>
  <c r="F1757" i="19"/>
  <c r="B1758" i="19"/>
  <c r="A1758" i="19" s="1"/>
  <c r="C1758" i="19"/>
  <c r="D1758" i="19"/>
  <c r="E1758" i="19"/>
  <c r="F1758" i="19" s="1"/>
  <c r="B1759" i="19"/>
  <c r="A1759" i="19" s="1"/>
  <c r="C1759" i="19"/>
  <c r="D1759" i="19"/>
  <c r="E1759" i="19"/>
  <c r="F1759" i="19" s="1"/>
  <c r="B1760" i="19"/>
  <c r="C1760" i="19"/>
  <c r="D1760" i="19"/>
  <c r="E1760" i="19"/>
  <c r="F1760" i="19" s="1"/>
  <c r="B1761" i="19"/>
  <c r="A1761" i="19" s="1"/>
  <c r="C1761" i="19"/>
  <c r="D1761" i="19"/>
  <c r="E1761" i="19"/>
  <c r="F1761" i="19"/>
  <c r="B1762" i="19"/>
  <c r="C1762" i="19"/>
  <c r="D1762" i="19"/>
  <c r="A1762" i="19" s="1"/>
  <c r="E1762" i="19"/>
  <c r="F1762" i="19"/>
  <c r="B1763" i="19"/>
  <c r="C1763" i="19"/>
  <c r="D1763" i="19"/>
  <c r="E1763" i="19"/>
  <c r="F1763" i="19"/>
  <c r="A1764" i="19"/>
  <c r="B1764" i="19"/>
  <c r="C1764" i="19"/>
  <c r="D1764" i="19"/>
  <c r="E1764" i="19"/>
  <c r="F1764" i="19" s="1"/>
  <c r="B1765" i="19"/>
  <c r="A1765" i="19" s="1"/>
  <c r="C1765" i="19"/>
  <c r="D1765" i="19"/>
  <c r="E1765" i="19"/>
  <c r="F1765" i="19"/>
  <c r="B1766" i="19"/>
  <c r="C1766" i="19"/>
  <c r="D1766" i="19"/>
  <c r="E1766" i="19"/>
  <c r="F1766" i="19" s="1"/>
  <c r="B1767" i="19"/>
  <c r="A1767" i="19" s="1"/>
  <c r="C1767" i="19"/>
  <c r="D1767" i="19"/>
  <c r="E1767" i="19"/>
  <c r="F1767" i="19" s="1"/>
  <c r="A1768" i="19"/>
  <c r="B1768" i="19"/>
  <c r="C1768" i="19"/>
  <c r="D1768" i="19"/>
  <c r="E1768" i="19"/>
  <c r="F1768" i="19"/>
  <c r="B1769" i="19"/>
  <c r="C1769" i="19"/>
  <c r="A1769" i="19" s="1"/>
  <c r="D1769" i="19"/>
  <c r="E1769" i="19"/>
  <c r="F1769" i="19"/>
  <c r="B1770" i="19"/>
  <c r="C1770" i="19"/>
  <c r="D1770" i="19"/>
  <c r="E1770" i="19"/>
  <c r="F1770" i="19"/>
  <c r="B1771" i="19"/>
  <c r="C1771" i="19"/>
  <c r="D1771" i="19"/>
  <c r="E1771" i="19"/>
  <c r="F1771" i="19"/>
  <c r="B1772" i="19"/>
  <c r="A1772" i="19" s="1"/>
  <c r="C1772" i="19"/>
  <c r="D1772" i="19"/>
  <c r="E1772" i="19"/>
  <c r="F1772" i="19" s="1"/>
  <c r="B1773" i="19"/>
  <c r="C1773" i="19"/>
  <c r="D1773" i="19"/>
  <c r="A1773" i="19" s="1"/>
  <c r="E1773" i="19"/>
  <c r="F1773" i="19"/>
  <c r="A1774" i="19"/>
  <c r="B1774" i="19"/>
  <c r="C1774" i="19"/>
  <c r="D1774" i="19"/>
  <c r="E1774" i="19"/>
  <c r="F1774" i="19"/>
  <c r="B1775" i="19"/>
  <c r="C1775" i="19"/>
  <c r="D1775" i="19"/>
  <c r="E1775" i="19"/>
  <c r="F1775" i="19"/>
  <c r="B1776" i="19"/>
  <c r="C1776" i="19"/>
  <c r="D1776" i="19"/>
  <c r="A1776" i="19" s="1"/>
  <c r="E1776" i="19"/>
  <c r="F1776" i="19"/>
  <c r="B1777" i="19"/>
  <c r="C1777" i="19"/>
  <c r="D1777" i="19"/>
  <c r="E1777" i="19"/>
  <c r="F1777" i="19"/>
  <c r="B1778" i="19"/>
  <c r="C1778" i="19"/>
  <c r="D1778" i="19"/>
  <c r="E1778" i="19"/>
  <c r="F1778" i="19" s="1"/>
  <c r="B1779" i="19"/>
  <c r="A1779" i="19" s="1"/>
  <c r="C1779" i="19"/>
  <c r="D1779" i="19"/>
  <c r="E1779" i="19"/>
  <c r="F1779" i="19" s="1"/>
  <c r="B1780" i="19"/>
  <c r="C1780" i="19"/>
  <c r="D1780" i="19"/>
  <c r="A1780" i="19" s="1"/>
  <c r="E1780" i="19"/>
  <c r="F1780" i="19" s="1"/>
  <c r="B1781" i="19"/>
  <c r="C1781" i="19"/>
  <c r="A1781" i="19" s="1"/>
  <c r="D1781" i="19"/>
  <c r="E1781" i="19"/>
  <c r="F1781" i="19"/>
  <c r="A1782" i="19"/>
  <c r="B1782" i="19"/>
  <c r="C1782" i="19"/>
  <c r="D1782" i="19"/>
  <c r="E1782" i="19"/>
  <c r="F1782" i="19" s="1"/>
  <c r="B1783" i="19"/>
  <c r="C1783" i="19"/>
  <c r="D1783" i="19"/>
  <c r="E1783" i="19"/>
  <c r="F1783" i="19"/>
  <c r="B1784" i="19"/>
  <c r="A1784" i="19" s="1"/>
  <c r="C1784" i="19"/>
  <c r="D1784" i="19"/>
  <c r="E1784" i="19"/>
  <c r="F1784" i="19"/>
  <c r="B1785" i="19"/>
  <c r="A1785" i="19" s="1"/>
  <c r="C1785" i="19"/>
  <c r="D1785" i="19"/>
  <c r="E1785" i="19"/>
  <c r="F1785" i="19"/>
  <c r="B1786" i="19"/>
  <c r="C1786" i="19"/>
  <c r="D1786" i="19"/>
  <c r="A1786" i="19" s="1"/>
  <c r="E1786" i="19"/>
  <c r="F1786" i="19"/>
  <c r="B1787" i="19"/>
  <c r="A1787" i="19" s="1"/>
  <c r="C1787" i="19"/>
  <c r="D1787" i="19"/>
  <c r="E1787" i="19"/>
  <c r="F1787" i="19" s="1"/>
  <c r="A1788" i="19"/>
  <c r="B1788" i="19"/>
  <c r="C1788" i="19"/>
  <c r="D1788" i="19"/>
  <c r="E1788" i="19"/>
  <c r="F1788" i="19"/>
  <c r="B1789" i="19"/>
  <c r="C1789" i="19"/>
  <c r="A1789" i="19" s="1"/>
  <c r="D1789" i="19"/>
  <c r="E1789" i="19"/>
  <c r="F1789" i="19"/>
  <c r="B1790" i="19"/>
  <c r="C1790" i="19"/>
  <c r="D1790" i="19"/>
  <c r="E1790" i="19"/>
  <c r="F1790" i="19" s="1"/>
  <c r="B1791" i="19"/>
  <c r="A1791" i="19" s="1"/>
  <c r="C1791" i="19"/>
  <c r="D1791" i="19"/>
  <c r="E1791" i="19"/>
  <c r="F1791" i="19"/>
  <c r="B1792" i="19"/>
  <c r="A1792" i="19" s="1"/>
  <c r="C1792" i="19"/>
  <c r="D1792" i="19"/>
  <c r="E1792" i="19"/>
  <c r="F1792" i="19" s="1"/>
  <c r="B1793" i="19"/>
  <c r="A1793" i="19" s="1"/>
  <c r="C1793" i="19"/>
  <c r="D1793" i="19"/>
  <c r="E1793" i="19"/>
  <c r="F1793" i="19"/>
  <c r="B1794" i="19"/>
  <c r="C1794" i="19"/>
  <c r="D1794" i="19"/>
  <c r="E1794" i="19"/>
  <c r="F1794" i="19"/>
  <c r="B1795" i="19"/>
  <c r="C1795" i="19"/>
  <c r="D1795" i="19"/>
  <c r="E1795" i="19"/>
  <c r="F1795" i="19"/>
  <c r="A1796" i="19"/>
  <c r="B1796" i="19"/>
  <c r="C1796" i="19"/>
  <c r="D1796" i="19"/>
  <c r="E1796" i="19"/>
  <c r="F1796" i="19" s="1"/>
  <c r="B1797" i="19"/>
  <c r="A1797" i="19" s="1"/>
  <c r="C1797" i="19"/>
  <c r="D1797" i="19"/>
  <c r="E1797" i="19"/>
  <c r="F1797" i="19"/>
  <c r="B1798" i="19"/>
  <c r="C1798" i="19"/>
  <c r="D1798" i="19"/>
  <c r="A1798" i="19" s="1"/>
  <c r="E1798" i="19"/>
  <c r="F1798" i="19" s="1"/>
  <c r="B1799" i="19"/>
  <c r="C1799" i="19"/>
  <c r="D1799" i="19"/>
  <c r="E1799" i="19"/>
  <c r="F1799" i="19" s="1"/>
  <c r="B1800" i="19"/>
  <c r="C1800" i="19"/>
  <c r="D1800" i="19"/>
  <c r="A1800" i="19" s="1"/>
  <c r="E1800" i="19"/>
  <c r="F1800" i="19"/>
  <c r="A1801" i="19"/>
  <c r="B1801" i="19"/>
  <c r="C1801" i="19"/>
  <c r="D1801" i="19"/>
  <c r="E1801" i="19"/>
  <c r="F1801" i="19"/>
  <c r="B1802" i="19"/>
  <c r="A1802" i="19" s="1"/>
  <c r="C1802" i="19"/>
  <c r="D1802" i="19"/>
  <c r="E1802" i="19"/>
  <c r="F1802" i="19" s="1"/>
  <c r="B1803" i="19"/>
  <c r="C1803" i="19"/>
  <c r="D1803" i="19"/>
  <c r="E1803" i="19"/>
  <c r="F1803" i="19" s="1"/>
  <c r="B1804" i="19"/>
  <c r="A1804" i="19" s="1"/>
  <c r="C1804" i="19"/>
  <c r="D1804" i="19"/>
  <c r="E1804" i="19"/>
  <c r="F1804" i="19" s="1"/>
  <c r="A1805" i="19"/>
  <c r="B1805" i="19"/>
  <c r="C1805" i="19"/>
  <c r="D1805" i="19"/>
  <c r="E1805" i="19"/>
  <c r="F1805" i="19"/>
  <c r="B1806" i="19"/>
  <c r="C1806" i="19"/>
  <c r="A1806" i="19" s="1"/>
  <c r="D1806" i="19"/>
  <c r="E1806" i="19"/>
  <c r="F1806" i="19"/>
  <c r="B1807" i="19"/>
  <c r="A1807" i="19" s="1"/>
  <c r="C1807" i="19"/>
  <c r="D1807" i="19"/>
  <c r="E1807" i="19"/>
  <c r="F1807" i="19"/>
  <c r="B1808" i="19"/>
  <c r="C1808" i="19"/>
  <c r="D1808" i="19"/>
  <c r="A1808" i="19" s="1"/>
  <c r="E1808" i="19"/>
  <c r="F1808" i="19"/>
  <c r="B1809" i="19"/>
  <c r="C1809" i="19"/>
  <c r="D1809" i="19"/>
  <c r="E1809" i="19"/>
  <c r="F1809" i="19"/>
  <c r="B1810" i="19"/>
  <c r="A1810" i="19" s="1"/>
  <c r="C1810" i="19"/>
  <c r="D1810" i="19"/>
  <c r="E1810" i="19"/>
  <c r="F1810" i="19" s="1"/>
  <c r="B1811" i="19"/>
  <c r="A1811" i="19" s="1"/>
  <c r="C1811" i="19"/>
  <c r="D1811" i="19"/>
  <c r="E1811" i="19"/>
  <c r="F1811" i="19" s="1"/>
  <c r="B1812" i="19"/>
  <c r="A1812" i="19" s="1"/>
  <c r="C1812" i="19"/>
  <c r="D1812" i="19"/>
  <c r="E1812" i="19"/>
  <c r="F1812" i="19" s="1"/>
  <c r="B1813" i="19"/>
  <c r="C1813" i="19"/>
  <c r="D1813" i="19"/>
  <c r="A1813" i="19" s="1"/>
  <c r="E1813" i="19"/>
  <c r="F1813" i="19"/>
  <c r="B1814" i="19"/>
  <c r="C1814" i="19"/>
  <c r="A1814" i="19" s="1"/>
  <c r="D1814" i="19"/>
  <c r="E1814" i="19"/>
  <c r="F1814" i="19"/>
  <c r="B1815" i="19"/>
  <c r="C1815" i="19"/>
  <c r="D1815" i="19"/>
  <c r="E1815" i="19"/>
  <c r="F1815" i="19"/>
  <c r="B1816" i="19"/>
  <c r="A1816" i="19" s="1"/>
  <c r="C1816" i="19"/>
  <c r="D1816" i="19"/>
  <c r="E1816" i="19"/>
  <c r="F1816" i="19" s="1"/>
  <c r="B1817" i="19"/>
  <c r="C1817" i="19"/>
  <c r="D1817" i="19"/>
  <c r="E1817" i="19"/>
  <c r="F1817" i="19"/>
  <c r="A1818" i="19"/>
  <c r="B1818" i="19"/>
  <c r="C1818" i="19"/>
  <c r="D1818" i="19"/>
  <c r="E1818" i="19"/>
  <c r="F1818" i="19"/>
  <c r="B1819" i="19"/>
  <c r="C1819" i="19"/>
  <c r="D1819" i="19"/>
  <c r="E1819" i="19"/>
  <c r="F1819" i="19" s="1"/>
  <c r="B1820" i="19"/>
  <c r="C1820" i="19"/>
  <c r="D1820" i="19"/>
  <c r="A1820" i="19" s="1"/>
  <c r="E1820" i="19"/>
  <c r="F1820" i="19"/>
  <c r="A1821" i="19"/>
  <c r="B1821" i="19"/>
  <c r="C1821" i="19"/>
  <c r="D1821" i="19"/>
  <c r="E1821" i="19"/>
  <c r="F1821" i="19"/>
  <c r="B1822" i="19"/>
  <c r="A1822" i="19" s="1"/>
  <c r="C1822" i="19"/>
  <c r="D1822" i="19"/>
  <c r="E1822" i="19"/>
  <c r="F1822" i="19" s="1"/>
  <c r="B1823" i="19"/>
  <c r="A1823" i="19" s="1"/>
  <c r="C1823" i="19"/>
  <c r="D1823" i="19"/>
  <c r="E1823" i="19"/>
  <c r="F1823" i="19"/>
  <c r="B1824" i="19"/>
  <c r="C1824" i="19"/>
  <c r="D1824" i="19"/>
  <c r="E1824" i="19"/>
  <c r="F1824" i="19" s="1"/>
  <c r="B1825" i="19"/>
  <c r="A1825" i="19" s="1"/>
  <c r="C1825" i="19"/>
  <c r="D1825" i="19"/>
  <c r="E1825" i="19"/>
  <c r="F1825" i="19"/>
  <c r="B1826" i="19"/>
  <c r="C1826" i="19"/>
  <c r="D1826" i="19"/>
  <c r="A1826" i="19" s="1"/>
  <c r="E1826" i="19"/>
  <c r="F1826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B1829" i="19"/>
  <c r="A1829" i="19" s="1"/>
  <c r="C1829" i="19"/>
  <c r="D1829" i="19"/>
  <c r="E1829" i="19"/>
  <c r="F1829" i="19"/>
  <c r="B1830" i="19"/>
  <c r="A1830" i="19" s="1"/>
  <c r="C1830" i="19"/>
  <c r="D1830" i="19"/>
  <c r="E1830" i="19"/>
  <c r="F1830" i="19" s="1"/>
  <c r="B1831" i="19"/>
  <c r="A1831" i="19" s="1"/>
  <c r="C1831" i="19"/>
  <c r="D1831" i="19"/>
  <c r="E1831" i="19"/>
  <c r="F1831" i="19" s="1"/>
  <c r="A1832" i="19"/>
  <c r="B1832" i="19"/>
  <c r="C1832" i="19"/>
  <c r="D1832" i="19"/>
  <c r="E1832" i="19"/>
  <c r="F1832" i="19"/>
  <c r="B1833" i="19"/>
  <c r="C1833" i="19"/>
  <c r="A1833" i="19" s="1"/>
  <c r="D1833" i="19"/>
  <c r="E1833" i="19"/>
  <c r="F1833" i="19"/>
  <c r="B1834" i="19"/>
  <c r="A1834" i="19" s="1"/>
  <c r="C1834" i="19"/>
  <c r="D1834" i="19"/>
  <c r="E1834" i="19"/>
  <c r="F1834" i="19"/>
  <c r="B1835" i="19"/>
  <c r="C1835" i="19"/>
  <c r="D1835" i="19"/>
  <c r="E1835" i="19"/>
  <c r="F1835" i="19" s="1"/>
  <c r="B1836" i="19"/>
  <c r="A1836" i="19" s="1"/>
  <c r="C1836" i="19"/>
  <c r="D1836" i="19"/>
  <c r="E1836" i="19"/>
  <c r="F1836" i="19" s="1"/>
  <c r="B1837" i="19"/>
  <c r="C1837" i="19"/>
  <c r="D1837" i="19"/>
  <c r="A1837" i="19" s="1"/>
  <c r="E1837" i="19"/>
  <c r="F1837" i="19"/>
  <c r="A1838" i="19"/>
  <c r="B1838" i="19"/>
  <c r="C1838" i="19"/>
  <c r="D1838" i="19"/>
  <c r="E1838" i="19"/>
  <c r="F1838" i="19"/>
  <c r="B1839" i="19"/>
  <c r="A1839" i="19" s="1"/>
  <c r="C1839" i="19"/>
  <c r="D1839" i="19"/>
  <c r="E1839" i="19"/>
  <c r="F1839" i="19"/>
  <c r="B1840" i="19"/>
  <c r="C1840" i="19"/>
  <c r="D1840" i="19"/>
  <c r="A1840" i="19" s="1"/>
  <c r="E1840" i="19"/>
  <c r="F1840" i="19"/>
  <c r="B1841" i="19"/>
  <c r="A1841" i="19" s="1"/>
  <c r="C1841" i="19"/>
  <c r="D1841" i="19"/>
  <c r="E1841" i="19"/>
  <c r="F1841" i="19"/>
  <c r="B1842" i="19"/>
  <c r="C1842" i="19"/>
  <c r="D1842" i="19"/>
  <c r="E1842" i="19"/>
  <c r="F1842" i="19" s="1"/>
  <c r="B1843" i="19"/>
  <c r="A1843" i="19" s="1"/>
  <c r="C1843" i="19"/>
  <c r="D1843" i="19"/>
  <c r="E1843" i="19"/>
  <c r="F1843" i="19" s="1"/>
  <c r="A1844" i="19"/>
  <c r="B1844" i="19"/>
  <c r="C1844" i="19"/>
  <c r="D1844" i="19"/>
  <c r="E1844" i="19"/>
  <c r="F1844" i="19" s="1"/>
  <c r="B1845" i="19"/>
  <c r="C1845" i="19"/>
  <c r="D1845" i="19"/>
  <c r="E1845" i="19"/>
  <c r="F1845" i="19"/>
  <c r="A1846" i="19"/>
  <c r="B1846" i="19"/>
  <c r="C1846" i="19"/>
  <c r="D1846" i="19"/>
  <c r="E1846" i="19"/>
  <c r="F1846" i="19"/>
  <c r="B1847" i="19"/>
  <c r="C1847" i="19"/>
  <c r="D1847" i="19"/>
  <c r="E1847" i="19"/>
  <c r="F1847" i="19"/>
  <c r="B1848" i="19"/>
  <c r="A1848" i="19" s="1"/>
  <c r="C1848" i="19"/>
  <c r="D1848" i="19"/>
  <c r="E1848" i="19"/>
  <c r="F1848" i="19"/>
  <c r="B1849" i="19"/>
  <c r="A1849" i="19" s="1"/>
  <c r="C1849" i="19"/>
  <c r="D1849" i="19"/>
  <c r="E1849" i="19"/>
  <c r="F1849" i="19"/>
  <c r="B1850" i="19"/>
  <c r="C1850" i="19"/>
  <c r="D1850" i="19"/>
  <c r="A1850" i="19" s="1"/>
  <c r="E1850" i="19"/>
  <c r="F1850" i="19"/>
  <c r="B1851" i="19"/>
  <c r="A1851" i="19" s="1"/>
  <c r="C1851" i="19"/>
  <c r="D1851" i="19"/>
  <c r="E1851" i="19"/>
  <c r="F1851" i="19" s="1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B1854" i="19"/>
  <c r="A1854" i="19" s="1"/>
  <c r="C1854" i="19"/>
  <c r="D1854" i="19"/>
  <c r="E1854" i="19"/>
  <c r="F1854" i="19" s="1"/>
  <c r="B1855" i="19"/>
  <c r="C1855" i="19"/>
  <c r="D1855" i="19"/>
  <c r="E1855" i="19"/>
  <c r="F1855" i="19"/>
  <c r="B1856" i="19"/>
  <c r="A1856" i="19" s="1"/>
  <c r="C1856" i="19"/>
  <c r="D1856" i="19"/>
  <c r="E1856" i="19"/>
  <c r="F1856" i="19" s="1"/>
  <c r="A1857" i="19"/>
  <c r="B1857" i="19"/>
  <c r="C1857" i="19"/>
  <c r="D1857" i="19"/>
  <c r="E1857" i="19"/>
  <c r="F1857" i="19"/>
  <c r="B1858" i="19"/>
  <c r="C1858" i="19"/>
  <c r="A1858" i="19" s="1"/>
  <c r="D1858" i="19"/>
  <c r="E1858" i="19"/>
  <c r="F1858" i="19"/>
  <c r="B1859" i="19"/>
  <c r="C1859" i="19"/>
  <c r="D1859" i="19"/>
  <c r="E1859" i="19"/>
  <c r="F1859" i="19"/>
  <c r="A1860" i="19"/>
  <c r="B1860" i="19"/>
  <c r="C1860" i="19"/>
  <c r="D1860" i="19"/>
  <c r="E1860" i="19"/>
  <c r="F1860" i="19" s="1"/>
  <c r="B1861" i="19"/>
  <c r="C1861" i="19"/>
  <c r="D1861" i="19"/>
  <c r="E1861" i="19"/>
  <c r="F1861" i="19"/>
  <c r="B1862" i="19"/>
  <c r="A1862" i="19" s="1"/>
  <c r="C1862" i="19"/>
  <c r="D1862" i="19"/>
  <c r="E1862" i="19"/>
  <c r="F1862" i="19" s="1"/>
  <c r="B1863" i="19"/>
  <c r="C1863" i="19"/>
  <c r="D1863" i="19"/>
  <c r="E1863" i="19"/>
  <c r="F1863" i="19" s="1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B1866" i="19"/>
  <c r="A1866" i="19" s="1"/>
  <c r="C1866" i="19"/>
  <c r="D1866" i="19"/>
  <c r="E1866" i="19"/>
  <c r="F1866" i="19"/>
  <c r="B1867" i="19"/>
  <c r="C1867" i="19"/>
  <c r="D1867" i="19"/>
  <c r="E1867" i="19"/>
  <c r="F1867" i="19" s="1"/>
  <c r="B1868" i="19"/>
  <c r="A1868" i="19" s="1"/>
  <c r="C1868" i="19"/>
  <c r="D1868" i="19"/>
  <c r="E1868" i="19"/>
  <c r="F1868" i="19" s="1"/>
  <c r="A1869" i="19"/>
  <c r="B1869" i="19"/>
  <c r="C1869" i="19"/>
  <c r="D1869" i="19"/>
  <c r="E1869" i="19"/>
  <c r="F1869" i="19"/>
  <c r="B1870" i="19"/>
  <c r="C1870" i="19"/>
  <c r="A1870" i="19" s="1"/>
  <c r="D1870" i="19"/>
  <c r="E1870" i="19"/>
  <c r="F1870" i="19"/>
  <c r="B1871" i="19"/>
  <c r="A1871" i="19" s="1"/>
  <c r="C1871" i="19"/>
  <c r="D1871" i="19"/>
  <c r="E1871" i="19"/>
  <c r="F1871" i="19"/>
  <c r="B1872" i="19"/>
  <c r="C1872" i="19"/>
  <c r="D1872" i="19"/>
  <c r="A1872" i="19" s="1"/>
  <c r="E1872" i="19"/>
  <c r="F1872" i="19"/>
  <c r="B1873" i="19"/>
  <c r="C1873" i="19"/>
  <c r="D1873" i="19"/>
  <c r="E1873" i="19"/>
  <c r="F1873" i="19"/>
  <c r="B1874" i="19"/>
  <c r="A1874" i="19" s="1"/>
  <c r="C1874" i="19"/>
  <c r="D1874" i="19"/>
  <c r="E1874" i="19"/>
  <c r="F1874" i="19" s="1"/>
  <c r="B1875" i="19"/>
  <c r="A1875" i="19" s="1"/>
  <c r="C1875" i="19"/>
  <c r="D1875" i="19"/>
  <c r="E1875" i="19"/>
  <c r="F1875" i="19" s="1"/>
  <c r="A1876" i="19"/>
  <c r="B1876" i="19"/>
  <c r="C1876" i="19"/>
  <c r="D1876" i="19"/>
  <c r="E1876" i="19"/>
  <c r="F1876" i="19" s="1"/>
  <c r="B1877" i="19"/>
  <c r="C1877" i="19"/>
  <c r="D1877" i="19"/>
  <c r="A1877" i="19" s="1"/>
  <c r="E1877" i="19"/>
  <c r="F1877" i="19"/>
  <c r="B1878" i="19"/>
  <c r="C1878" i="19"/>
  <c r="A1878" i="19" s="1"/>
  <c r="D1878" i="19"/>
  <c r="E1878" i="19"/>
  <c r="F1878" i="19"/>
  <c r="B1879" i="19"/>
  <c r="C1879" i="19"/>
  <c r="D1879" i="19"/>
  <c r="E1879" i="19"/>
  <c r="F1879" i="19"/>
  <c r="B1880" i="19"/>
  <c r="A1880" i="19" s="1"/>
  <c r="C1880" i="19"/>
  <c r="D1880" i="19"/>
  <c r="E1880" i="19"/>
  <c r="F1880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B1883" i="19"/>
  <c r="C1883" i="19"/>
  <c r="D1883" i="19"/>
  <c r="E1883" i="19"/>
  <c r="F1883" i="19" s="1"/>
  <c r="B1884" i="19"/>
  <c r="C1884" i="19"/>
  <c r="D1884" i="19"/>
  <c r="A1884" i="19" s="1"/>
  <c r="E1884" i="19"/>
  <c r="F1884" i="19"/>
  <c r="A1885" i="19"/>
  <c r="B1885" i="19"/>
  <c r="C1885" i="19"/>
  <c r="D1885" i="19"/>
  <c r="E1885" i="19"/>
  <c r="F1885" i="19"/>
  <c r="B1886" i="19"/>
  <c r="A1886" i="19" s="1"/>
  <c r="C1886" i="19"/>
  <c r="D1886" i="19"/>
  <c r="E1886" i="19"/>
  <c r="F1886" i="19" s="1"/>
  <c r="B1887" i="19"/>
  <c r="A1887" i="19" s="1"/>
  <c r="C1887" i="19"/>
  <c r="D1887" i="19"/>
  <c r="E1887" i="19"/>
  <c r="F1887" i="19" s="1"/>
  <c r="B1888" i="19"/>
  <c r="C1888" i="19"/>
  <c r="D1888" i="19"/>
  <c r="E1888" i="19"/>
  <c r="F1888" i="19" s="1"/>
  <c r="B1889" i="19"/>
  <c r="A1889" i="19" s="1"/>
  <c r="C1889" i="19"/>
  <c r="D1889" i="19"/>
  <c r="E1889" i="19"/>
  <c r="F1889" i="19"/>
  <c r="B1890" i="19"/>
  <c r="C1890" i="19"/>
  <c r="D1890" i="19"/>
  <c r="A1890" i="19" s="1"/>
  <c r="E1890" i="19"/>
  <c r="F1890" i="19"/>
  <c r="B1891" i="19"/>
  <c r="C1891" i="19"/>
  <c r="D1891" i="19"/>
  <c r="E1891" i="19"/>
  <c r="F1891" i="19"/>
  <c r="A1892" i="19"/>
  <c r="B1892" i="19"/>
  <c r="C1892" i="19"/>
  <c r="D1892" i="19"/>
  <c r="E1892" i="19"/>
  <c r="F1892" i="19" s="1"/>
  <c r="B1893" i="19"/>
  <c r="A1893" i="19" s="1"/>
  <c r="C1893" i="19"/>
  <c r="D1893" i="19"/>
  <c r="E1893" i="19"/>
  <c r="F1893" i="19"/>
  <c r="B1894" i="19"/>
  <c r="C1894" i="19"/>
  <c r="D1894" i="19"/>
  <c r="E1894" i="19"/>
  <c r="F1894" i="19" s="1"/>
  <c r="B1895" i="19"/>
  <c r="A1895" i="19" s="1"/>
  <c r="C1895" i="19"/>
  <c r="D1895" i="19"/>
  <c r="E1895" i="19"/>
  <c r="F1895" i="19" s="1"/>
  <c r="A1896" i="19"/>
  <c r="B1896" i="19"/>
  <c r="C1896" i="19"/>
  <c r="D1896" i="19"/>
  <c r="E1896" i="19"/>
  <c r="F1896" i="19"/>
  <c r="B1897" i="19"/>
  <c r="C1897" i="19"/>
  <c r="A1897" i="19" s="1"/>
  <c r="D1897" i="19"/>
  <c r="E1897" i="19"/>
  <c r="F1897" i="19"/>
  <c r="B1898" i="19"/>
  <c r="C1898" i="19"/>
  <c r="D1898" i="19"/>
  <c r="E1898" i="19"/>
  <c r="F1898" i="19"/>
  <c r="B1899" i="19"/>
  <c r="C1899" i="19"/>
  <c r="D1899" i="19"/>
  <c r="E1899" i="19"/>
  <c r="F1899" i="19"/>
  <c r="B1900" i="19"/>
  <c r="A1900" i="19" s="1"/>
  <c r="C1900" i="19"/>
  <c r="D1900" i="19"/>
  <c r="E1900" i="19"/>
  <c r="F1900" i="19" s="1"/>
  <c r="A1901" i="19"/>
  <c r="B1901" i="19"/>
  <c r="C1901" i="19"/>
  <c r="D1901" i="19"/>
  <c r="E1901" i="19"/>
  <c r="F1901" i="19"/>
  <c r="B1902" i="19"/>
  <c r="C1902" i="19"/>
  <c r="A1902" i="19" s="1"/>
  <c r="D1902" i="19"/>
  <c r="E1902" i="19"/>
  <c r="F1902" i="19"/>
  <c r="B1903" i="19"/>
  <c r="C1903" i="19"/>
  <c r="D1903" i="19"/>
  <c r="E1903" i="19"/>
  <c r="F1903" i="19"/>
  <c r="B1904" i="19"/>
  <c r="C1904" i="19"/>
  <c r="D1904" i="19"/>
  <c r="A1904" i="19" s="1"/>
  <c r="E1904" i="19"/>
  <c r="F1904" i="19"/>
  <c r="B1905" i="19"/>
  <c r="C1905" i="19"/>
  <c r="D1905" i="19"/>
  <c r="E1905" i="19"/>
  <c r="F1905" i="19"/>
  <c r="B1906" i="19"/>
  <c r="C1906" i="19"/>
  <c r="D1906" i="19"/>
  <c r="E1906" i="19"/>
  <c r="F1906" i="19" s="1"/>
  <c r="B1907" i="19"/>
  <c r="A1907" i="19" s="1"/>
  <c r="C1907" i="19"/>
  <c r="D1907" i="19"/>
  <c r="E1907" i="19"/>
  <c r="F1907" i="19" s="1"/>
  <c r="B1908" i="19"/>
  <c r="C1908" i="19"/>
  <c r="D1908" i="19"/>
  <c r="A1908" i="19" s="1"/>
  <c r="E1908" i="19"/>
  <c r="F1908" i="19" s="1"/>
  <c r="B1909" i="19"/>
  <c r="C1909" i="19"/>
  <c r="A1909" i="19" s="1"/>
  <c r="D1909" i="19"/>
  <c r="E1909" i="19"/>
  <c r="F1909" i="19"/>
  <c r="A1910" i="19"/>
  <c r="B1910" i="19"/>
  <c r="C1910" i="19"/>
  <c r="D1910" i="19"/>
  <c r="E1910" i="19"/>
  <c r="F1910" i="19" s="1"/>
  <c r="B1911" i="19"/>
  <c r="C1911" i="19"/>
  <c r="D1911" i="19"/>
  <c r="E1911" i="19"/>
  <c r="F1911" i="19"/>
  <c r="B1912" i="19"/>
  <c r="A1912" i="19" s="1"/>
  <c r="C1912" i="19"/>
  <c r="D1912" i="19"/>
  <c r="E1912" i="19"/>
  <c r="F1912" i="19"/>
  <c r="B1913" i="19"/>
  <c r="A1913" i="19" s="1"/>
  <c r="C1913" i="19"/>
  <c r="D1913" i="19"/>
  <c r="E1913" i="19"/>
  <c r="F1913" i="19"/>
  <c r="B1914" i="19"/>
  <c r="C1914" i="19"/>
  <c r="D1914" i="19"/>
  <c r="A1914" i="19" s="1"/>
  <c r="E1914" i="19"/>
  <c r="F1914" i="19"/>
  <c r="B1915" i="19"/>
  <c r="A1915" i="19" s="1"/>
  <c r="C1915" i="19"/>
  <c r="D1915" i="19"/>
  <c r="E1915" i="19"/>
  <c r="F1915" i="19" s="1"/>
  <c r="A1916" i="19"/>
  <c r="B1916" i="19"/>
  <c r="C1916" i="19"/>
  <c r="D1916" i="19"/>
  <c r="E1916" i="19"/>
  <c r="F1916" i="19"/>
  <c r="B1917" i="19"/>
  <c r="C1917" i="19"/>
  <c r="A1917" i="19" s="1"/>
  <c r="D1917" i="19"/>
  <c r="E1917" i="19"/>
  <c r="F1917" i="19"/>
  <c r="B1918" i="19"/>
  <c r="A1918" i="19" s="1"/>
  <c r="C1918" i="19"/>
  <c r="D1918" i="19"/>
  <c r="E1918" i="19"/>
  <c r="F1918" i="19" s="1"/>
  <c r="B1919" i="19"/>
  <c r="A1919" i="19" s="1"/>
  <c r="C1919" i="19"/>
  <c r="D1919" i="19"/>
  <c r="E1919" i="19"/>
  <c r="F1919" i="19"/>
  <c r="B1920" i="19"/>
  <c r="A1920" i="19" s="1"/>
  <c r="C1920" i="19"/>
  <c r="D1920" i="19"/>
  <c r="E1920" i="19"/>
  <c r="F1920" i="19" s="1"/>
  <c r="B1921" i="19"/>
  <c r="A1921" i="19" s="1"/>
  <c r="C1921" i="19"/>
  <c r="D1921" i="19"/>
  <c r="E1921" i="19"/>
  <c r="F1921" i="19"/>
  <c r="B1922" i="19"/>
  <c r="C1922" i="19"/>
  <c r="D1922" i="19"/>
  <c r="E1922" i="19"/>
  <c r="F1922" i="19"/>
  <c r="B1923" i="19"/>
  <c r="C1923" i="19"/>
  <c r="D1923" i="19"/>
  <c r="E1923" i="19"/>
  <c r="F1923" i="19"/>
  <c r="A1924" i="19"/>
  <c r="B1924" i="19"/>
  <c r="C1924" i="19"/>
  <c r="D1924" i="19"/>
  <c r="E1924" i="19"/>
  <c r="F1924" i="19" s="1"/>
  <c r="B1925" i="19"/>
  <c r="A1925" i="19" s="1"/>
  <c r="C1925" i="19"/>
  <c r="D1925" i="19"/>
  <c r="E1925" i="19"/>
  <c r="F1925" i="19"/>
  <c r="B1926" i="19"/>
  <c r="C1926" i="19"/>
  <c r="D1926" i="19"/>
  <c r="A1926" i="19" s="1"/>
  <c r="E1926" i="19"/>
  <c r="F1926" i="19" s="1"/>
  <c r="B1927" i="19"/>
  <c r="C1927" i="19"/>
  <c r="D1927" i="19"/>
  <c r="E1927" i="19"/>
  <c r="F1927" i="19" s="1"/>
  <c r="B1928" i="19"/>
  <c r="C1928" i="19"/>
  <c r="D1928" i="19"/>
  <c r="A1928" i="19" s="1"/>
  <c r="E1928" i="19"/>
  <c r="F1928" i="19"/>
  <c r="A1929" i="19"/>
  <c r="B1929" i="19"/>
  <c r="C1929" i="19"/>
  <c r="D1929" i="19"/>
  <c r="E1929" i="19"/>
  <c r="F1929" i="19"/>
  <c r="B1930" i="19"/>
  <c r="A1930" i="19" s="1"/>
  <c r="C1930" i="19"/>
  <c r="D1930" i="19"/>
  <c r="E1930" i="19"/>
  <c r="F1930" i="19" s="1"/>
  <c r="B1931" i="19"/>
  <c r="C1931" i="19"/>
  <c r="D1931" i="19"/>
  <c r="E1931" i="19"/>
  <c r="F1931" i="19" s="1"/>
  <c r="B1932" i="19"/>
  <c r="A1932" i="19" s="1"/>
  <c r="C1932" i="19"/>
  <c r="D1932" i="19"/>
  <c r="E1932" i="19"/>
  <c r="F1932" i="19" s="1"/>
  <c r="A1933" i="19"/>
  <c r="B1933" i="19"/>
  <c r="C1933" i="19"/>
  <c r="D1933" i="19"/>
  <c r="E1933" i="19"/>
  <c r="F1933" i="19"/>
  <c r="B1934" i="19"/>
  <c r="C1934" i="19"/>
  <c r="A1934" i="19" s="1"/>
  <c r="D1934" i="19"/>
  <c r="E1934" i="19"/>
  <c r="F1934" i="19"/>
  <c r="B1935" i="19"/>
  <c r="A1935" i="19" s="1"/>
  <c r="C1935" i="19"/>
  <c r="D1935" i="19"/>
  <c r="E1935" i="19"/>
  <c r="F1935" i="19"/>
  <c r="B1936" i="19"/>
  <c r="C1936" i="19"/>
  <c r="D1936" i="19"/>
  <c r="A1936" i="19" s="1"/>
  <c r="E1936" i="19"/>
  <c r="F1936" i="19"/>
  <c r="B1937" i="19"/>
  <c r="C1937" i="19"/>
  <c r="D1937" i="19"/>
  <c r="E1937" i="19"/>
  <c r="F1937" i="19"/>
  <c r="B1938" i="19"/>
  <c r="A1938" i="19" s="1"/>
  <c r="C1938" i="19"/>
  <c r="D1938" i="19"/>
  <c r="E1938" i="19"/>
  <c r="F1938" i="19" s="1"/>
  <c r="B1939" i="19"/>
  <c r="A1939" i="19" s="1"/>
  <c r="C1939" i="19"/>
  <c r="D1939" i="19"/>
  <c r="E1939" i="19"/>
  <c r="F1939" i="19" s="1"/>
  <c r="A1940" i="19"/>
  <c r="B1940" i="19"/>
  <c r="C1940" i="19"/>
  <c r="D1940" i="19"/>
  <c r="E1940" i="19"/>
  <c r="F1940" i="19" s="1"/>
  <c r="B1941" i="19"/>
  <c r="C1941" i="19"/>
  <c r="D1941" i="19"/>
  <c r="A1941" i="19" s="1"/>
  <c r="E1941" i="19"/>
  <c r="F1941" i="19"/>
  <c r="B1942" i="19"/>
  <c r="C1942" i="19"/>
  <c r="A1942" i="19" s="1"/>
  <c r="D1942" i="19"/>
  <c r="E1942" i="19"/>
  <c r="F1942" i="19"/>
  <c r="B1943" i="19"/>
  <c r="C1943" i="19"/>
  <c r="D1943" i="19"/>
  <c r="E1943" i="19"/>
  <c r="F1943" i="19"/>
  <c r="B1944" i="19"/>
  <c r="A1944" i="19" s="1"/>
  <c r="C1944" i="19"/>
  <c r="D1944" i="19"/>
  <c r="E1944" i="19"/>
  <c r="F1944" i="19" s="1"/>
  <c r="B1945" i="19"/>
  <c r="C1945" i="19"/>
  <c r="D1945" i="19"/>
  <c r="E1945" i="19"/>
  <c r="F1945" i="19"/>
  <c r="A1946" i="19"/>
  <c r="B1946" i="19"/>
  <c r="C1946" i="19"/>
  <c r="D1946" i="19"/>
  <c r="E1946" i="19"/>
  <c r="F1946" i="19"/>
  <c r="B1947" i="19"/>
  <c r="C1947" i="19"/>
  <c r="D1947" i="19"/>
  <c r="E1947" i="19"/>
  <c r="F1947" i="19" s="1"/>
  <c r="B1948" i="19"/>
  <c r="C1948" i="19"/>
  <c r="D1948" i="19"/>
  <c r="A1948" i="19" s="1"/>
  <c r="E1948" i="19"/>
  <c r="F1948" i="19"/>
  <c r="A1949" i="19"/>
  <c r="B1949" i="19"/>
  <c r="C1949" i="19"/>
  <c r="D1949" i="19"/>
  <c r="E1949" i="19"/>
  <c r="F1949" i="19"/>
  <c r="B1950" i="19"/>
  <c r="A1950" i="19" s="1"/>
  <c r="C1950" i="19"/>
  <c r="D1950" i="19"/>
  <c r="E1950" i="19"/>
  <c r="F1950" i="19" s="1"/>
  <c r="B1951" i="19"/>
  <c r="A1951" i="19" s="1"/>
  <c r="C1951" i="19"/>
  <c r="D1951" i="19"/>
  <c r="E1951" i="19"/>
  <c r="F1951" i="19"/>
  <c r="B1952" i="19"/>
  <c r="C1952" i="19"/>
  <c r="D1952" i="19"/>
  <c r="E1952" i="19"/>
  <c r="F1952" i="19" s="1"/>
  <c r="B1953" i="19"/>
  <c r="A1953" i="19" s="1"/>
  <c r="C1953" i="19"/>
  <c r="D1953" i="19"/>
  <c r="E1953" i="19"/>
  <c r="F1953" i="19"/>
  <c r="A1954" i="19"/>
  <c r="B1954" i="19"/>
  <c r="C1954" i="19"/>
  <c r="D1954" i="19"/>
  <c r="E1954" i="19"/>
  <c r="F1954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B1957" i="19"/>
  <c r="A1957" i="19" s="1"/>
  <c r="C1957" i="19"/>
  <c r="D1957" i="19"/>
  <c r="E1957" i="19"/>
  <c r="F1957" i="19"/>
  <c r="B1958" i="19"/>
  <c r="A1958" i="19" s="1"/>
  <c r="C1958" i="19"/>
  <c r="D1958" i="19"/>
  <c r="E1958" i="19"/>
  <c r="F1958" i="19" s="1"/>
  <c r="B1959" i="19"/>
  <c r="C1959" i="19"/>
  <c r="D1959" i="19"/>
  <c r="E1959" i="19"/>
  <c r="F1959" i="19" s="1"/>
  <c r="A1960" i="19"/>
  <c r="B1960" i="19"/>
  <c r="C1960" i="19"/>
  <c r="D1960" i="19"/>
  <c r="E1960" i="19"/>
  <c r="F1960" i="19"/>
  <c r="B1961" i="19"/>
  <c r="C1961" i="19"/>
  <c r="A1961" i="19" s="1"/>
  <c r="D1961" i="19"/>
  <c r="E1961" i="19"/>
  <c r="F1961" i="19"/>
  <c r="B1962" i="19"/>
  <c r="A1962" i="19" s="1"/>
  <c r="C1962" i="19"/>
  <c r="D1962" i="19"/>
  <c r="E1962" i="19"/>
  <c r="F1962" i="19"/>
  <c r="B1963" i="19"/>
  <c r="C1963" i="19"/>
  <c r="D1963" i="19"/>
  <c r="E1963" i="19"/>
  <c r="F1963" i="19" s="1"/>
  <c r="B1964" i="19"/>
  <c r="A1964" i="19" s="1"/>
  <c r="C1964" i="19"/>
  <c r="D1964" i="19"/>
  <c r="E1964" i="19"/>
  <c r="F1964" i="19" s="1"/>
  <c r="B1965" i="19"/>
  <c r="C1965" i="19"/>
  <c r="D1965" i="19"/>
  <c r="A1965" i="19" s="1"/>
  <c r="E1965" i="19"/>
  <c r="F1965" i="19"/>
  <c r="A1966" i="19"/>
  <c r="B1966" i="19"/>
  <c r="C1966" i="19"/>
  <c r="D1966" i="19"/>
  <c r="E1966" i="19"/>
  <c r="F1966" i="19"/>
  <c r="B1967" i="19"/>
  <c r="C1967" i="19"/>
  <c r="D1967" i="19"/>
  <c r="E1967" i="19"/>
  <c r="F1967" i="19"/>
  <c r="B1968" i="19"/>
  <c r="C1968" i="19"/>
  <c r="D1968" i="19"/>
  <c r="A1968" i="19" s="1"/>
  <c r="E1968" i="19"/>
  <c r="F1968" i="19"/>
  <c r="B1969" i="19"/>
  <c r="A1969" i="19" s="1"/>
  <c r="C1969" i="19"/>
  <c r="D1969" i="19"/>
  <c r="E1969" i="19"/>
  <c r="F1969" i="19"/>
  <c r="B1970" i="19"/>
  <c r="A1970" i="19" s="1"/>
  <c r="C1970" i="19"/>
  <c r="D1970" i="19"/>
  <c r="E1970" i="19"/>
  <c r="F1970" i="19" s="1"/>
  <c r="B1971" i="19"/>
  <c r="A1971" i="19" s="1"/>
  <c r="C1971" i="19"/>
  <c r="D1971" i="19"/>
  <c r="E1971" i="19"/>
  <c r="F1971" i="19" s="1"/>
  <c r="B1972" i="19"/>
  <c r="C1972" i="19"/>
  <c r="D1972" i="19"/>
  <c r="A1972" i="19" s="1"/>
  <c r="E1972" i="19"/>
  <c r="F1972" i="19" s="1"/>
  <c r="B1973" i="19"/>
  <c r="C1973" i="19"/>
  <c r="D1973" i="19"/>
  <c r="E1973" i="19"/>
  <c r="F1973" i="19"/>
  <c r="A1974" i="19"/>
  <c r="B1974" i="19"/>
  <c r="C1974" i="19"/>
  <c r="D1974" i="19"/>
  <c r="E1974" i="19"/>
  <c r="F1974" i="19"/>
  <c r="B1975" i="19"/>
  <c r="C1975" i="19"/>
  <c r="D1975" i="19"/>
  <c r="E1975" i="19"/>
  <c r="F1975" i="19"/>
  <c r="B1976" i="19"/>
  <c r="A1976" i="19" s="1"/>
  <c r="C1976" i="19"/>
  <c r="D1976" i="19"/>
  <c r="E1976" i="19"/>
  <c r="F1976" i="19"/>
  <c r="B1977" i="19"/>
  <c r="A1977" i="19" s="1"/>
  <c r="C1977" i="19"/>
  <c r="D1977" i="19"/>
  <c r="E1977" i="19"/>
  <c r="F1977" i="19"/>
  <c r="A1978" i="19"/>
  <c r="B1978" i="19"/>
  <c r="C1978" i="19"/>
  <c r="D1978" i="19"/>
  <c r="E1978" i="19"/>
  <c r="F1978" i="19"/>
  <c r="B1979" i="19"/>
  <c r="C1979" i="19"/>
  <c r="D1979" i="19"/>
  <c r="E1979" i="19"/>
  <c r="F1979" i="19" s="1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B1982" i="19"/>
  <c r="A1982" i="19" s="1"/>
  <c r="C1982" i="19"/>
  <c r="D1982" i="19"/>
  <c r="E1982" i="19"/>
  <c r="F1982" i="19" s="1"/>
  <c r="B1983" i="19"/>
  <c r="C1983" i="19"/>
  <c r="D1983" i="19"/>
  <c r="E1983" i="19"/>
  <c r="F1983" i="19"/>
  <c r="B1984" i="19"/>
  <c r="A1984" i="19" s="1"/>
  <c r="C1984" i="19"/>
  <c r="D1984" i="19"/>
  <c r="E1984" i="19"/>
  <c r="F1984" i="19" s="1"/>
  <c r="B1985" i="19"/>
  <c r="C1985" i="19"/>
  <c r="D1985" i="19"/>
  <c r="A1985" i="19" s="1"/>
  <c r="E1985" i="19"/>
  <c r="F1985" i="19"/>
  <c r="B1986" i="19"/>
  <c r="C1986" i="19"/>
  <c r="A1986" i="19" s="1"/>
  <c r="D1986" i="19"/>
  <c r="E1986" i="19"/>
  <c r="F1986" i="19"/>
  <c r="B1987" i="19"/>
  <c r="C1987" i="19"/>
  <c r="D1987" i="19"/>
  <c r="E1987" i="19"/>
  <c r="F1987" i="19"/>
  <c r="A1988" i="19"/>
  <c r="B1988" i="19"/>
  <c r="C1988" i="19"/>
  <c r="D1988" i="19"/>
  <c r="E1988" i="19"/>
  <c r="F1988" i="19" s="1"/>
  <c r="B1989" i="19"/>
  <c r="C1989" i="19"/>
  <c r="D1989" i="19"/>
  <c r="E1989" i="19"/>
  <c r="F1989" i="19"/>
  <c r="B1990" i="19"/>
  <c r="A1990" i="19" s="1"/>
  <c r="C1990" i="19"/>
  <c r="D1990" i="19"/>
  <c r="E1990" i="19"/>
  <c r="F1990" i="19" s="1"/>
  <c r="B1991" i="19"/>
  <c r="C1991" i="19"/>
  <c r="D1991" i="19"/>
  <c r="E1991" i="19"/>
  <c r="F1991" i="19" s="1"/>
  <c r="B1992" i="19"/>
  <c r="C1992" i="19"/>
  <c r="D1992" i="19"/>
  <c r="A1992" i="19" s="1"/>
  <c r="E1992" i="19"/>
  <c r="F1992" i="19"/>
  <c r="A1993" i="19"/>
  <c r="B1993" i="19"/>
  <c r="C1993" i="19"/>
  <c r="D1993" i="19"/>
  <c r="E1993" i="19"/>
  <c r="F1993" i="19"/>
  <c r="B1994" i="19"/>
  <c r="A1994" i="19" s="1"/>
  <c r="C1994" i="19"/>
  <c r="D1994" i="19"/>
  <c r="E1994" i="19"/>
  <c r="F1994" i="19"/>
  <c r="B1995" i="19"/>
  <c r="C1995" i="19"/>
  <c r="D1995" i="19"/>
  <c r="E1995" i="19"/>
  <c r="F1995" i="19" s="1"/>
  <c r="B1996" i="19"/>
  <c r="A1996" i="19" s="1"/>
  <c r="C1996" i="19"/>
  <c r="D1996" i="19"/>
  <c r="E1996" i="19"/>
  <c r="F1996" i="19" s="1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B2001" i="19"/>
  <c r="C2001" i="19"/>
  <c r="D2001" i="19"/>
  <c r="E2001" i="19"/>
  <c r="F2001" i="19"/>
  <c r="B2002" i="19"/>
  <c r="C2002" i="19"/>
  <c r="D2002" i="19"/>
  <c r="E2002" i="19"/>
  <c r="F2002" i="19" s="1"/>
  <c r="B2003" i="19"/>
  <c r="A2003" i="19" s="1"/>
  <c r="C2003" i="19"/>
  <c r="D2003" i="19"/>
  <c r="E2003" i="19"/>
  <c r="F2003" i="19" s="1"/>
  <c r="A2004" i="19"/>
  <c r="B2004" i="19"/>
  <c r="C2004" i="19"/>
  <c r="D2004" i="19"/>
  <c r="E2004" i="19"/>
  <c r="F2004" i="19" s="1"/>
  <c r="A2005" i="19"/>
  <c r="B2005" i="19"/>
  <c r="C2005" i="19"/>
  <c r="D2005" i="19"/>
  <c r="E2005" i="19"/>
  <c r="F2005" i="19"/>
  <c r="B2006" i="19"/>
  <c r="C2006" i="19"/>
  <c r="A2006" i="19" s="1"/>
  <c r="D2006" i="19"/>
  <c r="E2006" i="19"/>
  <c r="F2006" i="19"/>
  <c r="B2007" i="19"/>
  <c r="C2007" i="19"/>
  <c r="D2007" i="19"/>
  <c r="E2007" i="19"/>
  <c r="F2007" i="19"/>
  <c r="B2008" i="19"/>
  <c r="A2008" i="19" s="1"/>
  <c r="C2008" i="19"/>
  <c r="D2008" i="19"/>
  <c r="E2008" i="19"/>
  <c r="F2008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B2011" i="19"/>
  <c r="C2011" i="19"/>
  <c r="D2011" i="19"/>
  <c r="E2011" i="19"/>
  <c r="F2011" i="19" s="1"/>
  <c r="B2012" i="19"/>
  <c r="C2012" i="19"/>
  <c r="D2012" i="19"/>
  <c r="A2012" i="19" s="1"/>
  <c r="E2012" i="19"/>
  <c r="F2012" i="19"/>
  <c r="A2013" i="19"/>
  <c r="B2013" i="19"/>
  <c r="C2013" i="19"/>
  <c r="D2013" i="19"/>
  <c r="E2013" i="19"/>
  <c r="F2013" i="19"/>
  <c r="B2014" i="19"/>
  <c r="A2014" i="19" s="1"/>
  <c r="C2014" i="19"/>
  <c r="D2014" i="19"/>
  <c r="E2014" i="19"/>
  <c r="F2014" i="19" s="1"/>
  <c r="B2015" i="19"/>
  <c r="A2015" i="19" s="1"/>
  <c r="C2015" i="19"/>
  <c r="D2015" i="19"/>
  <c r="E2015" i="19"/>
  <c r="F2015" i="19" s="1"/>
  <c r="B2016" i="19"/>
  <c r="C2016" i="19"/>
  <c r="D2016" i="19"/>
  <c r="E2016" i="19"/>
  <c r="F2016" i="19" s="1"/>
  <c r="B2017" i="19"/>
  <c r="A2017" i="19" s="1"/>
  <c r="C2017" i="19"/>
  <c r="D2017" i="19"/>
  <c r="E2017" i="19"/>
  <c r="F2017" i="19"/>
  <c r="B2018" i="19"/>
  <c r="C2018" i="19"/>
  <c r="D2018" i="19"/>
  <c r="A2018" i="19" s="1"/>
  <c r="E2018" i="19"/>
  <c r="F2018" i="19"/>
  <c r="B2019" i="19"/>
  <c r="C2019" i="19"/>
  <c r="D2019" i="19"/>
  <c r="E2019" i="19"/>
  <c r="F2019" i="19"/>
  <c r="A2020" i="19"/>
  <c r="B2020" i="19"/>
  <c r="C2020" i="19"/>
  <c r="D2020" i="19"/>
  <c r="E2020" i="19"/>
  <c r="F2020" i="19" s="1"/>
  <c r="B2021" i="19"/>
  <c r="A2021" i="19" s="1"/>
  <c r="C2021" i="19"/>
  <c r="D2021" i="19"/>
  <c r="E2021" i="19"/>
  <c r="F2021" i="19"/>
  <c r="B2022" i="19"/>
  <c r="C2022" i="19"/>
  <c r="D2022" i="19"/>
  <c r="E2022" i="19"/>
  <c r="F2022" i="19" s="1"/>
  <c r="B2023" i="19"/>
  <c r="A2023" i="19" s="1"/>
  <c r="C2023" i="19"/>
  <c r="D2023" i="19"/>
  <c r="E2023" i="19"/>
  <c r="F2023" i="19" s="1"/>
  <c r="A2024" i="19"/>
  <c r="B2024" i="19"/>
  <c r="C2024" i="19"/>
  <c r="D2024" i="19"/>
  <c r="E2024" i="19"/>
  <c r="F2024" i="19"/>
  <c r="B2025" i="19"/>
  <c r="C2025" i="19"/>
  <c r="A2025" i="19" s="1"/>
  <c r="D2025" i="19"/>
  <c r="E2025" i="19"/>
  <c r="F2025" i="19"/>
  <c r="B2026" i="19"/>
  <c r="C2026" i="19"/>
  <c r="D2026" i="19"/>
  <c r="E2026" i="19"/>
  <c r="F2026" i="19"/>
  <c r="B2027" i="19"/>
  <c r="C2027" i="19"/>
  <c r="D2027" i="19"/>
  <c r="E2027" i="19"/>
  <c r="F2027" i="19"/>
  <c r="B2028" i="19"/>
  <c r="A2028" i="19" s="1"/>
  <c r="C2028" i="19"/>
  <c r="D2028" i="19"/>
  <c r="E2028" i="19"/>
  <c r="F2028" i="19" s="1"/>
  <c r="B2029" i="19"/>
  <c r="C2029" i="19"/>
  <c r="D2029" i="19"/>
  <c r="A2029" i="19" s="1"/>
  <c r="E2029" i="19"/>
  <c r="F2029" i="19"/>
  <c r="A2030" i="19"/>
  <c r="B2030" i="19"/>
  <c r="C2030" i="19"/>
  <c r="D2030" i="19"/>
  <c r="E2030" i="19"/>
  <c r="F2030" i="19"/>
  <c r="B2031" i="19"/>
  <c r="C2031" i="19"/>
  <c r="D2031" i="19"/>
  <c r="E2031" i="19"/>
  <c r="F2031" i="19"/>
  <c r="B2032" i="19"/>
  <c r="C2032" i="19"/>
  <c r="D2032" i="19"/>
  <c r="A2032" i="19" s="1"/>
  <c r="E2032" i="19"/>
  <c r="F2032" i="19"/>
  <c r="B2033" i="19"/>
  <c r="C2033" i="19"/>
  <c r="D2033" i="19"/>
  <c r="E2033" i="19"/>
  <c r="F2033" i="19"/>
  <c r="B2034" i="19"/>
  <c r="C2034" i="19"/>
  <c r="D2034" i="19"/>
  <c r="E2034" i="19"/>
  <c r="F2034" i="19" s="1"/>
  <c r="B2035" i="19"/>
  <c r="A2035" i="19" s="1"/>
  <c r="C2035" i="19"/>
  <c r="D2035" i="19"/>
  <c r="E2035" i="19"/>
  <c r="F2035" i="19" s="1"/>
  <c r="B2036" i="19"/>
  <c r="C2036" i="19"/>
  <c r="D2036" i="19"/>
  <c r="A2036" i="19" s="1"/>
  <c r="E2036" i="19"/>
  <c r="F2036" i="19" s="1"/>
  <c r="B2037" i="19"/>
  <c r="C2037" i="19"/>
  <c r="A2037" i="19" s="1"/>
  <c r="D2037" i="19"/>
  <c r="E2037" i="19"/>
  <c r="F2037" i="19"/>
  <c r="A2038" i="19"/>
  <c r="B2038" i="19"/>
  <c r="C2038" i="19"/>
  <c r="D2038" i="19"/>
  <c r="E2038" i="19"/>
  <c r="F2038" i="19" s="1"/>
  <c r="B2039" i="19"/>
  <c r="C2039" i="19"/>
  <c r="D2039" i="19"/>
  <c r="E2039" i="19"/>
  <c r="F2039" i="19"/>
  <c r="B2040" i="19"/>
  <c r="A2040" i="19" s="1"/>
  <c r="C2040" i="19"/>
  <c r="D2040" i="19"/>
  <c r="E2040" i="19"/>
  <c r="F2040" i="19"/>
  <c r="B2041" i="19"/>
  <c r="A2041" i="19" s="1"/>
  <c r="C2041" i="19"/>
  <c r="D2041" i="19"/>
  <c r="E2041" i="19"/>
  <c r="F2041" i="19"/>
  <c r="B2042" i="19"/>
  <c r="C2042" i="19"/>
  <c r="D2042" i="19"/>
  <c r="A2042" i="19" s="1"/>
  <c r="E2042" i="19"/>
  <c r="F2042" i="19"/>
  <c r="B2043" i="19"/>
  <c r="A2043" i="19" s="1"/>
  <c r="C2043" i="19"/>
  <c r="D2043" i="19"/>
  <c r="E2043" i="19"/>
  <c r="F2043" i="19" s="1"/>
  <c r="A2044" i="19"/>
  <c r="B2044" i="19"/>
  <c r="C2044" i="19"/>
  <c r="D2044" i="19"/>
  <c r="E2044" i="19"/>
  <c r="F2044" i="19"/>
  <c r="B2045" i="19"/>
  <c r="C2045" i="19"/>
  <c r="A2045" i="19" s="1"/>
  <c r="D2045" i="19"/>
  <c r="E2045" i="19"/>
  <c r="F2045" i="19"/>
  <c r="B2046" i="19"/>
  <c r="A2046" i="19" s="1"/>
  <c r="C2046" i="19"/>
  <c r="D2046" i="19"/>
  <c r="E2046" i="19"/>
  <c r="F2046" i="19" s="1"/>
  <c r="B2047" i="19"/>
  <c r="A2047" i="19" s="1"/>
  <c r="C2047" i="19"/>
  <c r="D2047" i="19"/>
  <c r="E2047" i="19"/>
  <c r="F2047" i="19"/>
  <c r="B2048" i="19"/>
  <c r="A2048" i="19" s="1"/>
  <c r="C2048" i="19"/>
  <c r="D2048" i="19"/>
  <c r="E2048" i="19"/>
  <c r="F2048" i="19" s="1"/>
  <c r="B2049" i="19"/>
  <c r="A2049" i="19" s="1"/>
  <c r="C2049" i="19"/>
  <c r="D2049" i="19"/>
  <c r="E2049" i="19"/>
  <c r="F2049" i="19"/>
  <c r="B2050" i="19"/>
  <c r="C2050" i="19"/>
  <c r="A2050" i="19" s="1"/>
  <c r="D2050" i="19"/>
  <c r="E2050" i="19"/>
  <c r="F2050" i="19"/>
  <c r="B2051" i="19"/>
  <c r="C2051" i="19"/>
  <c r="D2051" i="19"/>
  <c r="E2051" i="19"/>
  <c r="F2051" i="19"/>
  <c r="A2052" i="19"/>
  <c r="B2052" i="19"/>
  <c r="C2052" i="19"/>
  <c r="D2052" i="19"/>
  <c r="E2052" i="19"/>
  <c r="F2052" i="19" s="1"/>
  <c r="B2053" i="19"/>
  <c r="A2053" i="19" s="1"/>
  <c r="C2053" i="19"/>
  <c r="D2053" i="19"/>
  <c r="E2053" i="19"/>
  <c r="F2053" i="19"/>
  <c r="A2054" i="19"/>
  <c r="B2054" i="19"/>
  <c r="C2054" i="19"/>
  <c r="D2054" i="19"/>
  <c r="E2054" i="19"/>
  <c r="F2054" i="19" s="1"/>
  <c r="B2055" i="19"/>
  <c r="A2055" i="19" s="1"/>
  <c r="C2055" i="19"/>
  <c r="D2055" i="19"/>
  <c r="E2055" i="19"/>
  <c r="F2055" i="19" s="1"/>
  <c r="B2056" i="19"/>
  <c r="C2056" i="19"/>
  <c r="D2056" i="19"/>
  <c r="A2056" i="19" s="1"/>
  <c r="E2056" i="19"/>
  <c r="F2056" i="19"/>
  <c r="A2057" i="19"/>
  <c r="B2057" i="19"/>
  <c r="C2057" i="19"/>
  <c r="D2057" i="19"/>
  <c r="E2057" i="19"/>
  <c r="F2057" i="19"/>
  <c r="B2058" i="19"/>
  <c r="A2058" i="19" s="1"/>
  <c r="C2058" i="19"/>
  <c r="D2058" i="19"/>
  <c r="E2058" i="19"/>
  <c r="F2058" i="19" s="1"/>
  <c r="B2059" i="19"/>
  <c r="C2059" i="19"/>
  <c r="D2059" i="19"/>
  <c r="E2059" i="19"/>
  <c r="F2059" i="19" s="1"/>
  <c r="B2060" i="19"/>
  <c r="A2060" i="19" s="1"/>
  <c r="C2060" i="19"/>
  <c r="D2060" i="19"/>
  <c r="E2060" i="19"/>
  <c r="F2060" i="19" s="1"/>
  <c r="A2061" i="19"/>
  <c r="B2061" i="19"/>
  <c r="C2061" i="19"/>
  <c r="D2061" i="19"/>
  <c r="E2061" i="19"/>
  <c r="F2061" i="19"/>
  <c r="B2062" i="19"/>
  <c r="C2062" i="19"/>
  <c r="A2062" i="19" s="1"/>
  <c r="D2062" i="19"/>
  <c r="E2062" i="19"/>
  <c r="F2062" i="19"/>
  <c r="B2063" i="19"/>
  <c r="A2063" i="19" s="1"/>
  <c r="C2063" i="19"/>
  <c r="D2063" i="19"/>
  <c r="E2063" i="19"/>
  <c r="F2063" i="19"/>
  <c r="B2064" i="19"/>
  <c r="C2064" i="19"/>
  <c r="D2064" i="19"/>
  <c r="A2064" i="19" s="1"/>
  <c r="E2064" i="19"/>
  <c r="F2064" i="19"/>
  <c r="B2065" i="19"/>
  <c r="C2065" i="19"/>
  <c r="D2065" i="19"/>
  <c r="E2065" i="19"/>
  <c r="F2065" i="19"/>
  <c r="B2066" i="19"/>
  <c r="A2066" i="19" s="1"/>
  <c r="C2066" i="19"/>
  <c r="D2066" i="19"/>
  <c r="E2066" i="19"/>
  <c r="F2066" i="19" s="1"/>
  <c r="B2067" i="19"/>
  <c r="A2067" i="19" s="1"/>
  <c r="C2067" i="19"/>
  <c r="D2067" i="19"/>
  <c r="E2067" i="19"/>
  <c r="F2067" i="19" s="1"/>
  <c r="A2068" i="19"/>
  <c r="B2068" i="19"/>
  <c r="C2068" i="19"/>
  <c r="D2068" i="19"/>
  <c r="E2068" i="19"/>
  <c r="F2068" i="19" s="1"/>
  <c r="B2069" i="19"/>
  <c r="C2069" i="19"/>
  <c r="D2069" i="19"/>
  <c r="A2069" i="19" s="1"/>
  <c r="E2069" i="19"/>
  <c r="F2069" i="19"/>
  <c r="B2070" i="19"/>
  <c r="C2070" i="19"/>
  <c r="A2070" i="19" s="1"/>
  <c r="D2070" i="19"/>
  <c r="E2070" i="19"/>
  <c r="F2070" i="19"/>
  <c r="B2071" i="19"/>
  <c r="C2071" i="19"/>
  <c r="D2071" i="19"/>
  <c r="E2071" i="19"/>
  <c r="F2071" i="19"/>
  <c r="B2072" i="19"/>
  <c r="A2072" i="19" s="1"/>
  <c r="C2072" i="19"/>
  <c r="D2072" i="19"/>
  <c r="E2072" i="19"/>
  <c r="F2072" i="19" s="1"/>
  <c r="B2073" i="19"/>
  <c r="C2073" i="19"/>
  <c r="D2073" i="19"/>
  <c r="E2073" i="19"/>
  <c r="F2073" i="19"/>
  <c r="A2074" i="19"/>
  <c r="B2074" i="19"/>
  <c r="C2074" i="19"/>
  <c r="D2074" i="19"/>
  <c r="E2074" i="19"/>
  <c r="F2074" i="19"/>
  <c r="B2075" i="19"/>
  <c r="A2075" i="19" s="1"/>
  <c r="C2075" i="19"/>
  <c r="D2075" i="19"/>
  <c r="E2075" i="19"/>
  <c r="F2075" i="19" s="1"/>
  <c r="B2076" i="19"/>
  <c r="C2076" i="19"/>
  <c r="D2076" i="19"/>
  <c r="A2076" i="19" s="1"/>
  <c r="E2076" i="19"/>
  <c r="F2076" i="19"/>
  <c r="A2077" i="19"/>
  <c r="B2077" i="19"/>
  <c r="C2077" i="19"/>
  <c r="D2077" i="19"/>
  <c r="E2077" i="19"/>
  <c r="F2077" i="19"/>
  <c r="B2078" i="19"/>
  <c r="A2078" i="19" s="1"/>
  <c r="C2078" i="19"/>
  <c r="D2078" i="19"/>
  <c r="E2078" i="19"/>
  <c r="F2078" i="19" s="1"/>
  <c r="B2079" i="19"/>
  <c r="A2079" i="19" s="1"/>
  <c r="C2079" i="19"/>
  <c r="D2079" i="19"/>
  <c r="E2079" i="19"/>
  <c r="F2079" i="19"/>
  <c r="B2080" i="19"/>
  <c r="C2080" i="19"/>
  <c r="D2080" i="19"/>
  <c r="E2080" i="19"/>
  <c r="F2080" i="19" s="1"/>
  <c r="B2081" i="19"/>
  <c r="A2081" i="19" s="1"/>
  <c r="C2081" i="19"/>
  <c r="D2081" i="19"/>
  <c r="E2081" i="19"/>
  <c r="F2081" i="19"/>
  <c r="B2082" i="19"/>
  <c r="C2082" i="19"/>
  <c r="D2082" i="19"/>
  <c r="A2082" i="19" s="1"/>
  <c r="E2082" i="19"/>
  <c r="F2082" i="19"/>
  <c r="B2083" i="19"/>
  <c r="C2083" i="19"/>
  <c r="D2083" i="19"/>
  <c r="E2083" i="19"/>
  <c r="F2083" i="19"/>
  <c r="A2084" i="19"/>
  <c r="B2084" i="19"/>
  <c r="C2084" i="19"/>
  <c r="D2084" i="19"/>
  <c r="E2084" i="19"/>
  <c r="F2084" i="19" s="1"/>
  <c r="B2085" i="19"/>
  <c r="A2085" i="19" s="1"/>
  <c r="C2085" i="19"/>
  <c r="D2085" i="19"/>
  <c r="E2085" i="19"/>
  <c r="F2085" i="19"/>
  <c r="B2086" i="19"/>
  <c r="A2086" i="19" s="1"/>
  <c r="C2086" i="19"/>
  <c r="D2086" i="19"/>
  <c r="E2086" i="19"/>
  <c r="F2086" i="19" s="1"/>
  <c r="B2087" i="19"/>
  <c r="C2087" i="19"/>
  <c r="D2087" i="19"/>
  <c r="E2087" i="19"/>
  <c r="F2087" i="19" s="1"/>
  <c r="B2088" i="19"/>
  <c r="A2088" i="19" s="1"/>
  <c r="C2088" i="19"/>
  <c r="D2088" i="19"/>
  <c r="E2088" i="19"/>
  <c r="F2088" i="19"/>
  <c r="A2089" i="19"/>
  <c r="B2089" i="19"/>
  <c r="C2089" i="19"/>
  <c r="D2089" i="19"/>
  <c r="E2089" i="19"/>
  <c r="F2089" i="19"/>
  <c r="B2090" i="19"/>
  <c r="A2090" i="19" s="1"/>
  <c r="C2090" i="19"/>
  <c r="D2090" i="19"/>
  <c r="E2090" i="19"/>
  <c r="F2090" i="19"/>
  <c r="B2091" i="19"/>
  <c r="C2091" i="19"/>
  <c r="D2091" i="19"/>
  <c r="E2091" i="19"/>
  <c r="F2091" i="19" s="1"/>
  <c r="B2092" i="19"/>
  <c r="A2092" i="19" s="1"/>
  <c r="C2092" i="19"/>
  <c r="D2092" i="19"/>
  <c r="E2092" i="19"/>
  <c r="F2092" i="19" s="1"/>
  <c r="B2093" i="19"/>
  <c r="C2093" i="19"/>
  <c r="D2093" i="19"/>
  <c r="A2093" i="19" s="1"/>
  <c r="E2093" i="19"/>
  <c r="F2093" i="19"/>
  <c r="A2094" i="19"/>
  <c r="B2094" i="19"/>
  <c r="C2094" i="19"/>
  <c r="D2094" i="19"/>
  <c r="E2094" i="19"/>
  <c r="F2094" i="19"/>
  <c r="B2095" i="19"/>
  <c r="C2095" i="19"/>
  <c r="D2095" i="19"/>
  <c r="E2095" i="19"/>
  <c r="F2095" i="19"/>
  <c r="B2096" i="19"/>
  <c r="C2096" i="19"/>
  <c r="D2096" i="19"/>
  <c r="A2096" i="19" s="1"/>
  <c r="E2096" i="19"/>
  <c r="F2096" i="19"/>
  <c r="B2097" i="19"/>
  <c r="A2097" i="19" s="1"/>
  <c r="C2097" i="19"/>
  <c r="D2097" i="19"/>
  <c r="E2097" i="19"/>
  <c r="F2097" i="19"/>
  <c r="B2098" i="19"/>
  <c r="C2098" i="19"/>
  <c r="D2098" i="19"/>
  <c r="E2098" i="19"/>
  <c r="F2098" i="19" s="1"/>
  <c r="B2099" i="19"/>
  <c r="A2099" i="19" s="1"/>
  <c r="C2099" i="19"/>
  <c r="D2099" i="19"/>
  <c r="E2099" i="19"/>
  <c r="F2099" i="19" s="1"/>
  <c r="B2100" i="19"/>
  <c r="C2100" i="19"/>
  <c r="D2100" i="19"/>
  <c r="A2100" i="19" s="1"/>
  <c r="E2100" i="19"/>
  <c r="F2100" i="19" s="1"/>
  <c r="B2101" i="19"/>
  <c r="C2101" i="19"/>
  <c r="A2101" i="19" s="1"/>
  <c r="D2101" i="19"/>
  <c r="E2101" i="19"/>
  <c r="F2101" i="19"/>
  <c r="A2102" i="19"/>
  <c r="B2102" i="19"/>
  <c r="C2102" i="19"/>
  <c r="D2102" i="19"/>
  <c r="E2102" i="19"/>
  <c r="F2102" i="19"/>
  <c r="B2103" i="19"/>
  <c r="C2103" i="19"/>
  <c r="D2103" i="19"/>
  <c r="E2103" i="19"/>
  <c r="F2103" i="19"/>
  <c r="B2104" i="19"/>
  <c r="A2104" i="19" s="1"/>
  <c r="C2104" i="19"/>
  <c r="D2104" i="19"/>
  <c r="E2104" i="19"/>
  <c r="F2104" i="19"/>
  <c r="B2105" i="19"/>
  <c r="A2105" i="19" s="1"/>
  <c r="C2105" i="19"/>
  <c r="D2105" i="19"/>
  <c r="E2105" i="19"/>
  <c r="F2105" i="19"/>
  <c r="B2106" i="19"/>
  <c r="C2106" i="19"/>
  <c r="D2106" i="19"/>
  <c r="A2106" i="19" s="1"/>
  <c r="E2106" i="19"/>
  <c r="F2106" i="19"/>
  <c r="B2107" i="19"/>
  <c r="A2107" i="19" s="1"/>
  <c r="C2107" i="19"/>
  <c r="D2107" i="19"/>
  <c r="E2107" i="19"/>
  <c r="F2107" i="19" s="1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B2110" i="19"/>
  <c r="A2110" i="19" s="1"/>
  <c r="C2110" i="19"/>
  <c r="D2110" i="19"/>
  <c r="E2110" i="19"/>
  <c r="F2110" i="19" s="1"/>
  <c r="B2111" i="19"/>
  <c r="C2111" i="19"/>
  <c r="D2111" i="19"/>
  <c r="E2111" i="19"/>
  <c r="F2111" i="19"/>
  <c r="B2112" i="19"/>
  <c r="A2112" i="19" s="1"/>
  <c r="C2112" i="19"/>
  <c r="D2112" i="19"/>
  <c r="E2112" i="19"/>
  <c r="F2112" i="19" s="1"/>
  <c r="A2113" i="19"/>
  <c r="B2113" i="19"/>
  <c r="C2113" i="19"/>
  <c r="D2113" i="19"/>
  <c r="E2113" i="19"/>
  <c r="F2113" i="19"/>
  <c r="B2114" i="19"/>
  <c r="C2114" i="19"/>
  <c r="A2114" i="19" s="1"/>
  <c r="D2114" i="19"/>
  <c r="E2114" i="19"/>
  <c r="F2114" i="19"/>
  <c r="B2115" i="19"/>
  <c r="C2115" i="19"/>
  <c r="D2115" i="19"/>
  <c r="E2115" i="19"/>
  <c r="F2115" i="19"/>
  <c r="A2116" i="19"/>
  <c r="B2116" i="19"/>
  <c r="C2116" i="19"/>
  <c r="D2116" i="19"/>
  <c r="E2116" i="19"/>
  <c r="F2116" i="19" s="1"/>
  <c r="B2117" i="19"/>
  <c r="C2117" i="19"/>
  <c r="D2117" i="19"/>
  <c r="E2117" i="19"/>
  <c r="F2117" i="19"/>
  <c r="B2118" i="19"/>
  <c r="C2118" i="19"/>
  <c r="D2118" i="19"/>
  <c r="E2118" i="19"/>
  <c r="F2118" i="19" s="1"/>
  <c r="B2119" i="19"/>
  <c r="C2119" i="19"/>
  <c r="D2119" i="19"/>
  <c r="E2119" i="19"/>
  <c r="F2119" i="19" s="1"/>
  <c r="B2120" i="19"/>
  <c r="C2120" i="19"/>
  <c r="D2120" i="19"/>
  <c r="A2120" i="19" s="1"/>
  <c r="E2120" i="19"/>
  <c r="F2120" i="19"/>
  <c r="A2121" i="19"/>
  <c r="B2121" i="19"/>
  <c r="C2121" i="19"/>
  <c r="D2121" i="19"/>
  <c r="E2121" i="19"/>
  <c r="F2121" i="19"/>
  <c r="B2122" i="19"/>
  <c r="A2122" i="19" s="1"/>
  <c r="C2122" i="19"/>
  <c r="D2122" i="19"/>
  <c r="E2122" i="19"/>
  <c r="F2122" i="19"/>
  <c r="B2123" i="19"/>
  <c r="C2123" i="19"/>
  <c r="D2123" i="19"/>
  <c r="E2123" i="19"/>
  <c r="F2123" i="19" s="1"/>
  <c r="B2124" i="19"/>
  <c r="A2124" i="19" s="1"/>
  <c r="C2124" i="19"/>
  <c r="D2124" i="19"/>
  <c r="E2124" i="19"/>
  <c r="F2124" i="19" s="1"/>
  <c r="B2125" i="19"/>
  <c r="A2125" i="19" s="1"/>
  <c r="C2125" i="19"/>
  <c r="D2125" i="19"/>
  <c r="E2125" i="19"/>
  <c r="F2125" i="19"/>
  <c r="B2126" i="19"/>
  <c r="C2126" i="19"/>
  <c r="D2126" i="19"/>
  <c r="A2126" i="19" s="1"/>
  <c r="E2126" i="19"/>
  <c r="F2126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B2129" i="19"/>
  <c r="C2129" i="19"/>
  <c r="D2129" i="19"/>
  <c r="E2129" i="19"/>
  <c r="F2129" i="19"/>
  <c r="B2130" i="19"/>
  <c r="C2130" i="19"/>
  <c r="D2130" i="19"/>
  <c r="E2130" i="19"/>
  <c r="F2130" i="19" s="1"/>
  <c r="B2131" i="19"/>
  <c r="C2131" i="19"/>
  <c r="D2131" i="19"/>
  <c r="E2131" i="19"/>
  <c r="F2131" i="19" s="1"/>
  <c r="A2132" i="19"/>
  <c r="B2132" i="19"/>
  <c r="C2132" i="19"/>
  <c r="D2132" i="19"/>
  <c r="E2132" i="19"/>
  <c r="F2132" i="19" s="1"/>
  <c r="A2133" i="19"/>
  <c r="B2133" i="19"/>
  <c r="C2133" i="19"/>
  <c r="D2133" i="19"/>
  <c r="E2133" i="19"/>
  <c r="F2133" i="19"/>
  <c r="B2134" i="19"/>
  <c r="C2134" i="19"/>
  <c r="A2134" i="19" s="1"/>
  <c r="D2134" i="19"/>
  <c r="E2134" i="19"/>
  <c r="F2134" i="19"/>
  <c r="B2135" i="19"/>
  <c r="C2135" i="19"/>
  <c r="D2135" i="19"/>
  <c r="E2135" i="19"/>
  <c r="F2135" i="19"/>
  <c r="B2136" i="19"/>
  <c r="A2136" i="19" s="1"/>
  <c r="C2136" i="19"/>
  <c r="D2136" i="19"/>
  <c r="E2136" i="19"/>
  <c r="F2136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B2139" i="19"/>
  <c r="C2139" i="19"/>
  <c r="D2139" i="19"/>
  <c r="E2139" i="19"/>
  <c r="F2139" i="19" s="1"/>
  <c r="A2140" i="19"/>
  <c r="B2140" i="19"/>
  <c r="C2140" i="19"/>
  <c r="D2140" i="19"/>
  <c r="E2140" i="19"/>
  <c r="F2140" i="19"/>
  <c r="B2141" i="19"/>
  <c r="C2141" i="19"/>
  <c r="A2141" i="19" s="1"/>
  <c r="D2141" i="19"/>
  <c r="E2141" i="19"/>
  <c r="F2141" i="19"/>
  <c r="B2142" i="19"/>
  <c r="A2142" i="19" s="1"/>
  <c r="C2142" i="19"/>
  <c r="D2142" i="19"/>
  <c r="E2142" i="19"/>
  <c r="F2142" i="19" s="1"/>
  <c r="B2143" i="19"/>
  <c r="A2143" i="19" s="1"/>
  <c r="C2143" i="19"/>
  <c r="D2143" i="19"/>
  <c r="E2143" i="19"/>
  <c r="F2143" i="19" s="1"/>
  <c r="B2144" i="19"/>
  <c r="C2144" i="19"/>
  <c r="D2144" i="19"/>
  <c r="E2144" i="19"/>
  <c r="F2144" i="19" s="1"/>
  <c r="A2145" i="19"/>
  <c r="B2145" i="19"/>
  <c r="C2145" i="19"/>
  <c r="D2145" i="19"/>
  <c r="E2145" i="19"/>
  <c r="F2145" i="19"/>
  <c r="B2146" i="19"/>
  <c r="C2146" i="19"/>
  <c r="A2146" i="19" s="1"/>
  <c r="D2146" i="19"/>
  <c r="E2146" i="19"/>
  <c r="F2146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B2149" i="19"/>
  <c r="C2149" i="19"/>
  <c r="D2149" i="19"/>
  <c r="E2149" i="19"/>
  <c r="F2149" i="19"/>
  <c r="B2150" i="19"/>
  <c r="A2150" i="19" s="1"/>
  <c r="C2150" i="19"/>
  <c r="D2150" i="19"/>
  <c r="E2150" i="19"/>
  <c r="F2150" i="19" s="1"/>
  <c r="B2151" i="19"/>
  <c r="C2151" i="19"/>
  <c r="D2151" i="19"/>
  <c r="E2151" i="19"/>
  <c r="F2151" i="19"/>
  <c r="B2152" i="19"/>
  <c r="A2152" i="19" s="1"/>
  <c r="C2152" i="19"/>
  <c r="D2152" i="19"/>
  <c r="E2152" i="19"/>
  <c r="F2152" i="19"/>
  <c r="B2153" i="19"/>
  <c r="C2153" i="19"/>
  <c r="D2153" i="19"/>
  <c r="E2153" i="19"/>
  <c r="F2153" i="19"/>
  <c r="B2154" i="19"/>
  <c r="C2154" i="19"/>
  <c r="D2154" i="19"/>
  <c r="E2154" i="19"/>
  <c r="F2154" i="19" s="1"/>
  <c r="B2155" i="19"/>
  <c r="C2155" i="19"/>
  <c r="D2155" i="19"/>
  <c r="E2155" i="19"/>
  <c r="F2155" i="19"/>
  <c r="B2156" i="19"/>
  <c r="A2156" i="19" s="1"/>
  <c r="C2156" i="19"/>
  <c r="D2156" i="19"/>
  <c r="E2156" i="19"/>
  <c r="F2156" i="19" s="1"/>
  <c r="B2157" i="19"/>
  <c r="C2157" i="19"/>
  <c r="A2157" i="19" s="1"/>
  <c r="D2157" i="19"/>
  <c r="E2157" i="19"/>
  <c r="F2157" i="19"/>
  <c r="A2158" i="19"/>
  <c r="B2158" i="19"/>
  <c r="C2158" i="19"/>
  <c r="D2158" i="19"/>
  <c r="E2158" i="19"/>
  <c r="F2158" i="19" s="1"/>
  <c r="B2159" i="19"/>
  <c r="C2159" i="19"/>
  <c r="D2159" i="19"/>
  <c r="E2159" i="19"/>
  <c r="F2159" i="19"/>
  <c r="B2160" i="19"/>
  <c r="A2160" i="19" s="1"/>
  <c r="C2160" i="19"/>
  <c r="D2160" i="19"/>
  <c r="E2160" i="19"/>
  <c r="F2160" i="19"/>
  <c r="B2161" i="19"/>
  <c r="A2161" i="19" s="1"/>
  <c r="C2161" i="19"/>
  <c r="D2161" i="19"/>
  <c r="E2161" i="19"/>
  <c r="F2161" i="19"/>
  <c r="B2162" i="19"/>
  <c r="A2162" i="19" s="1"/>
  <c r="C2162" i="19"/>
  <c r="D2162" i="19"/>
  <c r="E2162" i="19"/>
  <c r="F2162" i="19" s="1"/>
  <c r="B2163" i="19"/>
  <c r="C2163" i="19"/>
  <c r="D2163" i="19"/>
  <c r="E2163" i="19"/>
  <c r="F2163" i="19" s="1"/>
  <c r="B2164" i="19"/>
  <c r="A2164" i="19" s="1"/>
  <c r="C2164" i="19"/>
  <c r="D2164" i="19"/>
  <c r="E2164" i="19"/>
  <c r="F2164" i="19" s="1"/>
  <c r="A2165" i="19"/>
  <c r="B2165" i="19"/>
  <c r="C2165" i="19"/>
  <c r="D2165" i="19"/>
  <c r="E2165" i="19"/>
  <c r="F2165" i="19"/>
  <c r="B2166" i="19"/>
  <c r="C2166" i="19"/>
  <c r="A2166" i="19" s="1"/>
  <c r="D2166" i="19"/>
  <c r="E2166" i="19"/>
  <c r="F2166" i="19" s="1"/>
  <c r="B2167" i="19"/>
  <c r="C2167" i="19"/>
  <c r="D2167" i="19"/>
  <c r="E2167" i="19"/>
  <c r="F2167" i="19"/>
  <c r="B2168" i="19"/>
  <c r="A2168" i="19" s="1"/>
  <c r="C2168" i="19"/>
  <c r="D2168" i="19"/>
  <c r="E2168" i="19"/>
  <c r="F2168" i="19"/>
  <c r="B2169" i="19"/>
  <c r="C2169" i="19"/>
  <c r="D2169" i="19"/>
  <c r="E2169" i="19"/>
  <c r="F2169" i="19"/>
  <c r="B2170" i="19"/>
  <c r="A2170" i="19" s="1"/>
  <c r="C2170" i="19"/>
  <c r="D2170" i="19"/>
  <c r="E2170" i="19"/>
  <c r="F2170" i="19"/>
  <c r="B2171" i="19"/>
  <c r="C2171" i="19"/>
  <c r="D2171" i="19"/>
  <c r="E2171" i="19"/>
  <c r="F2171" i="19" s="1"/>
  <c r="B2172" i="19"/>
  <c r="C2172" i="19"/>
  <c r="D2172" i="19"/>
  <c r="A2172" i="19" s="1"/>
  <c r="E2172" i="19"/>
  <c r="F2172" i="19"/>
  <c r="B2173" i="19"/>
  <c r="C2173" i="19"/>
  <c r="A2173" i="19" s="1"/>
  <c r="D2173" i="19"/>
  <c r="E2173" i="19"/>
  <c r="F2173" i="19"/>
  <c r="B2174" i="19"/>
  <c r="A2174" i="19" s="1"/>
  <c r="C2174" i="19"/>
  <c r="D2174" i="19"/>
  <c r="E2174" i="19"/>
  <c r="F2174" i="19" s="1"/>
  <c r="B2175" i="19"/>
  <c r="C2175" i="19"/>
  <c r="D2175" i="19"/>
  <c r="E2175" i="19"/>
  <c r="F2175" i="19"/>
  <c r="B2176" i="19"/>
  <c r="C2176" i="19"/>
  <c r="D2176" i="19"/>
  <c r="E2176" i="19"/>
  <c r="F2176" i="19" s="1"/>
  <c r="A2177" i="19"/>
  <c r="B2177" i="19"/>
  <c r="C2177" i="19"/>
  <c r="D2177" i="19"/>
  <c r="E2177" i="19"/>
  <c r="F2177" i="19"/>
  <c r="B2178" i="19"/>
  <c r="C2178" i="19"/>
  <c r="A2178" i="19" s="1"/>
  <c r="D2178" i="19"/>
  <c r="E2178" i="19"/>
  <c r="F2178" i="19"/>
  <c r="B2179" i="19"/>
  <c r="C2179" i="19"/>
  <c r="D2179" i="19"/>
  <c r="E2179" i="19"/>
  <c r="F2179" i="19"/>
  <c r="A2180" i="19"/>
  <c r="B2180" i="19"/>
  <c r="C2180" i="19"/>
  <c r="D2180" i="19"/>
  <c r="E2180" i="19"/>
  <c r="F2180" i="19" s="1"/>
  <c r="B2181" i="19"/>
  <c r="A2181" i="19" s="1"/>
  <c r="C2181" i="19"/>
  <c r="D2181" i="19"/>
  <c r="E2181" i="19"/>
  <c r="F2181" i="19"/>
  <c r="B2182" i="19"/>
  <c r="C2182" i="19"/>
  <c r="D2182" i="19"/>
  <c r="A2182" i="19" s="1"/>
  <c r="E2182" i="19"/>
  <c r="F2182" i="19" s="1"/>
  <c r="B2183" i="19"/>
  <c r="C2183" i="19"/>
  <c r="D2183" i="19"/>
  <c r="E2183" i="19"/>
  <c r="F2183" i="19" s="1"/>
  <c r="B2184" i="19"/>
  <c r="A2184" i="19" s="1"/>
  <c r="C2184" i="19"/>
  <c r="D2184" i="19"/>
  <c r="E2184" i="19"/>
  <c r="F2184" i="19"/>
  <c r="B2185" i="19"/>
  <c r="C2185" i="19"/>
  <c r="D2185" i="19"/>
  <c r="A2185" i="19" s="1"/>
  <c r="E2185" i="19"/>
  <c r="F2185" i="19"/>
  <c r="B2186" i="19"/>
  <c r="C2186" i="19"/>
  <c r="D2186" i="19"/>
  <c r="E2186" i="19"/>
  <c r="F2186" i="19" s="1"/>
  <c r="B2187" i="19"/>
  <c r="C2187" i="19"/>
  <c r="D2187" i="19"/>
  <c r="E2187" i="19"/>
  <c r="F2187" i="19"/>
  <c r="A2188" i="19"/>
  <c r="B2188" i="19"/>
  <c r="C2188" i="19"/>
  <c r="D2188" i="19"/>
  <c r="E2188" i="19"/>
  <c r="F2188" i="19" s="1"/>
  <c r="B2189" i="19"/>
  <c r="C2189" i="19"/>
  <c r="A2189" i="19" s="1"/>
  <c r="D2189" i="19"/>
  <c r="E2189" i="19"/>
  <c r="F2189" i="19"/>
  <c r="A2190" i="19"/>
  <c r="B2190" i="19"/>
  <c r="C2190" i="19"/>
  <c r="D2190" i="19"/>
  <c r="E2190" i="19"/>
  <c r="F2190" i="19" s="1"/>
  <c r="B2191" i="19"/>
  <c r="C2191" i="19"/>
  <c r="D2191" i="19"/>
  <c r="E2191" i="19"/>
  <c r="F2191" i="19"/>
  <c r="B2192" i="19"/>
  <c r="A2192" i="19" s="1"/>
  <c r="C2192" i="19"/>
  <c r="D2192" i="19"/>
  <c r="E2192" i="19"/>
  <c r="F2192" i="19"/>
  <c r="B2193" i="19"/>
  <c r="C2193" i="19"/>
  <c r="D2193" i="19"/>
  <c r="E2193" i="19"/>
  <c r="F2193" i="19"/>
  <c r="B2194" i="19"/>
  <c r="C2194" i="19"/>
  <c r="D2194" i="19"/>
  <c r="E2194" i="19"/>
  <c r="F2194" i="19"/>
  <c r="B2195" i="19"/>
  <c r="C2195" i="19"/>
  <c r="D2195" i="19"/>
  <c r="E2195" i="19"/>
  <c r="F2195" i="19" s="1"/>
  <c r="B2196" i="19"/>
  <c r="A2196" i="19" s="1"/>
  <c r="C2196" i="19"/>
  <c r="D2196" i="19"/>
  <c r="E2196" i="19"/>
  <c r="F2196" i="19" s="1"/>
  <c r="A2197" i="19"/>
  <c r="B2197" i="19"/>
  <c r="C2197" i="19"/>
  <c r="D2197" i="19"/>
  <c r="E2197" i="19"/>
  <c r="F2197" i="19" s="1"/>
  <c r="A2198" i="19"/>
  <c r="B2198" i="19"/>
  <c r="C2198" i="19"/>
  <c r="D2198" i="19"/>
  <c r="E2198" i="19"/>
  <c r="F2198" i="19" s="1"/>
  <c r="A2199" i="19"/>
  <c r="B2199" i="19"/>
  <c r="C2199" i="19"/>
  <c r="D2199" i="19"/>
  <c r="E2199" i="19"/>
  <c r="F2199" i="19" s="1"/>
  <c r="B2200" i="19"/>
  <c r="C2200" i="19"/>
  <c r="D2200" i="19"/>
  <c r="A2200" i="19" s="1"/>
  <c r="E2200" i="19"/>
  <c r="F2200" i="19"/>
  <c r="B2201" i="19"/>
  <c r="C2201" i="19"/>
  <c r="A2201" i="19" s="1"/>
  <c r="D2201" i="19"/>
  <c r="E2201" i="19"/>
  <c r="F2201" i="19"/>
  <c r="B2202" i="19"/>
  <c r="A2202" i="19" s="1"/>
  <c r="C2202" i="19"/>
  <c r="D2202" i="19"/>
  <c r="E2202" i="19"/>
  <c r="F2202" i="19" s="1"/>
  <c r="B2203" i="19"/>
  <c r="A2203" i="19" s="1"/>
  <c r="C2203" i="19"/>
  <c r="D2203" i="19"/>
  <c r="E2203" i="19"/>
  <c r="F2203" i="19" s="1"/>
  <c r="A2204" i="19"/>
  <c r="B2204" i="19"/>
  <c r="C2204" i="19"/>
  <c r="D2204" i="19"/>
  <c r="E2204" i="19"/>
  <c r="F2204" i="19" s="1"/>
  <c r="B2205" i="19"/>
  <c r="C2205" i="19"/>
  <c r="A2205" i="19" s="1"/>
  <c r="D2205" i="19"/>
  <c r="E2205" i="19"/>
  <c r="F2205" i="19" s="1"/>
  <c r="A2206" i="19"/>
  <c r="B2206" i="19"/>
  <c r="C2206" i="19"/>
  <c r="D2206" i="19"/>
  <c r="E2206" i="19"/>
  <c r="F2206" i="19"/>
  <c r="B2207" i="19"/>
  <c r="C2207" i="19"/>
  <c r="A2207" i="19" s="1"/>
  <c r="D2207" i="19"/>
  <c r="E2207" i="19"/>
  <c r="F2207" i="19" s="1"/>
  <c r="B2208" i="19"/>
  <c r="C2208" i="19"/>
  <c r="D2208" i="19"/>
  <c r="E2208" i="19"/>
  <c r="F2208" i="19"/>
  <c r="B2209" i="19"/>
  <c r="C2209" i="19"/>
  <c r="D2209" i="19"/>
  <c r="A2209" i="19" s="1"/>
  <c r="E2209" i="19"/>
  <c r="F2209" i="19" s="1"/>
  <c r="B2210" i="19"/>
  <c r="A2210" i="19" s="1"/>
  <c r="C2210" i="19"/>
  <c r="D2210" i="19"/>
  <c r="E2210" i="19"/>
  <c r="F2210" i="19"/>
  <c r="B2211" i="19"/>
  <c r="C2211" i="19"/>
  <c r="D2211" i="19"/>
  <c r="A2211" i="19" s="1"/>
  <c r="E2211" i="19"/>
  <c r="F2211" i="19" s="1"/>
  <c r="A2212" i="19"/>
  <c r="B2212" i="19"/>
  <c r="C2212" i="19"/>
  <c r="D2212" i="19"/>
  <c r="E2212" i="19"/>
  <c r="F2212" i="19" s="1"/>
  <c r="A2213" i="19"/>
  <c r="B2213" i="19"/>
  <c r="C2213" i="19"/>
  <c r="D2213" i="19"/>
  <c r="E2213" i="19"/>
  <c r="F2213" i="19" s="1"/>
  <c r="B2214" i="19"/>
  <c r="C2214" i="19"/>
  <c r="A2214" i="19" s="1"/>
  <c r="D2214" i="19"/>
  <c r="E2214" i="19"/>
  <c r="F2214" i="19" s="1"/>
  <c r="B2215" i="19"/>
  <c r="A2215" i="19" s="1"/>
  <c r="C2215" i="19"/>
  <c r="D2215" i="19"/>
  <c r="E2215" i="19"/>
  <c r="F2215" i="19" s="1"/>
  <c r="B2216" i="19"/>
  <c r="A2216" i="19" s="1"/>
  <c r="C2216" i="19"/>
  <c r="D2216" i="19"/>
  <c r="E2216" i="19"/>
  <c r="F2216" i="19" s="1"/>
  <c r="B2217" i="19"/>
  <c r="C2217" i="19"/>
  <c r="A2217" i="19" s="1"/>
  <c r="D2217" i="19"/>
  <c r="E2217" i="19"/>
  <c r="F2217" i="19"/>
  <c r="A2218" i="19"/>
  <c r="B2218" i="19"/>
  <c r="C2218" i="19"/>
  <c r="D2218" i="19"/>
  <c r="E2218" i="19"/>
  <c r="F2218" i="19"/>
  <c r="B2219" i="19"/>
  <c r="C2219" i="19"/>
  <c r="D2219" i="19"/>
  <c r="E2219" i="19"/>
  <c r="F2219" i="19" s="1"/>
  <c r="B2220" i="19"/>
  <c r="C2220" i="19"/>
  <c r="A2220" i="19" s="1"/>
  <c r="D2220" i="19"/>
  <c r="E2220" i="19"/>
  <c r="F2220" i="19"/>
  <c r="B2221" i="19"/>
  <c r="C2221" i="19"/>
  <c r="A2221" i="19" s="1"/>
  <c r="D2221" i="19"/>
  <c r="E2221" i="19"/>
  <c r="F2221" i="19" s="1"/>
  <c r="A2222" i="19"/>
  <c r="B2222" i="19"/>
  <c r="C2222" i="19"/>
  <c r="D2222" i="19"/>
  <c r="E2222" i="19"/>
  <c r="F2222" i="19" s="1"/>
  <c r="B2223" i="19"/>
  <c r="C2223" i="19"/>
  <c r="D2223" i="19"/>
  <c r="A2223" i="19" s="1"/>
  <c r="E2223" i="19"/>
  <c r="F2223" i="19" s="1"/>
  <c r="B2224" i="19"/>
  <c r="A2224" i="19" s="1"/>
  <c r="C2224" i="19"/>
  <c r="D2224" i="19"/>
  <c r="E2224" i="19"/>
  <c r="F2224" i="19"/>
  <c r="A2225" i="19"/>
  <c r="B2225" i="19"/>
  <c r="C2225" i="19"/>
  <c r="D2225" i="19"/>
  <c r="E2225" i="19"/>
  <c r="F2225" i="19"/>
  <c r="B2226" i="19"/>
  <c r="A2226" i="19" s="1"/>
  <c r="C2226" i="19"/>
  <c r="D2226" i="19"/>
  <c r="E2226" i="19"/>
  <c r="F2226" i="19"/>
  <c r="B2227" i="19"/>
  <c r="A2227" i="19" s="1"/>
  <c r="C2227" i="19"/>
  <c r="D2227" i="19"/>
  <c r="E2227" i="19"/>
  <c r="F2227" i="19" s="1"/>
  <c r="B2228" i="19"/>
  <c r="C2228" i="19"/>
  <c r="A2228" i="19" s="1"/>
  <c r="D2228" i="19"/>
  <c r="E2228" i="19"/>
  <c r="F2228" i="19" s="1"/>
  <c r="A2229" i="19"/>
  <c r="B2229" i="19"/>
  <c r="C2229" i="19"/>
  <c r="D2229" i="19"/>
  <c r="E2229" i="19"/>
  <c r="F2229" i="19" s="1"/>
  <c r="A2230" i="19"/>
  <c r="B2230" i="19"/>
  <c r="C2230" i="19"/>
  <c r="D2230" i="19"/>
  <c r="E2230" i="19"/>
  <c r="F2230" i="19" s="1"/>
  <c r="A2231" i="19"/>
  <c r="B2231" i="19"/>
  <c r="C2231" i="19"/>
  <c r="D2231" i="19"/>
  <c r="E2231" i="19"/>
  <c r="F2231" i="19" s="1"/>
  <c r="B2232" i="19"/>
  <c r="C2232" i="19"/>
  <c r="D2232" i="19"/>
  <c r="A2232" i="19" s="1"/>
  <c r="E2232" i="19"/>
  <c r="F2232" i="19"/>
  <c r="B2233" i="19"/>
  <c r="C2233" i="19"/>
  <c r="A2233" i="19" s="1"/>
  <c r="D2233" i="19"/>
  <c r="E2233" i="19"/>
  <c r="F2233" i="19"/>
  <c r="B2234" i="19"/>
  <c r="A2234" i="19" s="1"/>
  <c r="C2234" i="19"/>
  <c r="D2234" i="19"/>
  <c r="E2234" i="19"/>
  <c r="F2234" i="19" s="1"/>
  <c r="B2235" i="19"/>
  <c r="A2235" i="19" s="1"/>
  <c r="C2235" i="19"/>
  <c r="D2235" i="19"/>
  <c r="E2235" i="19"/>
  <c r="F2235" i="19" s="1"/>
  <c r="B2236" i="19"/>
  <c r="A2236" i="19" s="1"/>
  <c r="C2236" i="19"/>
  <c r="D2236" i="19"/>
  <c r="E2236" i="19"/>
  <c r="F2236" i="19" s="1"/>
  <c r="B2237" i="19"/>
  <c r="C2237" i="19"/>
  <c r="A2237" i="19" s="1"/>
  <c r="D2237" i="19"/>
  <c r="E2237" i="19"/>
  <c r="F2237" i="19" s="1"/>
  <c r="B2238" i="19"/>
  <c r="C2238" i="19"/>
  <c r="A2238" i="19" s="1"/>
  <c r="D2238" i="19"/>
  <c r="E2238" i="19"/>
  <c r="F2238" i="19"/>
  <c r="B2239" i="19"/>
  <c r="C2239" i="19"/>
  <c r="A2239" i="19" s="1"/>
  <c r="D2239" i="19"/>
  <c r="E2239" i="19"/>
  <c r="F2239" i="19" s="1"/>
  <c r="B2240" i="19"/>
  <c r="A2240" i="19" s="1"/>
  <c r="C2240" i="19"/>
  <c r="D2240" i="19"/>
  <c r="E2240" i="19"/>
  <c r="F2240" i="19"/>
  <c r="B2241" i="19"/>
  <c r="C2241" i="19"/>
  <c r="D2241" i="19"/>
  <c r="A2241" i="19" s="1"/>
  <c r="E2241" i="19"/>
  <c r="F2241" i="19" s="1"/>
  <c r="B2242" i="19"/>
  <c r="A2242" i="19" s="1"/>
  <c r="C2242" i="19"/>
  <c r="D2242" i="19"/>
  <c r="E2242" i="19"/>
  <c r="F2242" i="19"/>
  <c r="A2243" i="19"/>
  <c r="B2243" i="19"/>
  <c r="C2243" i="19"/>
  <c r="D2243" i="19"/>
  <c r="E2243" i="19"/>
  <c r="F2243" i="19" s="1"/>
  <c r="A2244" i="19"/>
  <c r="B2244" i="19"/>
  <c r="C2244" i="19"/>
  <c r="D2244" i="19"/>
  <c r="E2244" i="19"/>
  <c r="F2244" i="19" s="1"/>
  <c r="A2245" i="19"/>
  <c r="B2245" i="19"/>
  <c r="C2245" i="19"/>
  <c r="D2245" i="19"/>
  <c r="E2245" i="19"/>
  <c r="F2245" i="19"/>
  <c r="B2246" i="19"/>
  <c r="C2246" i="19"/>
  <c r="A2246" i="19" s="1"/>
  <c r="D2246" i="19"/>
  <c r="E2246" i="19"/>
  <c r="F2246" i="19" s="1"/>
  <c r="B2247" i="19"/>
  <c r="A2247" i="19" s="1"/>
  <c r="C2247" i="19"/>
  <c r="D2247" i="19"/>
  <c r="E2247" i="19"/>
  <c r="F2247" i="19" s="1"/>
  <c r="B2248" i="19"/>
  <c r="A2248" i="19" s="1"/>
  <c r="C2248" i="19"/>
  <c r="D2248" i="19"/>
  <c r="E2248" i="19"/>
  <c r="F2248" i="19" s="1"/>
  <c r="B2249" i="19"/>
  <c r="C2249" i="19"/>
  <c r="D2249" i="19"/>
  <c r="E2249" i="19"/>
  <c r="F2249" i="19"/>
  <c r="A2250" i="19"/>
  <c r="B2250" i="19"/>
  <c r="C2250" i="19"/>
  <c r="D2250" i="19"/>
  <c r="E2250" i="19"/>
  <c r="F2250" i="19"/>
  <c r="B2251" i="19"/>
  <c r="C2251" i="19"/>
  <c r="D2251" i="19"/>
  <c r="E2251" i="19"/>
  <c r="F2251" i="19" s="1"/>
  <c r="A2252" i="19"/>
  <c r="B2252" i="19"/>
  <c r="C2252" i="19"/>
  <c r="D2252" i="19"/>
  <c r="E2252" i="19"/>
  <c r="F2252" i="19"/>
  <c r="B2253" i="19"/>
  <c r="C2253" i="19"/>
  <c r="A2253" i="19" s="1"/>
  <c r="D2253" i="19"/>
  <c r="E2253" i="19"/>
  <c r="F2253" i="19" s="1"/>
  <c r="B2254" i="19"/>
  <c r="A2254" i="19" s="1"/>
  <c r="C2254" i="19"/>
  <c r="D2254" i="19"/>
  <c r="E2254" i="19"/>
  <c r="F2254" i="19" s="1"/>
  <c r="B2255" i="19"/>
  <c r="C2255" i="19"/>
  <c r="A2255" i="19" s="1"/>
  <c r="D2255" i="19"/>
  <c r="E2255" i="19"/>
  <c r="F2255" i="19" s="1"/>
  <c r="B2256" i="19"/>
  <c r="C2256" i="19"/>
  <c r="D2256" i="19"/>
  <c r="E2256" i="19"/>
  <c r="F2256" i="19"/>
  <c r="A2257" i="19"/>
  <c r="B2257" i="19"/>
  <c r="C2257" i="19"/>
  <c r="D2257" i="19"/>
  <c r="E2257" i="19"/>
  <c r="F2257" i="19"/>
  <c r="B2258" i="19"/>
  <c r="C2258" i="19"/>
  <c r="D2258" i="19"/>
  <c r="E2258" i="19"/>
  <c r="F2258" i="19"/>
  <c r="B2259" i="19"/>
  <c r="C2259" i="19"/>
  <c r="D2259" i="19"/>
  <c r="E2259" i="19"/>
  <c r="F2259" i="19" s="1"/>
  <c r="B2260" i="19"/>
  <c r="C2260" i="19"/>
  <c r="A2260" i="19" s="1"/>
  <c r="D2260" i="19"/>
  <c r="E2260" i="19"/>
  <c r="F2260" i="19" s="1"/>
  <c r="A2261" i="19"/>
  <c r="B2261" i="19"/>
  <c r="C2261" i="19"/>
  <c r="D2261" i="19"/>
  <c r="E2261" i="19"/>
  <c r="F2261" i="19" s="1"/>
  <c r="A2262" i="19"/>
  <c r="B2262" i="19"/>
  <c r="C2262" i="19"/>
  <c r="D2262" i="19"/>
  <c r="E2262" i="19"/>
  <c r="F2262" i="19" s="1"/>
  <c r="A2263" i="19"/>
  <c r="B2263" i="19"/>
  <c r="C2263" i="19"/>
  <c r="D2263" i="19"/>
  <c r="E2263" i="19"/>
  <c r="F2263" i="19" s="1"/>
  <c r="A2264" i="19"/>
  <c r="B2264" i="19"/>
  <c r="C2264" i="19"/>
  <c r="D2264" i="19"/>
  <c r="E2264" i="19"/>
  <c r="F2264" i="19"/>
  <c r="B2265" i="19"/>
  <c r="C2265" i="19"/>
  <c r="A2265" i="19" s="1"/>
  <c r="D2265" i="19"/>
  <c r="E2265" i="19"/>
  <c r="F2265" i="19"/>
  <c r="B2266" i="19"/>
  <c r="A2266" i="19" s="1"/>
  <c r="C2266" i="19"/>
  <c r="D2266" i="19"/>
  <c r="E2266" i="19"/>
  <c r="F2266" i="19" s="1"/>
  <c r="B2267" i="19"/>
  <c r="A2267" i="19" s="1"/>
  <c r="C2267" i="19"/>
  <c r="D2267" i="19"/>
  <c r="E2267" i="19"/>
  <c r="F2267" i="19" s="1"/>
  <c r="A2268" i="19"/>
  <c r="B2268" i="19"/>
  <c r="C2268" i="19"/>
  <c r="D2268" i="19"/>
  <c r="E2268" i="19"/>
  <c r="F2268" i="19" s="1"/>
  <c r="B2269" i="19"/>
  <c r="C2269" i="19"/>
  <c r="A2269" i="19" s="1"/>
  <c r="D2269" i="19"/>
  <c r="E2269" i="19"/>
  <c r="F2269" i="19" s="1"/>
  <c r="A2270" i="19"/>
  <c r="B2270" i="19"/>
  <c r="C2270" i="19"/>
  <c r="D2270" i="19"/>
  <c r="E2270" i="19"/>
  <c r="F2270" i="19"/>
  <c r="B2271" i="19"/>
  <c r="C2271" i="19"/>
  <c r="A2271" i="19" s="1"/>
  <c r="D2271" i="19"/>
  <c r="E2271" i="19"/>
  <c r="F2271" i="19" s="1"/>
  <c r="B2272" i="19"/>
  <c r="C2272" i="19"/>
  <c r="D2272" i="19"/>
  <c r="E2272" i="19"/>
  <c r="F2272" i="19"/>
  <c r="B2273" i="19"/>
  <c r="C2273" i="19"/>
  <c r="D2273" i="19"/>
  <c r="A2273" i="19" s="1"/>
  <c r="E2273" i="19"/>
  <c r="F2273" i="19" s="1"/>
  <c r="B2274" i="19"/>
  <c r="A2274" i="19" s="1"/>
  <c r="C2274" i="19"/>
  <c r="D2274" i="19"/>
  <c r="E2274" i="19"/>
  <c r="F2274" i="19"/>
  <c r="B2275" i="19"/>
  <c r="C2275" i="19"/>
  <c r="D2275" i="19"/>
  <c r="A2275" i="19" s="1"/>
  <c r="E2275" i="19"/>
  <c r="F2275" i="19" s="1"/>
  <c r="A2276" i="19"/>
  <c r="B2276" i="19"/>
  <c r="C2276" i="19"/>
  <c r="D2276" i="19"/>
  <c r="E2276" i="19"/>
  <c r="F2276" i="19" s="1"/>
  <c r="A2277" i="19"/>
  <c r="B2277" i="19"/>
  <c r="C2277" i="19"/>
  <c r="D2277" i="19"/>
  <c r="E2277" i="19"/>
  <c r="F2277" i="19" s="1"/>
  <c r="B2278" i="19"/>
  <c r="C2278" i="19"/>
  <c r="A2278" i="19" s="1"/>
  <c r="D2278" i="19"/>
  <c r="E2278" i="19"/>
  <c r="F2278" i="19" s="1"/>
  <c r="B2279" i="19"/>
  <c r="A2279" i="19" s="1"/>
  <c r="C2279" i="19"/>
  <c r="D2279" i="19"/>
  <c r="E2279" i="19"/>
  <c r="F2279" i="19" s="1"/>
  <c r="B2280" i="19"/>
  <c r="C2280" i="19"/>
  <c r="D2280" i="19"/>
  <c r="E2280" i="19"/>
  <c r="F2280" i="19" s="1"/>
  <c r="B2281" i="19"/>
  <c r="C2281" i="19"/>
  <c r="A2281" i="19" s="1"/>
  <c r="D2281" i="19"/>
  <c r="E2281" i="19"/>
  <c r="F2281" i="19"/>
  <c r="A2282" i="19"/>
  <c r="B2282" i="19"/>
  <c r="C2282" i="19"/>
  <c r="D2282" i="19"/>
  <c r="E2282" i="19"/>
  <c r="F2282" i="19"/>
  <c r="B2283" i="19"/>
  <c r="C2283" i="19"/>
  <c r="D2283" i="19"/>
  <c r="E2283" i="19"/>
  <c r="F2283" i="19" s="1"/>
  <c r="B2284" i="19"/>
  <c r="C2284" i="19"/>
  <c r="A2284" i="19" s="1"/>
  <c r="D2284" i="19"/>
  <c r="E2284" i="19"/>
  <c r="F2284" i="19"/>
  <c r="B2285" i="19"/>
  <c r="C2285" i="19"/>
  <c r="A2285" i="19" s="1"/>
  <c r="D2285" i="19"/>
  <c r="E2285" i="19"/>
  <c r="F2285" i="19" s="1"/>
  <c r="A2286" i="19"/>
  <c r="B2286" i="19"/>
  <c r="C2286" i="19"/>
  <c r="D2286" i="19"/>
  <c r="E2286" i="19"/>
  <c r="F2286" i="19" s="1"/>
  <c r="B2287" i="19"/>
  <c r="C2287" i="19"/>
  <c r="A2287" i="19" s="1"/>
  <c r="D2287" i="19"/>
  <c r="E2287" i="19"/>
  <c r="F2287" i="19" s="1"/>
  <c r="B2288" i="19"/>
  <c r="A2288" i="19" s="1"/>
  <c r="C2288" i="19"/>
  <c r="D2288" i="19"/>
  <c r="E2288" i="19"/>
  <c r="F2288" i="19"/>
  <c r="A2289" i="19"/>
  <c r="B2289" i="19"/>
  <c r="C2289" i="19"/>
  <c r="D2289" i="19"/>
  <c r="E2289" i="19"/>
  <c r="F2289" i="19"/>
  <c r="B2290" i="19"/>
  <c r="A2290" i="19" s="1"/>
  <c r="C2290" i="19"/>
  <c r="D2290" i="19"/>
  <c r="E2290" i="19"/>
  <c r="F2290" i="19"/>
  <c r="B2291" i="19"/>
  <c r="A2291" i="19" s="1"/>
  <c r="C2291" i="19"/>
  <c r="D2291" i="19"/>
  <c r="E2291" i="19"/>
  <c r="F2291" i="19" s="1"/>
  <c r="B2292" i="19"/>
  <c r="C2292" i="19"/>
  <c r="A2292" i="19" s="1"/>
  <c r="D2292" i="19"/>
  <c r="E2292" i="19"/>
  <c r="F2292" i="19" s="1"/>
  <c r="A2293" i="19"/>
  <c r="B2293" i="19"/>
  <c r="C2293" i="19"/>
  <c r="D2293" i="19"/>
  <c r="E2293" i="19"/>
  <c r="F2293" i="19" s="1"/>
  <c r="A2294" i="19"/>
  <c r="B2294" i="19"/>
  <c r="C2294" i="19"/>
  <c r="D2294" i="19"/>
  <c r="E2294" i="19"/>
  <c r="F2294" i="19" s="1"/>
  <c r="A2295" i="19"/>
  <c r="B2295" i="19"/>
  <c r="C2295" i="19"/>
  <c r="D2295" i="19"/>
  <c r="E2295" i="19"/>
  <c r="F2295" i="19" s="1"/>
  <c r="B2296" i="19"/>
  <c r="C2296" i="19"/>
  <c r="D2296" i="19"/>
  <c r="A2296" i="19" s="1"/>
  <c r="E2296" i="19"/>
  <c r="F2296" i="19"/>
  <c r="B2297" i="19"/>
  <c r="C2297" i="19"/>
  <c r="A2297" i="19" s="1"/>
  <c r="D2297" i="19"/>
  <c r="E2297" i="19"/>
  <c r="F2297" i="19"/>
  <c r="B2298" i="19"/>
  <c r="A2298" i="19" s="1"/>
  <c r="C2298" i="19"/>
  <c r="D2298" i="19"/>
  <c r="E2298" i="19"/>
  <c r="F2298" i="19" s="1"/>
  <c r="B2299" i="19"/>
  <c r="A2299" i="19" s="1"/>
  <c r="C2299" i="19"/>
  <c r="D2299" i="19"/>
  <c r="E2299" i="19"/>
  <c r="F2299" i="19" s="1"/>
  <c r="B2300" i="19"/>
  <c r="A2300" i="19" s="1"/>
  <c r="C2300" i="19"/>
  <c r="D2300" i="19"/>
  <c r="E2300" i="19"/>
  <c r="F2300" i="19" s="1"/>
  <c r="B2301" i="19"/>
  <c r="C2301" i="19"/>
  <c r="A2301" i="19" s="1"/>
  <c r="D2301" i="19"/>
  <c r="E2301" i="19"/>
  <c r="F2301" i="19" s="1"/>
  <c r="B2302" i="19"/>
  <c r="C2302" i="19"/>
  <c r="A2302" i="19" s="1"/>
  <c r="D2302" i="19"/>
  <c r="E2302" i="19"/>
  <c r="F2302" i="19"/>
  <c r="B2303" i="19"/>
  <c r="C2303" i="19"/>
  <c r="A2303" i="19" s="1"/>
  <c r="D2303" i="19"/>
  <c r="E2303" i="19"/>
  <c r="F2303" i="19" s="1"/>
  <c r="B2304" i="19"/>
  <c r="A2304" i="19" s="1"/>
  <c r="C2304" i="19"/>
  <c r="D2304" i="19"/>
  <c r="E2304" i="19"/>
  <c r="F2304" i="19"/>
  <c r="B2305" i="19"/>
  <c r="C2305" i="19"/>
  <c r="D2305" i="19"/>
  <c r="A2305" i="19" s="1"/>
  <c r="E2305" i="19"/>
  <c r="F2305" i="19" s="1"/>
  <c r="B2306" i="19"/>
  <c r="A2306" i="19" s="1"/>
  <c r="C2306" i="19"/>
  <c r="D2306" i="19"/>
  <c r="E2306" i="19"/>
  <c r="F2306" i="19"/>
  <c r="B2307" i="19"/>
  <c r="C2307" i="19"/>
  <c r="D2307" i="19"/>
  <c r="A2307" i="19" s="1"/>
  <c r="E2307" i="19"/>
  <c r="F2307" i="19" s="1"/>
  <c r="B2308" i="19"/>
  <c r="C2308" i="19"/>
  <c r="A2308" i="19" s="1"/>
  <c r="D2308" i="19"/>
  <c r="E2308" i="19"/>
  <c r="F2308" i="19" s="1"/>
  <c r="A2309" i="19"/>
  <c r="B2309" i="19"/>
  <c r="C2309" i="19"/>
  <c r="D2309" i="19"/>
  <c r="E2309" i="19"/>
  <c r="F2309" i="19"/>
  <c r="B2310" i="19"/>
  <c r="C2310" i="19"/>
  <c r="A2310" i="19" s="1"/>
  <c r="D2310" i="19"/>
  <c r="E2310" i="19"/>
  <c r="F2310" i="19" s="1"/>
  <c r="B2311" i="19"/>
  <c r="A2311" i="19" s="1"/>
  <c r="C2311" i="19"/>
  <c r="D2311" i="19"/>
  <c r="E2311" i="19"/>
  <c r="F2311" i="19" s="1"/>
  <c r="B2312" i="19"/>
  <c r="A2312" i="19" s="1"/>
  <c r="C2312" i="19"/>
  <c r="D2312" i="19"/>
  <c r="E2312" i="19"/>
  <c r="F2312" i="19" s="1"/>
  <c r="B2313" i="19"/>
  <c r="C2313" i="19"/>
  <c r="D2313" i="19"/>
  <c r="E2313" i="19"/>
  <c r="F2313" i="19"/>
  <c r="A2314" i="19"/>
  <c r="B2314" i="19"/>
  <c r="C2314" i="19"/>
  <c r="D2314" i="19"/>
  <c r="E2314" i="19"/>
  <c r="F2314" i="19"/>
  <c r="B2315" i="19"/>
  <c r="C2315" i="19"/>
  <c r="D2315" i="19"/>
  <c r="E2315" i="19"/>
  <c r="F2315" i="19" s="1"/>
  <c r="A2316" i="19"/>
  <c r="B2316" i="19"/>
  <c r="C2316" i="19"/>
  <c r="D2316" i="19"/>
  <c r="E2316" i="19"/>
  <c r="F2316" i="19"/>
  <c r="B2317" i="19"/>
  <c r="C2317" i="19"/>
  <c r="A2317" i="19" s="1"/>
  <c r="D2317" i="19"/>
  <c r="E2317" i="19"/>
  <c r="F2317" i="19" s="1"/>
  <c r="B2318" i="19"/>
  <c r="A2318" i="19" s="1"/>
  <c r="C2318" i="19"/>
  <c r="D2318" i="19"/>
  <c r="E2318" i="19"/>
  <c r="F2318" i="19" s="1"/>
  <c r="B2319" i="19"/>
  <c r="C2319" i="19"/>
  <c r="A2319" i="19" s="1"/>
  <c r="D2319" i="19"/>
  <c r="E2319" i="19"/>
  <c r="F2319" i="19" s="1"/>
  <c r="B2320" i="19"/>
  <c r="C2320" i="19"/>
  <c r="D2320" i="19"/>
  <c r="E2320" i="19"/>
  <c r="F2320" i="19"/>
  <c r="A2321" i="19"/>
  <c r="B2321" i="19"/>
  <c r="C2321" i="19"/>
  <c r="D2321" i="19"/>
  <c r="E2321" i="19"/>
  <c r="F2321" i="19"/>
  <c r="B2322" i="19"/>
  <c r="C2322" i="19"/>
  <c r="D2322" i="19"/>
  <c r="E2322" i="19"/>
  <c r="F2322" i="19"/>
  <c r="B2323" i="19"/>
  <c r="C2323" i="19"/>
  <c r="D2323" i="19"/>
  <c r="E2323" i="19"/>
  <c r="F2323" i="19" s="1"/>
  <c r="B2324" i="19"/>
  <c r="C2324" i="19"/>
  <c r="A2324" i="19" s="1"/>
  <c r="D2324" i="19"/>
  <c r="E2324" i="19"/>
  <c r="F2324" i="19" s="1"/>
  <c r="A2325" i="19"/>
  <c r="B2325" i="19"/>
  <c r="C2325" i="19"/>
  <c r="D2325" i="19"/>
  <c r="E2325" i="19"/>
  <c r="F2325" i="19" s="1"/>
  <c r="B2326" i="19"/>
  <c r="C2326" i="19"/>
  <c r="A2326" i="19" s="1"/>
  <c r="D2326" i="19"/>
  <c r="E2326" i="19"/>
  <c r="F2326" i="19" s="1"/>
  <c r="A2327" i="19"/>
  <c r="B2327" i="19"/>
  <c r="C2327" i="19"/>
  <c r="D2327" i="19"/>
  <c r="E2327" i="19"/>
  <c r="F2327" i="19" s="1"/>
  <c r="B2328" i="19"/>
  <c r="C2328" i="19"/>
  <c r="D2328" i="19"/>
  <c r="A2328" i="19" s="1"/>
  <c r="E2328" i="19"/>
  <c r="F2328" i="19"/>
  <c r="B2329" i="19"/>
  <c r="C2329" i="19"/>
  <c r="A2329" i="19" s="1"/>
  <c r="D2329" i="19"/>
  <c r="E2329" i="19"/>
  <c r="F2329" i="19"/>
  <c r="B2330" i="19"/>
  <c r="A2330" i="19" s="1"/>
  <c r="C2330" i="19"/>
  <c r="D2330" i="19"/>
  <c r="E2330" i="19"/>
  <c r="F2330" i="19" s="1"/>
  <c r="B2331" i="19"/>
  <c r="A2331" i="19" s="1"/>
  <c r="C2331" i="19"/>
  <c r="D2331" i="19"/>
  <c r="E2331" i="19"/>
  <c r="F2331" i="19" s="1"/>
  <c r="A2332" i="19"/>
  <c r="B2332" i="19"/>
  <c r="C2332" i="19"/>
  <c r="D2332" i="19"/>
  <c r="E2332" i="19"/>
  <c r="F2332" i="19" s="1"/>
  <c r="B2333" i="19"/>
  <c r="C2333" i="19"/>
  <c r="D2333" i="19"/>
  <c r="A2333" i="19" s="1"/>
  <c r="E2333" i="19"/>
  <c r="F2333" i="19" s="1"/>
  <c r="B2334" i="19"/>
  <c r="C2334" i="19"/>
  <c r="A2334" i="19" s="1"/>
  <c r="D2334" i="19"/>
  <c r="E2334" i="19"/>
  <c r="F2334" i="19"/>
  <c r="B2335" i="19"/>
  <c r="C2335" i="19"/>
  <c r="A2335" i="19" s="1"/>
  <c r="D2335" i="19"/>
  <c r="E2335" i="19"/>
  <c r="F2335" i="19" s="1"/>
  <c r="B2336" i="19"/>
  <c r="C2336" i="19"/>
  <c r="D2336" i="19"/>
  <c r="E2336" i="19"/>
  <c r="F2336" i="19"/>
  <c r="B2337" i="19"/>
  <c r="C2337" i="19"/>
  <c r="D2337" i="19"/>
  <c r="A2337" i="19" s="1"/>
  <c r="E2337" i="19"/>
  <c r="F2337" i="19" s="1"/>
  <c r="B2338" i="19"/>
  <c r="A2338" i="19" s="1"/>
  <c r="C2338" i="19"/>
  <c r="D2338" i="19"/>
  <c r="E2338" i="19"/>
  <c r="F2338" i="19"/>
  <c r="B2339" i="19"/>
  <c r="C2339" i="19"/>
  <c r="D2339" i="19"/>
  <c r="A2339" i="19" s="1"/>
  <c r="E2339" i="19"/>
  <c r="F2339" i="19" s="1"/>
  <c r="A2340" i="19"/>
  <c r="B2340" i="19"/>
  <c r="C2340" i="19"/>
  <c r="D2340" i="19"/>
  <c r="E2340" i="19"/>
  <c r="F2340" i="19" s="1"/>
  <c r="A2341" i="19"/>
  <c r="B2341" i="19"/>
  <c r="C2341" i="19"/>
  <c r="D2341" i="19"/>
  <c r="E2341" i="19"/>
  <c r="F2341" i="19" s="1"/>
  <c r="B2342" i="19"/>
  <c r="C2342" i="19"/>
  <c r="A2342" i="19" s="1"/>
  <c r="D2342" i="19"/>
  <c r="E2342" i="19"/>
  <c r="F2342" i="19" s="1"/>
  <c r="B2343" i="19"/>
  <c r="A2343" i="19" s="1"/>
  <c r="C2343" i="19"/>
  <c r="D2343" i="19"/>
  <c r="E2343" i="19"/>
  <c r="F2343" i="19" s="1"/>
  <c r="B2344" i="19"/>
  <c r="A2344" i="19" s="1"/>
  <c r="C2344" i="19"/>
  <c r="D2344" i="19"/>
  <c r="E2344" i="19"/>
  <c r="F2344" i="19" s="1"/>
  <c r="B2345" i="19"/>
  <c r="C2345" i="19"/>
  <c r="A2345" i="19" s="1"/>
  <c r="D2345" i="19"/>
  <c r="E2345" i="19"/>
  <c r="F2345" i="19"/>
  <c r="A2346" i="19"/>
  <c r="B2346" i="19"/>
  <c r="C2346" i="19"/>
  <c r="D2346" i="19"/>
  <c r="E2346" i="19"/>
  <c r="F2346" i="19"/>
  <c r="B2347" i="19"/>
  <c r="C2347" i="19"/>
  <c r="D2347" i="19"/>
  <c r="E2347" i="19"/>
  <c r="F2347" i="19" s="1"/>
  <c r="B2348" i="19"/>
  <c r="C2348" i="19"/>
  <c r="A2348" i="19" s="1"/>
  <c r="D2348" i="19"/>
  <c r="E2348" i="19"/>
  <c r="F2348" i="19"/>
  <c r="B2349" i="19"/>
  <c r="C2349" i="19"/>
  <c r="A2349" i="19" s="1"/>
  <c r="D2349" i="19"/>
  <c r="E2349" i="19"/>
  <c r="F2349" i="19" s="1"/>
  <c r="A2350" i="19"/>
  <c r="B2350" i="19"/>
  <c r="C2350" i="19"/>
  <c r="D2350" i="19"/>
  <c r="E2350" i="19"/>
  <c r="F2350" i="19" s="1"/>
  <c r="A2351" i="19"/>
  <c r="B2351" i="19"/>
  <c r="C2351" i="19"/>
  <c r="D2351" i="19"/>
  <c r="E2351" i="19"/>
  <c r="F2351" i="19" s="1"/>
  <c r="B2352" i="19"/>
  <c r="C2352" i="19"/>
  <c r="D2352" i="19"/>
  <c r="E2352" i="19"/>
  <c r="F2352" i="19"/>
  <c r="A2353" i="19"/>
  <c r="B2353" i="19"/>
  <c r="C2353" i="19"/>
  <c r="D2353" i="19"/>
  <c r="E2353" i="19"/>
  <c r="F2353" i="19"/>
  <c r="B2354" i="19"/>
  <c r="A2354" i="19" s="1"/>
  <c r="C2354" i="19"/>
  <c r="D2354" i="19"/>
  <c r="E2354" i="19"/>
  <c r="F2354" i="19"/>
  <c r="B2355" i="19"/>
  <c r="C2355" i="19"/>
  <c r="D2355" i="19"/>
  <c r="E2355" i="19"/>
  <c r="F2355" i="19" s="1"/>
  <c r="B2356" i="19"/>
  <c r="C2356" i="19"/>
  <c r="A2356" i="19" s="1"/>
  <c r="D2356" i="19"/>
  <c r="E2356" i="19"/>
  <c r="F2356" i="19" s="1"/>
  <c r="A2357" i="19"/>
  <c r="B2357" i="19"/>
  <c r="C2357" i="19"/>
  <c r="D2357" i="19"/>
  <c r="E2357" i="19"/>
  <c r="F2357" i="19" s="1"/>
  <c r="A2358" i="19"/>
  <c r="B2358" i="19"/>
  <c r="C2358" i="19"/>
  <c r="D2358" i="19"/>
  <c r="E2358" i="19"/>
  <c r="F2358" i="19" s="1"/>
  <c r="A2359" i="19"/>
  <c r="B2359" i="19"/>
  <c r="C2359" i="19"/>
  <c r="D2359" i="19"/>
  <c r="E2359" i="19"/>
  <c r="F2359" i="19" s="1"/>
  <c r="B2360" i="19"/>
  <c r="C2360" i="19"/>
  <c r="D2360" i="19"/>
  <c r="A2360" i="19" s="1"/>
  <c r="E2360" i="19"/>
  <c r="F2360" i="19"/>
  <c r="AE2360" i="19" s="1"/>
  <c r="B2361" i="19"/>
  <c r="A2361" i="19" s="1"/>
  <c r="C2361" i="19"/>
  <c r="D2361" i="19"/>
  <c r="E2361" i="19"/>
  <c r="F2361" i="19"/>
  <c r="B2362" i="19"/>
  <c r="A2362" i="19" s="1"/>
  <c r="C2362" i="19"/>
  <c r="D2362" i="19"/>
  <c r="E2362" i="19"/>
  <c r="F2362" i="19" s="1"/>
  <c r="B2363" i="19"/>
  <c r="A2363" i="19" s="1"/>
  <c r="C2363" i="19"/>
  <c r="D2363" i="19"/>
  <c r="E2363" i="19"/>
  <c r="F2363" i="19"/>
  <c r="A2364" i="19"/>
  <c r="B2364" i="19"/>
  <c r="C2364" i="19"/>
  <c r="D2364" i="19"/>
  <c r="E2364" i="19"/>
  <c r="F2364" i="19"/>
  <c r="B2365" i="19"/>
  <c r="C2365" i="19"/>
  <c r="D2365" i="19"/>
  <c r="E2365" i="19"/>
  <c r="F2365" i="19" s="1"/>
  <c r="A2366" i="19"/>
  <c r="B2366" i="19"/>
  <c r="C2366" i="19"/>
  <c r="D2366" i="19"/>
  <c r="E2366" i="19"/>
  <c r="F2366" i="19" s="1"/>
  <c r="B2367" i="19"/>
  <c r="C2367" i="19"/>
  <c r="A2367" i="19" s="1"/>
  <c r="D2367" i="19"/>
  <c r="E2367" i="19"/>
  <c r="F2367" i="19"/>
  <c r="B2368" i="19"/>
  <c r="A2368" i="19" s="1"/>
  <c r="C2368" i="19"/>
  <c r="D2368" i="19"/>
  <c r="E2368" i="19"/>
  <c r="F2368" i="19" s="1"/>
  <c r="B2369" i="19"/>
  <c r="A2369" i="19" s="1"/>
  <c r="C2369" i="19"/>
  <c r="D2369" i="19"/>
  <c r="E2369" i="19"/>
  <c r="F2369" i="19" s="1"/>
  <c r="B2370" i="19"/>
  <c r="C2370" i="19"/>
  <c r="D2370" i="19"/>
  <c r="E2370" i="19"/>
  <c r="F2370" i="19"/>
  <c r="A2371" i="19"/>
  <c r="B2371" i="19"/>
  <c r="C2371" i="19"/>
  <c r="D2371" i="19"/>
  <c r="E2371" i="19"/>
  <c r="F2371" i="19"/>
  <c r="B2372" i="19"/>
  <c r="C2372" i="19"/>
  <c r="D2372" i="19"/>
  <c r="E2372" i="19"/>
  <c r="F2372" i="19"/>
  <c r="B2373" i="19"/>
  <c r="C2373" i="19"/>
  <c r="D2373" i="19"/>
  <c r="E2373" i="19"/>
  <c r="F2373" i="19"/>
  <c r="B2374" i="19"/>
  <c r="C2374" i="19"/>
  <c r="D2374" i="19"/>
  <c r="A2374" i="19" s="1"/>
  <c r="E2374" i="19"/>
  <c r="F2374" i="19" s="1"/>
  <c r="B2375" i="19"/>
  <c r="A2375" i="19" s="1"/>
  <c r="C2375" i="19"/>
  <c r="D2375" i="19"/>
  <c r="E2375" i="19"/>
  <c r="F2375" i="19"/>
  <c r="B2376" i="19"/>
  <c r="C2376" i="19"/>
  <c r="D2376" i="19"/>
  <c r="E2376" i="19"/>
  <c r="F2376" i="19" s="1"/>
  <c r="B2377" i="19"/>
  <c r="A2377" i="19" s="1"/>
  <c r="C2377" i="19"/>
  <c r="D2377" i="19"/>
  <c r="E2377" i="19"/>
  <c r="F2377" i="19"/>
  <c r="B2378" i="19"/>
  <c r="C2378" i="19"/>
  <c r="D2378" i="19"/>
  <c r="A2378" i="19" s="1"/>
  <c r="E2378" i="19"/>
  <c r="F2378" i="19"/>
  <c r="B2379" i="19"/>
  <c r="C2379" i="19"/>
  <c r="D2379" i="19"/>
  <c r="E2379" i="19"/>
  <c r="F2379" i="19"/>
  <c r="B2380" i="19"/>
  <c r="A2380" i="19" s="1"/>
  <c r="C2380" i="19"/>
  <c r="D2380" i="19"/>
  <c r="E2380" i="19"/>
  <c r="F2380" i="19" s="1"/>
  <c r="B2381" i="19"/>
  <c r="C2381" i="19"/>
  <c r="D2381" i="19"/>
  <c r="E2381" i="19"/>
  <c r="F2381" i="19" s="1"/>
  <c r="B2382" i="19"/>
  <c r="A2382" i="19" s="1"/>
  <c r="C2382" i="19"/>
  <c r="D2382" i="19"/>
  <c r="E2382" i="19"/>
  <c r="F2382" i="19" s="1"/>
  <c r="B2383" i="19"/>
  <c r="C2383" i="19"/>
  <c r="D2383" i="19"/>
  <c r="A2383" i="19" s="1"/>
  <c r="E2383" i="19"/>
  <c r="F2383" i="19"/>
  <c r="B2384" i="19"/>
  <c r="C2384" i="19"/>
  <c r="A2384" i="19" s="1"/>
  <c r="D2384" i="19"/>
  <c r="E2384" i="19"/>
  <c r="F2384" i="19"/>
  <c r="B2385" i="19"/>
  <c r="C2385" i="19"/>
  <c r="D2385" i="19"/>
  <c r="E2385" i="19"/>
  <c r="F2385" i="19"/>
  <c r="B2386" i="19"/>
  <c r="A2386" i="19" s="1"/>
  <c r="C2386" i="19"/>
  <c r="D2386" i="19"/>
  <c r="E2386" i="19"/>
  <c r="F2386" i="19"/>
  <c r="B2387" i="19"/>
  <c r="C2387" i="19"/>
  <c r="D2387" i="19"/>
  <c r="E2387" i="19"/>
  <c r="F2387" i="19"/>
  <c r="B2388" i="19"/>
  <c r="A2388" i="19" s="1"/>
  <c r="C2388" i="19"/>
  <c r="D2388" i="19"/>
  <c r="E2388" i="19"/>
  <c r="F2388" i="19"/>
  <c r="B2389" i="19"/>
  <c r="A2389" i="19" s="1"/>
  <c r="C2389" i="19"/>
  <c r="D2389" i="19"/>
  <c r="E2389" i="19"/>
  <c r="F2389" i="19" s="1"/>
  <c r="A2390" i="19"/>
  <c r="B2390" i="19"/>
  <c r="C2390" i="19"/>
  <c r="D2390" i="19"/>
  <c r="E2390" i="19"/>
  <c r="F2390" i="19" s="1"/>
  <c r="A2391" i="19"/>
  <c r="B2391" i="19"/>
  <c r="C2391" i="19"/>
  <c r="D2391" i="19"/>
  <c r="E2391" i="19"/>
  <c r="F2391" i="19"/>
  <c r="B2392" i="19"/>
  <c r="C2392" i="19"/>
  <c r="A2392" i="19" s="1"/>
  <c r="D2392" i="19"/>
  <c r="E2392" i="19"/>
  <c r="F2392" i="19" s="1"/>
  <c r="B2393" i="19"/>
  <c r="C2393" i="19"/>
  <c r="D2393" i="19"/>
  <c r="E2393" i="19"/>
  <c r="F2393" i="19"/>
  <c r="B2394" i="19"/>
  <c r="A2394" i="19" s="1"/>
  <c r="C2394" i="19"/>
  <c r="D2394" i="19"/>
  <c r="E2394" i="19"/>
  <c r="F2394" i="19" s="1"/>
  <c r="B2395" i="19"/>
  <c r="A2395" i="19" s="1"/>
  <c r="C2395" i="19"/>
  <c r="D2395" i="19"/>
  <c r="E2395" i="19"/>
  <c r="F2395" i="19"/>
  <c r="B2396" i="19"/>
  <c r="C2396" i="19"/>
  <c r="D2396" i="19"/>
  <c r="A2396" i="19" s="1"/>
  <c r="E2396" i="19"/>
  <c r="F2396" i="19"/>
  <c r="B2397" i="19"/>
  <c r="C2397" i="19"/>
  <c r="D2397" i="19"/>
  <c r="E2397" i="19"/>
  <c r="F2397" i="19" s="1"/>
  <c r="A2398" i="19"/>
  <c r="B2398" i="19"/>
  <c r="C2398" i="19"/>
  <c r="D2398" i="19"/>
  <c r="E2398" i="19"/>
  <c r="F2398" i="19" s="1"/>
  <c r="B2399" i="19"/>
  <c r="C2399" i="19"/>
  <c r="A2399" i="19" s="1"/>
  <c r="D2399" i="19"/>
  <c r="E2399" i="19"/>
  <c r="F2399" i="19"/>
  <c r="B2400" i="19"/>
  <c r="A2400" i="19" s="1"/>
  <c r="C2400" i="19"/>
  <c r="D2400" i="19"/>
  <c r="E2400" i="19"/>
  <c r="F2400" i="19" s="1"/>
  <c r="A2401" i="19"/>
  <c r="B2401" i="19"/>
  <c r="C2401" i="19"/>
  <c r="D2401" i="19"/>
  <c r="E2401" i="19"/>
  <c r="F2401" i="19" s="1"/>
  <c r="A2402" i="19"/>
  <c r="B2402" i="19"/>
  <c r="C2402" i="19"/>
  <c r="D2402" i="19"/>
  <c r="E2402" i="19"/>
  <c r="F2402" i="19" s="1"/>
  <c r="B2403" i="19"/>
  <c r="C2403" i="19"/>
  <c r="A2403" i="19" s="1"/>
  <c r="D2403" i="19"/>
  <c r="E2403" i="19"/>
  <c r="F2403" i="19" s="1"/>
  <c r="AE2403" i="19" s="1"/>
  <c r="A2404" i="19"/>
  <c r="B2404" i="19"/>
  <c r="C2404" i="19"/>
  <c r="D2404" i="19"/>
  <c r="E2404" i="19"/>
  <c r="F2404" i="19"/>
  <c r="B2405" i="19"/>
  <c r="A2405" i="19" s="1"/>
  <c r="C2405" i="19"/>
  <c r="D2405" i="19"/>
  <c r="E2405" i="19"/>
  <c r="F2405" i="19"/>
  <c r="B2406" i="19"/>
  <c r="C2406" i="19"/>
  <c r="D2406" i="19"/>
  <c r="E2406" i="19"/>
  <c r="F2406" i="19" s="1"/>
  <c r="B2407" i="19"/>
  <c r="C2407" i="19"/>
  <c r="D2407" i="19"/>
  <c r="E2407" i="19"/>
  <c r="F2407" i="19"/>
  <c r="A2408" i="19"/>
  <c r="B2408" i="19"/>
  <c r="C2408" i="19"/>
  <c r="D2408" i="19"/>
  <c r="E2408" i="19"/>
  <c r="F2408" i="19"/>
  <c r="B2409" i="19"/>
  <c r="C2409" i="19"/>
  <c r="D2409" i="19"/>
  <c r="E2409" i="19"/>
  <c r="F2409" i="19"/>
  <c r="B2410" i="19"/>
  <c r="C2410" i="19"/>
  <c r="D2410" i="19"/>
  <c r="E2410" i="19"/>
  <c r="F2410" i="19" s="1"/>
  <c r="B2411" i="19"/>
  <c r="C2411" i="19"/>
  <c r="D2411" i="19"/>
  <c r="E2411" i="19"/>
  <c r="F2411" i="19"/>
  <c r="A2412" i="19"/>
  <c r="B2412" i="19"/>
  <c r="C2412" i="19"/>
  <c r="D2412" i="19"/>
  <c r="E2412" i="19"/>
  <c r="F2412" i="19"/>
  <c r="B2413" i="19"/>
  <c r="A2413" i="19" s="1"/>
  <c r="C2413" i="19"/>
  <c r="D2413" i="19"/>
  <c r="E2413" i="19"/>
  <c r="F2413" i="19"/>
  <c r="B2414" i="19"/>
  <c r="C2414" i="19"/>
  <c r="D2414" i="19"/>
  <c r="E2414" i="19"/>
  <c r="F2414" i="19" s="1"/>
  <c r="B2415" i="19"/>
  <c r="C2415" i="19"/>
  <c r="D2415" i="19"/>
  <c r="E2415" i="19"/>
  <c r="F2415" i="19"/>
  <c r="A2416" i="19"/>
  <c r="B2416" i="19"/>
  <c r="C2416" i="19"/>
  <c r="D2416" i="19"/>
  <c r="E2416" i="19"/>
  <c r="F2416" i="19"/>
  <c r="B2417" i="19"/>
  <c r="C2417" i="19"/>
  <c r="D2417" i="19"/>
  <c r="E2417" i="19"/>
  <c r="F2417" i="19"/>
  <c r="B2418" i="19"/>
  <c r="C2418" i="19"/>
  <c r="D2418" i="19"/>
  <c r="E2418" i="19"/>
  <c r="F2418" i="19" s="1"/>
  <c r="B2419" i="19"/>
  <c r="A2419" i="19" s="1"/>
  <c r="C2419" i="19"/>
  <c r="D2419" i="19"/>
  <c r="E2419" i="19"/>
  <c r="F2419" i="19"/>
  <c r="A2420" i="19"/>
  <c r="B2420" i="19"/>
  <c r="C2420" i="19"/>
  <c r="D2420" i="19"/>
  <c r="E2420" i="19"/>
  <c r="F2420" i="19"/>
  <c r="B2421" i="19"/>
  <c r="A2421" i="19" s="1"/>
  <c r="C2421" i="19"/>
  <c r="D2421" i="19"/>
  <c r="E2421" i="19"/>
  <c r="F2421" i="19"/>
  <c r="B2422" i="19"/>
  <c r="A2422" i="19" s="1"/>
  <c r="C2422" i="19"/>
  <c r="D2422" i="19"/>
  <c r="E2422" i="19"/>
  <c r="F2422" i="19" s="1"/>
  <c r="B2423" i="19"/>
  <c r="C2423" i="19"/>
  <c r="D2423" i="19"/>
  <c r="E2423" i="19"/>
  <c r="F2423" i="19"/>
  <c r="A2424" i="19"/>
  <c r="B2424" i="19"/>
  <c r="C2424" i="19"/>
  <c r="D2424" i="19"/>
  <c r="E2424" i="19"/>
  <c r="F2424" i="19"/>
  <c r="B2425" i="19"/>
  <c r="C2425" i="19"/>
  <c r="D2425" i="19"/>
  <c r="E2425" i="19"/>
  <c r="F2425" i="19"/>
  <c r="B2426" i="19"/>
  <c r="C2426" i="19"/>
  <c r="D2426" i="19"/>
  <c r="E2426" i="19"/>
  <c r="F2426" i="19" s="1"/>
  <c r="B2427" i="19"/>
  <c r="A2427" i="19" s="1"/>
  <c r="C2427" i="19"/>
  <c r="D2427" i="19"/>
  <c r="E2427" i="19"/>
  <c r="F2427" i="19"/>
  <c r="A2428" i="19"/>
  <c r="B2428" i="19"/>
  <c r="C2428" i="19"/>
  <c r="D2428" i="19"/>
  <c r="E2428" i="19"/>
  <c r="F2428" i="19"/>
  <c r="B2429" i="19"/>
  <c r="A2429" i="19" s="1"/>
  <c r="C2429" i="19"/>
  <c r="D2429" i="19"/>
  <c r="E2429" i="19"/>
  <c r="F2429" i="19"/>
  <c r="B2430" i="19"/>
  <c r="A2430" i="19" s="1"/>
  <c r="C2430" i="19"/>
  <c r="D2430" i="19"/>
  <c r="E2430" i="19"/>
  <c r="F2430" i="19" s="1"/>
  <c r="B2431" i="19"/>
  <c r="C2431" i="19"/>
  <c r="D2431" i="19"/>
  <c r="E2431" i="19"/>
  <c r="F2431" i="19"/>
  <c r="A2432" i="19"/>
  <c r="B2432" i="19"/>
  <c r="C2432" i="19"/>
  <c r="D2432" i="19"/>
  <c r="E2432" i="19"/>
  <c r="F2432" i="19"/>
  <c r="B2433" i="19"/>
  <c r="C2433" i="19"/>
  <c r="D2433" i="19"/>
  <c r="E2433" i="19"/>
  <c r="F2433" i="19"/>
  <c r="B2434" i="19"/>
  <c r="C2434" i="19"/>
  <c r="D2434" i="19"/>
  <c r="E2434" i="19"/>
  <c r="F2434" i="19" s="1"/>
  <c r="B2435" i="19"/>
  <c r="A2435" i="19" s="1"/>
  <c r="C2435" i="19"/>
  <c r="D2435" i="19"/>
  <c r="E2435" i="19"/>
  <c r="F2435" i="19"/>
  <c r="A2436" i="19"/>
  <c r="B2436" i="19"/>
  <c r="C2436" i="19"/>
  <c r="D2436" i="19"/>
  <c r="E2436" i="19"/>
  <c r="F2436" i="19"/>
  <c r="B2437" i="19"/>
  <c r="A2437" i="19" s="1"/>
  <c r="C2437" i="19"/>
  <c r="D2437" i="19"/>
  <c r="E2437" i="19"/>
  <c r="F2437" i="19"/>
  <c r="B2438" i="19"/>
  <c r="A2438" i="19" s="1"/>
  <c r="C2438" i="19"/>
  <c r="D2438" i="19"/>
  <c r="E2438" i="19"/>
  <c r="F2438" i="19" s="1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 s="1"/>
  <c r="B2441" i="19"/>
  <c r="A2441" i="19" s="1"/>
  <c r="C2441" i="19"/>
  <c r="D2441" i="19"/>
  <c r="E2441" i="19"/>
  <c r="F2441" i="19" s="1"/>
  <c r="B2442" i="19"/>
  <c r="C2442" i="19"/>
  <c r="A2442" i="19" s="1"/>
  <c r="D2442" i="19"/>
  <c r="E2442" i="19"/>
  <c r="F2442" i="19" s="1"/>
  <c r="A2443" i="19"/>
  <c r="B2443" i="19"/>
  <c r="C2443" i="19"/>
  <c r="D2443" i="19"/>
  <c r="E2443" i="19"/>
  <c r="F2443" i="19"/>
  <c r="B2444" i="19"/>
  <c r="C2444" i="19"/>
  <c r="A2444" i="19" s="1"/>
  <c r="D2444" i="19"/>
  <c r="E2444" i="19"/>
  <c r="F2444" i="19" s="1"/>
  <c r="A2445" i="19"/>
  <c r="B2445" i="19"/>
  <c r="C2445" i="19"/>
  <c r="D2445" i="19"/>
  <c r="E2445" i="19"/>
  <c r="F2445" i="19" s="1"/>
  <c r="B2446" i="19"/>
  <c r="C2446" i="19"/>
  <c r="D2446" i="19"/>
  <c r="A2446" i="19" s="1"/>
  <c r="E2446" i="19"/>
  <c r="F2446" i="19" s="1"/>
  <c r="A2447" i="19"/>
  <c r="B2447" i="19"/>
  <c r="C2447" i="19"/>
  <c r="D2447" i="19"/>
  <c r="E2447" i="19"/>
  <c r="F2447" i="19" s="1"/>
  <c r="B2448" i="19"/>
  <c r="C2448" i="19"/>
  <c r="A2448" i="19" s="1"/>
  <c r="D2448" i="19"/>
  <c r="E2448" i="19"/>
  <c r="F2448" i="19" s="1"/>
  <c r="B2449" i="19"/>
  <c r="A2449" i="19" s="1"/>
  <c r="C2449" i="19"/>
  <c r="D2449" i="19"/>
  <c r="E2449" i="19"/>
  <c r="F2449" i="19" s="1"/>
  <c r="B2450" i="19"/>
  <c r="C2450" i="19"/>
  <c r="A2450" i="19" s="1"/>
  <c r="D2450" i="19"/>
  <c r="E2450" i="19"/>
  <c r="F2450" i="19" s="1"/>
  <c r="A2451" i="19"/>
  <c r="B2451" i="19"/>
  <c r="C2451" i="19"/>
  <c r="D2451" i="19"/>
  <c r="E2451" i="19"/>
  <c r="F2451" i="19" s="1"/>
  <c r="B2452" i="19"/>
  <c r="C2452" i="19"/>
  <c r="A2452" i="19" s="1"/>
  <c r="D2452" i="19"/>
  <c r="E2452" i="19"/>
  <c r="F2452" i="19" s="1"/>
  <c r="A2453" i="19"/>
  <c r="B2453" i="19"/>
  <c r="C2453" i="19"/>
  <c r="D2453" i="19"/>
  <c r="E2453" i="19"/>
  <c r="F2453" i="19" s="1"/>
  <c r="B2454" i="19"/>
  <c r="C2454" i="19"/>
  <c r="D2454" i="19"/>
  <c r="A2454" i="19" s="1"/>
  <c r="E2454" i="19"/>
  <c r="F2454" i="19" s="1"/>
  <c r="A2455" i="19"/>
  <c r="B2455" i="19"/>
  <c r="C2455" i="19"/>
  <c r="D2455" i="19"/>
  <c r="E2455" i="19"/>
  <c r="F2455" i="19" s="1"/>
  <c r="B2456" i="19"/>
  <c r="C2456" i="19"/>
  <c r="A2456" i="19" s="1"/>
  <c r="D2456" i="19"/>
  <c r="E2456" i="19"/>
  <c r="F2456" i="19" s="1"/>
  <c r="B2457" i="19"/>
  <c r="A2457" i="19" s="1"/>
  <c r="C2457" i="19"/>
  <c r="D2457" i="19"/>
  <c r="E2457" i="19"/>
  <c r="F2457" i="19" s="1"/>
  <c r="B2458" i="19"/>
  <c r="C2458" i="19"/>
  <c r="A2458" i="19" s="1"/>
  <c r="D2458" i="19"/>
  <c r="E2458" i="19"/>
  <c r="F2458" i="19" s="1"/>
  <c r="A2459" i="19"/>
  <c r="B2459" i="19"/>
  <c r="C2459" i="19"/>
  <c r="D2459" i="19"/>
  <c r="E2459" i="19"/>
  <c r="F2459" i="19"/>
  <c r="B2460" i="19"/>
  <c r="C2460" i="19"/>
  <c r="A2460" i="19" s="1"/>
  <c r="D2460" i="19"/>
  <c r="E2460" i="19"/>
  <c r="F2460" i="19" s="1"/>
  <c r="A2461" i="19"/>
  <c r="B2461" i="19"/>
  <c r="C2461" i="19"/>
  <c r="D2461" i="19"/>
  <c r="E2461" i="19"/>
  <c r="F2461" i="19" s="1"/>
  <c r="B2462" i="19"/>
  <c r="C2462" i="19"/>
  <c r="D2462" i="19"/>
  <c r="A2462" i="19" s="1"/>
  <c r="E2462" i="19"/>
  <c r="F2462" i="19" s="1"/>
  <c r="A2463" i="19"/>
  <c r="B2463" i="19"/>
  <c r="C2463" i="19"/>
  <c r="D2463" i="19"/>
  <c r="E2463" i="19"/>
  <c r="F2463" i="19" s="1"/>
  <c r="B2464" i="19"/>
  <c r="C2464" i="19"/>
  <c r="A2464" i="19" s="1"/>
  <c r="D2464" i="19"/>
  <c r="E2464" i="19"/>
  <c r="F2464" i="19" s="1"/>
  <c r="B2465" i="19"/>
  <c r="A2465" i="19" s="1"/>
  <c r="C2465" i="19"/>
  <c r="D2465" i="19"/>
  <c r="E2465" i="19"/>
  <c r="F2465" i="19" s="1"/>
  <c r="B2466" i="19"/>
  <c r="C2466" i="19"/>
  <c r="A2466" i="19" s="1"/>
  <c r="D2466" i="19"/>
  <c r="E2466" i="19"/>
  <c r="F2466" i="19" s="1"/>
  <c r="A2467" i="19"/>
  <c r="B2467" i="19"/>
  <c r="C2467" i="19"/>
  <c r="D2467" i="19"/>
  <c r="E2467" i="19"/>
  <c r="F2467" i="19" s="1"/>
  <c r="B2468" i="19"/>
  <c r="C2468" i="19"/>
  <c r="A2468" i="19" s="1"/>
  <c r="D2468" i="19"/>
  <c r="E2468" i="19"/>
  <c r="F2468" i="19" s="1"/>
  <c r="A2469" i="19"/>
  <c r="B2469" i="19"/>
  <c r="C2469" i="19"/>
  <c r="D2469" i="19"/>
  <c r="E2469" i="19"/>
  <c r="F2469" i="19" s="1"/>
  <c r="B2470" i="19"/>
  <c r="C2470" i="19"/>
  <c r="D2470" i="19"/>
  <c r="A2470" i="19" s="1"/>
  <c r="E2470" i="19"/>
  <c r="F2470" i="19" s="1"/>
  <c r="A2471" i="19"/>
  <c r="B2471" i="19"/>
  <c r="C2471" i="19"/>
  <c r="D2471" i="19"/>
  <c r="E2471" i="19"/>
  <c r="F2471" i="19" s="1"/>
  <c r="B2472" i="19"/>
  <c r="C2472" i="19"/>
  <c r="A2472" i="19" s="1"/>
  <c r="D2472" i="19"/>
  <c r="E2472" i="19"/>
  <c r="F2472" i="19" s="1"/>
  <c r="B2473" i="19"/>
  <c r="A2473" i="19" s="1"/>
  <c r="C2473" i="19"/>
  <c r="D2473" i="19"/>
  <c r="E2473" i="19"/>
  <c r="F2473" i="19" s="1"/>
  <c r="B2474" i="19"/>
  <c r="C2474" i="19"/>
  <c r="A2474" i="19" s="1"/>
  <c r="D2474" i="19"/>
  <c r="E2474" i="19"/>
  <c r="F2474" i="19" s="1"/>
  <c r="A2475" i="19"/>
  <c r="B2475" i="19"/>
  <c r="C2475" i="19"/>
  <c r="D2475" i="19"/>
  <c r="E2475" i="19"/>
  <c r="F2475" i="19"/>
  <c r="B2476" i="19"/>
  <c r="C2476" i="19"/>
  <c r="A2476" i="19" s="1"/>
  <c r="D2476" i="19"/>
  <c r="E2476" i="19"/>
  <c r="F2476" i="19" s="1"/>
  <c r="A2477" i="19"/>
  <c r="B2477" i="19"/>
  <c r="C2477" i="19"/>
  <c r="D2477" i="19"/>
  <c r="E2477" i="19"/>
  <c r="F2477" i="19" s="1"/>
  <c r="B2478" i="19"/>
  <c r="C2478" i="19"/>
  <c r="D2478" i="19"/>
  <c r="A2478" i="19" s="1"/>
  <c r="E2478" i="19"/>
  <c r="F2478" i="19" s="1"/>
  <c r="A2479" i="19"/>
  <c r="B2479" i="19"/>
  <c r="C2479" i="19"/>
  <c r="D2479" i="19"/>
  <c r="E2479" i="19"/>
  <c r="F2479" i="19" s="1"/>
  <c r="B2480" i="19"/>
  <c r="C2480" i="19"/>
  <c r="A2480" i="19" s="1"/>
  <c r="D2480" i="19"/>
  <c r="E2480" i="19"/>
  <c r="F2480" i="19" s="1"/>
  <c r="B2481" i="19"/>
  <c r="A2481" i="19" s="1"/>
  <c r="C2481" i="19"/>
  <c r="D2481" i="19"/>
  <c r="E2481" i="19"/>
  <c r="F2481" i="19" s="1"/>
  <c r="B2482" i="19"/>
  <c r="C2482" i="19"/>
  <c r="A2482" i="19" s="1"/>
  <c r="D2482" i="19"/>
  <c r="E2482" i="19"/>
  <c r="F2482" i="19" s="1"/>
  <c r="A2483" i="19"/>
  <c r="B2483" i="19"/>
  <c r="C2483" i="19"/>
  <c r="D2483" i="19"/>
  <c r="E2483" i="19"/>
  <c r="F2483" i="19" s="1"/>
  <c r="B2484" i="19"/>
  <c r="C2484" i="19"/>
  <c r="A2484" i="19" s="1"/>
  <c r="D2484" i="19"/>
  <c r="E2484" i="19"/>
  <c r="F2484" i="19" s="1"/>
  <c r="A2485" i="19"/>
  <c r="B2485" i="19"/>
  <c r="C2485" i="19"/>
  <c r="D2485" i="19"/>
  <c r="E2485" i="19"/>
  <c r="F2485" i="19" s="1"/>
  <c r="B2486" i="19"/>
  <c r="C2486" i="19"/>
  <c r="D2486" i="19"/>
  <c r="A2486" i="19" s="1"/>
  <c r="E2486" i="19"/>
  <c r="F2486" i="19" s="1"/>
  <c r="A2487" i="19"/>
  <c r="B2487" i="19"/>
  <c r="C2487" i="19"/>
  <c r="D2487" i="19"/>
  <c r="E2487" i="19"/>
  <c r="F2487" i="19" s="1"/>
  <c r="B2488" i="19"/>
  <c r="C2488" i="19"/>
  <c r="A2488" i="19" s="1"/>
  <c r="D2488" i="19"/>
  <c r="E2488" i="19"/>
  <c r="F2488" i="19" s="1"/>
  <c r="B2489" i="19"/>
  <c r="A2489" i="19" s="1"/>
  <c r="C2489" i="19"/>
  <c r="D2489" i="19"/>
  <c r="E2489" i="19"/>
  <c r="F2489" i="19" s="1"/>
  <c r="B2490" i="19"/>
  <c r="C2490" i="19"/>
  <c r="A2490" i="19" s="1"/>
  <c r="D2490" i="19"/>
  <c r="E2490" i="19"/>
  <c r="F2490" i="19" s="1"/>
  <c r="A2491" i="19"/>
  <c r="B2491" i="19"/>
  <c r="C2491" i="19"/>
  <c r="D2491" i="19"/>
  <c r="E2491" i="19"/>
  <c r="F2491" i="19"/>
  <c r="B2492" i="19"/>
  <c r="C2492" i="19"/>
  <c r="A2492" i="19" s="1"/>
  <c r="D2492" i="19"/>
  <c r="E2492" i="19"/>
  <c r="F2492" i="19" s="1"/>
  <c r="A2493" i="19"/>
  <c r="B2493" i="19"/>
  <c r="C2493" i="19"/>
  <c r="D2493" i="19"/>
  <c r="E2493" i="19"/>
  <c r="F2493" i="19" s="1"/>
  <c r="B2494" i="19"/>
  <c r="C2494" i="19"/>
  <c r="D2494" i="19"/>
  <c r="A2494" i="19" s="1"/>
  <c r="E2494" i="19"/>
  <c r="F2494" i="19" s="1"/>
  <c r="A2495" i="19"/>
  <c r="B2495" i="19"/>
  <c r="C2495" i="19"/>
  <c r="D2495" i="19"/>
  <c r="E2495" i="19"/>
  <c r="F2495" i="19" s="1"/>
  <c r="B2496" i="19"/>
  <c r="C2496" i="19"/>
  <c r="A2496" i="19" s="1"/>
  <c r="D2496" i="19"/>
  <c r="E2496" i="19"/>
  <c r="F2496" i="19" s="1"/>
  <c r="B2497" i="19"/>
  <c r="A2497" i="19" s="1"/>
  <c r="C2497" i="19"/>
  <c r="D2497" i="19"/>
  <c r="E2497" i="19"/>
  <c r="F2497" i="19" s="1"/>
  <c r="B2498" i="19"/>
  <c r="C2498" i="19"/>
  <c r="A2498" i="19" s="1"/>
  <c r="D2498" i="19"/>
  <c r="E2498" i="19"/>
  <c r="F2498" i="19" s="1"/>
  <c r="A2499" i="19"/>
  <c r="B2499" i="19"/>
  <c r="C2499" i="19"/>
  <c r="D2499" i="19"/>
  <c r="E2499" i="19"/>
  <c r="F2499" i="19" s="1"/>
  <c r="B2500" i="19"/>
  <c r="C2500" i="19"/>
  <c r="A2500" i="19" s="1"/>
  <c r="D2500" i="19"/>
  <c r="E2500" i="19"/>
  <c r="F2500" i="19" s="1"/>
  <c r="A2501" i="19"/>
  <c r="B2501" i="19"/>
  <c r="C2501" i="19"/>
  <c r="D2501" i="19"/>
  <c r="E2501" i="19"/>
  <c r="F2501" i="19" s="1"/>
  <c r="B2502" i="19"/>
  <c r="C2502" i="19"/>
  <c r="D2502" i="19"/>
  <c r="A2502" i="19" s="1"/>
  <c r="E2502" i="19"/>
  <c r="F2502" i="19" s="1"/>
  <c r="A2503" i="19"/>
  <c r="B2503" i="19"/>
  <c r="C2503" i="19"/>
  <c r="D2503" i="19"/>
  <c r="E2503" i="19"/>
  <c r="F2503" i="19" s="1"/>
  <c r="B2504" i="19"/>
  <c r="C2504" i="19"/>
  <c r="A2504" i="19" s="1"/>
  <c r="D2504" i="19"/>
  <c r="E2504" i="19"/>
  <c r="F2504" i="19" s="1"/>
  <c r="B2505" i="19"/>
  <c r="A2505" i="19" s="1"/>
  <c r="C2505" i="19"/>
  <c r="D2505" i="19"/>
  <c r="E2505" i="19"/>
  <c r="F2505" i="19" s="1"/>
  <c r="B2506" i="19"/>
  <c r="C2506" i="19"/>
  <c r="A2506" i="19" s="1"/>
  <c r="D2506" i="19"/>
  <c r="E2506" i="19"/>
  <c r="F2506" i="19" s="1"/>
  <c r="A2507" i="19"/>
  <c r="B2507" i="19"/>
  <c r="C2507" i="19"/>
  <c r="D2507" i="19"/>
  <c r="E2507" i="19"/>
  <c r="F2507" i="19"/>
  <c r="B2508" i="19"/>
  <c r="C2508" i="19"/>
  <c r="A2508" i="19" s="1"/>
  <c r="D2508" i="19"/>
  <c r="E2508" i="19"/>
  <c r="F2508" i="19" s="1"/>
  <c r="A2509" i="19"/>
  <c r="B2509" i="19"/>
  <c r="C2509" i="19"/>
  <c r="D2509" i="19"/>
  <c r="E2509" i="19"/>
  <c r="F2509" i="19" s="1"/>
  <c r="B2510" i="19"/>
  <c r="C2510" i="19"/>
  <c r="D2510" i="19"/>
  <c r="A2510" i="19" s="1"/>
  <c r="E2510" i="19"/>
  <c r="F2510" i="19" s="1"/>
  <c r="A2511" i="19"/>
  <c r="B2511" i="19"/>
  <c r="C2511" i="19"/>
  <c r="D2511" i="19"/>
  <c r="E2511" i="19"/>
  <c r="F2511" i="19" s="1"/>
  <c r="B2512" i="19"/>
  <c r="C2512" i="19"/>
  <c r="A2512" i="19" s="1"/>
  <c r="D2512" i="19"/>
  <c r="E2512" i="19"/>
  <c r="F2512" i="19" s="1"/>
  <c r="B2513" i="19"/>
  <c r="A2513" i="19" s="1"/>
  <c r="C2513" i="19"/>
  <c r="D2513" i="19"/>
  <c r="E2513" i="19"/>
  <c r="F2513" i="19" s="1"/>
  <c r="B2514" i="19"/>
  <c r="C2514" i="19"/>
  <c r="A2514" i="19" s="1"/>
  <c r="D2514" i="19"/>
  <c r="E2514" i="19"/>
  <c r="F2514" i="19" s="1"/>
  <c r="A2515" i="19"/>
  <c r="B2515" i="19"/>
  <c r="C2515" i="19"/>
  <c r="D2515" i="19"/>
  <c r="E2515" i="19"/>
  <c r="F2515" i="19" s="1"/>
  <c r="B2516" i="19"/>
  <c r="C2516" i="19"/>
  <c r="A2516" i="19" s="1"/>
  <c r="D2516" i="19"/>
  <c r="E2516" i="19"/>
  <c r="F2516" i="19" s="1"/>
  <c r="A2517" i="19"/>
  <c r="B2517" i="19"/>
  <c r="C2517" i="19"/>
  <c r="D2517" i="19"/>
  <c r="E2517" i="19"/>
  <c r="F2517" i="19" s="1"/>
  <c r="B2518" i="19"/>
  <c r="C2518" i="19"/>
  <c r="D2518" i="19"/>
  <c r="A2518" i="19" s="1"/>
  <c r="E2518" i="19"/>
  <c r="F2518" i="19" s="1"/>
  <c r="A2519" i="19"/>
  <c r="B2519" i="19"/>
  <c r="C2519" i="19"/>
  <c r="D2519" i="19"/>
  <c r="E2519" i="19"/>
  <c r="F2519" i="19" s="1"/>
  <c r="B2520" i="19"/>
  <c r="C2520" i="19"/>
  <c r="A2520" i="19" s="1"/>
  <c r="D2520" i="19"/>
  <c r="E2520" i="19"/>
  <c r="F2520" i="19" s="1"/>
  <c r="B2521" i="19"/>
  <c r="A2521" i="19" s="1"/>
  <c r="C2521" i="19"/>
  <c r="D2521" i="19"/>
  <c r="E2521" i="19"/>
  <c r="F2521" i="19" s="1"/>
  <c r="B2522" i="19"/>
  <c r="C2522" i="19"/>
  <c r="A2522" i="19" s="1"/>
  <c r="D2522" i="19"/>
  <c r="E2522" i="19"/>
  <c r="F2522" i="19" s="1"/>
  <c r="A2523" i="19"/>
  <c r="B2523" i="19"/>
  <c r="C2523" i="19"/>
  <c r="D2523" i="19"/>
  <c r="E2523" i="19"/>
  <c r="F2523" i="19"/>
  <c r="B2524" i="19"/>
  <c r="C2524" i="19"/>
  <c r="A2524" i="19" s="1"/>
  <c r="D2524" i="19"/>
  <c r="E2524" i="19"/>
  <c r="F2524" i="19" s="1"/>
  <c r="A2525" i="19"/>
  <c r="B2525" i="19"/>
  <c r="C2525" i="19"/>
  <c r="D2525" i="19"/>
  <c r="E2525" i="19"/>
  <c r="F2525" i="19" s="1"/>
  <c r="B2526" i="19"/>
  <c r="C2526" i="19"/>
  <c r="D2526" i="19"/>
  <c r="A2526" i="19" s="1"/>
  <c r="E2526" i="19"/>
  <c r="F2526" i="19" s="1"/>
  <c r="A2527" i="19"/>
  <c r="B2527" i="19"/>
  <c r="C2527" i="19"/>
  <c r="D2527" i="19"/>
  <c r="E2527" i="19"/>
  <c r="F2527" i="19" s="1"/>
  <c r="B2528" i="19"/>
  <c r="C2528" i="19"/>
  <c r="A2528" i="19" s="1"/>
  <c r="D2528" i="19"/>
  <c r="E2528" i="19"/>
  <c r="F2528" i="19" s="1"/>
  <c r="B2529" i="19"/>
  <c r="A2529" i="19" s="1"/>
  <c r="C2529" i="19"/>
  <c r="D2529" i="19"/>
  <c r="E2529" i="19"/>
  <c r="F2529" i="19" s="1"/>
  <c r="B2530" i="19"/>
  <c r="C2530" i="19"/>
  <c r="A2530" i="19" s="1"/>
  <c r="D2530" i="19"/>
  <c r="E2530" i="19"/>
  <c r="F2530" i="19" s="1"/>
  <c r="A2531" i="19"/>
  <c r="B2531" i="19"/>
  <c r="C2531" i="19"/>
  <c r="D2531" i="19"/>
  <c r="E2531" i="19"/>
  <c r="F2531" i="19" s="1"/>
  <c r="B2532" i="19"/>
  <c r="C2532" i="19"/>
  <c r="A2532" i="19" s="1"/>
  <c r="D2532" i="19"/>
  <c r="E2532" i="19"/>
  <c r="F2532" i="19" s="1"/>
  <c r="A2533" i="19"/>
  <c r="B2533" i="19"/>
  <c r="C2533" i="19"/>
  <c r="D2533" i="19"/>
  <c r="E2533" i="19"/>
  <c r="F2533" i="19" s="1"/>
  <c r="B2534" i="19"/>
  <c r="C2534" i="19"/>
  <c r="D2534" i="19"/>
  <c r="A2534" i="19" s="1"/>
  <c r="E2534" i="19"/>
  <c r="F2534" i="19" s="1"/>
  <c r="A2535" i="19"/>
  <c r="B2535" i="19"/>
  <c r="C2535" i="19"/>
  <c r="D2535" i="19"/>
  <c r="E2535" i="19"/>
  <c r="F2535" i="19" s="1"/>
  <c r="B2536" i="19"/>
  <c r="C2536" i="19"/>
  <c r="A2536" i="19" s="1"/>
  <c r="D2536" i="19"/>
  <c r="E2536" i="19"/>
  <c r="F2536" i="19" s="1"/>
  <c r="B2537" i="19"/>
  <c r="A2537" i="19" s="1"/>
  <c r="C2537" i="19"/>
  <c r="D2537" i="19"/>
  <c r="E2537" i="19"/>
  <c r="F2537" i="19" s="1"/>
  <c r="B2538" i="19"/>
  <c r="C2538" i="19"/>
  <c r="A2538" i="19" s="1"/>
  <c r="D2538" i="19"/>
  <c r="E2538" i="19"/>
  <c r="F2538" i="19" s="1"/>
  <c r="A2539" i="19"/>
  <c r="B2539" i="19"/>
  <c r="C2539" i="19"/>
  <c r="D2539" i="19"/>
  <c r="E2539" i="19"/>
  <c r="F2539" i="19"/>
  <c r="B2540" i="19"/>
  <c r="C2540" i="19"/>
  <c r="A2540" i="19" s="1"/>
  <c r="D2540" i="19"/>
  <c r="E2540" i="19"/>
  <c r="F2540" i="19" s="1"/>
  <c r="A2541" i="19"/>
  <c r="B2541" i="19"/>
  <c r="C2541" i="19"/>
  <c r="D2541" i="19"/>
  <c r="E2541" i="19"/>
  <c r="F2541" i="19" s="1"/>
  <c r="B2542" i="19"/>
  <c r="C2542" i="19"/>
  <c r="D2542" i="19"/>
  <c r="A2542" i="19" s="1"/>
  <c r="E2542" i="19"/>
  <c r="F2542" i="19" s="1"/>
  <c r="A2543" i="19"/>
  <c r="B2543" i="19"/>
  <c r="C2543" i="19"/>
  <c r="D2543" i="19"/>
  <c r="E2543" i="19"/>
  <c r="F2543" i="19" s="1"/>
  <c r="B2544" i="19"/>
  <c r="C2544" i="19"/>
  <c r="A2544" i="19" s="1"/>
  <c r="D2544" i="19"/>
  <c r="E2544" i="19"/>
  <c r="F2544" i="19" s="1"/>
  <c r="B2545" i="19"/>
  <c r="A2545" i="19" s="1"/>
  <c r="C2545" i="19"/>
  <c r="D2545" i="19"/>
  <c r="E2545" i="19"/>
  <c r="F2545" i="19" s="1"/>
  <c r="B2546" i="19"/>
  <c r="C2546" i="19"/>
  <c r="A2546" i="19" s="1"/>
  <c r="D2546" i="19"/>
  <c r="E2546" i="19"/>
  <c r="F2546" i="19" s="1"/>
  <c r="A2547" i="19"/>
  <c r="B2547" i="19"/>
  <c r="C2547" i="19"/>
  <c r="D2547" i="19"/>
  <c r="E2547" i="19"/>
  <c r="F2547" i="19" s="1"/>
  <c r="B2548" i="19"/>
  <c r="C2548" i="19"/>
  <c r="A2548" i="19" s="1"/>
  <c r="D2548" i="19"/>
  <c r="E2548" i="19"/>
  <c r="F2548" i="19" s="1"/>
  <c r="A2549" i="19"/>
  <c r="B2549" i="19"/>
  <c r="C2549" i="19"/>
  <c r="D2549" i="19"/>
  <c r="E2549" i="19"/>
  <c r="F2549" i="19" s="1"/>
  <c r="B2550" i="19"/>
  <c r="C2550" i="19"/>
  <c r="D2550" i="19"/>
  <c r="A2550" i="19" s="1"/>
  <c r="E2550" i="19"/>
  <c r="F2550" i="19" s="1"/>
  <c r="A2551" i="19"/>
  <c r="B2551" i="19"/>
  <c r="C2551" i="19"/>
  <c r="D2551" i="19"/>
  <c r="E2551" i="19"/>
  <c r="F2551" i="19" s="1"/>
  <c r="B2552" i="19"/>
  <c r="C2552" i="19"/>
  <c r="A2552" i="19" s="1"/>
  <c r="D2552" i="19"/>
  <c r="E2552" i="19"/>
  <c r="F2552" i="19" s="1"/>
  <c r="B2553" i="19"/>
  <c r="A2553" i="19" s="1"/>
  <c r="C2553" i="19"/>
  <c r="D2553" i="19"/>
  <c r="E2553" i="19"/>
  <c r="F2553" i="19" s="1"/>
  <c r="B2554" i="19"/>
  <c r="C2554" i="19"/>
  <c r="A2554" i="19" s="1"/>
  <c r="D2554" i="19"/>
  <c r="E2554" i="19"/>
  <c r="F2554" i="19" s="1"/>
  <c r="A2555" i="19"/>
  <c r="B2555" i="19"/>
  <c r="C2555" i="19"/>
  <c r="D2555" i="19"/>
  <c r="E2555" i="19"/>
  <c r="F2555" i="19"/>
  <c r="B2556" i="19"/>
  <c r="C2556" i="19"/>
  <c r="A2556" i="19" s="1"/>
  <c r="D2556" i="19"/>
  <c r="E2556" i="19"/>
  <c r="F2556" i="19" s="1"/>
  <c r="A2557" i="19"/>
  <c r="B2557" i="19"/>
  <c r="C2557" i="19"/>
  <c r="D2557" i="19"/>
  <c r="E2557" i="19"/>
  <c r="F2557" i="19" s="1"/>
  <c r="B2558" i="19"/>
  <c r="C2558" i="19"/>
  <c r="D2558" i="19"/>
  <c r="A2558" i="19" s="1"/>
  <c r="E2558" i="19"/>
  <c r="F2558" i="19" s="1"/>
  <c r="A2559" i="19"/>
  <c r="B2559" i="19"/>
  <c r="C2559" i="19"/>
  <c r="D2559" i="19"/>
  <c r="E2559" i="19"/>
  <c r="F2559" i="19" s="1"/>
  <c r="B2560" i="19"/>
  <c r="C2560" i="19"/>
  <c r="A2560" i="19" s="1"/>
  <c r="D2560" i="19"/>
  <c r="E2560" i="19"/>
  <c r="F2560" i="19" s="1"/>
  <c r="B2561" i="19"/>
  <c r="A2561" i="19" s="1"/>
  <c r="C2561" i="19"/>
  <c r="D2561" i="19"/>
  <c r="E2561" i="19"/>
  <c r="F2561" i="19" s="1"/>
  <c r="B2562" i="19"/>
  <c r="C2562" i="19"/>
  <c r="A2562" i="19" s="1"/>
  <c r="D2562" i="19"/>
  <c r="E2562" i="19"/>
  <c r="F2562" i="19" s="1"/>
  <c r="A2563" i="19"/>
  <c r="B2563" i="19"/>
  <c r="C2563" i="19"/>
  <c r="D2563" i="19"/>
  <c r="E2563" i="19"/>
  <c r="F2563" i="19" s="1"/>
  <c r="B2564" i="19"/>
  <c r="C2564" i="19"/>
  <c r="A2564" i="19" s="1"/>
  <c r="D2564" i="19"/>
  <c r="E2564" i="19"/>
  <c r="F2564" i="19" s="1"/>
  <c r="A2565" i="19"/>
  <c r="B2565" i="19"/>
  <c r="C2565" i="19"/>
  <c r="D2565" i="19"/>
  <c r="E2565" i="19"/>
  <c r="F2565" i="19" s="1"/>
  <c r="B2566" i="19"/>
  <c r="C2566" i="19"/>
  <c r="D2566" i="19"/>
  <c r="A2566" i="19" s="1"/>
  <c r="E2566" i="19"/>
  <c r="F2566" i="19" s="1"/>
  <c r="A2567" i="19"/>
  <c r="B2567" i="19"/>
  <c r="C2567" i="19"/>
  <c r="D2567" i="19"/>
  <c r="E2567" i="19"/>
  <c r="F2567" i="19" s="1"/>
  <c r="B2568" i="19"/>
  <c r="C2568" i="19"/>
  <c r="A2568" i="19" s="1"/>
  <c r="D2568" i="19"/>
  <c r="E2568" i="19"/>
  <c r="F2568" i="19" s="1"/>
  <c r="B2569" i="19"/>
  <c r="A2569" i="19" s="1"/>
  <c r="C2569" i="19"/>
  <c r="D2569" i="19"/>
  <c r="E2569" i="19"/>
  <c r="F2569" i="19" s="1"/>
  <c r="B2570" i="19"/>
  <c r="C2570" i="19"/>
  <c r="A2570" i="19" s="1"/>
  <c r="D2570" i="19"/>
  <c r="E2570" i="19"/>
  <c r="F2570" i="19" s="1"/>
  <c r="A2571" i="19"/>
  <c r="B2571" i="19"/>
  <c r="C2571" i="19"/>
  <c r="D2571" i="19"/>
  <c r="E2571" i="19"/>
  <c r="F2571" i="19"/>
  <c r="B2572" i="19"/>
  <c r="C2572" i="19"/>
  <c r="A2572" i="19" s="1"/>
  <c r="D2572" i="19"/>
  <c r="E2572" i="19"/>
  <c r="F2572" i="19" s="1"/>
  <c r="A2573" i="19"/>
  <c r="B2573" i="19"/>
  <c r="C2573" i="19"/>
  <c r="D2573" i="19"/>
  <c r="E2573" i="19"/>
  <c r="F2573" i="19" s="1"/>
  <c r="B2574" i="19"/>
  <c r="C2574" i="19"/>
  <c r="D2574" i="19"/>
  <c r="A2574" i="19" s="1"/>
  <c r="E2574" i="19"/>
  <c r="F2574" i="19" s="1"/>
  <c r="A2575" i="19"/>
  <c r="B2575" i="19"/>
  <c r="C2575" i="19"/>
  <c r="D2575" i="19"/>
  <c r="E2575" i="19"/>
  <c r="F2575" i="19" s="1"/>
  <c r="B2576" i="19"/>
  <c r="C2576" i="19"/>
  <c r="A2576" i="19" s="1"/>
  <c r="D2576" i="19"/>
  <c r="E2576" i="19"/>
  <c r="F2576" i="19" s="1"/>
  <c r="B2577" i="19"/>
  <c r="A2577" i="19" s="1"/>
  <c r="C2577" i="19"/>
  <c r="D2577" i="19"/>
  <c r="E2577" i="19"/>
  <c r="F2577" i="19" s="1"/>
  <c r="B2578" i="19"/>
  <c r="C2578" i="19"/>
  <c r="A2578" i="19" s="1"/>
  <c r="D2578" i="19"/>
  <c r="E2578" i="19"/>
  <c r="F2578" i="19" s="1"/>
  <c r="A2579" i="19"/>
  <c r="B2579" i="19"/>
  <c r="C2579" i="19"/>
  <c r="D2579" i="19"/>
  <c r="E2579" i="19"/>
  <c r="F2579" i="19" s="1"/>
  <c r="B2580" i="19"/>
  <c r="C2580" i="19"/>
  <c r="A2580" i="19" s="1"/>
  <c r="D2580" i="19"/>
  <c r="E2580" i="19"/>
  <c r="F2580" i="19" s="1"/>
  <c r="A2581" i="19"/>
  <c r="B2581" i="19"/>
  <c r="C2581" i="19"/>
  <c r="D2581" i="19"/>
  <c r="E2581" i="19"/>
  <c r="F2581" i="19" s="1"/>
  <c r="B2582" i="19"/>
  <c r="C2582" i="19"/>
  <c r="D2582" i="19"/>
  <c r="A2582" i="19" s="1"/>
  <c r="E2582" i="19"/>
  <c r="F2582" i="19" s="1"/>
  <c r="A2583" i="19"/>
  <c r="B2583" i="19"/>
  <c r="C2583" i="19"/>
  <c r="D2583" i="19"/>
  <c r="E2583" i="19"/>
  <c r="F2583" i="19" s="1"/>
  <c r="B2584" i="19"/>
  <c r="C2584" i="19"/>
  <c r="A2584" i="19" s="1"/>
  <c r="D2584" i="19"/>
  <c r="E2584" i="19"/>
  <c r="F2584" i="19" s="1"/>
  <c r="B2585" i="19"/>
  <c r="A2585" i="19" s="1"/>
  <c r="C2585" i="19"/>
  <c r="D2585" i="19"/>
  <c r="E2585" i="19"/>
  <c r="F2585" i="19" s="1"/>
  <c r="B2586" i="19"/>
  <c r="C2586" i="19"/>
  <c r="A2586" i="19" s="1"/>
  <c r="D2586" i="19"/>
  <c r="E2586" i="19"/>
  <c r="F2586" i="19" s="1"/>
  <c r="A2587" i="19"/>
  <c r="B2587" i="19"/>
  <c r="C2587" i="19"/>
  <c r="D2587" i="19"/>
  <c r="E2587" i="19"/>
  <c r="F2587" i="19"/>
  <c r="B2588" i="19"/>
  <c r="C2588" i="19"/>
  <c r="A2588" i="19" s="1"/>
  <c r="D2588" i="19"/>
  <c r="E2588" i="19"/>
  <c r="F2588" i="19" s="1"/>
  <c r="A2589" i="19"/>
  <c r="B2589" i="19"/>
  <c r="C2589" i="19"/>
  <c r="D2589" i="19"/>
  <c r="E2589" i="19"/>
  <c r="F2589" i="19" s="1"/>
  <c r="B2590" i="19"/>
  <c r="C2590" i="19"/>
  <c r="D2590" i="19"/>
  <c r="A2590" i="19" s="1"/>
  <c r="E2590" i="19"/>
  <c r="F2590" i="19" s="1"/>
  <c r="A2591" i="19"/>
  <c r="B2591" i="19"/>
  <c r="C2591" i="19"/>
  <c r="D2591" i="19"/>
  <c r="E2591" i="19"/>
  <c r="F2591" i="19" s="1"/>
  <c r="B2592" i="19"/>
  <c r="C2592" i="19"/>
  <c r="A2592" i="19" s="1"/>
  <c r="D2592" i="19"/>
  <c r="E2592" i="19"/>
  <c r="F2592" i="19" s="1"/>
  <c r="B2593" i="19"/>
  <c r="A2593" i="19" s="1"/>
  <c r="C2593" i="19"/>
  <c r="D2593" i="19"/>
  <c r="E2593" i="19"/>
  <c r="F2593" i="19" s="1"/>
  <c r="B2594" i="19"/>
  <c r="C2594" i="19"/>
  <c r="A2594" i="19" s="1"/>
  <c r="D2594" i="19"/>
  <c r="E2594" i="19"/>
  <c r="F2594" i="19" s="1"/>
  <c r="A2595" i="19"/>
  <c r="B2595" i="19"/>
  <c r="C2595" i="19"/>
  <c r="D2595" i="19"/>
  <c r="E2595" i="19"/>
  <c r="F2595" i="19" s="1"/>
  <c r="B2596" i="19"/>
  <c r="C2596" i="19"/>
  <c r="A2596" i="19" s="1"/>
  <c r="D2596" i="19"/>
  <c r="E2596" i="19"/>
  <c r="F2596" i="19" s="1"/>
  <c r="A2597" i="19"/>
  <c r="B2597" i="19"/>
  <c r="C2597" i="19"/>
  <c r="D2597" i="19"/>
  <c r="E2597" i="19"/>
  <c r="F2597" i="19" s="1"/>
  <c r="B2598" i="19"/>
  <c r="C2598" i="19"/>
  <c r="D2598" i="19"/>
  <c r="A2598" i="19" s="1"/>
  <c r="E2598" i="19"/>
  <c r="F2598" i="19" s="1"/>
  <c r="A2599" i="19"/>
  <c r="B2599" i="19"/>
  <c r="C2599" i="19"/>
  <c r="D2599" i="19"/>
  <c r="E2599" i="19"/>
  <c r="F2599" i="19" s="1"/>
  <c r="B2600" i="19"/>
  <c r="C2600" i="19"/>
  <c r="A2600" i="19" s="1"/>
  <c r="D2600" i="19"/>
  <c r="E2600" i="19"/>
  <c r="F2600" i="19" s="1"/>
  <c r="B2601" i="19"/>
  <c r="A2601" i="19" s="1"/>
  <c r="C2601" i="19"/>
  <c r="D2601" i="19"/>
  <c r="E2601" i="19"/>
  <c r="F2601" i="19" s="1"/>
  <c r="B2602" i="19"/>
  <c r="C2602" i="19"/>
  <c r="A2602" i="19" s="1"/>
  <c r="D2602" i="19"/>
  <c r="E2602" i="19"/>
  <c r="F2602" i="19" s="1"/>
  <c r="A2603" i="19"/>
  <c r="B2603" i="19"/>
  <c r="C2603" i="19"/>
  <c r="D2603" i="19"/>
  <c r="E2603" i="19"/>
  <c r="F2603" i="19"/>
  <c r="B2604" i="19"/>
  <c r="C2604" i="19"/>
  <c r="A2604" i="19" s="1"/>
  <c r="D2604" i="19"/>
  <c r="E2604" i="19"/>
  <c r="F2604" i="19" s="1"/>
  <c r="A2605" i="19"/>
  <c r="B2605" i="19"/>
  <c r="C2605" i="19"/>
  <c r="D2605" i="19"/>
  <c r="E2605" i="19"/>
  <c r="F2605" i="19" s="1"/>
  <c r="B2606" i="19"/>
  <c r="C2606" i="19"/>
  <c r="D2606" i="19"/>
  <c r="A2606" i="19" s="1"/>
  <c r="E2606" i="19"/>
  <c r="F2606" i="19" s="1"/>
  <c r="A2607" i="19"/>
  <c r="B2607" i="19"/>
  <c r="C2607" i="19"/>
  <c r="D2607" i="19"/>
  <c r="E2607" i="19"/>
  <c r="F2607" i="19" s="1"/>
  <c r="B2608" i="19"/>
  <c r="C2608" i="19"/>
  <c r="A2608" i="19" s="1"/>
  <c r="D2608" i="19"/>
  <c r="E2608" i="19"/>
  <c r="F2608" i="19" s="1"/>
  <c r="B2609" i="19"/>
  <c r="A2609" i="19" s="1"/>
  <c r="C2609" i="19"/>
  <c r="D2609" i="19"/>
  <c r="E2609" i="19"/>
  <c r="F2609" i="19" s="1"/>
  <c r="B2610" i="19"/>
  <c r="C2610" i="19"/>
  <c r="A2610" i="19" s="1"/>
  <c r="D2610" i="19"/>
  <c r="E2610" i="19"/>
  <c r="F2610" i="19" s="1"/>
  <c r="A2611" i="19"/>
  <c r="B2611" i="19"/>
  <c r="C2611" i="19"/>
  <c r="D2611" i="19"/>
  <c r="E2611" i="19"/>
  <c r="F2611" i="19" s="1"/>
  <c r="B2612" i="19"/>
  <c r="C2612" i="19"/>
  <c r="A2612" i="19" s="1"/>
  <c r="D2612" i="19"/>
  <c r="E2612" i="19"/>
  <c r="F2612" i="19" s="1"/>
  <c r="A2613" i="19"/>
  <c r="B2613" i="19"/>
  <c r="C2613" i="19"/>
  <c r="D2613" i="19"/>
  <c r="E2613" i="19"/>
  <c r="F2613" i="19" s="1"/>
  <c r="B2614" i="19"/>
  <c r="C2614" i="19"/>
  <c r="D2614" i="19"/>
  <c r="A2614" i="19" s="1"/>
  <c r="E2614" i="19"/>
  <c r="F2614" i="19" s="1"/>
  <c r="A2615" i="19"/>
  <c r="B2615" i="19"/>
  <c r="C2615" i="19"/>
  <c r="D2615" i="19"/>
  <c r="E2615" i="19"/>
  <c r="F2615" i="19" s="1"/>
  <c r="B2616" i="19"/>
  <c r="C2616" i="19"/>
  <c r="A2616" i="19" s="1"/>
  <c r="D2616" i="19"/>
  <c r="E2616" i="19"/>
  <c r="F2616" i="19" s="1"/>
  <c r="B2617" i="19"/>
  <c r="A2617" i="19" s="1"/>
  <c r="C2617" i="19"/>
  <c r="D2617" i="19"/>
  <c r="E2617" i="19"/>
  <c r="F2617" i="19" s="1"/>
  <c r="B2618" i="19"/>
  <c r="C2618" i="19"/>
  <c r="A2618" i="19" s="1"/>
  <c r="D2618" i="19"/>
  <c r="E2618" i="19"/>
  <c r="F2618" i="19" s="1"/>
  <c r="A2619" i="19"/>
  <c r="B2619" i="19"/>
  <c r="C2619" i="19"/>
  <c r="D2619" i="19"/>
  <c r="E2619" i="19"/>
  <c r="F2619" i="19"/>
  <c r="B2620" i="19"/>
  <c r="C2620" i="19"/>
  <c r="A2620" i="19" s="1"/>
  <c r="D2620" i="19"/>
  <c r="E2620" i="19"/>
  <c r="F2620" i="19" s="1"/>
  <c r="A2621" i="19"/>
  <c r="B2621" i="19"/>
  <c r="C2621" i="19"/>
  <c r="D2621" i="19"/>
  <c r="E2621" i="19"/>
  <c r="F2621" i="19" s="1"/>
  <c r="B2622" i="19"/>
  <c r="C2622" i="19"/>
  <c r="D2622" i="19"/>
  <c r="A2622" i="19" s="1"/>
  <c r="E2622" i="19"/>
  <c r="F2622" i="19" s="1"/>
  <c r="A2623" i="19"/>
  <c r="B2623" i="19"/>
  <c r="C2623" i="19"/>
  <c r="D2623" i="19"/>
  <c r="E2623" i="19"/>
  <c r="F2623" i="19" s="1"/>
  <c r="B2624" i="19"/>
  <c r="C2624" i="19"/>
  <c r="A2624" i="19" s="1"/>
  <c r="D2624" i="19"/>
  <c r="E2624" i="19"/>
  <c r="F2624" i="19" s="1"/>
  <c r="B2625" i="19"/>
  <c r="A2625" i="19" s="1"/>
  <c r="C2625" i="19"/>
  <c r="D2625" i="19"/>
  <c r="E2625" i="19"/>
  <c r="F2625" i="19" s="1"/>
  <c r="B2626" i="19"/>
  <c r="C2626" i="19"/>
  <c r="A2626" i="19" s="1"/>
  <c r="D2626" i="19"/>
  <c r="E2626" i="19"/>
  <c r="F2626" i="19" s="1"/>
  <c r="A2627" i="19"/>
  <c r="B2627" i="19"/>
  <c r="C2627" i="19"/>
  <c r="D2627" i="19"/>
  <c r="E2627" i="19"/>
  <c r="F2627" i="19" s="1"/>
  <c r="B2628" i="19"/>
  <c r="C2628" i="19"/>
  <c r="A2628" i="19" s="1"/>
  <c r="D2628" i="19"/>
  <c r="E2628" i="19"/>
  <c r="F2628" i="19" s="1"/>
  <c r="A2629" i="19"/>
  <c r="B2629" i="19"/>
  <c r="C2629" i="19"/>
  <c r="D2629" i="19"/>
  <c r="E2629" i="19"/>
  <c r="F2629" i="19" s="1"/>
  <c r="B2630" i="19"/>
  <c r="C2630" i="19"/>
  <c r="D2630" i="19"/>
  <c r="A2630" i="19" s="1"/>
  <c r="E2630" i="19"/>
  <c r="F2630" i="19" s="1"/>
  <c r="A2631" i="19"/>
  <c r="B2631" i="19"/>
  <c r="C2631" i="19"/>
  <c r="D2631" i="19"/>
  <c r="E2631" i="19"/>
  <c r="F2631" i="19" s="1"/>
  <c r="B2632" i="19"/>
  <c r="C2632" i="19"/>
  <c r="A2632" i="19" s="1"/>
  <c r="D2632" i="19"/>
  <c r="E2632" i="19"/>
  <c r="F2632" i="19" s="1"/>
  <c r="B2633" i="19"/>
  <c r="A2633" i="19" s="1"/>
  <c r="C2633" i="19"/>
  <c r="D2633" i="19"/>
  <c r="E2633" i="19"/>
  <c r="F2633" i="19" s="1"/>
  <c r="B2634" i="19"/>
  <c r="C2634" i="19"/>
  <c r="A2634" i="19" s="1"/>
  <c r="D2634" i="19"/>
  <c r="E2634" i="19"/>
  <c r="F2634" i="19" s="1"/>
  <c r="A2635" i="19"/>
  <c r="B2635" i="19"/>
  <c r="C2635" i="19"/>
  <c r="D2635" i="19"/>
  <c r="E2635" i="19"/>
  <c r="F2635" i="19"/>
  <c r="B2636" i="19"/>
  <c r="C2636" i="19"/>
  <c r="A2636" i="19" s="1"/>
  <c r="D2636" i="19"/>
  <c r="E2636" i="19"/>
  <c r="F2636" i="19" s="1"/>
  <c r="A2637" i="19"/>
  <c r="B2637" i="19"/>
  <c r="C2637" i="19"/>
  <c r="D2637" i="19"/>
  <c r="E2637" i="19"/>
  <c r="F2637" i="19" s="1"/>
  <c r="B2638" i="19"/>
  <c r="C2638" i="19"/>
  <c r="D2638" i="19"/>
  <c r="A2638" i="19" s="1"/>
  <c r="E2638" i="19"/>
  <c r="F2638" i="19" s="1"/>
  <c r="A2639" i="19"/>
  <c r="B2639" i="19"/>
  <c r="C2639" i="19"/>
  <c r="D2639" i="19"/>
  <c r="E2639" i="19"/>
  <c r="F2639" i="19" s="1"/>
  <c r="B2640" i="19"/>
  <c r="C2640" i="19"/>
  <c r="A2640" i="19" s="1"/>
  <c r="D2640" i="19"/>
  <c r="E2640" i="19"/>
  <c r="F2640" i="19" s="1"/>
  <c r="B2641" i="19"/>
  <c r="A2641" i="19" s="1"/>
  <c r="C2641" i="19"/>
  <c r="D2641" i="19"/>
  <c r="E2641" i="19"/>
  <c r="F2641" i="19" s="1"/>
  <c r="B2642" i="19"/>
  <c r="C2642" i="19"/>
  <c r="A2642" i="19" s="1"/>
  <c r="D2642" i="19"/>
  <c r="E2642" i="19"/>
  <c r="F2642" i="19" s="1"/>
  <c r="A2643" i="19"/>
  <c r="B2643" i="19"/>
  <c r="C2643" i="19"/>
  <c r="D2643" i="19"/>
  <c r="E2643" i="19"/>
  <c r="F2643" i="19" s="1"/>
  <c r="B2644" i="19"/>
  <c r="C2644" i="19"/>
  <c r="A2644" i="19" s="1"/>
  <c r="D2644" i="19"/>
  <c r="E2644" i="19"/>
  <c r="F2644" i="19" s="1"/>
  <c r="A2645" i="19"/>
  <c r="B2645" i="19"/>
  <c r="C2645" i="19"/>
  <c r="D2645" i="19"/>
  <c r="E2645" i="19"/>
  <c r="F2645" i="19" s="1"/>
  <c r="B2646" i="19"/>
  <c r="C2646" i="19"/>
  <c r="D2646" i="19"/>
  <c r="A2646" i="19" s="1"/>
  <c r="E2646" i="19"/>
  <c r="F2646" i="19" s="1"/>
  <c r="A2647" i="19"/>
  <c r="B2647" i="19"/>
  <c r="C2647" i="19"/>
  <c r="D2647" i="19"/>
  <c r="E2647" i="19"/>
  <c r="F2647" i="19" s="1"/>
  <c r="B2648" i="19"/>
  <c r="C2648" i="19"/>
  <c r="A2648" i="19" s="1"/>
  <c r="D2648" i="19"/>
  <c r="E2648" i="19"/>
  <c r="F2648" i="19" s="1"/>
  <c r="B2649" i="19"/>
  <c r="A2649" i="19" s="1"/>
  <c r="C2649" i="19"/>
  <c r="D2649" i="19"/>
  <c r="E2649" i="19"/>
  <c r="F2649" i="19" s="1"/>
  <c r="B2650" i="19"/>
  <c r="C2650" i="19"/>
  <c r="A2650" i="19" s="1"/>
  <c r="D2650" i="19"/>
  <c r="E2650" i="19"/>
  <c r="F2650" i="19" s="1"/>
  <c r="A2651" i="19"/>
  <c r="B2651" i="19"/>
  <c r="C2651" i="19"/>
  <c r="D2651" i="19"/>
  <c r="E2651" i="19"/>
  <c r="F2651" i="19"/>
  <c r="B2652" i="19"/>
  <c r="C2652" i="19"/>
  <c r="A2652" i="19" s="1"/>
  <c r="D2652" i="19"/>
  <c r="E2652" i="19"/>
  <c r="F2652" i="19" s="1"/>
  <c r="A2653" i="19"/>
  <c r="B2653" i="19"/>
  <c r="C2653" i="19"/>
  <c r="D2653" i="19"/>
  <c r="E2653" i="19"/>
  <c r="F2653" i="19" s="1"/>
  <c r="B2654" i="19"/>
  <c r="C2654" i="19"/>
  <c r="D2654" i="19"/>
  <c r="A2654" i="19" s="1"/>
  <c r="E2654" i="19"/>
  <c r="F2654" i="19" s="1"/>
  <c r="A2655" i="19"/>
  <c r="B2655" i="19"/>
  <c r="C2655" i="19"/>
  <c r="D2655" i="19"/>
  <c r="E2655" i="19"/>
  <c r="F2655" i="19" s="1"/>
  <c r="B2656" i="19"/>
  <c r="C2656" i="19"/>
  <c r="A2656" i="19" s="1"/>
  <c r="D2656" i="19"/>
  <c r="E2656" i="19"/>
  <c r="F2656" i="19" s="1"/>
  <c r="B2657" i="19"/>
  <c r="A2657" i="19" s="1"/>
  <c r="C2657" i="19"/>
  <c r="D2657" i="19"/>
  <c r="E2657" i="19"/>
  <c r="F2657" i="19" s="1"/>
  <c r="B2658" i="19"/>
  <c r="C2658" i="19"/>
  <c r="A2658" i="19" s="1"/>
  <c r="D2658" i="19"/>
  <c r="E2658" i="19"/>
  <c r="F2658" i="19" s="1"/>
  <c r="A2659" i="19"/>
  <c r="B2659" i="19"/>
  <c r="C2659" i="19"/>
  <c r="D2659" i="19"/>
  <c r="E2659" i="19"/>
  <c r="F2659" i="19" s="1"/>
  <c r="B2660" i="19"/>
  <c r="C2660" i="19"/>
  <c r="A2660" i="19" s="1"/>
  <c r="D2660" i="19"/>
  <c r="E2660" i="19"/>
  <c r="F2660" i="19" s="1"/>
  <c r="A2661" i="19"/>
  <c r="B2661" i="19"/>
  <c r="C2661" i="19"/>
  <c r="D2661" i="19"/>
  <c r="E2661" i="19"/>
  <c r="F2661" i="19" s="1"/>
  <c r="B2662" i="19"/>
  <c r="C2662" i="19"/>
  <c r="D2662" i="19"/>
  <c r="A2662" i="19" s="1"/>
  <c r="E2662" i="19"/>
  <c r="F2662" i="19" s="1"/>
  <c r="A2663" i="19"/>
  <c r="B2663" i="19"/>
  <c r="C2663" i="19"/>
  <c r="D2663" i="19"/>
  <c r="E2663" i="19"/>
  <c r="F2663" i="19" s="1"/>
  <c r="B2664" i="19"/>
  <c r="C2664" i="19"/>
  <c r="A2664" i="19" s="1"/>
  <c r="D2664" i="19"/>
  <c r="E2664" i="19"/>
  <c r="F2664" i="19" s="1"/>
  <c r="B2665" i="19"/>
  <c r="A2665" i="19" s="1"/>
  <c r="C2665" i="19"/>
  <c r="D2665" i="19"/>
  <c r="E2665" i="19"/>
  <c r="F2665" i="19" s="1"/>
  <c r="B2666" i="19"/>
  <c r="C2666" i="19"/>
  <c r="A2666" i="19" s="1"/>
  <c r="D2666" i="19"/>
  <c r="E2666" i="19"/>
  <c r="F2666" i="19" s="1"/>
  <c r="A2667" i="19"/>
  <c r="B2667" i="19"/>
  <c r="C2667" i="19"/>
  <c r="D2667" i="19"/>
  <c r="E2667" i="19"/>
  <c r="F2667" i="19"/>
  <c r="B2668" i="19"/>
  <c r="C2668" i="19"/>
  <c r="A2668" i="19" s="1"/>
  <c r="D2668" i="19"/>
  <c r="E2668" i="19"/>
  <c r="F2668" i="19" s="1"/>
  <c r="A2669" i="19"/>
  <c r="B2669" i="19"/>
  <c r="C2669" i="19"/>
  <c r="D2669" i="19"/>
  <c r="E2669" i="19"/>
  <c r="F2669" i="19" s="1"/>
  <c r="B2670" i="19"/>
  <c r="C2670" i="19"/>
  <c r="D2670" i="19"/>
  <c r="A2670" i="19" s="1"/>
  <c r="E2670" i="19"/>
  <c r="F2670" i="19" s="1"/>
  <c r="A2671" i="19"/>
  <c r="B2671" i="19"/>
  <c r="C2671" i="19"/>
  <c r="D2671" i="19"/>
  <c r="E2671" i="19"/>
  <c r="F2671" i="19" s="1"/>
  <c r="B2672" i="19"/>
  <c r="C2672" i="19"/>
  <c r="A2672" i="19" s="1"/>
  <c r="D2672" i="19"/>
  <c r="E2672" i="19"/>
  <c r="F2672" i="19" s="1"/>
  <c r="B2673" i="19"/>
  <c r="A2673" i="19" s="1"/>
  <c r="C2673" i="19"/>
  <c r="D2673" i="19"/>
  <c r="E2673" i="19"/>
  <c r="F2673" i="19" s="1"/>
  <c r="B2674" i="19"/>
  <c r="C2674" i="19"/>
  <c r="A2674" i="19" s="1"/>
  <c r="D2674" i="19"/>
  <c r="E2674" i="19"/>
  <c r="F2674" i="19" s="1"/>
  <c r="A2675" i="19"/>
  <c r="B2675" i="19"/>
  <c r="C2675" i="19"/>
  <c r="D2675" i="19"/>
  <c r="E2675" i="19"/>
  <c r="F2675" i="19" s="1"/>
  <c r="B2676" i="19"/>
  <c r="C2676" i="19"/>
  <c r="A2676" i="19" s="1"/>
  <c r="D2676" i="19"/>
  <c r="E2676" i="19"/>
  <c r="F2676" i="19" s="1"/>
  <c r="A2677" i="19"/>
  <c r="B2677" i="19"/>
  <c r="C2677" i="19"/>
  <c r="D2677" i="19"/>
  <c r="E2677" i="19"/>
  <c r="F2677" i="19" s="1"/>
  <c r="B2678" i="19"/>
  <c r="C2678" i="19"/>
  <c r="D2678" i="19"/>
  <c r="A2678" i="19" s="1"/>
  <c r="E2678" i="19"/>
  <c r="F2678" i="19" s="1"/>
  <c r="A2679" i="19"/>
  <c r="B2679" i="19"/>
  <c r="C2679" i="19"/>
  <c r="D2679" i="19"/>
  <c r="E2679" i="19"/>
  <c r="F2679" i="19" s="1"/>
  <c r="B2680" i="19"/>
  <c r="C2680" i="19"/>
  <c r="A2680" i="19" s="1"/>
  <c r="D2680" i="19"/>
  <c r="E2680" i="19"/>
  <c r="F2680" i="19" s="1"/>
  <c r="B2681" i="19"/>
  <c r="A2681" i="19" s="1"/>
  <c r="C2681" i="19"/>
  <c r="D2681" i="19"/>
  <c r="E2681" i="19"/>
  <c r="F2681" i="19" s="1"/>
  <c r="B2682" i="19"/>
  <c r="C2682" i="19"/>
  <c r="A2682" i="19" s="1"/>
  <c r="D2682" i="19"/>
  <c r="E2682" i="19"/>
  <c r="F2682" i="19" s="1"/>
  <c r="A2683" i="19"/>
  <c r="B2683" i="19"/>
  <c r="C2683" i="19"/>
  <c r="D2683" i="19"/>
  <c r="E2683" i="19"/>
  <c r="F2683" i="19"/>
  <c r="B2684" i="19"/>
  <c r="C2684" i="19"/>
  <c r="A2684" i="19" s="1"/>
  <c r="D2684" i="19"/>
  <c r="E2684" i="19"/>
  <c r="F2684" i="19" s="1"/>
  <c r="A2685" i="19"/>
  <c r="B2685" i="19"/>
  <c r="C2685" i="19"/>
  <c r="D2685" i="19"/>
  <c r="E2685" i="19"/>
  <c r="F2685" i="19" s="1"/>
  <c r="B2686" i="19"/>
  <c r="C2686" i="19"/>
  <c r="D2686" i="19"/>
  <c r="A2686" i="19" s="1"/>
  <c r="E2686" i="19"/>
  <c r="F2686" i="19" s="1"/>
  <c r="A2687" i="19"/>
  <c r="B2687" i="19"/>
  <c r="C2687" i="19"/>
  <c r="D2687" i="19"/>
  <c r="E2687" i="19"/>
  <c r="F2687" i="19" s="1"/>
  <c r="B2688" i="19"/>
  <c r="C2688" i="19"/>
  <c r="A2688" i="19" s="1"/>
  <c r="D2688" i="19"/>
  <c r="E2688" i="19"/>
  <c r="F2688" i="19" s="1"/>
  <c r="B2689" i="19"/>
  <c r="A2689" i="19" s="1"/>
  <c r="C2689" i="19"/>
  <c r="D2689" i="19"/>
  <c r="E2689" i="19"/>
  <c r="F2689" i="19" s="1"/>
  <c r="B2690" i="19"/>
  <c r="C2690" i="19"/>
  <c r="A2690" i="19" s="1"/>
  <c r="D2690" i="19"/>
  <c r="E2690" i="19"/>
  <c r="F2690" i="19" s="1"/>
  <c r="A2691" i="19"/>
  <c r="B2691" i="19"/>
  <c r="C2691" i="19"/>
  <c r="D2691" i="19"/>
  <c r="E2691" i="19"/>
  <c r="F2691" i="19" s="1"/>
  <c r="B2692" i="19"/>
  <c r="C2692" i="19"/>
  <c r="A2692" i="19" s="1"/>
  <c r="D2692" i="19"/>
  <c r="E2692" i="19"/>
  <c r="F2692" i="19" s="1"/>
  <c r="A2693" i="19"/>
  <c r="B2693" i="19"/>
  <c r="C2693" i="19"/>
  <c r="D2693" i="19"/>
  <c r="E2693" i="19"/>
  <c r="F2693" i="19" s="1"/>
  <c r="B2694" i="19"/>
  <c r="C2694" i="19"/>
  <c r="D2694" i="19"/>
  <c r="A2694" i="19" s="1"/>
  <c r="E2694" i="19"/>
  <c r="F2694" i="19" s="1"/>
  <c r="A2695" i="19"/>
  <c r="B2695" i="19"/>
  <c r="C2695" i="19"/>
  <c r="D2695" i="19"/>
  <c r="E2695" i="19"/>
  <c r="F2695" i="19" s="1"/>
  <c r="B2696" i="19"/>
  <c r="C2696" i="19"/>
  <c r="A2696" i="19" s="1"/>
  <c r="D2696" i="19"/>
  <c r="E2696" i="19"/>
  <c r="F2696" i="19" s="1"/>
  <c r="B2697" i="19"/>
  <c r="A2697" i="19" s="1"/>
  <c r="C2697" i="19"/>
  <c r="D2697" i="19"/>
  <c r="E2697" i="19"/>
  <c r="F2697" i="19" s="1"/>
  <c r="B2698" i="19"/>
  <c r="C2698" i="19"/>
  <c r="A2698" i="19" s="1"/>
  <c r="D2698" i="19"/>
  <c r="E2698" i="19"/>
  <c r="F2698" i="19" s="1"/>
  <c r="A2699" i="19"/>
  <c r="B2699" i="19"/>
  <c r="C2699" i="19"/>
  <c r="D2699" i="19"/>
  <c r="E2699" i="19"/>
  <c r="F2699" i="19"/>
  <c r="B2700" i="19"/>
  <c r="C2700" i="19"/>
  <c r="A2700" i="19" s="1"/>
  <c r="D2700" i="19"/>
  <c r="E2700" i="19"/>
  <c r="F2700" i="19" s="1"/>
  <c r="A2701" i="19"/>
  <c r="B2701" i="19"/>
  <c r="C2701" i="19"/>
  <c r="D2701" i="19"/>
  <c r="E2701" i="19"/>
  <c r="F2701" i="19" s="1"/>
  <c r="B2702" i="19"/>
  <c r="C2702" i="19"/>
  <c r="D2702" i="19"/>
  <c r="A2702" i="19" s="1"/>
  <c r="E2702" i="19"/>
  <c r="F2702" i="19" s="1"/>
  <c r="A2703" i="19"/>
  <c r="B2703" i="19"/>
  <c r="C2703" i="19"/>
  <c r="D2703" i="19"/>
  <c r="E2703" i="19"/>
  <c r="F2703" i="19" s="1"/>
  <c r="B2704" i="19"/>
  <c r="C2704" i="19"/>
  <c r="A2704" i="19" s="1"/>
  <c r="D2704" i="19"/>
  <c r="E2704" i="19"/>
  <c r="F2704" i="19" s="1"/>
  <c r="B2705" i="19"/>
  <c r="A2705" i="19" s="1"/>
  <c r="C2705" i="19"/>
  <c r="D2705" i="19"/>
  <c r="E2705" i="19"/>
  <c r="F2705" i="19" s="1"/>
  <c r="B2706" i="19"/>
  <c r="C2706" i="19"/>
  <c r="A2706" i="19" s="1"/>
  <c r="D2706" i="19"/>
  <c r="E2706" i="19"/>
  <c r="F2706" i="19" s="1"/>
  <c r="A2707" i="19"/>
  <c r="B2707" i="19"/>
  <c r="C2707" i="19"/>
  <c r="D2707" i="19"/>
  <c r="E2707" i="19"/>
  <c r="F2707" i="19" s="1"/>
  <c r="B2708" i="19"/>
  <c r="C2708" i="19"/>
  <c r="A2708" i="19" s="1"/>
  <c r="D2708" i="19"/>
  <c r="E2708" i="19"/>
  <c r="F2708" i="19" s="1"/>
  <c r="A2709" i="19"/>
  <c r="B2709" i="19"/>
  <c r="C2709" i="19"/>
  <c r="D2709" i="19"/>
  <c r="E2709" i="19"/>
  <c r="F2709" i="19" s="1"/>
  <c r="B2710" i="19"/>
  <c r="C2710" i="19"/>
  <c r="D2710" i="19"/>
  <c r="A2710" i="19" s="1"/>
  <c r="E2710" i="19"/>
  <c r="F2710" i="19" s="1"/>
  <c r="A2711" i="19"/>
  <c r="B2711" i="19"/>
  <c r="C2711" i="19"/>
  <c r="D2711" i="19"/>
  <c r="E2711" i="19"/>
  <c r="F2711" i="19" s="1"/>
  <c r="B2712" i="19"/>
  <c r="C2712" i="19"/>
  <c r="A2712" i="19" s="1"/>
  <c r="D2712" i="19"/>
  <c r="E2712" i="19"/>
  <c r="F2712" i="19" s="1"/>
  <c r="B2713" i="19"/>
  <c r="A2713" i="19" s="1"/>
  <c r="C2713" i="19"/>
  <c r="D2713" i="19"/>
  <c r="E2713" i="19"/>
  <c r="F2713" i="19" s="1"/>
  <c r="B2714" i="19"/>
  <c r="C2714" i="19"/>
  <c r="A2714" i="19" s="1"/>
  <c r="D2714" i="19"/>
  <c r="E2714" i="19"/>
  <c r="F2714" i="19" s="1"/>
  <c r="A2715" i="19"/>
  <c r="B2715" i="19"/>
  <c r="C2715" i="19"/>
  <c r="D2715" i="19"/>
  <c r="E2715" i="19"/>
  <c r="F2715" i="19"/>
  <c r="B2716" i="19"/>
  <c r="C2716" i="19"/>
  <c r="A2716" i="19" s="1"/>
  <c r="D2716" i="19"/>
  <c r="E2716" i="19"/>
  <c r="F2716" i="19" s="1"/>
  <c r="A2717" i="19"/>
  <c r="B2717" i="19"/>
  <c r="C2717" i="19"/>
  <c r="D2717" i="19"/>
  <c r="E2717" i="19"/>
  <c r="F2717" i="19" s="1"/>
  <c r="B2718" i="19"/>
  <c r="C2718" i="19"/>
  <c r="D2718" i="19"/>
  <c r="A2718" i="19" s="1"/>
  <c r="E2718" i="19"/>
  <c r="F2718" i="19" s="1"/>
  <c r="A2719" i="19"/>
  <c r="B2719" i="19"/>
  <c r="C2719" i="19"/>
  <c r="D2719" i="19"/>
  <c r="E2719" i="19"/>
  <c r="F2719" i="19" s="1"/>
  <c r="B2720" i="19"/>
  <c r="C2720" i="19"/>
  <c r="A2720" i="19" s="1"/>
  <c r="D2720" i="19"/>
  <c r="E2720" i="19"/>
  <c r="F2720" i="19" s="1"/>
  <c r="B2721" i="19"/>
  <c r="A2721" i="19" s="1"/>
  <c r="C2721" i="19"/>
  <c r="D2721" i="19"/>
  <c r="E2721" i="19"/>
  <c r="F2721" i="19" s="1"/>
  <c r="B2722" i="19"/>
  <c r="C2722" i="19"/>
  <c r="A2722" i="19" s="1"/>
  <c r="D2722" i="19"/>
  <c r="E2722" i="19"/>
  <c r="F2722" i="19" s="1"/>
  <c r="A2723" i="19"/>
  <c r="B2723" i="19"/>
  <c r="C2723" i="19"/>
  <c r="D2723" i="19"/>
  <c r="E2723" i="19"/>
  <c r="F2723" i="19" s="1"/>
  <c r="B2724" i="19"/>
  <c r="C2724" i="19"/>
  <c r="A2724" i="19" s="1"/>
  <c r="D2724" i="19"/>
  <c r="E2724" i="19"/>
  <c r="F2724" i="19" s="1"/>
  <c r="A2725" i="19"/>
  <c r="B2725" i="19"/>
  <c r="C2725" i="19"/>
  <c r="D2725" i="19"/>
  <c r="E2725" i="19"/>
  <c r="F2725" i="19" s="1"/>
  <c r="B2726" i="19"/>
  <c r="C2726" i="19"/>
  <c r="D2726" i="19"/>
  <c r="A2726" i="19" s="1"/>
  <c r="E2726" i="19"/>
  <c r="F2726" i="19" s="1"/>
  <c r="A2727" i="19"/>
  <c r="B2727" i="19"/>
  <c r="C2727" i="19"/>
  <c r="D2727" i="19"/>
  <c r="E2727" i="19"/>
  <c r="F2727" i="19" s="1"/>
  <c r="B2728" i="19"/>
  <c r="C2728" i="19"/>
  <c r="A2728" i="19" s="1"/>
  <c r="D2728" i="19"/>
  <c r="E2728" i="19"/>
  <c r="F2728" i="19" s="1"/>
  <c r="B2729" i="19"/>
  <c r="A2729" i="19" s="1"/>
  <c r="C2729" i="19"/>
  <c r="D2729" i="19"/>
  <c r="E2729" i="19"/>
  <c r="F2729" i="19" s="1"/>
  <c r="B2730" i="19"/>
  <c r="C2730" i="19"/>
  <c r="A2730" i="19" s="1"/>
  <c r="D2730" i="19"/>
  <c r="E2730" i="19"/>
  <c r="F2730" i="19" s="1"/>
  <c r="A2731" i="19"/>
  <c r="B2731" i="19"/>
  <c r="C2731" i="19"/>
  <c r="D2731" i="19"/>
  <c r="E2731" i="19"/>
  <c r="F2731" i="19"/>
  <c r="B2732" i="19"/>
  <c r="C2732" i="19"/>
  <c r="A2732" i="19" s="1"/>
  <c r="D2732" i="19"/>
  <c r="E2732" i="19"/>
  <c r="F2732" i="19" s="1"/>
  <c r="A2733" i="19"/>
  <c r="B2733" i="19"/>
  <c r="C2733" i="19"/>
  <c r="D2733" i="19"/>
  <c r="E2733" i="19"/>
  <c r="F2733" i="19" s="1"/>
  <c r="B2734" i="19"/>
  <c r="C2734" i="19"/>
  <c r="D2734" i="19"/>
  <c r="A2734" i="19" s="1"/>
  <c r="E2734" i="19"/>
  <c r="F2734" i="19" s="1"/>
  <c r="A2735" i="19"/>
  <c r="B2735" i="19"/>
  <c r="C2735" i="19"/>
  <c r="D2735" i="19"/>
  <c r="E2735" i="19"/>
  <c r="F2735" i="19" s="1"/>
  <c r="B2736" i="19"/>
  <c r="C2736" i="19"/>
  <c r="A2736" i="19" s="1"/>
  <c r="D2736" i="19"/>
  <c r="E2736" i="19"/>
  <c r="F2736" i="19" s="1"/>
  <c r="B2737" i="19"/>
  <c r="A2737" i="19" s="1"/>
  <c r="C2737" i="19"/>
  <c r="D2737" i="19"/>
  <c r="E2737" i="19"/>
  <c r="F2737" i="19" s="1"/>
  <c r="B2738" i="19"/>
  <c r="C2738" i="19"/>
  <c r="A2738" i="19" s="1"/>
  <c r="D2738" i="19"/>
  <c r="E2738" i="19"/>
  <c r="F2738" i="19" s="1"/>
  <c r="A2739" i="19"/>
  <c r="B2739" i="19"/>
  <c r="C2739" i="19"/>
  <c r="D2739" i="19"/>
  <c r="E2739" i="19"/>
  <c r="F2739" i="19" s="1"/>
  <c r="B2740" i="19"/>
  <c r="C2740" i="19"/>
  <c r="A2740" i="19" s="1"/>
  <c r="D2740" i="19"/>
  <c r="E2740" i="19"/>
  <c r="F2740" i="19" s="1"/>
  <c r="A2741" i="19"/>
  <c r="B2741" i="19"/>
  <c r="C2741" i="19"/>
  <c r="D2741" i="19"/>
  <c r="E2741" i="19"/>
  <c r="F2741" i="19" s="1"/>
  <c r="B2742" i="19"/>
  <c r="C2742" i="19"/>
  <c r="D2742" i="19"/>
  <c r="A2742" i="19" s="1"/>
  <c r="E2742" i="19"/>
  <c r="F2742" i="19" s="1"/>
  <c r="A2743" i="19"/>
  <c r="B2743" i="19"/>
  <c r="C2743" i="19"/>
  <c r="D2743" i="19"/>
  <c r="E2743" i="19"/>
  <c r="F2743" i="19" s="1"/>
  <c r="B2744" i="19"/>
  <c r="A2744" i="19" s="1"/>
  <c r="C2744" i="19"/>
  <c r="D2744" i="19"/>
  <c r="E2744" i="19"/>
  <c r="F2744" i="19" s="1"/>
  <c r="B2745" i="19"/>
  <c r="A2745" i="19" s="1"/>
  <c r="C2745" i="19"/>
  <c r="D2745" i="19"/>
  <c r="E2745" i="19"/>
  <c r="F2745" i="19" s="1"/>
  <c r="B2746" i="19"/>
  <c r="C2746" i="19"/>
  <c r="A2746" i="19" s="1"/>
  <c r="D2746" i="19"/>
  <c r="E2746" i="19"/>
  <c r="F2746" i="19" s="1"/>
  <c r="A2747" i="19"/>
  <c r="B2747" i="19"/>
  <c r="C2747" i="19"/>
  <c r="D2747" i="19"/>
  <c r="E2747" i="19"/>
  <c r="F2747" i="19"/>
  <c r="B2748" i="19"/>
  <c r="C2748" i="19"/>
  <c r="D2748" i="19"/>
  <c r="E2748" i="19"/>
  <c r="F2748" i="19" s="1"/>
  <c r="A2749" i="19"/>
  <c r="B2749" i="19"/>
  <c r="C2749" i="19"/>
  <c r="D2749" i="19"/>
  <c r="E2749" i="19"/>
  <c r="F2749" i="19" s="1"/>
  <c r="B2750" i="19"/>
  <c r="C2750" i="19"/>
  <c r="D2750" i="19"/>
  <c r="A2750" i="19" s="1"/>
  <c r="E2750" i="19"/>
  <c r="F2750" i="19" s="1"/>
  <c r="A2751" i="19"/>
  <c r="B2751" i="19"/>
  <c r="C2751" i="19"/>
  <c r="D2751" i="19"/>
  <c r="E2751" i="19"/>
  <c r="F2751" i="19" s="1"/>
  <c r="B2752" i="19"/>
  <c r="A2752" i="19" s="1"/>
  <c r="C2752" i="19"/>
  <c r="D2752" i="19"/>
  <c r="E2752" i="19"/>
  <c r="F2752" i="19" s="1"/>
  <c r="B2753" i="19"/>
  <c r="A2753" i="19" s="1"/>
  <c r="C2753" i="19"/>
  <c r="D2753" i="19"/>
  <c r="E2753" i="19"/>
  <c r="F2753" i="19" s="1"/>
  <c r="B2754" i="19"/>
  <c r="C2754" i="19"/>
  <c r="A2754" i="19" s="1"/>
  <c r="D2754" i="19"/>
  <c r="E2754" i="19"/>
  <c r="F2754" i="19" s="1"/>
  <c r="A2755" i="19"/>
  <c r="B2755" i="19"/>
  <c r="C2755" i="19"/>
  <c r="D2755" i="19"/>
  <c r="E2755" i="19"/>
  <c r="F2755" i="19" s="1"/>
  <c r="B2756" i="19"/>
  <c r="C2756" i="19"/>
  <c r="D2756" i="19"/>
  <c r="E2756" i="19"/>
  <c r="F2756" i="19" s="1"/>
  <c r="A2757" i="19"/>
  <c r="B2757" i="19"/>
  <c r="C2757" i="19"/>
  <c r="D2757" i="19"/>
  <c r="E2757" i="19"/>
  <c r="F2757" i="19" s="1"/>
  <c r="B2758" i="19"/>
  <c r="C2758" i="19"/>
  <c r="D2758" i="19"/>
  <c r="A2758" i="19" s="1"/>
  <c r="E2758" i="19"/>
  <c r="F2758" i="19" s="1"/>
  <c r="A2759" i="19"/>
  <c r="B2759" i="19"/>
  <c r="C2759" i="19"/>
  <c r="D2759" i="19"/>
  <c r="E2759" i="19"/>
  <c r="F2759" i="19" s="1"/>
  <c r="B2760" i="19"/>
  <c r="C2760" i="19"/>
  <c r="A2760" i="19" s="1"/>
  <c r="D2760" i="19"/>
  <c r="E2760" i="19"/>
  <c r="F2760" i="19" s="1"/>
  <c r="B2761" i="19"/>
  <c r="A2761" i="19" s="1"/>
  <c r="C2761" i="19"/>
  <c r="D2761" i="19"/>
  <c r="E2761" i="19"/>
  <c r="F2761" i="19" s="1"/>
  <c r="B2762" i="19"/>
  <c r="C2762" i="19"/>
  <c r="A2762" i="19" s="1"/>
  <c r="D2762" i="19"/>
  <c r="E2762" i="19"/>
  <c r="F2762" i="19" s="1"/>
  <c r="A2763" i="19"/>
  <c r="B2763" i="19"/>
  <c r="C2763" i="19"/>
  <c r="D2763" i="19"/>
  <c r="E2763" i="19"/>
  <c r="F2763" i="19"/>
  <c r="B2764" i="19"/>
  <c r="C2764" i="19"/>
  <c r="A2764" i="19" s="1"/>
  <c r="D2764" i="19"/>
  <c r="E2764" i="19"/>
  <c r="F2764" i="19" s="1"/>
  <c r="A2765" i="19"/>
  <c r="B2765" i="19"/>
  <c r="C2765" i="19"/>
  <c r="D2765" i="19"/>
  <c r="E2765" i="19"/>
  <c r="F2765" i="19" s="1"/>
  <c r="B2766" i="19"/>
  <c r="C2766" i="19"/>
  <c r="D2766" i="19"/>
  <c r="A2766" i="19" s="1"/>
  <c r="E2766" i="19"/>
  <c r="F2766" i="19" s="1"/>
  <c r="A2767" i="19"/>
  <c r="B2767" i="19"/>
  <c r="C2767" i="19"/>
  <c r="D2767" i="19"/>
  <c r="E2767" i="19"/>
  <c r="F2767" i="19" s="1"/>
  <c r="B2768" i="19"/>
  <c r="C2768" i="19"/>
  <c r="A2768" i="19" s="1"/>
  <c r="D2768" i="19"/>
  <c r="E2768" i="19"/>
  <c r="F2768" i="19" s="1"/>
  <c r="B2769" i="19"/>
  <c r="A2769" i="19" s="1"/>
  <c r="C2769" i="19"/>
  <c r="D2769" i="19"/>
  <c r="E2769" i="19"/>
  <c r="F2769" i="19" s="1"/>
  <c r="B2770" i="19"/>
  <c r="C2770" i="19"/>
  <c r="A2770" i="19" s="1"/>
  <c r="D2770" i="19"/>
  <c r="E2770" i="19"/>
  <c r="F2770" i="19" s="1"/>
  <c r="A2771" i="19"/>
  <c r="B2771" i="19"/>
  <c r="C2771" i="19"/>
  <c r="D2771" i="19"/>
  <c r="E2771" i="19"/>
  <c r="F2771" i="19" s="1"/>
  <c r="B2772" i="19"/>
  <c r="C2772" i="19"/>
  <c r="A2772" i="19" s="1"/>
  <c r="D2772" i="19"/>
  <c r="E2772" i="19"/>
  <c r="F2772" i="19" s="1"/>
  <c r="A2773" i="19"/>
  <c r="B2773" i="19"/>
  <c r="C2773" i="19"/>
  <c r="D2773" i="19"/>
  <c r="E2773" i="19"/>
  <c r="F2773" i="19" s="1"/>
  <c r="B2774" i="19"/>
  <c r="C2774" i="19"/>
  <c r="D2774" i="19"/>
  <c r="A2774" i="19" s="1"/>
  <c r="E2774" i="19"/>
  <c r="F2774" i="19" s="1"/>
  <c r="A2775" i="19"/>
  <c r="B2775" i="19"/>
  <c r="C2775" i="19"/>
  <c r="D2775" i="19"/>
  <c r="E2775" i="19"/>
  <c r="F2775" i="19" s="1"/>
  <c r="B2776" i="19"/>
  <c r="A2776" i="19" s="1"/>
  <c r="C2776" i="19"/>
  <c r="D2776" i="19"/>
  <c r="E2776" i="19"/>
  <c r="F2776" i="19" s="1"/>
  <c r="B2777" i="19"/>
  <c r="A2777" i="19" s="1"/>
  <c r="C2777" i="19"/>
  <c r="D2777" i="19"/>
  <c r="E2777" i="19"/>
  <c r="F2777" i="19" s="1"/>
  <c r="B2778" i="19"/>
  <c r="C2778" i="19"/>
  <c r="A2778" i="19" s="1"/>
  <c r="D2778" i="19"/>
  <c r="E2778" i="19"/>
  <c r="F2778" i="19" s="1"/>
  <c r="A2779" i="19"/>
  <c r="B2779" i="19"/>
  <c r="C2779" i="19"/>
  <c r="D2779" i="19"/>
  <c r="E2779" i="19"/>
  <c r="F2779" i="19"/>
  <c r="B2780" i="19"/>
  <c r="C2780" i="19"/>
  <c r="D2780" i="19"/>
  <c r="E2780" i="19"/>
  <c r="F2780" i="19" s="1"/>
  <c r="A2781" i="19"/>
  <c r="B2781" i="19"/>
  <c r="C2781" i="19"/>
  <c r="D2781" i="19"/>
  <c r="E2781" i="19"/>
  <c r="F2781" i="19" s="1"/>
  <c r="B2782" i="19"/>
  <c r="C2782" i="19"/>
  <c r="D2782" i="19"/>
  <c r="A2782" i="19" s="1"/>
  <c r="E2782" i="19"/>
  <c r="F2782" i="19" s="1"/>
  <c r="A2783" i="19"/>
  <c r="B2783" i="19"/>
  <c r="C2783" i="19"/>
  <c r="D2783" i="19"/>
  <c r="E2783" i="19"/>
  <c r="F2783" i="19" s="1"/>
  <c r="B2784" i="19"/>
  <c r="A2784" i="19" s="1"/>
  <c r="C2784" i="19"/>
  <c r="D2784" i="19"/>
  <c r="E2784" i="19"/>
  <c r="F2784" i="19" s="1"/>
  <c r="B2785" i="19"/>
  <c r="A2785" i="19" s="1"/>
  <c r="C2785" i="19"/>
  <c r="D2785" i="19"/>
  <c r="E2785" i="19"/>
  <c r="F2785" i="19" s="1"/>
  <c r="B2786" i="19"/>
  <c r="C2786" i="19"/>
  <c r="A2786" i="19" s="1"/>
  <c r="D2786" i="19"/>
  <c r="E2786" i="19"/>
  <c r="F2786" i="19" s="1"/>
  <c r="A2787" i="19"/>
  <c r="B2787" i="19"/>
  <c r="C2787" i="19"/>
  <c r="D2787" i="19"/>
  <c r="E2787" i="19"/>
  <c r="F2787" i="19" s="1"/>
  <c r="B2788" i="19"/>
  <c r="C2788" i="19"/>
  <c r="D2788" i="19"/>
  <c r="E2788" i="19"/>
  <c r="F2788" i="19" s="1"/>
  <c r="A2789" i="19"/>
  <c r="B2789" i="19"/>
  <c r="C2789" i="19"/>
  <c r="D2789" i="19"/>
  <c r="E2789" i="19"/>
  <c r="F2789" i="19" s="1"/>
  <c r="B2790" i="19"/>
  <c r="C2790" i="19"/>
  <c r="D2790" i="19"/>
  <c r="A2790" i="19" s="1"/>
  <c r="E2790" i="19"/>
  <c r="F2790" i="19"/>
  <c r="A2791" i="19"/>
  <c r="B2791" i="19"/>
  <c r="C2791" i="19"/>
  <c r="D2791" i="19"/>
  <c r="E2791" i="19"/>
  <c r="F2791" i="19"/>
  <c r="B2792" i="19"/>
  <c r="C2792" i="19"/>
  <c r="D2792" i="19"/>
  <c r="E2792" i="19"/>
  <c r="F2792" i="19" s="1"/>
  <c r="B2793" i="19"/>
  <c r="A2793" i="19" s="1"/>
  <c r="C2793" i="19"/>
  <c r="D2793" i="19"/>
  <c r="E2793" i="19"/>
  <c r="F2793" i="19" s="1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B2796" i="19"/>
  <c r="A2796" i="19" s="1"/>
  <c r="C2796" i="19"/>
  <c r="D2796" i="19"/>
  <c r="E2796" i="19"/>
  <c r="F2796" i="19" s="1"/>
  <c r="B2797" i="19"/>
  <c r="A2797" i="19" s="1"/>
  <c r="C2797" i="19"/>
  <c r="D2797" i="19"/>
  <c r="E2797" i="19"/>
  <c r="F2797" i="19" s="1"/>
  <c r="B2798" i="19"/>
  <c r="C2798" i="19"/>
  <c r="D2798" i="19"/>
  <c r="A2798" i="19" s="1"/>
  <c r="E2798" i="19"/>
  <c r="F2798" i="19"/>
  <c r="A2799" i="19"/>
  <c r="B2799" i="19"/>
  <c r="C2799" i="19"/>
  <c r="D2799" i="19"/>
  <c r="E2799" i="19"/>
  <c r="F2799" i="19"/>
  <c r="B2800" i="19"/>
  <c r="A2800" i="19" s="1"/>
  <c r="C2800" i="19"/>
  <c r="D2800" i="19"/>
  <c r="E2800" i="19"/>
  <c r="F2800" i="19" s="1"/>
  <c r="B2801" i="19"/>
  <c r="A2801" i="19" s="1"/>
  <c r="C2801" i="19"/>
  <c r="D2801" i="19"/>
  <c r="E2801" i="19"/>
  <c r="F2801" i="19" s="1"/>
  <c r="B2802" i="19"/>
  <c r="C2802" i="19"/>
  <c r="A2802" i="19" s="1"/>
  <c r="D2802" i="19"/>
  <c r="E2802" i="19"/>
  <c r="F2802" i="19"/>
  <c r="A2803" i="19"/>
  <c r="B2803" i="19"/>
  <c r="C2803" i="19"/>
  <c r="D2803" i="19"/>
  <c r="E2803" i="19"/>
  <c r="F2803" i="19" s="1"/>
  <c r="B2804" i="19"/>
  <c r="A2804" i="19" s="1"/>
  <c r="C2804" i="19"/>
  <c r="D2804" i="19"/>
  <c r="E2804" i="19"/>
  <c r="F2804" i="19" s="1"/>
  <c r="B2805" i="19"/>
  <c r="A2805" i="19" s="1"/>
  <c r="C2805" i="19"/>
  <c r="D2805" i="19"/>
  <c r="E2805" i="19"/>
  <c r="F2805" i="19" s="1"/>
  <c r="B2806" i="19"/>
  <c r="C2806" i="19"/>
  <c r="A2806" i="19" s="1"/>
  <c r="D2806" i="19"/>
  <c r="E2806" i="19"/>
  <c r="F2806" i="19"/>
  <c r="A2807" i="19"/>
  <c r="B2807" i="19"/>
  <c r="C2807" i="19"/>
  <c r="D2807" i="19"/>
  <c r="E2807" i="19"/>
  <c r="F2807" i="19" s="1"/>
  <c r="B2808" i="19"/>
  <c r="C2808" i="19"/>
  <c r="D2808" i="19"/>
  <c r="E2808" i="19"/>
  <c r="F2808" i="19" s="1"/>
  <c r="B2809" i="19"/>
  <c r="A2809" i="19" s="1"/>
  <c r="C2809" i="19"/>
  <c r="D2809" i="19"/>
  <c r="E2809" i="19"/>
  <c r="F2809" i="19" s="1"/>
  <c r="B2810" i="19"/>
  <c r="C2810" i="19"/>
  <c r="A2810" i="19" s="1"/>
  <c r="D2810" i="19"/>
  <c r="E2810" i="19"/>
  <c r="F2810" i="19"/>
  <c r="B2811" i="19"/>
  <c r="C2811" i="19"/>
  <c r="A2811" i="19" s="1"/>
  <c r="D2811" i="19"/>
  <c r="E2811" i="19"/>
  <c r="F2811" i="19" s="1"/>
  <c r="B2812" i="19"/>
  <c r="C2812" i="19"/>
  <c r="D2812" i="19"/>
  <c r="E2812" i="19"/>
  <c r="F2812" i="19" s="1"/>
  <c r="A2813" i="19"/>
  <c r="B2813" i="19"/>
  <c r="C2813" i="19"/>
  <c r="D2813" i="19"/>
  <c r="E2813" i="19"/>
  <c r="F2813" i="19" s="1"/>
  <c r="A2814" i="19"/>
  <c r="B2814" i="19"/>
  <c r="C2814" i="19"/>
  <c r="D2814" i="19"/>
  <c r="E2814" i="19"/>
  <c r="F2814" i="19"/>
  <c r="B2815" i="19"/>
  <c r="C2815" i="19"/>
  <c r="A2815" i="19" s="1"/>
  <c r="D2815" i="19"/>
  <c r="E2815" i="19"/>
  <c r="F2815" i="19"/>
  <c r="B2816" i="19"/>
  <c r="C2816" i="19"/>
  <c r="D2816" i="19"/>
  <c r="E2816" i="19"/>
  <c r="F2816" i="19" s="1"/>
  <c r="A2817" i="19"/>
  <c r="B2817" i="19"/>
  <c r="C2817" i="19"/>
  <c r="D2817" i="19"/>
  <c r="E2817" i="19"/>
  <c r="F2817" i="19" s="1"/>
  <c r="B2818" i="19"/>
  <c r="C2818" i="19"/>
  <c r="A2818" i="19" s="1"/>
  <c r="D2818" i="19"/>
  <c r="E2818" i="19"/>
  <c r="F2818" i="19"/>
  <c r="A2819" i="19"/>
  <c r="B2819" i="19"/>
  <c r="C2819" i="19"/>
  <c r="D2819" i="19"/>
  <c r="E2819" i="19"/>
  <c r="F2819" i="19" s="1"/>
  <c r="B2820" i="19"/>
  <c r="C2820" i="19"/>
  <c r="D2820" i="19"/>
  <c r="E2820" i="19"/>
  <c r="F2820" i="19" s="1"/>
  <c r="A2821" i="19"/>
  <c r="B2821" i="19"/>
  <c r="C2821" i="19"/>
  <c r="D2821" i="19"/>
  <c r="E2821" i="19"/>
  <c r="F2821" i="19" s="1"/>
  <c r="B2822" i="19"/>
  <c r="C2822" i="19"/>
  <c r="D2822" i="19"/>
  <c r="A2822" i="19" s="1"/>
  <c r="E2822" i="19"/>
  <c r="F2822" i="19"/>
  <c r="A2823" i="19"/>
  <c r="B2823" i="19"/>
  <c r="C2823" i="19"/>
  <c r="D2823" i="19"/>
  <c r="E2823" i="19"/>
  <c r="F2823" i="19"/>
  <c r="B2824" i="19"/>
  <c r="C2824" i="19"/>
  <c r="D2824" i="19"/>
  <c r="E2824" i="19"/>
  <c r="F2824" i="19" s="1"/>
  <c r="B2825" i="19"/>
  <c r="A2825" i="19" s="1"/>
  <c r="C2825" i="19"/>
  <c r="D2825" i="19"/>
  <c r="E2825" i="19"/>
  <c r="F2825" i="19" s="1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B2828" i="19"/>
  <c r="A2828" i="19" s="1"/>
  <c r="C2828" i="19"/>
  <c r="D2828" i="19"/>
  <c r="E2828" i="19"/>
  <c r="F2828" i="19" s="1"/>
  <c r="A2829" i="19"/>
  <c r="B2829" i="19"/>
  <c r="C2829" i="19"/>
  <c r="D2829" i="19"/>
  <c r="E2829" i="19"/>
  <c r="F2829" i="19" s="1"/>
  <c r="B2830" i="19"/>
  <c r="C2830" i="19"/>
  <c r="D2830" i="19"/>
  <c r="A2830" i="19" s="1"/>
  <c r="E2830" i="19"/>
  <c r="F2830" i="19"/>
  <c r="A2831" i="19"/>
  <c r="B2831" i="19"/>
  <c r="C2831" i="19"/>
  <c r="D2831" i="19"/>
  <c r="E2831" i="19"/>
  <c r="F2831" i="19"/>
  <c r="B2832" i="19"/>
  <c r="A2832" i="19" s="1"/>
  <c r="C2832" i="19"/>
  <c r="D2832" i="19"/>
  <c r="E2832" i="19"/>
  <c r="F2832" i="19" s="1"/>
  <c r="B2833" i="19"/>
  <c r="A2833" i="19" s="1"/>
  <c r="C2833" i="19"/>
  <c r="D2833" i="19"/>
  <c r="E2833" i="19"/>
  <c r="F2833" i="19" s="1"/>
  <c r="B2834" i="19"/>
  <c r="C2834" i="19"/>
  <c r="A2834" i="19" s="1"/>
  <c r="D2834" i="19"/>
  <c r="E2834" i="19"/>
  <c r="F2834" i="19"/>
  <c r="A2835" i="19"/>
  <c r="B2835" i="19"/>
  <c r="C2835" i="19"/>
  <c r="D2835" i="19"/>
  <c r="E2835" i="19"/>
  <c r="F2835" i="19" s="1"/>
  <c r="B2836" i="19"/>
  <c r="A2836" i="19" s="1"/>
  <c r="C2836" i="19"/>
  <c r="D2836" i="19"/>
  <c r="E2836" i="19"/>
  <c r="F2836" i="19" s="1"/>
  <c r="B2837" i="19"/>
  <c r="A2837" i="19" s="1"/>
  <c r="C2837" i="19"/>
  <c r="D2837" i="19"/>
  <c r="E2837" i="19"/>
  <c r="F2837" i="19" s="1"/>
  <c r="B2838" i="19"/>
  <c r="C2838" i="19"/>
  <c r="A2838" i="19" s="1"/>
  <c r="D2838" i="19"/>
  <c r="E2838" i="19"/>
  <c r="F2838" i="19"/>
  <c r="A2839" i="19"/>
  <c r="B2839" i="19"/>
  <c r="C2839" i="19"/>
  <c r="D2839" i="19"/>
  <c r="E2839" i="19"/>
  <c r="F2839" i="19" s="1"/>
  <c r="B2840" i="19"/>
  <c r="C2840" i="19"/>
  <c r="D2840" i="19"/>
  <c r="E2840" i="19"/>
  <c r="F2840" i="19" s="1"/>
  <c r="B2841" i="19"/>
  <c r="A2841" i="19" s="1"/>
  <c r="C2841" i="19"/>
  <c r="D2841" i="19"/>
  <c r="E2841" i="19"/>
  <c r="F2841" i="19" s="1"/>
  <c r="A2842" i="19"/>
  <c r="B2842" i="19"/>
  <c r="C2842" i="19"/>
  <c r="D2842" i="19"/>
  <c r="E2842" i="19"/>
  <c r="F2842" i="19"/>
  <c r="B2843" i="19"/>
  <c r="C2843" i="19"/>
  <c r="A2843" i="19" s="1"/>
  <c r="D2843" i="19"/>
  <c r="E2843" i="19"/>
  <c r="F2843" i="19" s="1"/>
  <c r="B2844" i="19"/>
  <c r="A2844" i="19" s="1"/>
  <c r="C2844" i="19"/>
  <c r="D2844" i="19"/>
  <c r="E2844" i="19"/>
  <c r="F2844" i="19" s="1"/>
  <c r="A2845" i="19"/>
  <c r="B2845" i="19"/>
  <c r="C2845" i="19"/>
  <c r="D2845" i="19"/>
  <c r="E2845" i="19"/>
  <c r="F2845" i="19" s="1"/>
  <c r="B2846" i="19"/>
  <c r="C2846" i="19"/>
  <c r="D2846" i="19"/>
  <c r="A2846" i="19" s="1"/>
  <c r="E2846" i="19"/>
  <c r="F2846" i="19"/>
  <c r="B2847" i="19"/>
  <c r="C2847" i="19"/>
  <c r="A2847" i="19" s="1"/>
  <c r="D2847" i="19"/>
  <c r="E2847" i="19"/>
  <c r="F2847" i="19"/>
  <c r="B2848" i="19"/>
  <c r="C2848" i="19"/>
  <c r="D2848" i="19"/>
  <c r="E2848" i="19"/>
  <c r="F2848" i="19" s="1"/>
  <c r="A2849" i="19"/>
  <c r="B2849" i="19"/>
  <c r="C2849" i="19"/>
  <c r="D2849" i="19"/>
  <c r="E2849" i="19"/>
  <c r="F2849" i="19" s="1"/>
  <c r="B2850" i="19"/>
  <c r="C2850" i="19"/>
  <c r="D2850" i="19"/>
  <c r="A2850" i="19" s="1"/>
  <c r="E2850" i="19"/>
  <c r="F2850" i="19"/>
  <c r="B2851" i="19"/>
  <c r="C2851" i="19"/>
  <c r="A2851" i="19" s="1"/>
  <c r="D2851" i="19"/>
  <c r="E2851" i="19"/>
  <c r="F2851" i="19"/>
  <c r="B2852" i="19"/>
  <c r="C2852" i="19"/>
  <c r="D2852" i="19"/>
  <c r="E2852" i="19"/>
  <c r="F2852" i="19" s="1"/>
  <c r="A2853" i="19"/>
  <c r="B2853" i="19"/>
  <c r="C2853" i="19"/>
  <c r="D2853" i="19"/>
  <c r="E2853" i="19"/>
  <c r="F2853" i="19" s="1"/>
  <c r="B2854" i="19"/>
  <c r="C2854" i="19"/>
  <c r="D2854" i="19"/>
  <c r="A2854" i="19" s="1"/>
  <c r="E2854" i="19"/>
  <c r="F2854" i="19"/>
  <c r="A2855" i="19"/>
  <c r="B2855" i="19"/>
  <c r="C2855" i="19"/>
  <c r="D2855" i="19"/>
  <c r="E2855" i="19"/>
  <c r="F2855" i="19"/>
  <c r="B2856" i="19"/>
  <c r="C2856" i="19"/>
  <c r="D2856" i="19"/>
  <c r="E2856" i="19"/>
  <c r="F2856" i="19" s="1"/>
  <c r="B2857" i="19"/>
  <c r="A2857" i="19" s="1"/>
  <c r="C2857" i="19"/>
  <c r="D2857" i="19"/>
  <c r="E2857" i="19"/>
  <c r="F2857" i="19" s="1"/>
  <c r="A2858" i="19"/>
  <c r="B2858" i="19"/>
  <c r="C2858" i="19"/>
  <c r="D2858" i="19"/>
  <c r="E2858" i="19"/>
  <c r="F2858" i="19"/>
  <c r="B2859" i="19"/>
  <c r="C2859" i="19"/>
  <c r="A2859" i="19" s="1"/>
  <c r="D2859" i="19"/>
  <c r="E2859" i="19"/>
  <c r="F2859" i="19"/>
  <c r="B2860" i="19"/>
  <c r="A2860" i="19" s="1"/>
  <c r="C2860" i="19"/>
  <c r="D2860" i="19"/>
  <c r="E2860" i="19"/>
  <c r="F2860" i="19" s="1"/>
  <c r="B2861" i="19"/>
  <c r="A2861" i="19" s="1"/>
  <c r="C2861" i="19"/>
  <c r="D2861" i="19"/>
  <c r="E2861" i="19"/>
  <c r="F2861" i="19" s="1"/>
  <c r="B2862" i="19"/>
  <c r="C2862" i="19"/>
  <c r="D2862" i="19"/>
  <c r="A2862" i="19" s="1"/>
  <c r="E2862" i="19"/>
  <c r="F2862" i="19"/>
  <c r="A2863" i="19"/>
  <c r="B2863" i="19"/>
  <c r="C2863" i="19"/>
  <c r="D2863" i="19"/>
  <c r="E2863" i="19"/>
  <c r="F2863" i="19"/>
  <c r="B2864" i="19"/>
  <c r="A2864" i="19" s="1"/>
  <c r="C2864" i="19"/>
  <c r="D2864" i="19"/>
  <c r="E2864" i="19"/>
  <c r="F2864" i="19" s="1"/>
  <c r="B2865" i="19"/>
  <c r="A2865" i="19" s="1"/>
  <c r="C2865" i="19"/>
  <c r="D2865" i="19"/>
  <c r="E2865" i="19"/>
  <c r="F2865" i="19" s="1"/>
  <c r="B2866" i="19"/>
  <c r="C2866" i="19"/>
  <c r="A2866" i="19" s="1"/>
  <c r="D2866" i="19"/>
  <c r="E2866" i="19"/>
  <c r="F2866" i="19"/>
  <c r="A2867" i="19"/>
  <c r="B2867" i="19"/>
  <c r="C2867" i="19"/>
  <c r="D2867" i="19"/>
  <c r="E2867" i="19"/>
  <c r="F2867" i="19" s="1"/>
  <c r="B2868" i="19"/>
  <c r="A2868" i="19" s="1"/>
  <c r="C2868" i="19"/>
  <c r="D2868" i="19"/>
  <c r="E2868" i="19"/>
  <c r="F2868" i="19" s="1"/>
  <c r="B2869" i="19"/>
  <c r="A2869" i="19" s="1"/>
  <c r="C2869" i="19"/>
  <c r="D2869" i="19"/>
  <c r="E2869" i="19"/>
  <c r="F2869" i="19" s="1"/>
  <c r="B2870" i="19"/>
  <c r="C2870" i="19"/>
  <c r="A2870" i="19" s="1"/>
  <c r="D2870" i="19"/>
  <c r="E2870" i="19"/>
  <c r="F2870" i="19"/>
  <c r="A2871" i="19"/>
  <c r="B2871" i="19"/>
  <c r="C2871" i="19"/>
  <c r="D2871" i="19"/>
  <c r="E2871" i="19"/>
  <c r="F2871" i="19" s="1"/>
  <c r="B2872" i="19"/>
  <c r="C2872" i="19"/>
  <c r="D2872" i="19"/>
  <c r="E2872" i="19"/>
  <c r="F2872" i="19" s="1"/>
  <c r="B2873" i="19"/>
  <c r="A2873" i="19" s="1"/>
  <c r="C2873" i="19"/>
  <c r="D2873" i="19"/>
  <c r="E2873" i="19"/>
  <c r="F2873" i="19" s="1"/>
  <c r="A2874" i="19"/>
  <c r="B2874" i="19"/>
  <c r="C2874" i="19"/>
  <c r="D2874" i="19"/>
  <c r="E2874" i="19"/>
  <c r="F2874" i="19" s="1"/>
  <c r="A2875" i="19"/>
  <c r="B2875" i="19"/>
  <c r="C2875" i="19"/>
  <c r="D2875" i="19"/>
  <c r="E2875" i="19"/>
  <c r="F2875" i="19"/>
  <c r="B2876" i="19"/>
  <c r="C2876" i="19"/>
  <c r="A2876" i="19" s="1"/>
  <c r="D2876" i="19"/>
  <c r="E2876" i="19"/>
  <c r="F2876" i="19" s="1"/>
  <c r="B2877" i="19"/>
  <c r="A2877" i="19" s="1"/>
  <c r="C2877" i="19"/>
  <c r="D2877" i="19"/>
  <c r="E2877" i="19"/>
  <c r="F2877" i="19" s="1"/>
  <c r="A2878" i="19"/>
  <c r="B2878" i="19"/>
  <c r="C2878" i="19"/>
  <c r="D2878" i="19"/>
  <c r="E2878" i="19"/>
  <c r="F2878" i="19" s="1"/>
  <c r="A2879" i="19"/>
  <c r="B2879" i="19"/>
  <c r="C2879" i="19"/>
  <c r="D2879" i="19"/>
  <c r="E2879" i="19"/>
  <c r="F2879" i="19" s="1"/>
  <c r="B2880" i="19"/>
  <c r="C2880" i="19"/>
  <c r="A2880" i="19" s="1"/>
  <c r="D2880" i="19"/>
  <c r="E2880" i="19"/>
  <c r="F2880" i="19" s="1"/>
  <c r="B2881" i="19"/>
  <c r="A2881" i="19" s="1"/>
  <c r="C2881" i="19"/>
  <c r="D2881" i="19"/>
  <c r="E2881" i="19"/>
  <c r="F2881" i="19" s="1"/>
  <c r="B2882" i="19"/>
  <c r="C2882" i="19"/>
  <c r="A2882" i="19" s="1"/>
  <c r="D2882" i="19"/>
  <c r="E2882" i="19"/>
  <c r="F2882" i="19" s="1"/>
  <c r="A2883" i="19"/>
  <c r="B2883" i="19"/>
  <c r="C2883" i="19"/>
  <c r="D2883" i="19"/>
  <c r="E2883" i="19"/>
  <c r="F2883" i="19"/>
  <c r="B2884" i="19"/>
  <c r="C2884" i="19"/>
  <c r="A2884" i="19" s="1"/>
  <c r="D2884" i="19"/>
  <c r="E2884" i="19"/>
  <c r="F2884" i="19" s="1"/>
  <c r="B2885" i="19"/>
  <c r="A2885" i="19" s="1"/>
  <c r="C2885" i="19"/>
  <c r="D2885" i="19"/>
  <c r="E2885" i="19"/>
  <c r="F2885" i="19" s="1"/>
  <c r="A2886" i="19"/>
  <c r="B2886" i="19"/>
  <c r="C2886" i="19"/>
  <c r="D2886" i="19"/>
  <c r="E2886" i="19"/>
  <c r="F2886" i="19" s="1"/>
  <c r="A2887" i="19"/>
  <c r="B2887" i="19"/>
  <c r="C2887" i="19"/>
  <c r="D2887" i="19"/>
  <c r="E2887" i="19"/>
  <c r="F2887" i="19" s="1"/>
  <c r="B2888" i="19"/>
  <c r="C2888" i="19"/>
  <c r="A2888" i="19" s="1"/>
  <c r="D2888" i="19"/>
  <c r="E2888" i="19"/>
  <c r="F2888" i="19" s="1"/>
  <c r="B2889" i="19"/>
  <c r="A2889" i="19" s="1"/>
  <c r="C2889" i="19"/>
  <c r="D2889" i="19"/>
  <c r="E2889" i="19"/>
  <c r="F2889" i="19" s="1"/>
  <c r="B2890" i="19"/>
  <c r="C2890" i="19"/>
  <c r="A2890" i="19" s="1"/>
  <c r="D2890" i="19"/>
  <c r="E2890" i="19"/>
  <c r="F2890" i="19" s="1"/>
  <c r="A2891" i="19"/>
  <c r="B2891" i="19"/>
  <c r="C2891" i="19"/>
  <c r="D2891" i="19"/>
  <c r="E2891" i="19"/>
  <c r="F2891" i="19"/>
  <c r="B2892" i="19"/>
  <c r="C2892" i="19"/>
  <c r="A2892" i="19" s="1"/>
  <c r="D2892" i="19"/>
  <c r="E2892" i="19"/>
  <c r="F2892" i="19" s="1"/>
  <c r="B2893" i="19"/>
  <c r="A2893" i="19" s="1"/>
  <c r="C2893" i="19"/>
  <c r="D2893" i="19"/>
  <c r="E2893" i="19"/>
  <c r="F2893" i="19" s="1"/>
  <c r="A2894" i="19"/>
  <c r="B2894" i="19"/>
  <c r="C2894" i="19"/>
  <c r="D2894" i="19"/>
  <c r="E2894" i="19"/>
  <c r="F2894" i="19" s="1"/>
  <c r="A2895" i="19"/>
  <c r="B2895" i="19"/>
  <c r="C2895" i="19"/>
  <c r="D2895" i="19"/>
  <c r="E2895" i="19"/>
  <c r="F2895" i="19" s="1"/>
  <c r="B2896" i="19"/>
  <c r="C2896" i="19"/>
  <c r="A2896" i="19" s="1"/>
  <c r="D2896" i="19"/>
  <c r="E2896" i="19"/>
  <c r="F2896" i="19" s="1"/>
  <c r="B2897" i="19"/>
  <c r="A2897" i="19" s="1"/>
  <c r="C2897" i="19"/>
  <c r="D2897" i="19"/>
  <c r="E2897" i="19"/>
  <c r="F2897" i="19" s="1"/>
  <c r="A2898" i="19"/>
  <c r="B2898" i="19"/>
  <c r="C2898" i="19"/>
  <c r="D2898" i="19"/>
  <c r="E2898" i="19"/>
  <c r="F2898" i="19" s="1"/>
  <c r="A2899" i="19"/>
  <c r="B2899" i="19"/>
  <c r="C2899" i="19"/>
  <c r="D2899" i="19"/>
  <c r="E2899" i="19"/>
  <c r="F2899" i="19"/>
  <c r="B2900" i="19"/>
  <c r="C2900" i="19"/>
  <c r="A2900" i="19" s="1"/>
  <c r="D2900" i="19"/>
  <c r="E2900" i="19"/>
  <c r="F2900" i="19" s="1"/>
  <c r="B2901" i="19"/>
  <c r="A2901" i="19" s="1"/>
  <c r="C2901" i="19"/>
  <c r="D2901" i="19"/>
  <c r="E2901" i="19"/>
  <c r="F2901" i="19" s="1"/>
  <c r="A2902" i="19"/>
  <c r="B2902" i="19"/>
  <c r="C2902" i="19"/>
  <c r="D2902" i="19"/>
  <c r="E2902" i="19"/>
  <c r="F2902" i="19" s="1"/>
  <c r="A2903" i="19"/>
  <c r="B2903" i="19"/>
  <c r="C2903" i="19"/>
  <c r="D2903" i="19"/>
  <c r="E2903" i="19"/>
  <c r="F2903" i="19" s="1"/>
  <c r="B2904" i="19"/>
  <c r="C2904" i="19"/>
  <c r="A2904" i="19" s="1"/>
  <c r="D2904" i="19"/>
  <c r="E2904" i="19"/>
  <c r="F2904" i="19" s="1"/>
  <c r="B2905" i="19"/>
  <c r="A2905" i="19" s="1"/>
  <c r="C2905" i="19"/>
  <c r="D2905" i="19"/>
  <c r="E2905" i="19"/>
  <c r="F2905" i="19" s="1"/>
  <c r="A2906" i="19"/>
  <c r="B2906" i="19"/>
  <c r="C2906" i="19"/>
  <c r="D2906" i="19"/>
  <c r="E2906" i="19"/>
  <c r="F2906" i="19" s="1"/>
  <c r="A2907" i="19"/>
  <c r="B2907" i="19"/>
  <c r="C2907" i="19"/>
  <c r="D2907" i="19"/>
  <c r="E2907" i="19"/>
  <c r="F2907" i="19"/>
  <c r="B2908" i="19"/>
  <c r="C2908" i="19"/>
  <c r="A2908" i="19" s="1"/>
  <c r="D2908" i="19"/>
  <c r="E2908" i="19"/>
  <c r="F2908" i="19" s="1"/>
  <c r="B2909" i="19"/>
  <c r="A2909" i="19" s="1"/>
  <c r="C2909" i="19"/>
  <c r="D2909" i="19"/>
  <c r="E2909" i="19"/>
  <c r="F2909" i="19" s="1"/>
  <c r="A2910" i="19"/>
  <c r="B2910" i="19"/>
  <c r="C2910" i="19"/>
  <c r="D2910" i="19"/>
  <c r="E2910" i="19"/>
  <c r="F2910" i="19" s="1"/>
  <c r="A2911" i="19"/>
  <c r="B2911" i="19"/>
  <c r="C2911" i="19"/>
  <c r="D2911" i="19"/>
  <c r="E2911" i="19"/>
  <c r="F2911" i="19" s="1"/>
  <c r="B2912" i="19"/>
  <c r="C2912" i="19"/>
  <c r="A2912" i="19" s="1"/>
  <c r="D2912" i="19"/>
  <c r="E2912" i="19"/>
  <c r="F2912" i="19" s="1"/>
  <c r="B2913" i="19"/>
  <c r="A2913" i="19" s="1"/>
  <c r="C2913" i="19"/>
  <c r="D2913" i="19"/>
  <c r="E2913" i="19"/>
  <c r="F2913" i="19" s="1"/>
  <c r="B2914" i="19"/>
  <c r="C2914" i="19"/>
  <c r="A2914" i="19" s="1"/>
  <c r="D2914" i="19"/>
  <c r="E2914" i="19"/>
  <c r="F2914" i="19" s="1"/>
  <c r="A2915" i="19"/>
  <c r="B2915" i="19"/>
  <c r="C2915" i="19"/>
  <c r="D2915" i="19"/>
  <c r="E2915" i="19"/>
  <c r="F2915" i="19"/>
  <c r="B2916" i="19"/>
  <c r="C2916" i="19"/>
  <c r="A2916" i="19" s="1"/>
  <c r="D2916" i="19"/>
  <c r="E2916" i="19"/>
  <c r="F2916" i="19" s="1"/>
  <c r="B2917" i="19"/>
  <c r="A2917" i="19" s="1"/>
  <c r="C2917" i="19"/>
  <c r="D2917" i="19"/>
  <c r="E2917" i="19"/>
  <c r="F2917" i="19" s="1"/>
  <c r="A2918" i="19"/>
  <c r="B2918" i="19"/>
  <c r="C2918" i="19"/>
  <c r="D2918" i="19"/>
  <c r="E2918" i="19"/>
  <c r="F2918" i="19" s="1"/>
  <c r="A2919" i="19"/>
  <c r="B2919" i="19"/>
  <c r="C2919" i="19"/>
  <c r="D2919" i="19"/>
  <c r="E2919" i="19"/>
  <c r="F2919" i="19" s="1"/>
  <c r="B2920" i="19"/>
  <c r="C2920" i="19"/>
  <c r="A2920" i="19" s="1"/>
  <c r="D2920" i="19"/>
  <c r="E2920" i="19"/>
  <c r="F2920" i="19" s="1"/>
  <c r="B2921" i="19"/>
  <c r="A2921" i="19" s="1"/>
  <c r="C2921" i="19"/>
  <c r="D2921" i="19"/>
  <c r="E2921" i="19"/>
  <c r="F2921" i="19" s="1"/>
  <c r="B2922" i="19"/>
  <c r="C2922" i="19"/>
  <c r="A2922" i="19" s="1"/>
  <c r="D2922" i="19"/>
  <c r="E2922" i="19"/>
  <c r="F2922" i="19" s="1"/>
  <c r="A2923" i="19"/>
  <c r="B2923" i="19"/>
  <c r="C2923" i="19"/>
  <c r="D2923" i="19"/>
  <c r="E2923" i="19"/>
  <c r="F2923" i="19"/>
  <c r="B2924" i="19"/>
  <c r="C2924" i="19"/>
  <c r="A2924" i="19" s="1"/>
  <c r="D2924" i="19"/>
  <c r="E2924" i="19"/>
  <c r="F2924" i="19" s="1"/>
  <c r="B2925" i="19"/>
  <c r="A2925" i="19" s="1"/>
  <c r="C2925" i="19"/>
  <c r="D2925" i="19"/>
  <c r="E2925" i="19"/>
  <c r="F2925" i="19" s="1"/>
  <c r="A2926" i="19"/>
  <c r="B2926" i="19"/>
  <c r="C2926" i="19"/>
  <c r="D2926" i="19"/>
  <c r="E2926" i="19"/>
  <c r="F2926" i="19" s="1"/>
  <c r="A2927" i="19"/>
  <c r="B2927" i="19"/>
  <c r="C2927" i="19"/>
  <c r="D2927" i="19"/>
  <c r="E2927" i="19"/>
  <c r="F2927" i="19" s="1"/>
  <c r="B2928" i="19"/>
  <c r="C2928" i="19"/>
  <c r="A2928" i="19" s="1"/>
  <c r="D2928" i="19"/>
  <c r="E2928" i="19"/>
  <c r="F2928" i="19" s="1"/>
  <c r="B2929" i="19"/>
  <c r="A2929" i="19" s="1"/>
  <c r="C2929" i="19"/>
  <c r="D2929" i="19"/>
  <c r="E2929" i="19"/>
  <c r="F2929" i="19" s="1"/>
  <c r="B2930" i="19"/>
  <c r="C2930" i="19"/>
  <c r="A2930" i="19" s="1"/>
  <c r="D2930" i="19"/>
  <c r="E2930" i="19"/>
  <c r="F2930" i="19" s="1"/>
  <c r="A2931" i="19"/>
  <c r="B2931" i="19"/>
  <c r="C2931" i="19"/>
  <c r="D2931" i="19"/>
  <c r="E2931" i="19"/>
  <c r="F2931" i="19"/>
  <c r="B2932" i="19"/>
  <c r="C2932" i="19"/>
  <c r="A2932" i="19" s="1"/>
  <c r="D2932" i="19"/>
  <c r="E2932" i="19"/>
  <c r="F2932" i="19" s="1"/>
  <c r="B2933" i="19"/>
  <c r="A2933" i="19" s="1"/>
  <c r="C2933" i="19"/>
  <c r="D2933" i="19"/>
  <c r="E2933" i="19"/>
  <c r="F2933" i="19" s="1"/>
  <c r="A2934" i="19"/>
  <c r="B2934" i="19"/>
  <c r="C2934" i="19"/>
  <c r="D2934" i="19"/>
  <c r="E2934" i="19"/>
  <c r="F2934" i="19" s="1"/>
  <c r="A2935" i="19"/>
  <c r="B2935" i="19"/>
  <c r="C2935" i="19"/>
  <c r="D2935" i="19"/>
  <c r="E2935" i="19"/>
  <c r="F2935" i="19" s="1"/>
  <c r="B2936" i="19"/>
  <c r="C2936" i="19"/>
  <c r="A2936" i="19" s="1"/>
  <c r="D2936" i="19"/>
  <c r="E2936" i="19"/>
  <c r="F2936" i="19" s="1"/>
  <c r="B2937" i="19"/>
  <c r="A2937" i="19" s="1"/>
  <c r="C2937" i="19"/>
  <c r="D2937" i="19"/>
  <c r="E2937" i="19"/>
  <c r="F2937" i="19" s="1"/>
  <c r="A2938" i="19"/>
  <c r="B2938" i="19"/>
  <c r="C2938" i="19"/>
  <c r="D2938" i="19"/>
  <c r="E2938" i="19"/>
  <c r="F2938" i="19" s="1"/>
  <c r="A2939" i="19"/>
  <c r="B2939" i="19"/>
  <c r="C2939" i="19"/>
  <c r="D2939" i="19"/>
  <c r="E2939" i="19"/>
  <c r="F2939" i="19"/>
  <c r="B2940" i="19"/>
  <c r="C2940" i="19"/>
  <c r="A2940" i="19" s="1"/>
  <c r="D2940" i="19"/>
  <c r="E2940" i="19"/>
  <c r="F2940" i="19" s="1"/>
  <c r="B2941" i="19"/>
  <c r="A2941" i="19" s="1"/>
  <c r="C2941" i="19"/>
  <c r="D2941" i="19"/>
  <c r="E2941" i="19"/>
  <c r="F2941" i="19" s="1"/>
  <c r="A2942" i="19"/>
  <c r="B2942" i="19"/>
  <c r="C2942" i="19"/>
  <c r="D2942" i="19"/>
  <c r="E2942" i="19"/>
  <c r="F2942" i="19" s="1"/>
  <c r="A2943" i="19"/>
  <c r="B2943" i="19"/>
  <c r="C2943" i="19"/>
  <c r="D2943" i="19"/>
  <c r="E2943" i="19"/>
  <c r="F2943" i="19" s="1"/>
  <c r="B2944" i="19"/>
  <c r="C2944" i="19"/>
  <c r="A2944" i="19" s="1"/>
  <c r="D2944" i="19"/>
  <c r="E2944" i="19"/>
  <c r="F2944" i="19" s="1"/>
  <c r="B2945" i="19"/>
  <c r="A2945" i="19" s="1"/>
  <c r="C2945" i="19"/>
  <c r="D2945" i="19"/>
  <c r="E2945" i="19"/>
  <c r="F2945" i="19" s="1"/>
  <c r="B2946" i="19"/>
  <c r="C2946" i="19"/>
  <c r="A2946" i="19" s="1"/>
  <c r="D2946" i="19"/>
  <c r="E2946" i="19"/>
  <c r="F2946" i="19" s="1"/>
  <c r="A2947" i="19"/>
  <c r="B2947" i="19"/>
  <c r="C2947" i="19"/>
  <c r="D2947" i="19"/>
  <c r="E2947" i="19"/>
  <c r="F2947" i="19"/>
  <c r="B2948" i="19"/>
  <c r="C2948" i="19"/>
  <c r="A2948" i="19" s="1"/>
  <c r="D2948" i="19"/>
  <c r="E2948" i="19"/>
  <c r="F2948" i="19" s="1"/>
  <c r="B2949" i="19"/>
  <c r="A2949" i="19" s="1"/>
  <c r="C2949" i="19"/>
  <c r="D2949" i="19"/>
  <c r="E2949" i="19"/>
  <c r="F2949" i="19" s="1"/>
  <c r="A2950" i="19"/>
  <c r="B2950" i="19"/>
  <c r="C2950" i="19"/>
  <c r="D2950" i="19"/>
  <c r="E2950" i="19"/>
  <c r="F2950" i="19" s="1"/>
  <c r="A2951" i="19"/>
  <c r="B2951" i="19"/>
  <c r="C2951" i="19"/>
  <c r="D2951" i="19"/>
  <c r="E2951" i="19"/>
  <c r="F2951" i="19" s="1"/>
  <c r="B2952" i="19"/>
  <c r="C2952" i="19"/>
  <c r="A2952" i="19" s="1"/>
  <c r="D2952" i="19"/>
  <c r="E2952" i="19"/>
  <c r="F2952" i="19" s="1"/>
  <c r="B2953" i="19"/>
  <c r="A2953" i="19" s="1"/>
  <c r="C2953" i="19"/>
  <c r="D2953" i="19"/>
  <c r="E2953" i="19"/>
  <c r="F2953" i="19" s="1"/>
  <c r="B2954" i="19"/>
  <c r="C2954" i="19"/>
  <c r="A2954" i="19" s="1"/>
  <c r="D2954" i="19"/>
  <c r="E2954" i="19"/>
  <c r="F2954" i="19" s="1"/>
  <c r="A2955" i="19"/>
  <c r="B2955" i="19"/>
  <c r="C2955" i="19"/>
  <c r="D2955" i="19"/>
  <c r="E2955" i="19"/>
  <c r="F2955" i="19"/>
  <c r="B2956" i="19"/>
  <c r="C2956" i="19"/>
  <c r="A2956" i="19" s="1"/>
  <c r="D2956" i="19"/>
  <c r="E2956" i="19"/>
  <c r="F2956" i="19" s="1"/>
  <c r="B2957" i="19"/>
  <c r="A2957" i="19" s="1"/>
  <c r="C2957" i="19"/>
  <c r="D2957" i="19"/>
  <c r="E2957" i="19"/>
  <c r="F2957" i="19" s="1"/>
  <c r="A2958" i="19"/>
  <c r="B2958" i="19"/>
  <c r="C2958" i="19"/>
  <c r="D2958" i="19"/>
  <c r="E2958" i="19"/>
  <c r="F2958" i="19" s="1"/>
  <c r="A2959" i="19"/>
  <c r="B2959" i="19"/>
  <c r="C2959" i="19"/>
  <c r="D2959" i="19"/>
  <c r="E2959" i="19"/>
  <c r="F2959" i="19" s="1"/>
  <c r="B2960" i="19"/>
  <c r="C2960" i="19"/>
  <c r="A2960" i="19" s="1"/>
  <c r="D2960" i="19"/>
  <c r="E2960" i="19"/>
  <c r="F2960" i="19" s="1"/>
  <c r="B2961" i="19"/>
  <c r="A2961" i="19" s="1"/>
  <c r="C2961" i="19"/>
  <c r="D2961" i="19"/>
  <c r="E2961" i="19"/>
  <c r="F2961" i="19" s="1"/>
  <c r="A2962" i="19"/>
  <c r="B2962" i="19"/>
  <c r="C2962" i="19"/>
  <c r="D2962" i="19"/>
  <c r="E2962" i="19"/>
  <c r="F2962" i="19" s="1"/>
  <c r="A2963" i="19"/>
  <c r="B2963" i="19"/>
  <c r="C2963" i="19"/>
  <c r="D2963" i="19"/>
  <c r="E2963" i="19"/>
  <c r="F2963" i="19"/>
  <c r="B2964" i="19"/>
  <c r="C2964" i="19"/>
  <c r="A2964" i="19" s="1"/>
  <c r="D2964" i="19"/>
  <c r="E2964" i="19"/>
  <c r="F2964" i="19" s="1"/>
  <c r="B2965" i="19"/>
  <c r="A2965" i="19" s="1"/>
  <c r="C2965" i="19"/>
  <c r="D2965" i="19"/>
  <c r="E2965" i="19"/>
  <c r="F2965" i="19" s="1"/>
  <c r="A2966" i="19"/>
  <c r="B2966" i="19"/>
  <c r="C2966" i="19"/>
  <c r="D2966" i="19"/>
  <c r="E2966" i="19"/>
  <c r="F2966" i="19" s="1"/>
  <c r="A2967" i="19"/>
  <c r="B2967" i="19"/>
  <c r="C2967" i="19"/>
  <c r="D2967" i="19"/>
  <c r="E2967" i="19"/>
  <c r="F2967" i="19" s="1"/>
  <c r="B2968" i="19"/>
  <c r="C2968" i="19"/>
  <c r="A2968" i="19" s="1"/>
  <c r="D2968" i="19"/>
  <c r="E2968" i="19"/>
  <c r="F2968" i="19" s="1"/>
  <c r="B2969" i="19"/>
  <c r="A2969" i="19" s="1"/>
  <c r="C2969" i="19"/>
  <c r="D2969" i="19"/>
  <c r="E2969" i="19"/>
  <c r="F2969" i="19" s="1"/>
  <c r="A2970" i="19"/>
  <c r="B2970" i="19"/>
  <c r="C2970" i="19"/>
  <c r="D2970" i="19"/>
  <c r="E2970" i="19"/>
  <c r="F2970" i="19" s="1"/>
  <c r="A2971" i="19"/>
  <c r="B2971" i="19"/>
  <c r="C2971" i="19"/>
  <c r="D2971" i="19"/>
  <c r="E2971" i="19"/>
  <c r="F2971" i="19"/>
  <c r="B2972" i="19"/>
  <c r="C2972" i="19"/>
  <c r="A2972" i="19" s="1"/>
  <c r="D2972" i="19"/>
  <c r="E2972" i="19"/>
  <c r="F2972" i="19" s="1"/>
  <c r="B2973" i="19"/>
  <c r="A2973" i="19" s="1"/>
  <c r="C2973" i="19"/>
  <c r="D2973" i="19"/>
  <c r="E2973" i="19"/>
  <c r="F2973" i="19" s="1"/>
  <c r="A2974" i="19"/>
  <c r="B2974" i="19"/>
  <c r="C2974" i="19"/>
  <c r="D2974" i="19"/>
  <c r="E2974" i="19"/>
  <c r="F2974" i="19" s="1"/>
  <c r="A2975" i="19"/>
  <c r="B2975" i="19"/>
  <c r="C2975" i="19"/>
  <c r="D2975" i="19"/>
  <c r="E2975" i="19"/>
  <c r="F2975" i="19" s="1"/>
  <c r="B2976" i="19"/>
  <c r="C2976" i="19"/>
  <c r="A2976" i="19" s="1"/>
  <c r="D2976" i="19"/>
  <c r="E2976" i="19"/>
  <c r="F2976" i="19" s="1"/>
  <c r="B2977" i="19"/>
  <c r="A2977" i="19" s="1"/>
  <c r="C2977" i="19"/>
  <c r="D2977" i="19"/>
  <c r="E2977" i="19"/>
  <c r="F2977" i="19" s="1"/>
  <c r="B2978" i="19"/>
  <c r="C2978" i="19"/>
  <c r="A2978" i="19" s="1"/>
  <c r="D2978" i="19"/>
  <c r="E2978" i="19"/>
  <c r="F2978" i="19" s="1"/>
  <c r="A2979" i="19"/>
  <c r="B2979" i="19"/>
  <c r="C2979" i="19"/>
  <c r="D2979" i="19"/>
  <c r="E2979" i="19"/>
  <c r="F2979" i="19"/>
  <c r="B2980" i="19"/>
  <c r="C2980" i="19"/>
  <c r="A2980" i="19" s="1"/>
  <c r="D2980" i="19"/>
  <c r="E2980" i="19"/>
  <c r="F2980" i="19" s="1"/>
  <c r="B2981" i="19"/>
  <c r="A2981" i="19" s="1"/>
  <c r="C2981" i="19"/>
  <c r="D2981" i="19"/>
  <c r="E2981" i="19"/>
  <c r="F2981" i="19" s="1"/>
  <c r="A2982" i="19"/>
  <c r="B2982" i="19"/>
  <c r="C2982" i="19"/>
  <c r="D2982" i="19"/>
  <c r="E2982" i="19"/>
  <c r="F2982" i="19" s="1"/>
  <c r="A2983" i="19"/>
  <c r="B2983" i="19"/>
  <c r="C2983" i="19"/>
  <c r="D2983" i="19"/>
  <c r="E2983" i="19"/>
  <c r="F2983" i="19" s="1"/>
  <c r="B2984" i="19"/>
  <c r="C2984" i="19"/>
  <c r="A2984" i="19" s="1"/>
  <c r="D2984" i="19"/>
  <c r="E2984" i="19"/>
  <c r="F2984" i="19" s="1"/>
  <c r="B2985" i="19"/>
  <c r="A2985" i="19" s="1"/>
  <c r="C2985" i="19"/>
  <c r="D2985" i="19"/>
  <c r="E2985" i="19"/>
  <c r="F2985" i="19" s="1"/>
  <c r="B2986" i="19"/>
  <c r="C2986" i="19"/>
  <c r="A2986" i="19" s="1"/>
  <c r="D2986" i="19"/>
  <c r="E2986" i="19"/>
  <c r="F2986" i="19" s="1"/>
  <c r="A2987" i="19"/>
  <c r="B2987" i="19"/>
  <c r="C2987" i="19"/>
  <c r="D2987" i="19"/>
  <c r="E2987" i="19"/>
  <c r="F2987" i="19"/>
  <c r="B2988" i="19"/>
  <c r="C2988" i="19"/>
  <c r="A2988" i="19" s="1"/>
  <c r="D2988" i="19"/>
  <c r="E2988" i="19"/>
  <c r="F2988" i="19" s="1"/>
  <c r="B2989" i="19"/>
  <c r="A2989" i="19" s="1"/>
  <c r="C2989" i="19"/>
  <c r="D2989" i="19"/>
  <c r="E2989" i="19"/>
  <c r="F2989" i="19" s="1"/>
  <c r="A2990" i="19"/>
  <c r="B2990" i="19"/>
  <c r="C2990" i="19"/>
  <c r="D2990" i="19"/>
  <c r="E2990" i="19"/>
  <c r="F2990" i="19" s="1"/>
  <c r="A2991" i="19"/>
  <c r="B2991" i="19"/>
  <c r="C2991" i="19"/>
  <c r="D2991" i="19"/>
  <c r="E2991" i="19"/>
  <c r="F2991" i="19" s="1"/>
  <c r="B2992" i="19"/>
  <c r="C2992" i="19"/>
  <c r="A2992" i="19" s="1"/>
  <c r="D2992" i="19"/>
  <c r="E2992" i="19"/>
  <c r="F2992" i="19" s="1"/>
  <c r="B2993" i="19"/>
  <c r="A2993" i="19" s="1"/>
  <c r="C2993" i="19"/>
  <c r="D2993" i="19"/>
  <c r="E2993" i="19"/>
  <c r="F2993" i="19" s="1"/>
  <c r="B2994" i="19"/>
  <c r="C2994" i="19"/>
  <c r="A2994" i="19" s="1"/>
  <c r="D2994" i="19"/>
  <c r="E2994" i="19"/>
  <c r="F2994" i="19" s="1"/>
  <c r="A2995" i="19"/>
  <c r="B2995" i="19"/>
  <c r="C2995" i="19"/>
  <c r="D2995" i="19"/>
  <c r="E2995" i="19"/>
  <c r="F2995" i="19"/>
  <c r="B2996" i="19"/>
  <c r="C2996" i="19"/>
  <c r="A2996" i="19" s="1"/>
  <c r="D2996" i="19"/>
  <c r="E2996" i="19"/>
  <c r="F2996" i="19" s="1"/>
  <c r="B2997" i="19"/>
  <c r="A2997" i="19" s="1"/>
  <c r="C2997" i="19"/>
  <c r="D2997" i="19"/>
  <c r="E2997" i="19"/>
  <c r="F2997" i="19" s="1"/>
  <c r="A2998" i="19"/>
  <c r="B2998" i="19"/>
  <c r="C2998" i="19"/>
  <c r="D2998" i="19"/>
  <c r="E2998" i="19"/>
  <c r="F2998" i="19" s="1"/>
  <c r="A2999" i="19"/>
  <c r="B2999" i="19"/>
  <c r="C2999" i="19"/>
  <c r="D2999" i="19"/>
  <c r="E2999" i="19"/>
  <c r="F2999" i="19" s="1"/>
  <c r="B3000" i="19"/>
  <c r="C3000" i="19"/>
  <c r="A3000" i="19" s="1"/>
  <c r="D3000" i="19"/>
  <c r="E3000" i="19"/>
  <c r="F3000" i="19" s="1"/>
  <c r="B3001" i="19"/>
  <c r="A3001" i="19" s="1"/>
  <c r="C3001" i="19"/>
  <c r="D3001" i="19"/>
  <c r="E3001" i="19"/>
  <c r="F3001" i="19" s="1"/>
  <c r="A3002" i="19"/>
  <c r="B3002" i="19"/>
  <c r="C3002" i="19"/>
  <c r="D3002" i="19"/>
  <c r="E3002" i="19"/>
  <c r="F3002" i="19" s="1"/>
  <c r="A3003" i="19"/>
  <c r="B3003" i="19"/>
  <c r="C3003" i="19"/>
  <c r="D3003" i="19"/>
  <c r="E3003" i="19"/>
  <c r="F3003" i="19"/>
  <c r="B3004" i="19"/>
  <c r="C3004" i="19"/>
  <c r="A3004" i="19" s="1"/>
  <c r="D3004" i="19"/>
  <c r="E3004" i="19"/>
  <c r="F3004" i="19" s="1"/>
  <c r="B3005" i="19"/>
  <c r="A3005" i="19" s="1"/>
  <c r="C3005" i="19"/>
  <c r="D3005" i="19"/>
  <c r="E3005" i="19"/>
  <c r="F3005" i="19" s="1"/>
  <c r="A3006" i="19"/>
  <c r="B3006" i="19"/>
  <c r="C3006" i="19"/>
  <c r="D3006" i="19"/>
  <c r="E3006" i="19"/>
  <c r="F3006" i="19" s="1"/>
  <c r="A3007" i="19"/>
  <c r="B3007" i="19"/>
  <c r="C3007" i="19"/>
  <c r="D3007" i="19"/>
  <c r="E3007" i="19"/>
  <c r="F3007" i="19" s="1"/>
  <c r="B3008" i="19"/>
  <c r="C3008" i="19"/>
  <c r="A3008" i="19" s="1"/>
  <c r="D3008" i="19"/>
  <c r="E3008" i="19"/>
  <c r="F3008" i="19" s="1"/>
  <c r="B3009" i="19"/>
  <c r="A3009" i="19" s="1"/>
  <c r="C3009" i="19"/>
  <c r="D3009" i="19"/>
  <c r="E3009" i="19"/>
  <c r="F3009" i="19" s="1"/>
  <c r="A3010" i="19"/>
  <c r="B3010" i="19"/>
  <c r="C3010" i="19"/>
  <c r="D3010" i="19"/>
  <c r="E3010" i="19"/>
  <c r="F3010" i="19" s="1"/>
  <c r="A3011" i="19"/>
  <c r="B3011" i="19"/>
  <c r="C3011" i="19"/>
  <c r="D3011" i="19"/>
  <c r="E3011" i="19"/>
  <c r="F3011" i="19"/>
  <c r="B3012" i="19"/>
  <c r="C3012" i="19"/>
  <c r="A3012" i="19" s="1"/>
  <c r="D3012" i="19"/>
  <c r="E3012" i="19"/>
  <c r="F3012" i="19" s="1"/>
  <c r="B3013" i="19"/>
  <c r="A3013" i="19" s="1"/>
  <c r="C3013" i="19"/>
  <c r="D3013" i="19"/>
  <c r="E3013" i="19"/>
  <c r="F3013" i="19" s="1"/>
  <c r="A3014" i="19"/>
  <c r="B3014" i="19"/>
  <c r="C3014" i="19"/>
  <c r="D3014" i="19"/>
  <c r="E3014" i="19"/>
  <c r="F3014" i="19" s="1"/>
  <c r="A3015" i="19"/>
  <c r="B3015" i="19"/>
  <c r="C3015" i="19"/>
  <c r="D3015" i="19"/>
  <c r="E3015" i="19"/>
  <c r="F3015" i="19" s="1"/>
  <c r="B3016" i="19"/>
  <c r="C3016" i="19"/>
  <c r="A3016" i="19" s="1"/>
  <c r="D3016" i="19"/>
  <c r="E3016" i="19"/>
  <c r="F3016" i="19" s="1"/>
  <c r="B3017" i="19"/>
  <c r="A3017" i="19" s="1"/>
  <c r="C3017" i="19"/>
  <c r="D3017" i="19"/>
  <c r="E3017" i="19"/>
  <c r="F3017" i="19" s="1"/>
  <c r="B3018" i="19"/>
  <c r="C3018" i="19"/>
  <c r="A3018" i="19" s="1"/>
  <c r="D3018" i="19"/>
  <c r="E3018" i="19"/>
  <c r="F3018" i="19" s="1"/>
  <c r="A3019" i="19"/>
  <c r="B3019" i="19"/>
  <c r="C3019" i="19"/>
  <c r="D3019" i="19"/>
  <c r="E3019" i="19"/>
  <c r="F3019" i="19"/>
  <c r="B3020" i="19"/>
  <c r="C3020" i="19"/>
  <c r="A3020" i="19" s="1"/>
  <c r="D3020" i="19"/>
  <c r="E3020" i="19"/>
  <c r="F3020" i="19" s="1"/>
  <c r="B3021" i="19"/>
  <c r="A3021" i="19" s="1"/>
  <c r="C3021" i="19"/>
  <c r="D3021" i="19"/>
  <c r="E3021" i="19"/>
  <c r="F3021" i="19" s="1"/>
  <c r="A3022" i="19"/>
  <c r="B3022" i="19"/>
  <c r="C3022" i="19"/>
  <c r="D3022" i="19"/>
  <c r="E3022" i="19"/>
  <c r="F3022" i="19" s="1"/>
  <c r="A3023" i="19"/>
  <c r="B3023" i="19"/>
  <c r="C3023" i="19"/>
  <c r="D3023" i="19"/>
  <c r="E3023" i="19"/>
  <c r="F3023" i="19" s="1"/>
  <c r="B3024" i="19"/>
  <c r="C3024" i="19"/>
  <c r="A3024" i="19" s="1"/>
  <c r="D3024" i="19"/>
  <c r="E3024" i="19"/>
  <c r="F3024" i="19" s="1"/>
  <c r="B3025" i="19"/>
  <c r="A3025" i="19" s="1"/>
  <c r="C3025" i="19"/>
  <c r="D3025" i="19"/>
  <c r="E3025" i="19"/>
  <c r="F3025" i="19" s="1"/>
  <c r="A3026" i="19"/>
  <c r="B3026" i="19"/>
  <c r="C3026" i="19"/>
  <c r="D3026" i="19"/>
  <c r="E3026" i="19"/>
  <c r="F3026" i="19" s="1"/>
  <c r="A3027" i="19"/>
  <c r="B3027" i="19"/>
  <c r="C3027" i="19"/>
  <c r="D3027" i="19"/>
  <c r="E3027" i="19"/>
  <c r="F3027" i="19"/>
  <c r="B3028" i="19"/>
  <c r="C3028" i="19"/>
  <c r="A3028" i="19" s="1"/>
  <c r="D3028" i="19"/>
  <c r="E3028" i="19"/>
  <c r="F3028" i="19" s="1"/>
  <c r="B3029" i="19"/>
  <c r="A3029" i="19" s="1"/>
  <c r="C3029" i="19"/>
  <c r="D3029" i="19"/>
  <c r="E3029" i="19"/>
  <c r="F3029" i="19" s="1"/>
  <c r="A3030" i="19"/>
  <c r="B3030" i="19"/>
  <c r="C3030" i="19"/>
  <c r="D3030" i="19"/>
  <c r="E3030" i="19"/>
  <c r="F3030" i="19" s="1"/>
  <c r="A3031" i="19"/>
  <c r="B3031" i="19"/>
  <c r="C3031" i="19"/>
  <c r="D3031" i="19"/>
  <c r="E3031" i="19"/>
  <c r="F3031" i="19" s="1"/>
  <c r="B3032" i="19"/>
  <c r="C3032" i="19"/>
  <c r="A3032" i="19" s="1"/>
  <c r="D3032" i="19"/>
  <c r="E3032" i="19"/>
  <c r="F3032" i="19" s="1"/>
  <c r="B3033" i="19"/>
  <c r="A3033" i="19" s="1"/>
  <c r="C3033" i="19"/>
  <c r="D3033" i="19"/>
  <c r="E3033" i="19"/>
  <c r="F3033" i="19" s="1"/>
  <c r="A3034" i="19"/>
  <c r="B3034" i="19"/>
  <c r="C3034" i="19"/>
  <c r="D3034" i="19"/>
  <c r="E3034" i="19"/>
  <c r="F3034" i="19" s="1"/>
  <c r="A3035" i="19"/>
  <c r="B3035" i="19"/>
  <c r="C3035" i="19"/>
  <c r="D3035" i="19"/>
  <c r="E3035" i="19"/>
  <c r="F3035" i="19"/>
  <c r="B3036" i="19"/>
  <c r="C3036" i="19"/>
  <c r="A3036" i="19" s="1"/>
  <c r="D3036" i="19"/>
  <c r="E3036" i="19"/>
  <c r="F3036" i="19" s="1"/>
  <c r="B3037" i="19"/>
  <c r="A3037" i="19" s="1"/>
  <c r="C3037" i="19"/>
  <c r="D3037" i="19"/>
  <c r="E3037" i="19"/>
  <c r="F3037" i="19" s="1"/>
  <c r="A3038" i="19"/>
  <c r="B3038" i="19"/>
  <c r="C3038" i="19"/>
  <c r="D3038" i="19"/>
  <c r="E3038" i="19"/>
  <c r="F3038" i="19" s="1"/>
  <c r="A3039" i="19"/>
  <c r="B3039" i="19"/>
  <c r="C3039" i="19"/>
  <c r="D3039" i="19"/>
  <c r="E3039" i="19"/>
  <c r="F3039" i="19" s="1"/>
  <c r="B3040" i="19"/>
  <c r="C3040" i="19"/>
  <c r="A3040" i="19" s="1"/>
  <c r="D3040" i="19"/>
  <c r="E3040" i="19"/>
  <c r="F3040" i="19" s="1"/>
  <c r="B3041" i="19"/>
  <c r="A3041" i="19" s="1"/>
  <c r="C3041" i="19"/>
  <c r="D3041" i="19"/>
  <c r="E3041" i="19"/>
  <c r="F3041" i="19" s="1"/>
  <c r="B3042" i="19"/>
  <c r="C3042" i="19"/>
  <c r="A3042" i="19" s="1"/>
  <c r="D3042" i="19"/>
  <c r="E3042" i="19"/>
  <c r="F3042" i="19" s="1"/>
  <c r="A3043" i="19"/>
  <c r="B3043" i="19"/>
  <c r="C3043" i="19"/>
  <c r="D3043" i="19"/>
  <c r="E3043" i="19"/>
  <c r="F3043" i="19"/>
  <c r="B3044" i="19"/>
  <c r="C3044" i="19"/>
  <c r="A3044" i="19" s="1"/>
  <c r="D3044" i="19"/>
  <c r="E3044" i="19"/>
  <c r="F3044" i="19" s="1"/>
  <c r="B3045" i="19"/>
  <c r="A3045" i="19" s="1"/>
  <c r="C3045" i="19"/>
  <c r="D3045" i="19"/>
  <c r="E3045" i="19"/>
  <c r="F3045" i="19" s="1"/>
  <c r="A3046" i="19"/>
  <c r="B3046" i="19"/>
  <c r="C3046" i="19"/>
  <c r="D3046" i="19"/>
  <c r="E3046" i="19"/>
  <c r="F3046" i="19" s="1"/>
  <c r="A3047" i="19"/>
  <c r="B3047" i="19"/>
  <c r="C3047" i="19"/>
  <c r="D3047" i="19"/>
  <c r="E3047" i="19"/>
  <c r="F3047" i="19" s="1"/>
  <c r="B3048" i="19"/>
  <c r="C3048" i="19"/>
  <c r="A3048" i="19" s="1"/>
  <c r="D3048" i="19"/>
  <c r="E3048" i="19"/>
  <c r="F3048" i="19" s="1"/>
  <c r="B3049" i="19"/>
  <c r="A3049" i="19" s="1"/>
  <c r="C3049" i="19"/>
  <c r="D3049" i="19"/>
  <c r="E3049" i="19"/>
  <c r="F3049" i="19" s="1"/>
  <c r="B3050" i="19"/>
  <c r="C3050" i="19"/>
  <c r="A3050" i="19" s="1"/>
  <c r="D3050" i="19"/>
  <c r="E3050" i="19"/>
  <c r="F3050" i="19" s="1"/>
  <c r="A3051" i="19"/>
  <c r="B3051" i="19"/>
  <c r="C3051" i="19"/>
  <c r="D3051" i="19"/>
  <c r="E3051" i="19"/>
  <c r="F3051" i="19"/>
  <c r="B3052" i="19"/>
  <c r="C3052" i="19"/>
  <c r="A3052" i="19" s="1"/>
  <c r="D3052" i="19"/>
  <c r="E3052" i="19"/>
  <c r="F3052" i="19" s="1"/>
  <c r="B3053" i="19"/>
  <c r="A3053" i="19" s="1"/>
  <c r="C3053" i="19"/>
  <c r="D3053" i="19"/>
  <c r="E3053" i="19"/>
  <c r="F3053" i="19" s="1"/>
  <c r="A3054" i="19"/>
  <c r="B3054" i="19"/>
  <c r="C3054" i="19"/>
  <c r="D3054" i="19"/>
  <c r="E3054" i="19"/>
  <c r="F3054" i="19" s="1"/>
  <c r="A3055" i="19"/>
  <c r="B3055" i="19"/>
  <c r="C3055" i="19"/>
  <c r="D3055" i="19"/>
  <c r="E3055" i="19"/>
  <c r="F3055" i="19" s="1"/>
  <c r="B3056" i="19"/>
  <c r="C3056" i="19"/>
  <c r="A3056" i="19" s="1"/>
  <c r="D3056" i="19"/>
  <c r="E3056" i="19"/>
  <c r="F3056" i="19" s="1"/>
  <c r="B3057" i="19"/>
  <c r="A3057" i="19" s="1"/>
  <c r="C3057" i="19"/>
  <c r="D3057" i="19"/>
  <c r="E3057" i="19"/>
  <c r="F3057" i="19" s="1"/>
  <c r="B3058" i="19"/>
  <c r="C3058" i="19"/>
  <c r="A3058" i="19" s="1"/>
  <c r="D3058" i="19"/>
  <c r="E3058" i="19"/>
  <c r="F3058" i="19" s="1"/>
  <c r="A3059" i="19"/>
  <c r="B3059" i="19"/>
  <c r="C3059" i="19"/>
  <c r="D3059" i="19"/>
  <c r="E3059" i="19"/>
  <c r="F3059" i="19"/>
  <c r="B3060" i="19"/>
  <c r="C3060" i="19"/>
  <c r="A3060" i="19" s="1"/>
  <c r="D3060" i="19"/>
  <c r="E3060" i="19"/>
  <c r="F3060" i="19" s="1"/>
  <c r="B3061" i="19"/>
  <c r="A3061" i="19" s="1"/>
  <c r="C3061" i="19"/>
  <c r="D3061" i="19"/>
  <c r="E3061" i="19"/>
  <c r="F3061" i="19" s="1"/>
  <c r="A3062" i="19"/>
  <c r="B3062" i="19"/>
  <c r="C3062" i="19"/>
  <c r="D3062" i="19"/>
  <c r="E3062" i="19"/>
  <c r="F3062" i="19" s="1"/>
  <c r="A3063" i="19"/>
  <c r="B3063" i="19"/>
  <c r="C3063" i="19"/>
  <c r="D3063" i="19"/>
  <c r="E3063" i="19"/>
  <c r="F3063" i="19" s="1"/>
  <c r="B3064" i="19"/>
  <c r="C3064" i="19"/>
  <c r="A3064" i="19" s="1"/>
  <c r="D3064" i="19"/>
  <c r="E3064" i="19"/>
  <c r="F3064" i="19" s="1"/>
  <c r="B3065" i="19"/>
  <c r="A3065" i="19" s="1"/>
  <c r="C3065" i="19"/>
  <c r="D3065" i="19"/>
  <c r="E3065" i="19"/>
  <c r="F3065" i="19" s="1"/>
  <c r="A3066" i="19"/>
  <c r="B3066" i="19"/>
  <c r="C3066" i="19"/>
  <c r="D3066" i="19"/>
  <c r="E3066" i="19"/>
  <c r="F3066" i="19" s="1"/>
  <c r="A3067" i="19"/>
  <c r="B3067" i="19"/>
  <c r="C3067" i="19"/>
  <c r="D3067" i="19"/>
  <c r="E3067" i="19"/>
  <c r="F3067" i="19"/>
  <c r="B3068" i="19"/>
  <c r="C3068" i="19"/>
  <c r="A3068" i="19" s="1"/>
  <c r="D3068" i="19"/>
  <c r="E3068" i="19"/>
  <c r="F3068" i="19" s="1"/>
  <c r="B3069" i="19"/>
  <c r="A3069" i="19" s="1"/>
  <c r="C3069" i="19"/>
  <c r="D3069" i="19"/>
  <c r="E3069" i="19"/>
  <c r="F3069" i="19" s="1"/>
  <c r="A3070" i="19"/>
  <c r="B3070" i="19"/>
  <c r="C3070" i="19"/>
  <c r="D3070" i="19"/>
  <c r="E3070" i="19"/>
  <c r="F3070" i="19" s="1"/>
  <c r="A3071" i="19"/>
  <c r="B3071" i="19"/>
  <c r="C3071" i="19"/>
  <c r="D3071" i="19"/>
  <c r="E3071" i="19"/>
  <c r="F3071" i="19" s="1"/>
  <c r="B3072" i="19"/>
  <c r="C3072" i="19"/>
  <c r="A3072" i="19" s="1"/>
  <c r="D3072" i="19"/>
  <c r="E3072" i="19"/>
  <c r="F3072" i="19" s="1"/>
  <c r="B3073" i="19"/>
  <c r="A3073" i="19" s="1"/>
  <c r="C3073" i="19"/>
  <c r="D3073" i="19"/>
  <c r="E3073" i="19"/>
  <c r="F3073" i="19" s="1"/>
  <c r="A3074" i="19"/>
  <c r="B3074" i="19"/>
  <c r="C3074" i="19"/>
  <c r="D3074" i="19"/>
  <c r="E3074" i="19"/>
  <c r="F3074" i="19" s="1"/>
  <c r="A3075" i="19"/>
  <c r="B3075" i="19"/>
  <c r="C3075" i="19"/>
  <c r="D3075" i="19"/>
  <c r="E3075" i="19"/>
  <c r="F3075" i="19"/>
  <c r="B3076" i="19"/>
  <c r="C3076" i="19"/>
  <c r="A3076" i="19" s="1"/>
  <c r="D3076" i="19"/>
  <c r="E3076" i="19"/>
  <c r="F3076" i="19" s="1"/>
  <c r="B3077" i="19"/>
  <c r="A3077" i="19" s="1"/>
  <c r="C3077" i="19"/>
  <c r="D3077" i="19"/>
  <c r="E3077" i="19"/>
  <c r="F3077" i="19" s="1"/>
  <c r="A3078" i="19"/>
  <c r="B3078" i="19"/>
  <c r="C3078" i="19"/>
  <c r="D3078" i="19"/>
  <c r="E3078" i="19"/>
  <c r="F3078" i="19" s="1"/>
  <c r="A3079" i="19"/>
  <c r="B3079" i="19"/>
  <c r="C3079" i="19"/>
  <c r="D3079" i="19"/>
  <c r="E3079" i="19"/>
  <c r="F3079" i="19" s="1"/>
  <c r="B3080" i="19"/>
  <c r="C3080" i="19"/>
  <c r="A3080" i="19" s="1"/>
  <c r="D3080" i="19"/>
  <c r="E3080" i="19"/>
  <c r="F3080" i="19" s="1"/>
  <c r="B3081" i="19"/>
  <c r="A3081" i="19" s="1"/>
  <c r="C3081" i="19"/>
  <c r="D3081" i="19"/>
  <c r="E3081" i="19"/>
  <c r="F3081" i="19" s="1"/>
  <c r="B3082" i="19"/>
  <c r="C3082" i="19"/>
  <c r="A3082" i="19" s="1"/>
  <c r="D3082" i="19"/>
  <c r="E3082" i="19"/>
  <c r="F3082" i="19" s="1"/>
  <c r="A3083" i="19"/>
  <c r="B3083" i="19"/>
  <c r="C3083" i="19"/>
  <c r="D3083" i="19"/>
  <c r="E3083" i="19"/>
  <c r="F3083" i="19"/>
  <c r="B3084" i="19"/>
  <c r="C3084" i="19"/>
  <c r="A3084" i="19" s="1"/>
  <c r="D3084" i="19"/>
  <c r="E3084" i="19"/>
  <c r="F3084" i="19" s="1"/>
  <c r="B3085" i="19"/>
  <c r="A3085" i="19" s="1"/>
  <c r="C3085" i="19"/>
  <c r="D3085" i="19"/>
  <c r="E3085" i="19"/>
  <c r="F3085" i="19" s="1"/>
  <c r="A3086" i="19"/>
  <c r="B3086" i="19"/>
  <c r="C3086" i="19"/>
  <c r="D3086" i="19"/>
  <c r="E3086" i="19"/>
  <c r="F3086" i="19" s="1"/>
  <c r="A3087" i="19"/>
  <c r="B3087" i="19"/>
  <c r="C3087" i="19"/>
  <c r="D3087" i="19"/>
  <c r="E3087" i="19"/>
  <c r="F3087" i="19" s="1"/>
  <c r="B3088" i="19"/>
  <c r="C3088" i="19"/>
  <c r="A3088" i="19" s="1"/>
  <c r="D3088" i="19"/>
  <c r="E3088" i="19"/>
  <c r="F3088" i="19" s="1"/>
  <c r="B3089" i="19"/>
  <c r="A3089" i="19" s="1"/>
  <c r="C3089" i="19"/>
  <c r="D3089" i="19"/>
  <c r="E3089" i="19"/>
  <c r="F3089" i="19" s="1"/>
  <c r="A3090" i="19"/>
  <c r="B3090" i="19"/>
  <c r="C3090" i="19"/>
  <c r="D3090" i="19"/>
  <c r="E3090" i="19"/>
  <c r="F3090" i="19" s="1"/>
  <c r="A3091" i="19"/>
  <c r="B3091" i="19"/>
  <c r="C3091" i="19"/>
  <c r="D3091" i="19"/>
  <c r="E3091" i="19"/>
  <c r="F3091" i="19"/>
  <c r="B3092" i="19"/>
  <c r="C3092" i="19"/>
  <c r="A3092" i="19" s="1"/>
  <c r="D3092" i="19"/>
  <c r="E3092" i="19"/>
  <c r="F3092" i="19" s="1"/>
  <c r="B3093" i="19"/>
  <c r="A3093" i="19" s="1"/>
  <c r="C3093" i="19"/>
  <c r="D3093" i="19"/>
  <c r="E3093" i="19"/>
  <c r="F3093" i="19" s="1"/>
  <c r="A3094" i="19"/>
  <c r="B3094" i="19"/>
  <c r="C3094" i="19"/>
  <c r="D3094" i="19"/>
  <c r="E3094" i="19"/>
  <c r="F3094" i="19" s="1"/>
  <c r="A3095" i="19"/>
  <c r="B3095" i="19"/>
  <c r="C3095" i="19"/>
  <c r="D3095" i="19"/>
  <c r="E3095" i="19"/>
  <c r="F3095" i="19" s="1"/>
  <c r="B3096" i="19"/>
  <c r="C3096" i="19"/>
  <c r="A3096" i="19" s="1"/>
  <c r="D3096" i="19"/>
  <c r="E3096" i="19"/>
  <c r="F3096" i="19" s="1"/>
  <c r="B3097" i="19"/>
  <c r="A3097" i="19" s="1"/>
  <c r="C3097" i="19"/>
  <c r="D3097" i="19"/>
  <c r="E3097" i="19"/>
  <c r="F3097" i="19" s="1"/>
  <c r="A3098" i="19"/>
  <c r="B3098" i="19"/>
  <c r="C3098" i="19"/>
  <c r="D3098" i="19"/>
  <c r="E3098" i="19"/>
  <c r="F3098" i="19" s="1"/>
  <c r="A3099" i="19"/>
  <c r="B3099" i="19"/>
  <c r="C3099" i="19"/>
  <c r="D3099" i="19"/>
  <c r="E3099" i="19"/>
  <c r="F3099" i="19"/>
  <c r="B3100" i="19"/>
  <c r="C3100" i="19"/>
  <c r="A3100" i="19" s="1"/>
  <c r="D3100" i="19"/>
  <c r="E3100" i="19"/>
  <c r="F3100" i="19" s="1"/>
  <c r="B3101" i="19"/>
  <c r="A3101" i="19" s="1"/>
  <c r="C3101" i="19"/>
  <c r="D3101" i="19"/>
  <c r="E3101" i="19"/>
  <c r="F3101" i="19" s="1"/>
  <c r="A3102" i="19"/>
  <c r="B3102" i="19"/>
  <c r="C3102" i="19"/>
  <c r="D3102" i="19"/>
  <c r="E3102" i="19"/>
  <c r="F3102" i="19" s="1"/>
  <c r="A3103" i="19"/>
  <c r="B3103" i="19"/>
  <c r="C3103" i="19"/>
  <c r="D3103" i="19"/>
  <c r="E3103" i="19"/>
  <c r="F3103" i="19" s="1"/>
  <c r="B3104" i="19"/>
  <c r="C3104" i="19"/>
  <c r="A3104" i="19" s="1"/>
  <c r="D3104" i="19"/>
  <c r="E3104" i="19"/>
  <c r="F3104" i="19" s="1"/>
  <c r="B3105" i="19"/>
  <c r="A3105" i="19" s="1"/>
  <c r="C3105" i="19"/>
  <c r="D3105" i="19"/>
  <c r="E3105" i="19"/>
  <c r="F3105" i="19" s="1"/>
  <c r="B3106" i="19"/>
  <c r="C3106" i="19"/>
  <c r="A3106" i="19" s="1"/>
  <c r="D3106" i="19"/>
  <c r="E3106" i="19"/>
  <c r="F3106" i="19" s="1"/>
  <c r="A3107" i="19"/>
  <c r="B3107" i="19"/>
  <c r="C3107" i="19"/>
  <c r="D3107" i="19"/>
  <c r="E3107" i="19"/>
  <c r="F3107" i="19"/>
  <c r="B3108" i="19"/>
  <c r="C3108" i="19"/>
  <c r="A3108" i="19" s="1"/>
  <c r="D3108" i="19"/>
  <c r="E3108" i="19"/>
  <c r="F3108" i="19" s="1"/>
  <c r="B3109" i="19"/>
  <c r="A3109" i="19" s="1"/>
  <c r="C3109" i="19"/>
  <c r="D3109" i="19"/>
  <c r="E3109" i="19"/>
  <c r="F3109" i="19" s="1"/>
  <c r="A3110" i="19"/>
  <c r="B3110" i="19"/>
  <c r="C3110" i="19"/>
  <c r="D3110" i="19"/>
  <c r="E3110" i="19"/>
  <c r="F3110" i="19" s="1"/>
  <c r="A3111" i="19"/>
  <c r="B3111" i="19"/>
  <c r="C3111" i="19"/>
  <c r="D3111" i="19"/>
  <c r="E3111" i="19"/>
  <c r="F3111" i="19" s="1"/>
  <c r="B3112" i="19"/>
  <c r="C3112" i="19"/>
  <c r="A3112" i="19" s="1"/>
  <c r="D3112" i="19"/>
  <c r="E3112" i="19"/>
  <c r="F3112" i="19" s="1"/>
  <c r="B3113" i="19"/>
  <c r="A3113" i="19" s="1"/>
  <c r="C3113" i="19"/>
  <c r="D3113" i="19"/>
  <c r="E3113" i="19"/>
  <c r="F3113" i="19" s="1"/>
  <c r="B3114" i="19"/>
  <c r="C3114" i="19"/>
  <c r="A3114" i="19" s="1"/>
  <c r="D3114" i="19"/>
  <c r="E3114" i="19"/>
  <c r="F3114" i="19" s="1"/>
  <c r="A3115" i="19"/>
  <c r="B3115" i="19"/>
  <c r="C3115" i="19"/>
  <c r="D3115" i="19"/>
  <c r="E3115" i="19"/>
  <c r="F3115" i="19"/>
  <c r="B3116" i="19"/>
  <c r="C3116" i="19"/>
  <c r="A3116" i="19" s="1"/>
  <c r="D3116" i="19"/>
  <c r="E3116" i="19"/>
  <c r="F3116" i="19" s="1"/>
  <c r="AE3116" i="19"/>
  <c r="A3117" i="19"/>
  <c r="B3117" i="19"/>
  <c r="C3117" i="19"/>
  <c r="D3117" i="19"/>
  <c r="E3117" i="19"/>
  <c r="F3117" i="19"/>
  <c r="B3118" i="19"/>
  <c r="C3118" i="19"/>
  <c r="D3118" i="19"/>
  <c r="E3118" i="19"/>
  <c r="F3118" i="19"/>
  <c r="B3119" i="19"/>
  <c r="C3119" i="19"/>
  <c r="D3119" i="19"/>
  <c r="E3119" i="19"/>
  <c r="F3119" i="19" s="1"/>
  <c r="B3120" i="19"/>
  <c r="A3120" i="19" s="1"/>
  <c r="C3120" i="19"/>
  <c r="D3120" i="19"/>
  <c r="E3120" i="19"/>
  <c r="F3120" i="19"/>
  <c r="A3121" i="19"/>
  <c r="B3121" i="19"/>
  <c r="C3121" i="19"/>
  <c r="D3121" i="19"/>
  <c r="E3121" i="19"/>
  <c r="F3121" i="19"/>
  <c r="B3122" i="19"/>
  <c r="A3122" i="19" s="1"/>
  <c r="C3122" i="19"/>
  <c r="D3122" i="19"/>
  <c r="E3122" i="19"/>
  <c r="F3122" i="19"/>
  <c r="B3123" i="19"/>
  <c r="A3123" i="19" s="1"/>
  <c r="C3123" i="19"/>
  <c r="D3123" i="19"/>
  <c r="E3123" i="19"/>
  <c r="F3123" i="19" s="1"/>
  <c r="B3124" i="19"/>
  <c r="A3124" i="19" s="1"/>
  <c r="C3124" i="19"/>
  <c r="D3124" i="19"/>
  <c r="E3124" i="19"/>
  <c r="F3124" i="19"/>
  <c r="B3125" i="19"/>
  <c r="C3125" i="19"/>
  <c r="D3125" i="19"/>
  <c r="E3125" i="19"/>
  <c r="F3125" i="19"/>
  <c r="B3126" i="19"/>
  <c r="C3126" i="19"/>
  <c r="D3126" i="19"/>
  <c r="E3126" i="19"/>
  <c r="F3126" i="19"/>
  <c r="B3127" i="19"/>
  <c r="A3127" i="19" s="1"/>
  <c r="C3127" i="19"/>
  <c r="D3127" i="19"/>
  <c r="E3127" i="19"/>
  <c r="F3127" i="19"/>
  <c r="B3128" i="19"/>
  <c r="A3128" i="19" s="1"/>
  <c r="C3128" i="19"/>
  <c r="D3128" i="19"/>
  <c r="E3128" i="19"/>
  <c r="F3128" i="19"/>
  <c r="B3129" i="19"/>
  <c r="A3129" i="19" s="1"/>
  <c r="C3129" i="19"/>
  <c r="D3129" i="19"/>
  <c r="E3129" i="19"/>
  <c r="F3129" i="19"/>
  <c r="B3130" i="19"/>
  <c r="C3130" i="19"/>
  <c r="D3130" i="19"/>
  <c r="E3130" i="19"/>
  <c r="F3130" i="19"/>
  <c r="B3131" i="19"/>
  <c r="A3131" i="19" s="1"/>
  <c r="C3131" i="19"/>
  <c r="D3131" i="19"/>
  <c r="E3131" i="19"/>
  <c r="F3131" i="19"/>
  <c r="B3132" i="19"/>
  <c r="C3132" i="19"/>
  <c r="D3132" i="19"/>
  <c r="E3132" i="19"/>
  <c r="F3132" i="19"/>
  <c r="B3133" i="19"/>
  <c r="A3133" i="19" s="1"/>
  <c r="C3133" i="19"/>
  <c r="D3133" i="19"/>
  <c r="E3133" i="19"/>
  <c r="F3133" i="19"/>
  <c r="B3134" i="19"/>
  <c r="C3134" i="19"/>
  <c r="D3134" i="19"/>
  <c r="E3134" i="19"/>
  <c r="F3134" i="19"/>
  <c r="B3135" i="19"/>
  <c r="C3135" i="19"/>
  <c r="D3135" i="19"/>
  <c r="E3135" i="19"/>
  <c r="F3135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B3138" i="19"/>
  <c r="C3138" i="19"/>
  <c r="D3138" i="19"/>
  <c r="E3138" i="19"/>
  <c r="F3138" i="19"/>
  <c r="B3139" i="19"/>
  <c r="C3139" i="19"/>
  <c r="D3139" i="19"/>
  <c r="E3139" i="19"/>
  <c r="F3139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B3142" i="19"/>
  <c r="C3142" i="19"/>
  <c r="D3142" i="19"/>
  <c r="E3142" i="19"/>
  <c r="F3142" i="19"/>
  <c r="B3143" i="19"/>
  <c r="C3143" i="19"/>
  <c r="D3143" i="19"/>
  <c r="E3143" i="19"/>
  <c r="F3143" i="19"/>
  <c r="B3144" i="19"/>
  <c r="A3144" i="19" s="1"/>
  <c r="C3144" i="19"/>
  <c r="D3144" i="19"/>
  <c r="E3144" i="19"/>
  <c r="F3144" i="19"/>
  <c r="B3145" i="19"/>
  <c r="C3145" i="19"/>
  <c r="D3145" i="19"/>
  <c r="A3145" i="19" s="1"/>
  <c r="E3145" i="19"/>
  <c r="F3145" i="19"/>
  <c r="B3146" i="19"/>
  <c r="C3146" i="19"/>
  <c r="D3146" i="19"/>
  <c r="E3146" i="19"/>
  <c r="F3146" i="19"/>
  <c r="B3147" i="19"/>
  <c r="A3147" i="19" s="1"/>
  <c r="C3147" i="19"/>
  <c r="D3147" i="19"/>
  <c r="E3147" i="19"/>
  <c r="F3147" i="19" s="1"/>
  <c r="B3148" i="19"/>
  <c r="A3148" i="19" s="1"/>
  <c r="C3148" i="19"/>
  <c r="D3148" i="19"/>
  <c r="E3148" i="19"/>
  <c r="F3148" i="19"/>
  <c r="B3149" i="19"/>
  <c r="A3149" i="19" s="1"/>
  <c r="C3149" i="19"/>
  <c r="D3149" i="19"/>
  <c r="E3149" i="19"/>
  <c r="F3149" i="19"/>
  <c r="B3150" i="19"/>
  <c r="A3150" i="19" s="1"/>
  <c r="C3150" i="19"/>
  <c r="D3150" i="19"/>
  <c r="E3150" i="19"/>
  <c r="F3150" i="19"/>
  <c r="B3151" i="19"/>
  <c r="C3151" i="19"/>
  <c r="D3151" i="19"/>
  <c r="E3151" i="19"/>
  <c r="F3151" i="19" s="1"/>
  <c r="B3152" i="19"/>
  <c r="A3152" i="19" s="1"/>
  <c r="C3152" i="19"/>
  <c r="D3152" i="19"/>
  <c r="E3152" i="19"/>
  <c r="F3152" i="19"/>
  <c r="A3153" i="19"/>
  <c r="B3153" i="19"/>
  <c r="C3153" i="19"/>
  <c r="D3153" i="19"/>
  <c r="E3153" i="19"/>
  <c r="F3153" i="19"/>
  <c r="B3154" i="19"/>
  <c r="C3154" i="19"/>
  <c r="D3154" i="19"/>
  <c r="E3154" i="19"/>
  <c r="F3154" i="19"/>
  <c r="B3155" i="19"/>
  <c r="A3155" i="19" s="1"/>
  <c r="C3155" i="19"/>
  <c r="D3155" i="19"/>
  <c r="E3155" i="19"/>
  <c r="F3155" i="19" s="1"/>
  <c r="B3156" i="19"/>
  <c r="A3156" i="19" s="1"/>
  <c r="C3156" i="19"/>
  <c r="D3156" i="19"/>
  <c r="E3156" i="19"/>
  <c r="F3156" i="19"/>
  <c r="B3157" i="19"/>
  <c r="A3157" i="19" s="1"/>
  <c r="C3157" i="19"/>
  <c r="D3157" i="19"/>
  <c r="E3157" i="19"/>
  <c r="F3157" i="19"/>
  <c r="B3158" i="19"/>
  <c r="C3158" i="19"/>
  <c r="D3158" i="19"/>
  <c r="E3158" i="19"/>
  <c r="F3158" i="19"/>
  <c r="B3159" i="19"/>
  <c r="A3159" i="19" s="1"/>
  <c r="C3159" i="19"/>
  <c r="D3159" i="19"/>
  <c r="E3159" i="19"/>
  <c r="F3159" i="19"/>
  <c r="B3160" i="19"/>
  <c r="A3160" i="19" s="1"/>
  <c r="C3160" i="19"/>
  <c r="D3160" i="19"/>
  <c r="E3160" i="19"/>
  <c r="F3160" i="19"/>
  <c r="B3161" i="19"/>
  <c r="A3161" i="19" s="1"/>
  <c r="C3161" i="19"/>
  <c r="D3161" i="19"/>
  <c r="E3161" i="19"/>
  <c r="F3161" i="19"/>
  <c r="B3162" i="19"/>
  <c r="A3162" i="19" s="1"/>
  <c r="C3162" i="19"/>
  <c r="D3162" i="19"/>
  <c r="E3162" i="19"/>
  <c r="F3162" i="19"/>
  <c r="B3163" i="19"/>
  <c r="A3163" i="19" s="1"/>
  <c r="C3163" i="19"/>
  <c r="D3163" i="19"/>
  <c r="E3163" i="19"/>
  <c r="F3163" i="19" s="1"/>
  <c r="B3164" i="19"/>
  <c r="C3164" i="19"/>
  <c r="D3164" i="19"/>
  <c r="E3164" i="19"/>
  <c r="F3164" i="19"/>
  <c r="B3165" i="19"/>
  <c r="A3165" i="19" s="1"/>
  <c r="C3165" i="19"/>
  <c r="D3165" i="19"/>
  <c r="E3165" i="19"/>
  <c r="F3165" i="19"/>
  <c r="B3166" i="19"/>
  <c r="C3166" i="19"/>
  <c r="D3166" i="19"/>
  <c r="E3166" i="19"/>
  <c r="F3166" i="19"/>
  <c r="B3167" i="19"/>
  <c r="C3167" i="19"/>
  <c r="D3167" i="19"/>
  <c r="E3167" i="19"/>
  <c r="F3167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B3170" i="19"/>
  <c r="C3170" i="19"/>
  <c r="D3170" i="19"/>
  <c r="E3170" i="19"/>
  <c r="F3170" i="19"/>
  <c r="B3171" i="19"/>
  <c r="C3171" i="19"/>
  <c r="D3171" i="19"/>
  <c r="E3171" i="19"/>
  <c r="F3171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B3174" i="19"/>
  <c r="C3174" i="19"/>
  <c r="D3174" i="19"/>
  <c r="E3174" i="19"/>
  <c r="F3174" i="19"/>
  <c r="B3175" i="19"/>
  <c r="C3175" i="19"/>
  <c r="D3175" i="19"/>
  <c r="E3175" i="19"/>
  <c r="F3175" i="19"/>
  <c r="B3176" i="19"/>
  <c r="A3176" i="19" s="1"/>
  <c r="C3176" i="19"/>
  <c r="D3176" i="19"/>
  <c r="E3176" i="19"/>
  <c r="F3176" i="19"/>
  <c r="A3177" i="19"/>
  <c r="B3177" i="19"/>
  <c r="C3177" i="19"/>
  <c r="D3177" i="19"/>
  <c r="E3177" i="19"/>
  <c r="F3177" i="19"/>
  <c r="B3178" i="19"/>
  <c r="C3178" i="19"/>
  <c r="D3178" i="19"/>
  <c r="E3178" i="19"/>
  <c r="F3178" i="19"/>
  <c r="B3179" i="19"/>
  <c r="A3179" i="19" s="1"/>
  <c r="C3179" i="19"/>
  <c r="D3179" i="19"/>
  <c r="E3179" i="19"/>
  <c r="F3179" i="19" s="1"/>
  <c r="B3180" i="19"/>
  <c r="A3180" i="19" s="1"/>
  <c r="C3180" i="19"/>
  <c r="D3180" i="19"/>
  <c r="E3180" i="19"/>
  <c r="F3180" i="19"/>
  <c r="B3181" i="19"/>
  <c r="C3181" i="19"/>
  <c r="D3181" i="19"/>
  <c r="E3181" i="19"/>
  <c r="F3181" i="19"/>
  <c r="B3182" i="19"/>
  <c r="A3182" i="19" s="1"/>
  <c r="C3182" i="19"/>
  <c r="D3182" i="19"/>
  <c r="E3182" i="19"/>
  <c r="F3182" i="19"/>
  <c r="B3183" i="19"/>
  <c r="C3183" i="19"/>
  <c r="D3183" i="19"/>
  <c r="E3183" i="19"/>
  <c r="F3183" i="19" s="1"/>
  <c r="B3184" i="19"/>
  <c r="A3184" i="19" s="1"/>
  <c r="C3184" i="19"/>
  <c r="D3184" i="19"/>
  <c r="E3184" i="19"/>
  <c r="F3184" i="19"/>
  <c r="B3185" i="19"/>
  <c r="A3185" i="19" s="1"/>
  <c r="C3185" i="19"/>
  <c r="D3185" i="19"/>
  <c r="E3185" i="19"/>
  <c r="F3185" i="19"/>
  <c r="B3186" i="19"/>
  <c r="C3186" i="19"/>
  <c r="D3186" i="19"/>
  <c r="E3186" i="19"/>
  <c r="F3186" i="19"/>
  <c r="B3187" i="19"/>
  <c r="A3187" i="19" s="1"/>
  <c r="C3187" i="19"/>
  <c r="D3187" i="19"/>
  <c r="E3187" i="19"/>
  <c r="F3187" i="19" s="1"/>
  <c r="B3188" i="19"/>
  <c r="A3188" i="19" s="1"/>
  <c r="C3188" i="19"/>
  <c r="D3188" i="19"/>
  <c r="E3188" i="19"/>
  <c r="F3188" i="19"/>
  <c r="B3189" i="19"/>
  <c r="A3189" i="19" s="1"/>
  <c r="C3189" i="19"/>
  <c r="D3189" i="19"/>
  <c r="E3189" i="19"/>
  <c r="F3189" i="19"/>
  <c r="B3190" i="19"/>
  <c r="C3190" i="19"/>
  <c r="D3190" i="19"/>
  <c r="E3190" i="19"/>
  <c r="F3190" i="19"/>
  <c r="B3191" i="19"/>
  <c r="A3191" i="19" s="1"/>
  <c r="C3191" i="19"/>
  <c r="D3191" i="19"/>
  <c r="E3191" i="19"/>
  <c r="F3191" i="19"/>
  <c r="B3192" i="19"/>
  <c r="C3192" i="19"/>
  <c r="D3192" i="19"/>
  <c r="E3192" i="19"/>
  <c r="F3192" i="19"/>
  <c r="B3193" i="19"/>
  <c r="A3193" i="19" s="1"/>
  <c r="C3193" i="19"/>
  <c r="D3193" i="19"/>
  <c r="E3193" i="19"/>
  <c r="F3193" i="19"/>
  <c r="B3194" i="19"/>
  <c r="A3194" i="19" s="1"/>
  <c r="C3194" i="19"/>
  <c r="D3194" i="19"/>
  <c r="E3194" i="19"/>
  <c r="F3194" i="19"/>
  <c r="B3195" i="19"/>
  <c r="C3195" i="19"/>
  <c r="D3195" i="19"/>
  <c r="E3195" i="19"/>
  <c r="F3195" i="19" s="1"/>
  <c r="B3196" i="19"/>
  <c r="C3196" i="19"/>
  <c r="D3196" i="19"/>
  <c r="E3196" i="19"/>
  <c r="F3196" i="19"/>
  <c r="B3197" i="19"/>
  <c r="A3197" i="19" s="1"/>
  <c r="C3197" i="19"/>
  <c r="D3197" i="19"/>
  <c r="E3197" i="19"/>
  <c r="F3197" i="19"/>
  <c r="B3198" i="19"/>
  <c r="C3198" i="19"/>
  <c r="D3198" i="19"/>
  <c r="E3198" i="19"/>
  <c r="F3198" i="19"/>
  <c r="B3199" i="19"/>
  <c r="C3199" i="19"/>
  <c r="D3199" i="19"/>
  <c r="E3199" i="19"/>
  <c r="F3199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B3202" i="19"/>
  <c r="C3202" i="19"/>
  <c r="D3202" i="19"/>
  <c r="E3202" i="19"/>
  <c r="F3202" i="19"/>
  <c r="B3203" i="19"/>
  <c r="C3203" i="19"/>
  <c r="D3203" i="19"/>
  <c r="E3203" i="19"/>
  <c r="F3203" i="19"/>
  <c r="B3204" i="19"/>
  <c r="A3204" i="19" s="1"/>
  <c r="C3204" i="19"/>
  <c r="D3204" i="19"/>
  <c r="E3204" i="19"/>
  <c r="F3204" i="19"/>
  <c r="A3205" i="19"/>
  <c r="B3205" i="19"/>
  <c r="C3205" i="19"/>
  <c r="D3205" i="19"/>
  <c r="E3205" i="19"/>
  <c r="F3205" i="19"/>
  <c r="B3206" i="19"/>
  <c r="C3206" i="19"/>
  <c r="D3206" i="19"/>
  <c r="E3206" i="19"/>
  <c r="F3206" i="19"/>
  <c r="B3207" i="19"/>
  <c r="A3207" i="19" s="1"/>
  <c r="C3207" i="19"/>
  <c r="D3207" i="19"/>
  <c r="E3207" i="19"/>
  <c r="F3207" i="19"/>
  <c r="B3208" i="19"/>
  <c r="A3208" i="19" s="1"/>
  <c r="C3208" i="19"/>
  <c r="D3208" i="19"/>
  <c r="E3208" i="19"/>
  <c r="F3208" i="19"/>
  <c r="B3209" i="19"/>
  <c r="C3209" i="19"/>
  <c r="D3209" i="19"/>
  <c r="A3209" i="19" s="1"/>
  <c r="E3209" i="19"/>
  <c r="F3209" i="19"/>
  <c r="B3210" i="19"/>
  <c r="A3210" i="19" s="1"/>
  <c r="C3210" i="19"/>
  <c r="D3210" i="19"/>
  <c r="E3210" i="19"/>
  <c r="F3210" i="19"/>
  <c r="B3211" i="19"/>
  <c r="A3211" i="19" s="1"/>
  <c r="C3211" i="19"/>
  <c r="D3211" i="19"/>
  <c r="E3211" i="19"/>
  <c r="F3211" i="19" s="1"/>
  <c r="B3212" i="19"/>
  <c r="A3212" i="19" s="1"/>
  <c r="C3212" i="19"/>
  <c r="D3212" i="19"/>
  <c r="E3212" i="19"/>
  <c r="F3212" i="19"/>
  <c r="B3213" i="19"/>
  <c r="C3213" i="19"/>
  <c r="D3213" i="19"/>
  <c r="E3213" i="19"/>
  <c r="F3213" i="19"/>
  <c r="B3214" i="19"/>
  <c r="A3214" i="19" s="1"/>
  <c r="C3214" i="19"/>
  <c r="D3214" i="19"/>
  <c r="E3214" i="19"/>
  <c r="F3214" i="19"/>
  <c r="B3215" i="19"/>
  <c r="A3215" i="19" s="1"/>
  <c r="C3215" i="19"/>
  <c r="D3215" i="19"/>
  <c r="E3215" i="19"/>
  <c r="F3215" i="19" s="1"/>
  <c r="B3216" i="19"/>
  <c r="A3216" i="19" s="1"/>
  <c r="C3216" i="19"/>
  <c r="D3216" i="19"/>
  <c r="E3216" i="19"/>
  <c r="F3216" i="19"/>
  <c r="A3217" i="19"/>
  <c r="B3217" i="19"/>
  <c r="C3217" i="19"/>
  <c r="D3217" i="19"/>
  <c r="E3217" i="19"/>
  <c r="F3217" i="19"/>
  <c r="B3218" i="19"/>
  <c r="C3218" i="19"/>
  <c r="D3218" i="19"/>
  <c r="E3218" i="19"/>
  <c r="F3218" i="19"/>
  <c r="B3219" i="19"/>
  <c r="A3219" i="19" s="1"/>
  <c r="C3219" i="19"/>
  <c r="D3219" i="19"/>
  <c r="E3219" i="19"/>
  <c r="F3219" i="19" s="1"/>
  <c r="B3220" i="19"/>
  <c r="A3220" i="19" s="1"/>
  <c r="C3220" i="19"/>
  <c r="D3220" i="19"/>
  <c r="E3220" i="19"/>
  <c r="F3220" i="19"/>
  <c r="B3221" i="19"/>
  <c r="C3221" i="19"/>
  <c r="D3221" i="19"/>
  <c r="E3221" i="19"/>
  <c r="F3221" i="19"/>
  <c r="B3222" i="19"/>
  <c r="C3222" i="19"/>
  <c r="D3222" i="19"/>
  <c r="E3222" i="19"/>
  <c r="F3222" i="19"/>
  <c r="B3223" i="19"/>
  <c r="A3223" i="19" s="1"/>
  <c r="C3223" i="19"/>
  <c r="D3223" i="19"/>
  <c r="E3223" i="19"/>
  <c r="F3223" i="19"/>
  <c r="B3224" i="19"/>
  <c r="C3224" i="19"/>
  <c r="D3224" i="19"/>
  <c r="E3224" i="19"/>
  <c r="F3224" i="19"/>
  <c r="B3225" i="19"/>
  <c r="A3225" i="19" s="1"/>
  <c r="C3225" i="19"/>
  <c r="D3225" i="19"/>
  <c r="E3225" i="19"/>
  <c r="F3225" i="19"/>
  <c r="B3226" i="19"/>
  <c r="C3226" i="19"/>
  <c r="D3226" i="19"/>
  <c r="E3226" i="19"/>
  <c r="F3226" i="19"/>
  <c r="B3227" i="19"/>
  <c r="C3227" i="19"/>
  <c r="D3227" i="19"/>
  <c r="E3227" i="19"/>
  <c r="F3227" i="19"/>
  <c r="B3228" i="19"/>
  <c r="C3228" i="19"/>
  <c r="D3228" i="19"/>
  <c r="E3228" i="19"/>
  <c r="F3228" i="19"/>
  <c r="B3229" i="19"/>
  <c r="A3229" i="19" s="1"/>
  <c r="C3229" i="19"/>
  <c r="D3229" i="19"/>
  <c r="E3229" i="19"/>
  <c r="F3229" i="19"/>
  <c r="B3230" i="19"/>
  <c r="C3230" i="19"/>
  <c r="D3230" i="19"/>
  <c r="E3230" i="19"/>
  <c r="F3230" i="19"/>
  <c r="B3231" i="19"/>
  <c r="C3231" i="19"/>
  <c r="D3231" i="19"/>
  <c r="E3231" i="19"/>
  <c r="F3231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B3234" i="19"/>
  <c r="C3234" i="19"/>
  <c r="D3234" i="19"/>
  <c r="E3234" i="19"/>
  <c r="F3234" i="19"/>
  <c r="B3235" i="19"/>
  <c r="C3235" i="19"/>
  <c r="D3235" i="19"/>
  <c r="E3235" i="19"/>
  <c r="F3235" i="19"/>
  <c r="B3236" i="19"/>
  <c r="A3236" i="19" s="1"/>
  <c r="C3236" i="19"/>
  <c r="D3236" i="19"/>
  <c r="E3236" i="19"/>
  <c r="F3236" i="19"/>
  <c r="B3237" i="19"/>
  <c r="C3237" i="19"/>
  <c r="D3237" i="19"/>
  <c r="A3237" i="19" s="1"/>
  <c r="E3237" i="19"/>
  <c r="F3237" i="19"/>
  <c r="B3238" i="19"/>
  <c r="C3238" i="19"/>
  <c r="D3238" i="19"/>
  <c r="E3238" i="19"/>
  <c r="F3238" i="19"/>
  <c r="B3239" i="19"/>
  <c r="A3239" i="19" s="1"/>
  <c r="C3239" i="19"/>
  <c r="D3239" i="19"/>
  <c r="E3239" i="19"/>
  <c r="F3239" i="19"/>
  <c r="B3240" i="19"/>
  <c r="A3240" i="19" s="1"/>
  <c r="C3240" i="19"/>
  <c r="D3240" i="19"/>
  <c r="E3240" i="19"/>
  <c r="F3240" i="19"/>
  <c r="A3241" i="19"/>
  <c r="B3241" i="19"/>
  <c r="C3241" i="19"/>
  <c r="D3241" i="19"/>
  <c r="E3241" i="19"/>
  <c r="F3241" i="19"/>
  <c r="B3242" i="19"/>
  <c r="A3242" i="19" s="1"/>
  <c r="C3242" i="19"/>
  <c r="D3242" i="19"/>
  <c r="E3242" i="19"/>
  <c r="F3242" i="19"/>
  <c r="B3243" i="19"/>
  <c r="A3243" i="19" s="1"/>
  <c r="C3243" i="19"/>
  <c r="D3243" i="19"/>
  <c r="E3243" i="19"/>
  <c r="F3243" i="19" s="1"/>
  <c r="B3244" i="19"/>
  <c r="C3244" i="19"/>
  <c r="D3244" i="19"/>
  <c r="E3244" i="19"/>
  <c r="F3244" i="19"/>
  <c r="B3245" i="19"/>
  <c r="A3245" i="19" s="1"/>
  <c r="C3245" i="19"/>
  <c r="D3245" i="19"/>
  <c r="E3245" i="19"/>
  <c r="F3245" i="19"/>
  <c r="B3246" i="19"/>
  <c r="A3246" i="19" s="1"/>
  <c r="C3246" i="19"/>
  <c r="D3246" i="19"/>
  <c r="E3246" i="19"/>
  <c r="F3246" i="19"/>
  <c r="B3247" i="19"/>
  <c r="A3247" i="19" s="1"/>
  <c r="C3247" i="19"/>
  <c r="D3247" i="19"/>
  <c r="E3247" i="19"/>
  <c r="F3247" i="19" s="1"/>
  <c r="B3248" i="19"/>
  <c r="A3248" i="19" s="1"/>
  <c r="C3248" i="19"/>
  <c r="D3248" i="19"/>
  <c r="E3248" i="19"/>
  <c r="F3248" i="19"/>
  <c r="B3249" i="19"/>
  <c r="A3249" i="19" s="1"/>
  <c r="C3249" i="19"/>
  <c r="D3249" i="19"/>
  <c r="E3249" i="19"/>
  <c r="F3249" i="19"/>
  <c r="B3250" i="19"/>
  <c r="A3250" i="19" s="1"/>
  <c r="C3250" i="19"/>
  <c r="D3250" i="19"/>
  <c r="E3250" i="19"/>
  <c r="F3250" i="19"/>
  <c r="B3251" i="19"/>
  <c r="A3251" i="19" s="1"/>
  <c r="C3251" i="19"/>
  <c r="D3251" i="19"/>
  <c r="E3251" i="19"/>
  <c r="F3251" i="19" s="1"/>
  <c r="B3252" i="19"/>
  <c r="A3252" i="19" s="1"/>
  <c r="C3252" i="19"/>
  <c r="D3252" i="19"/>
  <c r="E3252" i="19"/>
  <c r="F3252" i="19"/>
  <c r="B3253" i="19"/>
  <c r="C3253" i="19"/>
  <c r="D3253" i="19"/>
  <c r="E3253" i="19"/>
  <c r="F3253" i="19"/>
  <c r="B3254" i="19"/>
  <c r="C3254" i="19"/>
  <c r="D3254" i="19"/>
  <c r="E3254" i="19"/>
  <c r="F3254" i="19"/>
  <c r="AE3254" i="19" s="1"/>
  <c r="A3255" i="19"/>
  <c r="B3255" i="19"/>
  <c r="C3255" i="19"/>
  <c r="D3255" i="19"/>
  <c r="E3255" i="19"/>
  <c r="F3255" i="19" s="1"/>
  <c r="B3256" i="19"/>
  <c r="C3256" i="19"/>
  <c r="A3256" i="19" s="1"/>
  <c r="D3256" i="19"/>
  <c r="E3256" i="19"/>
  <c r="F3256" i="19" s="1"/>
  <c r="A3257" i="19"/>
  <c r="B3257" i="19"/>
  <c r="C3257" i="19"/>
  <c r="D3257" i="19"/>
  <c r="E3257" i="19"/>
  <c r="F3257" i="19" s="1"/>
  <c r="B3258" i="19"/>
  <c r="A3258" i="19" s="1"/>
  <c r="C3258" i="19"/>
  <c r="D3258" i="19"/>
  <c r="E3258" i="19"/>
  <c r="F3258" i="19" s="1"/>
  <c r="B3259" i="19"/>
  <c r="C3259" i="19"/>
  <c r="A3259" i="19" s="1"/>
  <c r="D3259" i="19"/>
  <c r="E3259" i="19"/>
  <c r="F3259" i="19" s="1"/>
  <c r="B3260" i="19"/>
  <c r="C3260" i="19"/>
  <c r="A3260" i="19" s="1"/>
  <c r="D3260" i="19"/>
  <c r="E3260" i="19"/>
  <c r="F3260" i="19" s="1"/>
  <c r="A3261" i="19"/>
  <c r="B3261" i="19"/>
  <c r="C3261" i="19"/>
  <c r="D3261" i="19"/>
  <c r="E3261" i="19"/>
  <c r="F3261" i="19" s="1"/>
  <c r="B3262" i="19"/>
  <c r="A3262" i="19" s="1"/>
  <c r="C3262" i="19"/>
  <c r="D3262" i="19"/>
  <c r="E3262" i="19"/>
  <c r="F3262" i="19" s="1"/>
  <c r="B3263" i="19"/>
  <c r="C3263" i="19"/>
  <c r="A3263" i="19" s="1"/>
  <c r="D3263" i="19"/>
  <c r="E3263" i="19"/>
  <c r="F3263" i="19" s="1"/>
  <c r="B3264" i="19"/>
  <c r="C3264" i="19"/>
  <c r="A3264" i="19" s="1"/>
  <c r="D3264" i="19"/>
  <c r="E3264" i="19"/>
  <c r="F3264" i="19"/>
  <c r="B3265" i="19"/>
  <c r="C3265" i="19"/>
  <c r="A3265" i="19" s="1"/>
  <c r="D3265" i="19"/>
  <c r="E3265" i="19"/>
  <c r="F3265" i="19" s="1"/>
  <c r="B3266" i="19"/>
  <c r="A3266" i="19" s="1"/>
  <c r="C3266" i="19"/>
  <c r="D3266" i="19"/>
  <c r="E3266" i="19"/>
  <c r="F3266" i="19" s="1"/>
  <c r="B3267" i="19"/>
  <c r="C3267" i="19"/>
  <c r="A3267" i="19" s="1"/>
  <c r="D3267" i="19"/>
  <c r="E3267" i="19"/>
  <c r="F3267" i="19" s="1"/>
  <c r="A3268" i="19"/>
  <c r="B3268" i="19"/>
  <c r="C3268" i="19"/>
  <c r="D3268" i="19"/>
  <c r="E3268" i="19"/>
  <c r="F3268" i="19" s="1"/>
  <c r="B3269" i="19"/>
  <c r="C3269" i="19"/>
  <c r="A3269" i="19" s="1"/>
  <c r="D3269" i="19"/>
  <c r="E3269" i="19"/>
  <c r="F3269" i="19" s="1"/>
  <c r="B3270" i="19"/>
  <c r="C3270" i="19"/>
  <c r="D3270" i="19"/>
  <c r="E3270" i="19"/>
  <c r="F3270" i="19" s="1"/>
  <c r="A3271" i="19"/>
  <c r="B3271" i="19"/>
  <c r="C3271" i="19"/>
  <c r="D3271" i="19"/>
  <c r="E3271" i="19"/>
  <c r="F3271" i="19" s="1"/>
  <c r="A3272" i="19"/>
  <c r="B3272" i="19"/>
  <c r="C3272" i="19"/>
  <c r="D3272" i="19"/>
  <c r="E3272" i="19"/>
  <c r="F3272" i="19"/>
  <c r="B3273" i="19"/>
  <c r="C3273" i="19"/>
  <c r="A3273" i="19" s="1"/>
  <c r="D3273" i="19"/>
  <c r="E3273" i="19"/>
  <c r="F3273" i="19" s="1"/>
  <c r="B3274" i="19"/>
  <c r="C3274" i="19"/>
  <c r="A3274" i="19" s="1"/>
  <c r="D3274" i="19"/>
  <c r="E3274" i="19"/>
  <c r="F3274" i="19" s="1"/>
  <c r="A3275" i="19"/>
  <c r="B3275" i="19"/>
  <c r="C3275" i="19"/>
  <c r="D3275" i="19"/>
  <c r="E3275" i="19"/>
  <c r="F3275" i="19" s="1"/>
  <c r="A3276" i="19"/>
  <c r="B3276" i="19"/>
  <c r="C3276" i="19"/>
  <c r="D3276" i="19"/>
  <c r="E3276" i="19"/>
  <c r="F3276" i="19"/>
  <c r="B3277" i="19"/>
  <c r="C3277" i="19"/>
  <c r="A3277" i="19" s="1"/>
  <c r="D3277" i="19"/>
  <c r="E3277" i="19"/>
  <c r="F3277" i="19" s="1"/>
  <c r="A3278" i="19"/>
  <c r="B3278" i="19"/>
  <c r="C3278" i="19"/>
  <c r="D3278" i="19"/>
  <c r="E3278" i="19"/>
  <c r="F3278" i="19" s="1"/>
  <c r="B3279" i="19"/>
  <c r="C3279" i="19"/>
  <c r="D3279" i="19"/>
  <c r="A3279" i="19" s="1"/>
  <c r="E3279" i="19"/>
  <c r="F3279" i="19" s="1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 s="1"/>
  <c r="B3282" i="19"/>
  <c r="C3282" i="19"/>
  <c r="D3282" i="19"/>
  <c r="A3282" i="19" s="1"/>
  <c r="E3282" i="19"/>
  <c r="F3282" i="19" s="1"/>
  <c r="B3283" i="19"/>
  <c r="C3283" i="19"/>
  <c r="D3283" i="19"/>
  <c r="A3283" i="19" s="1"/>
  <c r="E3283" i="19"/>
  <c r="F3283" i="19"/>
  <c r="A3284" i="19"/>
  <c r="B3284" i="19"/>
  <c r="C3284" i="19"/>
  <c r="D3284" i="19"/>
  <c r="E3284" i="19"/>
  <c r="F3284" i="19"/>
  <c r="B3285" i="19"/>
  <c r="C3285" i="19"/>
  <c r="D3285" i="19"/>
  <c r="E3285" i="19"/>
  <c r="F3285" i="19" s="1"/>
  <c r="A3286" i="19"/>
  <c r="B3286" i="19"/>
  <c r="C3286" i="19"/>
  <c r="D3286" i="19"/>
  <c r="E3286" i="19"/>
  <c r="F3286" i="19" s="1"/>
  <c r="A3287" i="19"/>
  <c r="B3287" i="19"/>
  <c r="C3287" i="19"/>
  <c r="D3287" i="19"/>
  <c r="E3287" i="19"/>
  <c r="F3287" i="19"/>
  <c r="B3288" i="19"/>
  <c r="C3288" i="19"/>
  <c r="A3288" i="19" s="1"/>
  <c r="D3288" i="19"/>
  <c r="E3288" i="19"/>
  <c r="F3288" i="19"/>
  <c r="B3289" i="19"/>
  <c r="A3289" i="19" s="1"/>
  <c r="C3289" i="19"/>
  <c r="D3289" i="19"/>
  <c r="E3289" i="19"/>
  <c r="F3289" i="19" s="1"/>
  <c r="B3290" i="19"/>
  <c r="C3290" i="19"/>
  <c r="D3290" i="19"/>
  <c r="E3290" i="19"/>
  <c r="F3290" i="19" s="1"/>
  <c r="B3291" i="19"/>
  <c r="C3291" i="19"/>
  <c r="A3291" i="19" s="1"/>
  <c r="D3291" i="19"/>
  <c r="E3291" i="19"/>
  <c r="F3291" i="19"/>
  <c r="A3292" i="19"/>
  <c r="B3292" i="19"/>
  <c r="C3292" i="19"/>
  <c r="D3292" i="19"/>
  <c r="E3292" i="19"/>
  <c r="F3292" i="19" s="1"/>
  <c r="B3293" i="19"/>
  <c r="A3293" i="19" s="1"/>
  <c r="C3293" i="19"/>
  <c r="D3293" i="19"/>
  <c r="E3293" i="19"/>
  <c r="F3293" i="19" s="1"/>
  <c r="B3294" i="19"/>
  <c r="A3294" i="19" s="1"/>
  <c r="C3294" i="19"/>
  <c r="D3294" i="19"/>
  <c r="E3294" i="19"/>
  <c r="F3294" i="19" s="1"/>
  <c r="B3295" i="19"/>
  <c r="C3295" i="19"/>
  <c r="D3295" i="19"/>
  <c r="A3295" i="19" s="1"/>
  <c r="E3295" i="19"/>
  <c r="F3295" i="19" s="1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 s="1"/>
  <c r="B3298" i="19"/>
  <c r="C3298" i="19"/>
  <c r="A3298" i="19" s="1"/>
  <c r="D3298" i="19"/>
  <c r="E3298" i="19"/>
  <c r="F3298" i="19" s="1"/>
  <c r="B3299" i="19"/>
  <c r="C3299" i="19"/>
  <c r="D3299" i="19"/>
  <c r="A3299" i="19" s="1"/>
  <c r="E3299" i="19"/>
  <c r="F3299" i="19"/>
  <c r="A3300" i="19"/>
  <c r="B3300" i="19"/>
  <c r="C3300" i="19"/>
  <c r="D3300" i="19"/>
  <c r="E3300" i="19"/>
  <c r="F3300" i="19"/>
  <c r="B3301" i="19"/>
  <c r="C3301" i="19"/>
  <c r="D3301" i="19"/>
  <c r="E3301" i="19"/>
  <c r="F3301" i="19" s="1"/>
  <c r="B3302" i="19"/>
  <c r="C3302" i="19"/>
  <c r="A3302" i="19" s="1"/>
  <c r="D3302" i="19"/>
  <c r="E3302" i="19"/>
  <c r="F3302" i="19" s="1"/>
  <c r="A3303" i="19"/>
  <c r="B3303" i="19"/>
  <c r="C3303" i="19"/>
  <c r="D3303" i="19"/>
  <c r="E3303" i="19"/>
  <c r="F3303" i="19"/>
  <c r="B3304" i="19"/>
  <c r="C3304" i="19"/>
  <c r="A3304" i="19" s="1"/>
  <c r="D3304" i="19"/>
  <c r="E3304" i="19"/>
  <c r="F3304" i="19"/>
  <c r="B3305" i="19"/>
  <c r="A3305" i="19" s="1"/>
  <c r="C3305" i="19"/>
  <c r="D3305" i="19"/>
  <c r="E3305" i="19"/>
  <c r="F3305" i="19" s="1"/>
  <c r="B3306" i="19"/>
  <c r="C3306" i="19"/>
  <c r="D3306" i="19"/>
  <c r="E3306" i="19"/>
  <c r="F3306" i="19" s="1"/>
  <c r="B3307" i="19"/>
  <c r="C3307" i="19"/>
  <c r="A3307" i="19" s="1"/>
  <c r="D3307" i="19"/>
  <c r="E3307" i="19"/>
  <c r="F3307" i="19"/>
  <c r="A3308" i="19"/>
  <c r="B3308" i="19"/>
  <c r="C3308" i="19"/>
  <c r="D3308" i="19"/>
  <c r="E3308" i="19"/>
  <c r="F3308" i="19" s="1"/>
  <c r="B3309" i="19"/>
  <c r="A3309" i="19" s="1"/>
  <c r="C3309" i="19"/>
  <c r="D3309" i="19"/>
  <c r="E3309" i="19"/>
  <c r="F3309" i="19" s="1"/>
  <c r="B3310" i="19"/>
  <c r="A3310" i="19" s="1"/>
  <c r="C3310" i="19"/>
  <c r="D3310" i="19"/>
  <c r="E3310" i="19"/>
  <c r="F3310" i="19" s="1"/>
  <c r="B3311" i="19"/>
  <c r="C3311" i="19"/>
  <c r="D3311" i="19"/>
  <c r="A3311" i="19" s="1"/>
  <c r="E3311" i="19"/>
  <c r="F3311" i="19" s="1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 s="1"/>
  <c r="A3314" i="19"/>
  <c r="B3314" i="19"/>
  <c r="C3314" i="19"/>
  <c r="D3314" i="19"/>
  <c r="E3314" i="19"/>
  <c r="F3314" i="19" s="1"/>
  <c r="B3315" i="19"/>
  <c r="C3315" i="19"/>
  <c r="D3315" i="19"/>
  <c r="A3315" i="19" s="1"/>
  <c r="E3315" i="19"/>
  <c r="F3315" i="19"/>
  <c r="A3316" i="19"/>
  <c r="B3316" i="19"/>
  <c r="C3316" i="19"/>
  <c r="D3316" i="19"/>
  <c r="E3316" i="19"/>
  <c r="F3316" i="19"/>
  <c r="B3317" i="19"/>
  <c r="A3317" i="19" s="1"/>
  <c r="C3317" i="19"/>
  <c r="D3317" i="19"/>
  <c r="E3317" i="19"/>
  <c r="F3317" i="19" s="1"/>
  <c r="A3318" i="19"/>
  <c r="B3318" i="19"/>
  <c r="C3318" i="19"/>
  <c r="D3318" i="19"/>
  <c r="E3318" i="19"/>
  <c r="F3318" i="19" s="1"/>
  <c r="A3319" i="19"/>
  <c r="B3319" i="19"/>
  <c r="C3319" i="19"/>
  <c r="D3319" i="19"/>
  <c r="E3319" i="19"/>
  <c r="F3319" i="19"/>
  <c r="B3320" i="19"/>
  <c r="C3320" i="19"/>
  <c r="A3320" i="19" s="1"/>
  <c r="D3320" i="19"/>
  <c r="E3320" i="19"/>
  <c r="F3320" i="19"/>
  <c r="B3321" i="19"/>
  <c r="A3321" i="19" s="1"/>
  <c r="C3321" i="19"/>
  <c r="D3321" i="19"/>
  <c r="E3321" i="19"/>
  <c r="F3321" i="19" s="1"/>
  <c r="B3322" i="19"/>
  <c r="A3322" i="19" s="1"/>
  <c r="C3322" i="19"/>
  <c r="D3322" i="19"/>
  <c r="E3322" i="19"/>
  <c r="F3322" i="19" s="1"/>
  <c r="B3323" i="19"/>
  <c r="C3323" i="19"/>
  <c r="A3323" i="19" s="1"/>
  <c r="D3323" i="19"/>
  <c r="E3323" i="19"/>
  <c r="F3323" i="19"/>
  <c r="A3324" i="19"/>
  <c r="B3324" i="19"/>
  <c r="C3324" i="19"/>
  <c r="D3324" i="19"/>
  <c r="E3324" i="19"/>
  <c r="F3324" i="19" s="1"/>
  <c r="B3325" i="19"/>
  <c r="A3325" i="19" s="1"/>
  <c r="C3325" i="19"/>
  <c r="D3325" i="19"/>
  <c r="E3325" i="19"/>
  <c r="F3325" i="19" s="1"/>
  <c r="B3326" i="19"/>
  <c r="A3326" i="19" s="1"/>
  <c r="C3326" i="19"/>
  <c r="D3326" i="19"/>
  <c r="E3326" i="19"/>
  <c r="F3326" i="19" s="1"/>
  <c r="B3327" i="19"/>
  <c r="C3327" i="19"/>
  <c r="D3327" i="19"/>
  <c r="A3327" i="19" s="1"/>
  <c r="E3327" i="19"/>
  <c r="F3327" i="19" s="1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 s="1"/>
  <c r="B3330" i="19"/>
  <c r="C3330" i="19"/>
  <c r="A3330" i="19" s="1"/>
  <c r="D3330" i="19"/>
  <c r="E3330" i="19"/>
  <c r="F3330" i="19" s="1"/>
  <c r="B3331" i="19"/>
  <c r="C3331" i="19"/>
  <c r="D3331" i="19"/>
  <c r="A3331" i="19" s="1"/>
  <c r="E3331" i="19"/>
  <c r="F3331" i="19"/>
  <c r="A3332" i="19"/>
  <c r="B3332" i="19"/>
  <c r="C3332" i="19"/>
  <c r="D3332" i="19"/>
  <c r="E3332" i="19"/>
  <c r="F3332" i="19"/>
  <c r="B3333" i="19"/>
  <c r="C3333" i="19"/>
  <c r="D3333" i="19"/>
  <c r="E3333" i="19"/>
  <c r="F3333" i="19" s="1"/>
  <c r="B3334" i="19"/>
  <c r="C3334" i="19"/>
  <c r="A3334" i="19" s="1"/>
  <c r="D3334" i="19"/>
  <c r="E3334" i="19"/>
  <c r="F3334" i="19" s="1"/>
  <c r="A3335" i="19"/>
  <c r="B3335" i="19"/>
  <c r="C3335" i="19"/>
  <c r="D3335" i="19"/>
  <c r="E3335" i="19"/>
  <c r="F3335" i="19"/>
  <c r="B3336" i="19"/>
  <c r="C3336" i="19"/>
  <c r="A3336" i="19" s="1"/>
  <c r="D3336" i="19"/>
  <c r="E3336" i="19"/>
  <c r="F3336" i="19"/>
  <c r="B3337" i="19"/>
  <c r="A3337" i="19" s="1"/>
  <c r="C3337" i="19"/>
  <c r="D3337" i="19"/>
  <c r="E3337" i="19"/>
  <c r="F3337" i="19" s="1"/>
  <c r="B3338" i="19"/>
  <c r="C3338" i="19"/>
  <c r="D3338" i="19"/>
  <c r="E3338" i="19"/>
  <c r="F3338" i="19" s="1"/>
  <c r="B3339" i="19"/>
  <c r="C3339" i="19"/>
  <c r="A3339" i="19" s="1"/>
  <c r="D3339" i="19"/>
  <c r="E3339" i="19"/>
  <c r="F3339" i="19"/>
  <c r="A3340" i="19"/>
  <c r="B3340" i="19"/>
  <c r="C3340" i="19"/>
  <c r="D3340" i="19"/>
  <c r="E3340" i="19"/>
  <c r="F3340" i="19" s="1"/>
  <c r="B3341" i="19"/>
  <c r="A3341" i="19" s="1"/>
  <c r="C3341" i="19"/>
  <c r="D3341" i="19"/>
  <c r="E3341" i="19"/>
  <c r="F3341" i="19" s="1"/>
  <c r="A3342" i="19"/>
  <c r="B3342" i="19"/>
  <c r="C3342" i="19"/>
  <c r="D3342" i="19"/>
  <c r="E3342" i="19"/>
  <c r="F3342" i="19" s="1"/>
  <c r="B3343" i="19"/>
  <c r="C3343" i="19"/>
  <c r="D3343" i="19"/>
  <c r="A3343" i="19" s="1"/>
  <c r="E3343" i="19"/>
  <c r="F3343" i="19" s="1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 s="1"/>
  <c r="B3346" i="19"/>
  <c r="C3346" i="19"/>
  <c r="D3346" i="19"/>
  <c r="A3346" i="19" s="1"/>
  <c r="E3346" i="19"/>
  <c r="F3346" i="19" s="1"/>
  <c r="B3347" i="19"/>
  <c r="C3347" i="19"/>
  <c r="D3347" i="19"/>
  <c r="A3347" i="19" s="1"/>
  <c r="E3347" i="19"/>
  <c r="F3347" i="19"/>
  <c r="A3348" i="19"/>
  <c r="B3348" i="19"/>
  <c r="C3348" i="19"/>
  <c r="D3348" i="19"/>
  <c r="E3348" i="19"/>
  <c r="F3348" i="19"/>
  <c r="B3349" i="19"/>
  <c r="C3349" i="19"/>
  <c r="D3349" i="19"/>
  <c r="E3349" i="19"/>
  <c r="F3349" i="19" s="1"/>
  <c r="A3350" i="19"/>
  <c r="B3350" i="19"/>
  <c r="C3350" i="19"/>
  <c r="D3350" i="19"/>
  <c r="E3350" i="19"/>
  <c r="F3350" i="19" s="1"/>
  <c r="A3351" i="19"/>
  <c r="B3351" i="19"/>
  <c r="C3351" i="19"/>
  <c r="D3351" i="19"/>
  <c r="E3351" i="19"/>
  <c r="F3351" i="19"/>
  <c r="B3352" i="19"/>
  <c r="C3352" i="19"/>
  <c r="A3352" i="19" s="1"/>
  <c r="D3352" i="19"/>
  <c r="E3352" i="19"/>
  <c r="F3352" i="19"/>
  <c r="B3353" i="19"/>
  <c r="A3353" i="19" s="1"/>
  <c r="C3353" i="19"/>
  <c r="D3353" i="19"/>
  <c r="E3353" i="19"/>
  <c r="F3353" i="19" s="1"/>
  <c r="B3354" i="19"/>
  <c r="C3354" i="19"/>
  <c r="D3354" i="19"/>
  <c r="E3354" i="19"/>
  <c r="F3354" i="19" s="1"/>
  <c r="B3355" i="19"/>
  <c r="C3355" i="19"/>
  <c r="A3355" i="19" s="1"/>
  <c r="D3355" i="19"/>
  <c r="E3355" i="19"/>
  <c r="F3355" i="19"/>
  <c r="A3356" i="19"/>
  <c r="B3356" i="19"/>
  <c r="C3356" i="19"/>
  <c r="D3356" i="19"/>
  <c r="E3356" i="19"/>
  <c r="F3356" i="19" s="1"/>
  <c r="B3357" i="19"/>
  <c r="A3357" i="19" s="1"/>
  <c r="C3357" i="19"/>
  <c r="D3357" i="19"/>
  <c r="E3357" i="19"/>
  <c r="F3357" i="19" s="1"/>
  <c r="B3358" i="19"/>
  <c r="A3358" i="19" s="1"/>
  <c r="C3358" i="19"/>
  <c r="D3358" i="19"/>
  <c r="E3358" i="19"/>
  <c r="F3358" i="19" s="1"/>
  <c r="B3359" i="19"/>
  <c r="C3359" i="19"/>
  <c r="D3359" i="19"/>
  <c r="A3359" i="19" s="1"/>
  <c r="E3359" i="19"/>
  <c r="F3359" i="19" s="1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 s="1"/>
  <c r="B3362" i="19"/>
  <c r="C3362" i="19"/>
  <c r="A3362" i="19" s="1"/>
  <c r="D3362" i="19"/>
  <c r="E3362" i="19"/>
  <c r="F3362" i="19" s="1"/>
  <c r="B3363" i="19"/>
  <c r="C3363" i="19"/>
  <c r="D3363" i="19"/>
  <c r="A3363" i="19" s="1"/>
  <c r="E3363" i="19"/>
  <c r="F3363" i="19"/>
  <c r="A3364" i="19"/>
  <c r="B3364" i="19"/>
  <c r="C3364" i="19"/>
  <c r="D3364" i="19"/>
  <c r="E3364" i="19"/>
  <c r="F3364" i="19"/>
  <c r="B3365" i="19"/>
  <c r="C3365" i="19"/>
  <c r="D3365" i="19"/>
  <c r="E3365" i="19"/>
  <c r="F3365" i="19" s="1"/>
  <c r="B3366" i="19"/>
  <c r="C3366" i="19"/>
  <c r="A3366" i="19" s="1"/>
  <c r="D3366" i="19"/>
  <c r="E3366" i="19"/>
  <c r="F3366" i="19" s="1"/>
  <c r="A3367" i="19"/>
  <c r="B3367" i="19"/>
  <c r="C3367" i="19"/>
  <c r="D3367" i="19"/>
  <c r="E3367" i="19"/>
  <c r="F3367" i="19"/>
  <c r="B3368" i="19"/>
  <c r="C3368" i="19"/>
  <c r="A3368" i="19" s="1"/>
  <c r="D3368" i="19"/>
  <c r="E3368" i="19"/>
  <c r="F3368" i="19"/>
  <c r="B3369" i="19"/>
  <c r="A3369" i="19" s="1"/>
  <c r="C3369" i="19"/>
  <c r="D3369" i="19"/>
  <c r="E3369" i="19"/>
  <c r="F3369" i="19" s="1"/>
  <c r="B3370" i="19"/>
  <c r="C3370" i="19"/>
  <c r="D3370" i="19"/>
  <c r="E3370" i="19"/>
  <c r="F3370" i="19" s="1"/>
  <c r="B3371" i="19"/>
  <c r="C3371" i="19"/>
  <c r="A3371" i="19" s="1"/>
  <c r="D3371" i="19"/>
  <c r="E3371" i="19"/>
  <c r="F3371" i="19"/>
  <c r="A3372" i="19"/>
  <c r="B3372" i="19"/>
  <c r="C3372" i="19"/>
  <c r="D3372" i="19"/>
  <c r="E3372" i="19"/>
  <c r="F3372" i="19" s="1"/>
  <c r="B3373" i="19"/>
  <c r="A3373" i="19" s="1"/>
  <c r="C3373" i="19"/>
  <c r="D3373" i="19"/>
  <c r="E3373" i="19"/>
  <c r="F3373" i="19" s="1"/>
  <c r="B3374" i="19"/>
  <c r="A3374" i="19" s="1"/>
  <c r="C3374" i="19"/>
  <c r="D3374" i="19"/>
  <c r="E3374" i="19"/>
  <c r="F3374" i="19" s="1"/>
  <c r="B3375" i="19"/>
  <c r="C3375" i="19"/>
  <c r="D3375" i="19"/>
  <c r="A3375" i="19" s="1"/>
  <c r="E3375" i="19"/>
  <c r="F3375" i="19" s="1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 s="1"/>
  <c r="A3378" i="19"/>
  <c r="B3378" i="19"/>
  <c r="C3378" i="19"/>
  <c r="D3378" i="19"/>
  <c r="E3378" i="19"/>
  <c r="F3378" i="19" s="1"/>
  <c r="B3379" i="19"/>
  <c r="C3379" i="19"/>
  <c r="D3379" i="19"/>
  <c r="A3379" i="19" s="1"/>
  <c r="E3379" i="19"/>
  <c r="F3379" i="19"/>
  <c r="A3380" i="19"/>
  <c r="B3380" i="19"/>
  <c r="C3380" i="19"/>
  <c r="D3380" i="19"/>
  <c r="E3380" i="19"/>
  <c r="F3380" i="19"/>
  <c r="B3381" i="19"/>
  <c r="A3381" i="19" s="1"/>
  <c r="C3381" i="19"/>
  <c r="D3381" i="19"/>
  <c r="E3381" i="19"/>
  <c r="F3381" i="19" s="1"/>
  <c r="A3382" i="19"/>
  <c r="B3382" i="19"/>
  <c r="C3382" i="19"/>
  <c r="D3382" i="19"/>
  <c r="E3382" i="19"/>
  <c r="F3382" i="19" s="1"/>
  <c r="A3383" i="19"/>
  <c r="B3383" i="19"/>
  <c r="C3383" i="19"/>
  <c r="D3383" i="19"/>
  <c r="E3383" i="19"/>
  <c r="F3383" i="19"/>
  <c r="B3384" i="19"/>
  <c r="C3384" i="19"/>
  <c r="A3384" i="19" s="1"/>
  <c r="D3384" i="19"/>
  <c r="E3384" i="19"/>
  <c r="F3384" i="19"/>
  <c r="B3385" i="19"/>
  <c r="A3385" i="19" s="1"/>
  <c r="C3385" i="19"/>
  <c r="D3385" i="19"/>
  <c r="E3385" i="19"/>
  <c r="F3385" i="19" s="1"/>
  <c r="B3386" i="19"/>
  <c r="A3386" i="19" s="1"/>
  <c r="C3386" i="19"/>
  <c r="D3386" i="19"/>
  <c r="E3386" i="19"/>
  <c r="F3386" i="19" s="1"/>
  <c r="B3387" i="19"/>
  <c r="C3387" i="19"/>
  <c r="A3387" i="19" s="1"/>
  <c r="D3387" i="19"/>
  <c r="E3387" i="19"/>
  <c r="F3387" i="19"/>
  <c r="A3388" i="19"/>
  <c r="B3388" i="19"/>
  <c r="C3388" i="19"/>
  <c r="D3388" i="19"/>
  <c r="E3388" i="19"/>
  <c r="F3388" i="19" s="1"/>
  <c r="AE3388" i="19" s="1"/>
  <c r="A3389" i="19"/>
  <c r="B3389" i="19"/>
  <c r="C3389" i="19"/>
  <c r="D3389" i="19"/>
  <c r="E3389" i="19"/>
  <c r="F3389" i="19"/>
  <c r="AE3389" i="19" s="1"/>
  <c r="B3390" i="19"/>
  <c r="A3390" i="19" s="1"/>
  <c r="C3390" i="19"/>
  <c r="D3390" i="19"/>
  <c r="E3390" i="19"/>
  <c r="F3390" i="19" s="1"/>
  <c r="A3391" i="19"/>
  <c r="B3391" i="19"/>
  <c r="C3391" i="19"/>
  <c r="D3391" i="19"/>
  <c r="E3391" i="19"/>
  <c r="F3391" i="19" s="1"/>
  <c r="B3392" i="19"/>
  <c r="C3392" i="19"/>
  <c r="D3392" i="19"/>
  <c r="A3392" i="19" s="1"/>
  <c r="E3392" i="19"/>
  <c r="F3392" i="19" s="1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 s="1"/>
  <c r="AE3394" i="19"/>
  <c r="B3395" i="19"/>
  <c r="A3395" i="19" s="1"/>
  <c r="C3395" i="19"/>
  <c r="D3395" i="19"/>
  <c r="E3395" i="19"/>
  <c r="F3395" i="19"/>
  <c r="B3396" i="19"/>
  <c r="C3396" i="19"/>
  <c r="D3396" i="19"/>
  <c r="E3396" i="19"/>
  <c r="F3396" i="19" s="1"/>
  <c r="B3397" i="19"/>
  <c r="C3397" i="19"/>
  <c r="D3397" i="19"/>
  <c r="E3397" i="19"/>
  <c r="F3397" i="19"/>
  <c r="B3398" i="19"/>
  <c r="A3398" i="19" s="1"/>
  <c r="C3398" i="19"/>
  <c r="D3398" i="19"/>
  <c r="E3398" i="19"/>
  <c r="F3398" i="19"/>
  <c r="B3399" i="19"/>
  <c r="C3399" i="19"/>
  <c r="D3399" i="19"/>
  <c r="E3399" i="19"/>
  <c r="F3399" i="19"/>
  <c r="B3400" i="19"/>
  <c r="C3400" i="19"/>
  <c r="D3400" i="19"/>
  <c r="E3400" i="19"/>
  <c r="F3400" i="19" s="1"/>
  <c r="B3401" i="19"/>
  <c r="A3401" i="19" s="1"/>
  <c r="C3401" i="19"/>
  <c r="D3401" i="19"/>
  <c r="E3401" i="19"/>
  <c r="F3401" i="19"/>
  <c r="B3402" i="19"/>
  <c r="A3402" i="19" s="1"/>
  <c r="C3402" i="19"/>
  <c r="D3402" i="19"/>
  <c r="E3402" i="19"/>
  <c r="F3402" i="19"/>
  <c r="B3403" i="19"/>
  <c r="A3403" i="19" s="1"/>
  <c r="C3403" i="19"/>
  <c r="D3403" i="19"/>
  <c r="E3403" i="19"/>
  <c r="F3403" i="19"/>
  <c r="B3404" i="19"/>
  <c r="A3404" i="19" s="1"/>
  <c r="C3404" i="19"/>
  <c r="D3404" i="19"/>
  <c r="E3404" i="19"/>
  <c r="F3404" i="19" s="1"/>
  <c r="B3405" i="19"/>
  <c r="C3405" i="19"/>
  <c r="D3405" i="19"/>
  <c r="E3405" i="19"/>
  <c r="F3405" i="19" s="1"/>
  <c r="B3406" i="19"/>
  <c r="C3406" i="19"/>
  <c r="D3406" i="19"/>
  <c r="E3406" i="19"/>
  <c r="F3406" i="19"/>
  <c r="B3407" i="19"/>
  <c r="C3407" i="19"/>
  <c r="D3407" i="19"/>
  <c r="A3407" i="19" s="1"/>
  <c r="E3407" i="19"/>
  <c r="F3407" i="19"/>
  <c r="B3408" i="19"/>
  <c r="C3408" i="19"/>
  <c r="D3408" i="19"/>
  <c r="E3408" i="19"/>
  <c r="F3408" i="19"/>
  <c r="B3409" i="19"/>
  <c r="C3409" i="19"/>
  <c r="D3409" i="19"/>
  <c r="E3409" i="19"/>
  <c r="F3409" i="19"/>
  <c r="B3410" i="19"/>
  <c r="C3410" i="19"/>
  <c r="D3410" i="19"/>
  <c r="A3410" i="19" s="1"/>
  <c r="E3410" i="19"/>
  <c r="F3410" i="19"/>
  <c r="B3411" i="19"/>
  <c r="C3411" i="19"/>
  <c r="D3411" i="19"/>
  <c r="E3411" i="19"/>
  <c r="F3411" i="19"/>
  <c r="B3412" i="19"/>
  <c r="C3412" i="19"/>
  <c r="D3412" i="19"/>
  <c r="E3412" i="19"/>
  <c r="F3412" i="19"/>
  <c r="B3413" i="19"/>
  <c r="C3413" i="19"/>
  <c r="D3413" i="19"/>
  <c r="E3413" i="19"/>
  <c r="F3413" i="19"/>
  <c r="B3414" i="19"/>
  <c r="A3414" i="19" s="1"/>
  <c r="C3414" i="19"/>
  <c r="D3414" i="19"/>
  <c r="E3414" i="19"/>
  <c r="F3414" i="19"/>
  <c r="B3415" i="19"/>
  <c r="A3415" i="19" s="1"/>
  <c r="C3415" i="19"/>
  <c r="D3415" i="19"/>
  <c r="E3415" i="19"/>
  <c r="F3415" i="19"/>
  <c r="B3416" i="19"/>
  <c r="C3416" i="19"/>
  <c r="D3416" i="19"/>
  <c r="E3416" i="19"/>
  <c r="F3416" i="19" s="1"/>
  <c r="B3417" i="19"/>
  <c r="A3417" i="19" s="1"/>
  <c r="C3417" i="19"/>
  <c r="D3417" i="19"/>
  <c r="E3417" i="19"/>
  <c r="F3417" i="19"/>
  <c r="B3418" i="19"/>
  <c r="C3418" i="19"/>
  <c r="D3418" i="19"/>
  <c r="E3418" i="19"/>
  <c r="F3418" i="19"/>
  <c r="B3419" i="19"/>
  <c r="A3419" i="19" s="1"/>
  <c r="C3419" i="19"/>
  <c r="D3419" i="19"/>
  <c r="E3419" i="19"/>
  <c r="F3419" i="19"/>
  <c r="B3420" i="19"/>
  <c r="A3420" i="19" s="1"/>
  <c r="C3420" i="19"/>
  <c r="D3420" i="19"/>
  <c r="E3420" i="19"/>
  <c r="F3420" i="19" s="1"/>
  <c r="B3421" i="19"/>
  <c r="C3421" i="19"/>
  <c r="D3421" i="19"/>
  <c r="A3421" i="19" s="1"/>
  <c r="E3421" i="19"/>
  <c r="F3421" i="19"/>
  <c r="B3422" i="19"/>
  <c r="C3422" i="19"/>
  <c r="A3422" i="19" s="1"/>
  <c r="D3422" i="19"/>
  <c r="E3422" i="19"/>
  <c r="F3422" i="19"/>
  <c r="B3423" i="19"/>
  <c r="A3423" i="19" s="1"/>
  <c r="C3423" i="19"/>
  <c r="D3423" i="19"/>
  <c r="E3423" i="19"/>
  <c r="F3423" i="19" s="1"/>
  <c r="B3424" i="19"/>
  <c r="C3424" i="19"/>
  <c r="D3424" i="19"/>
  <c r="E3424" i="19"/>
  <c r="F3424" i="19"/>
  <c r="B3425" i="19"/>
  <c r="C3425" i="19"/>
  <c r="D3425" i="19"/>
  <c r="E3425" i="19"/>
  <c r="F3425" i="19" s="1"/>
  <c r="B3426" i="19"/>
  <c r="A3426" i="19" s="1"/>
  <c r="C3426" i="19"/>
  <c r="D3426" i="19"/>
  <c r="E3426" i="19"/>
  <c r="F3426" i="19"/>
  <c r="B3427" i="19"/>
  <c r="C3427" i="19"/>
  <c r="D3427" i="19"/>
  <c r="A3427" i="19" s="1"/>
  <c r="E3427" i="19"/>
  <c r="F3427" i="19"/>
  <c r="B3428" i="19"/>
  <c r="C3428" i="19"/>
  <c r="D3428" i="19"/>
  <c r="E3428" i="19"/>
  <c r="F3428" i="19"/>
  <c r="A3429" i="19"/>
  <c r="B3429" i="19"/>
  <c r="C3429" i="19"/>
  <c r="D3429" i="19"/>
  <c r="E3429" i="19"/>
  <c r="F3429" i="19" s="1"/>
  <c r="B3430" i="19"/>
  <c r="A3430" i="19" s="1"/>
  <c r="C3430" i="19"/>
  <c r="D3430" i="19"/>
  <c r="E3430" i="19"/>
  <c r="F3430" i="19"/>
  <c r="A3431" i="19"/>
  <c r="B3431" i="19"/>
  <c r="C3431" i="19"/>
  <c r="D3431" i="19"/>
  <c r="E3431" i="19"/>
  <c r="F3431" i="19" s="1"/>
  <c r="B3432" i="19"/>
  <c r="A3432" i="19" s="1"/>
  <c r="C3432" i="19"/>
  <c r="D3432" i="19"/>
  <c r="E3432" i="19"/>
  <c r="F3432" i="19" s="1"/>
  <c r="B3433" i="19"/>
  <c r="C3433" i="19"/>
  <c r="D3433" i="19"/>
  <c r="E3433" i="19"/>
  <c r="F3433" i="19"/>
  <c r="B3434" i="19"/>
  <c r="C3434" i="19"/>
  <c r="D3434" i="19"/>
  <c r="A3434" i="19" s="1"/>
  <c r="E3434" i="19"/>
  <c r="F3434" i="19"/>
  <c r="B3435" i="19"/>
  <c r="C3435" i="19"/>
  <c r="D3435" i="19"/>
  <c r="E3435" i="19"/>
  <c r="F3435" i="19"/>
  <c r="B3436" i="19"/>
  <c r="C3436" i="19"/>
  <c r="D3436" i="19"/>
  <c r="E3436" i="19"/>
  <c r="F3436" i="19"/>
  <c r="B3437" i="19"/>
  <c r="A3437" i="19" s="1"/>
  <c r="C3437" i="19"/>
  <c r="D3437" i="19"/>
  <c r="E3437" i="19"/>
  <c r="F3437" i="19" s="1"/>
  <c r="B3438" i="19"/>
  <c r="A3438" i="19" s="1"/>
  <c r="C3438" i="19"/>
  <c r="D3438" i="19"/>
  <c r="E3438" i="19"/>
  <c r="F3438" i="19"/>
  <c r="A3439" i="19"/>
  <c r="B3439" i="19"/>
  <c r="C3439" i="19"/>
  <c r="D3439" i="19"/>
  <c r="E3439" i="19"/>
  <c r="F3439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B3442" i="19"/>
  <c r="A3442" i="19" s="1"/>
  <c r="C3442" i="19"/>
  <c r="D3442" i="19"/>
  <c r="E3442" i="19"/>
  <c r="F3442" i="19"/>
  <c r="B3443" i="19"/>
  <c r="C3443" i="19"/>
  <c r="D3443" i="19"/>
  <c r="E3443" i="19"/>
  <c r="F3443" i="19" s="1"/>
  <c r="B3444" i="19"/>
  <c r="C3444" i="19"/>
  <c r="D3444" i="19"/>
  <c r="E3444" i="19"/>
  <c r="F3444" i="19" s="1"/>
  <c r="B3445" i="19"/>
  <c r="A3445" i="19" s="1"/>
  <c r="C3445" i="19"/>
  <c r="D3445" i="19"/>
  <c r="E3445" i="19"/>
  <c r="F3445" i="19" s="1"/>
  <c r="A3446" i="19"/>
  <c r="B3446" i="19"/>
  <c r="C3446" i="19"/>
  <c r="D3446" i="19"/>
  <c r="E3446" i="19"/>
  <c r="F3446" i="19"/>
  <c r="B3447" i="19"/>
  <c r="C3447" i="19"/>
  <c r="A3447" i="19" s="1"/>
  <c r="D3447" i="19"/>
  <c r="E3447" i="19"/>
  <c r="F3447" i="19" s="1"/>
  <c r="B3448" i="19"/>
  <c r="C3448" i="19"/>
  <c r="D3448" i="19"/>
  <c r="E3448" i="19"/>
  <c r="F3448" i="19"/>
  <c r="B3449" i="19"/>
  <c r="A3449" i="19" s="1"/>
  <c r="C3449" i="19"/>
  <c r="D3449" i="19"/>
  <c r="E3449" i="19"/>
  <c r="F3449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 s="1"/>
  <c r="B3452" i="19"/>
  <c r="C3452" i="19"/>
  <c r="D3452" i="19"/>
  <c r="A3452" i="19" s="1"/>
  <c r="E3452" i="19"/>
  <c r="F3452" i="19"/>
  <c r="B3453" i="19"/>
  <c r="C3453" i="19"/>
  <c r="A3453" i="19" s="1"/>
  <c r="D3453" i="19"/>
  <c r="E3453" i="19"/>
  <c r="F3453" i="19"/>
  <c r="B3454" i="19"/>
  <c r="A3454" i="19" s="1"/>
  <c r="C3454" i="19"/>
  <c r="D3454" i="19"/>
  <c r="E3454" i="19"/>
  <c r="F3454" i="19" s="1"/>
  <c r="B3455" i="19"/>
  <c r="A3455" i="19" s="1"/>
  <c r="C3455" i="19"/>
  <c r="D3455" i="19"/>
  <c r="E3455" i="19"/>
  <c r="F3455" i="19" s="1"/>
  <c r="A3456" i="19"/>
  <c r="B3456" i="19"/>
  <c r="C3456" i="19"/>
  <c r="D3456" i="19"/>
  <c r="E3456" i="19"/>
  <c r="F3456" i="19" s="1"/>
  <c r="B3457" i="19"/>
  <c r="C3457" i="19"/>
  <c r="D3457" i="19"/>
  <c r="A3457" i="19" s="1"/>
  <c r="E3457" i="19"/>
  <c r="F3457" i="19"/>
  <c r="B3458" i="19"/>
  <c r="C3458" i="19"/>
  <c r="A3458" i="19" s="1"/>
  <c r="D3458" i="19"/>
  <c r="E3458" i="19"/>
  <c r="F3458" i="19"/>
  <c r="B3459" i="19"/>
  <c r="A3459" i="19" s="1"/>
  <c r="C3459" i="19"/>
  <c r="D3459" i="19"/>
  <c r="E3459" i="19"/>
  <c r="F3459" i="19" s="1"/>
  <c r="B3460" i="19"/>
  <c r="C3460" i="19"/>
  <c r="D3460" i="19"/>
  <c r="E3460" i="19"/>
  <c r="F3460" i="19"/>
  <c r="B3461" i="19"/>
  <c r="C3461" i="19"/>
  <c r="D3461" i="19"/>
  <c r="A3461" i="19" s="1"/>
  <c r="E3461" i="19"/>
  <c r="F3461" i="19" s="1"/>
  <c r="B3462" i="19"/>
  <c r="A3462" i="19" s="1"/>
  <c r="C3462" i="19"/>
  <c r="D3462" i="19"/>
  <c r="E3462" i="19"/>
  <c r="F3462" i="19"/>
  <c r="B3463" i="19"/>
  <c r="C3463" i="19"/>
  <c r="D3463" i="19"/>
  <c r="A3463" i="19" s="1"/>
  <c r="E3463" i="19"/>
  <c r="F3463" i="19" s="1"/>
  <c r="A3464" i="19"/>
  <c r="B3464" i="19"/>
  <c r="C3464" i="19"/>
  <c r="D3464" i="19"/>
  <c r="E3464" i="19"/>
  <c r="F3464" i="19"/>
  <c r="B3465" i="19"/>
  <c r="C3465" i="19"/>
  <c r="A3465" i="19" s="1"/>
  <c r="D3465" i="19"/>
  <c r="E3465" i="19"/>
  <c r="F3465" i="19" s="1"/>
  <c r="B3466" i="19"/>
  <c r="A3466" i="19" s="1"/>
  <c r="C3466" i="19"/>
  <c r="D3466" i="19"/>
  <c r="E3466" i="19"/>
  <c r="F3466" i="19" s="1"/>
  <c r="A3467" i="19"/>
  <c r="B3467" i="19"/>
  <c r="C3467" i="19"/>
  <c r="D3467" i="19"/>
  <c r="E3467" i="19"/>
  <c r="F3467" i="19" s="1"/>
  <c r="B3468" i="19"/>
  <c r="A3468" i="19" s="1"/>
  <c r="C3468" i="19"/>
  <c r="D3468" i="19"/>
  <c r="E3468" i="19"/>
  <c r="F3468" i="19" s="1"/>
  <c r="B3469" i="19"/>
  <c r="C3469" i="19"/>
  <c r="D3469" i="19"/>
  <c r="A3469" i="19" s="1"/>
  <c r="E3469" i="19"/>
  <c r="F3469" i="19"/>
  <c r="A3470" i="19"/>
  <c r="B3470" i="19"/>
  <c r="C3470" i="19"/>
  <c r="D3470" i="19"/>
  <c r="E3470" i="19"/>
  <c r="F3470" i="19"/>
  <c r="B3471" i="19"/>
  <c r="A3471" i="19" s="1"/>
  <c r="C3471" i="19"/>
  <c r="D3471" i="19"/>
  <c r="E3471" i="19"/>
  <c r="F3471" i="19" s="1"/>
  <c r="A3472" i="19"/>
  <c r="B3472" i="19"/>
  <c r="C3472" i="19"/>
  <c r="D3472" i="19"/>
  <c r="E3472" i="19"/>
  <c r="F3472" i="19" s="1"/>
  <c r="B3473" i="19"/>
  <c r="C3473" i="19"/>
  <c r="A3473" i="19" s="1"/>
  <c r="D3473" i="19"/>
  <c r="E3473" i="19"/>
  <c r="F3473" i="19" s="1"/>
  <c r="A3474" i="19"/>
  <c r="B3474" i="19"/>
  <c r="C3474" i="19"/>
  <c r="D3474" i="19"/>
  <c r="E3474" i="19"/>
  <c r="F3474" i="19" s="1"/>
  <c r="B3475" i="19"/>
  <c r="C3475" i="19"/>
  <c r="A3475" i="19" s="1"/>
  <c r="D3475" i="19"/>
  <c r="E3475" i="19"/>
  <c r="F3475" i="19" s="1"/>
  <c r="B3476" i="19"/>
  <c r="A3476" i="19" s="1"/>
  <c r="C3476" i="19"/>
  <c r="D3476" i="19"/>
  <c r="E3476" i="19"/>
  <c r="F3476" i="19"/>
  <c r="B3477" i="19"/>
  <c r="C3477" i="19"/>
  <c r="D3477" i="19"/>
  <c r="A3477" i="19" s="1"/>
  <c r="E3477" i="19"/>
  <c r="F3477" i="19"/>
  <c r="B3478" i="19"/>
  <c r="C3478" i="19"/>
  <c r="D3478" i="19"/>
  <c r="E3478" i="19"/>
  <c r="F3478" i="19"/>
  <c r="B3479" i="19"/>
  <c r="A3479" i="19" s="1"/>
  <c r="C3479" i="19"/>
  <c r="D3479" i="19"/>
  <c r="E3479" i="19"/>
  <c r="F3479" i="19" s="1"/>
  <c r="B3480" i="19"/>
  <c r="A3480" i="19" s="1"/>
  <c r="C3480" i="19"/>
  <c r="D3480" i="19"/>
  <c r="E3480" i="19"/>
  <c r="F3480" i="19" s="1"/>
  <c r="A3481" i="19"/>
  <c r="B3481" i="19"/>
  <c r="C3481" i="19"/>
  <c r="D3481" i="19"/>
  <c r="E3481" i="19"/>
  <c r="F3481" i="19" s="1"/>
  <c r="A3482" i="19"/>
  <c r="B3482" i="19"/>
  <c r="C3482" i="19"/>
  <c r="D3482" i="19"/>
  <c r="E3482" i="19"/>
  <c r="F3482" i="19"/>
  <c r="B3483" i="19"/>
  <c r="C3483" i="19"/>
  <c r="A3483" i="19" s="1"/>
  <c r="D3483" i="19"/>
  <c r="E3483" i="19"/>
  <c r="F3483" i="19" s="1"/>
  <c r="A3484" i="19"/>
  <c r="B3484" i="19"/>
  <c r="C3484" i="19"/>
  <c r="D3484" i="19"/>
  <c r="E3484" i="19"/>
  <c r="F3484" i="19"/>
  <c r="B3485" i="19"/>
  <c r="C3485" i="19"/>
  <c r="A3485" i="19" s="1"/>
  <c r="D3485" i="19"/>
  <c r="E3485" i="19"/>
  <c r="F3485" i="19"/>
  <c r="B3486" i="19"/>
  <c r="A3486" i="19" s="1"/>
  <c r="C3486" i="19"/>
  <c r="D3486" i="19"/>
  <c r="E3486" i="19"/>
  <c r="F3486" i="19" s="1"/>
  <c r="B3487" i="19"/>
  <c r="C3487" i="19"/>
  <c r="D3487" i="19"/>
  <c r="E3487" i="19"/>
  <c r="F3487" i="19" s="1"/>
  <c r="B3488" i="19"/>
  <c r="A3488" i="19" s="1"/>
  <c r="C3488" i="19"/>
  <c r="D3488" i="19"/>
  <c r="E3488" i="19"/>
  <c r="F3488" i="19" s="1"/>
  <c r="B3489" i="19"/>
  <c r="C3489" i="19"/>
  <c r="A3489" i="19" s="1"/>
  <c r="D3489" i="19"/>
  <c r="E3489" i="19"/>
  <c r="F3489" i="19"/>
  <c r="B3490" i="19"/>
  <c r="C3490" i="19"/>
  <c r="A3490" i="19" s="1"/>
  <c r="D3490" i="19"/>
  <c r="E3490" i="19"/>
  <c r="F3490" i="19" s="1"/>
  <c r="B3491" i="19"/>
  <c r="C3491" i="19"/>
  <c r="D3491" i="19"/>
  <c r="E3491" i="19"/>
  <c r="F3491" i="19" s="1"/>
  <c r="B3492" i="19"/>
  <c r="A3492" i="19" s="1"/>
  <c r="C3492" i="19"/>
  <c r="D3492" i="19"/>
  <c r="E3492" i="19"/>
  <c r="F3492" i="19"/>
  <c r="B3493" i="19"/>
  <c r="C3493" i="19"/>
  <c r="D3493" i="19"/>
  <c r="A3493" i="19" s="1"/>
  <c r="E3493" i="19"/>
  <c r="F3493" i="19" s="1"/>
  <c r="B3494" i="19"/>
  <c r="A3494" i="19" s="1"/>
  <c r="C3494" i="19"/>
  <c r="D3494" i="19"/>
  <c r="E3494" i="19"/>
  <c r="F3494" i="19"/>
  <c r="A3495" i="19"/>
  <c r="B3495" i="19"/>
  <c r="C3495" i="19"/>
  <c r="D3495" i="19"/>
  <c r="E3495" i="19"/>
  <c r="F3495" i="19" s="1"/>
  <c r="B3496" i="19"/>
  <c r="C3496" i="19"/>
  <c r="A3496" i="19" s="1"/>
  <c r="D3496" i="19"/>
  <c r="E3496" i="19"/>
  <c r="F3496" i="19"/>
  <c r="A3497" i="19"/>
  <c r="B3497" i="19"/>
  <c r="C3497" i="19"/>
  <c r="D3497" i="19"/>
  <c r="E3497" i="19"/>
  <c r="F3497" i="19" s="1"/>
  <c r="B3498" i="19"/>
  <c r="C3498" i="19"/>
  <c r="D3498" i="19"/>
  <c r="E3498" i="19"/>
  <c r="F3498" i="19" s="1"/>
  <c r="B3499" i="19"/>
  <c r="A3499" i="19" s="1"/>
  <c r="C3499" i="19"/>
  <c r="D3499" i="19"/>
  <c r="E3499" i="19"/>
  <c r="F3499" i="19" s="1"/>
  <c r="B3500" i="19"/>
  <c r="A3500" i="19" s="1"/>
  <c r="C3500" i="19"/>
  <c r="D3500" i="19"/>
  <c r="E3500" i="19"/>
  <c r="F3500" i="19" s="1"/>
  <c r="B3501" i="19"/>
  <c r="C3501" i="19"/>
  <c r="D3501" i="19"/>
  <c r="A3501" i="19" s="1"/>
  <c r="E3501" i="19"/>
  <c r="F3501" i="19"/>
  <c r="A3502" i="19"/>
  <c r="B3502" i="19"/>
  <c r="C3502" i="19"/>
  <c r="D3502" i="19"/>
  <c r="E3502" i="19"/>
  <c r="F3502" i="19"/>
  <c r="B3503" i="19"/>
  <c r="C3503" i="19"/>
  <c r="D3503" i="19"/>
  <c r="E3503" i="19"/>
  <c r="F3503" i="19" s="1"/>
  <c r="B3504" i="19"/>
  <c r="C3504" i="19"/>
  <c r="A3504" i="19" s="1"/>
  <c r="D3504" i="19"/>
  <c r="E3504" i="19"/>
  <c r="F3504" i="19"/>
  <c r="B3505" i="19"/>
  <c r="C3505" i="19"/>
  <c r="A3505" i="19" s="1"/>
  <c r="D3505" i="19"/>
  <c r="E3505" i="19"/>
  <c r="F3505" i="19" s="1"/>
  <c r="A3506" i="19"/>
  <c r="B3506" i="19"/>
  <c r="C3506" i="19"/>
  <c r="D3506" i="19"/>
  <c r="E3506" i="19"/>
  <c r="F3506" i="19" s="1"/>
  <c r="B3507" i="19"/>
  <c r="C3507" i="19"/>
  <c r="A3507" i="19" s="1"/>
  <c r="D3507" i="19"/>
  <c r="E3507" i="19"/>
  <c r="F3507" i="19" s="1"/>
  <c r="B3508" i="19"/>
  <c r="C3508" i="19"/>
  <c r="D3508" i="19"/>
  <c r="E3508" i="19"/>
  <c r="F3508" i="19"/>
  <c r="A3509" i="19"/>
  <c r="B3509" i="19"/>
  <c r="C3509" i="19"/>
  <c r="D3509" i="19"/>
  <c r="E3509" i="19"/>
  <c r="F3509" i="19"/>
  <c r="B3510" i="19"/>
  <c r="A3510" i="19" s="1"/>
  <c r="C3510" i="19"/>
  <c r="D3510" i="19"/>
  <c r="E3510" i="19"/>
  <c r="F3510" i="19"/>
  <c r="B3511" i="19"/>
  <c r="C3511" i="19"/>
  <c r="D3511" i="19"/>
  <c r="E3511" i="19"/>
  <c r="F3511" i="19" s="1"/>
  <c r="B3512" i="19"/>
  <c r="C3512" i="19"/>
  <c r="D3512" i="19"/>
  <c r="E3512" i="19"/>
  <c r="F3512" i="19" s="1"/>
  <c r="A3513" i="19"/>
  <c r="B3513" i="19"/>
  <c r="C3513" i="19"/>
  <c r="D3513" i="19"/>
  <c r="E3513" i="19"/>
  <c r="F3513" i="19" s="1"/>
  <c r="A3514" i="19"/>
  <c r="B3514" i="19"/>
  <c r="C3514" i="19"/>
  <c r="D3514" i="19"/>
  <c r="E3514" i="19"/>
  <c r="F3514" i="19"/>
  <c r="B3515" i="19"/>
  <c r="C3515" i="19"/>
  <c r="A3515" i="19" s="1"/>
  <c r="D3515" i="19"/>
  <c r="E3515" i="19"/>
  <c r="F3515" i="19" s="1"/>
  <c r="B3516" i="19"/>
  <c r="C3516" i="19"/>
  <c r="D3516" i="19"/>
  <c r="A3516" i="19" s="1"/>
  <c r="E3516" i="19"/>
  <c r="F3516" i="19"/>
  <c r="B3517" i="19"/>
  <c r="C3517" i="19"/>
  <c r="A3517" i="19" s="1"/>
  <c r="D3517" i="19"/>
  <c r="E3517" i="19"/>
  <c r="F3517" i="19"/>
  <c r="B3518" i="19"/>
  <c r="A3518" i="19" s="1"/>
  <c r="C3518" i="19"/>
  <c r="D3518" i="19"/>
  <c r="E3518" i="19"/>
  <c r="F3518" i="19" s="1"/>
  <c r="B3519" i="19"/>
  <c r="C3519" i="19"/>
  <c r="D3519" i="19"/>
  <c r="E3519" i="19"/>
  <c r="F3519" i="19" s="1"/>
  <c r="A3520" i="19"/>
  <c r="B3520" i="19"/>
  <c r="C3520" i="19"/>
  <c r="D3520" i="19"/>
  <c r="E3520" i="19"/>
  <c r="F3520" i="19" s="1"/>
  <c r="B3521" i="19"/>
  <c r="C3521" i="19"/>
  <c r="D3521" i="19"/>
  <c r="E3521" i="19"/>
  <c r="F3521" i="19"/>
  <c r="A3522" i="19"/>
  <c r="B3522" i="19"/>
  <c r="C3522" i="19"/>
  <c r="D3522" i="19"/>
  <c r="E3522" i="19"/>
  <c r="F3522" i="19"/>
  <c r="B3523" i="19"/>
  <c r="C3523" i="19"/>
  <c r="D3523" i="19"/>
  <c r="E3523" i="19"/>
  <c r="F3523" i="19" s="1"/>
  <c r="B3524" i="19"/>
  <c r="C3524" i="19"/>
  <c r="D3524" i="19"/>
  <c r="E3524" i="19"/>
  <c r="F3524" i="19"/>
  <c r="B3525" i="19"/>
  <c r="C3525" i="19"/>
  <c r="D3525" i="19"/>
  <c r="A3525" i="19" s="1"/>
  <c r="E3525" i="19"/>
  <c r="F3525" i="19" s="1"/>
  <c r="B3526" i="19"/>
  <c r="A3526" i="19" s="1"/>
  <c r="C3526" i="19"/>
  <c r="D3526" i="19"/>
  <c r="E3526" i="19"/>
  <c r="F3526" i="19"/>
  <c r="B3527" i="19"/>
  <c r="C3527" i="19"/>
  <c r="D3527" i="19"/>
  <c r="A3527" i="19" s="1"/>
  <c r="E3527" i="19"/>
  <c r="F3527" i="19" s="1"/>
  <c r="A3528" i="19"/>
  <c r="B3528" i="19"/>
  <c r="C3528" i="19"/>
  <c r="D3528" i="19"/>
  <c r="E3528" i="19"/>
  <c r="F3528" i="19"/>
  <c r="B3529" i="19"/>
  <c r="C3529" i="19"/>
  <c r="A3529" i="19" s="1"/>
  <c r="D3529" i="19"/>
  <c r="E3529" i="19"/>
  <c r="F3529" i="19"/>
  <c r="B3530" i="19"/>
  <c r="A3530" i="19" s="1"/>
  <c r="C3530" i="19"/>
  <c r="D3530" i="19"/>
  <c r="E3530" i="19"/>
  <c r="F3530" i="19" s="1"/>
  <c r="A3531" i="19"/>
  <c r="B3531" i="19"/>
  <c r="C3531" i="19"/>
  <c r="D3531" i="19"/>
  <c r="E3531" i="19"/>
  <c r="F3531" i="19" s="1"/>
  <c r="B3532" i="19"/>
  <c r="C3532" i="19"/>
  <c r="D3532" i="19"/>
  <c r="E3532" i="19"/>
  <c r="F3532" i="19" s="1"/>
  <c r="B3533" i="19"/>
  <c r="C3533" i="19"/>
  <c r="D3533" i="19"/>
  <c r="A3533" i="19" s="1"/>
  <c r="E3533" i="19"/>
  <c r="F3533" i="19"/>
  <c r="A3534" i="19"/>
  <c r="B3534" i="19"/>
  <c r="C3534" i="19"/>
  <c r="D3534" i="19"/>
  <c r="E3534" i="19"/>
  <c r="F3534" i="19"/>
  <c r="B3535" i="19"/>
  <c r="A3535" i="19" s="1"/>
  <c r="C3535" i="19"/>
  <c r="D3535" i="19"/>
  <c r="E3535" i="19"/>
  <c r="F3535" i="19" s="1"/>
  <c r="A3536" i="19"/>
  <c r="B3536" i="19"/>
  <c r="C3536" i="19"/>
  <c r="D3536" i="19"/>
  <c r="E3536" i="19"/>
  <c r="F3536" i="19" s="1"/>
  <c r="B3537" i="19"/>
  <c r="C3537" i="19"/>
  <c r="A3537" i="19" s="1"/>
  <c r="D3537" i="19"/>
  <c r="E3537" i="19"/>
  <c r="F3537" i="19" s="1"/>
  <c r="A3538" i="19"/>
  <c r="B3538" i="19"/>
  <c r="C3538" i="19"/>
  <c r="D3538" i="19"/>
  <c r="E3538" i="19"/>
  <c r="F3538" i="19" s="1"/>
  <c r="B3539" i="19"/>
  <c r="C3539" i="19"/>
  <c r="D3539" i="19"/>
  <c r="A3539" i="19" s="1"/>
  <c r="E3539" i="19"/>
  <c r="F3539" i="19" s="1"/>
  <c r="B3540" i="19"/>
  <c r="C3540" i="19"/>
  <c r="D3540" i="19"/>
  <c r="E3540" i="19"/>
  <c r="F3540" i="19"/>
  <c r="B3541" i="19"/>
  <c r="C3541" i="19"/>
  <c r="D3541" i="19"/>
  <c r="A3541" i="19" s="1"/>
  <c r="E3541" i="19"/>
  <c r="F3541" i="19"/>
  <c r="B3542" i="19"/>
  <c r="C3542" i="19"/>
  <c r="D3542" i="19"/>
  <c r="E3542" i="19"/>
  <c r="F3542" i="19"/>
  <c r="B3543" i="19"/>
  <c r="C3543" i="19"/>
  <c r="D3543" i="19"/>
  <c r="E3543" i="19"/>
  <c r="F3543" i="19" s="1"/>
  <c r="B3544" i="19"/>
  <c r="A3544" i="19" s="1"/>
  <c r="C3544" i="19"/>
  <c r="D3544" i="19"/>
  <c r="E3544" i="19"/>
  <c r="F3544" i="19" s="1"/>
  <c r="A3545" i="19"/>
  <c r="B3545" i="19"/>
  <c r="C3545" i="19"/>
  <c r="D3545" i="19"/>
  <c r="E3545" i="19"/>
  <c r="F3545" i="19" s="1"/>
  <c r="B3546" i="19"/>
  <c r="C3546" i="19"/>
  <c r="A3546" i="19" s="1"/>
  <c r="D3546" i="19"/>
  <c r="E3546" i="19"/>
  <c r="F3546" i="19"/>
  <c r="A3547" i="19"/>
  <c r="B3547" i="19"/>
  <c r="C3547" i="19"/>
  <c r="D3547" i="19"/>
  <c r="E3547" i="19"/>
  <c r="F3547" i="19" s="1"/>
  <c r="A3548" i="19"/>
  <c r="B3548" i="19"/>
  <c r="C3548" i="19"/>
  <c r="D3548" i="19"/>
  <c r="E3548" i="19"/>
  <c r="F3548" i="19"/>
  <c r="B3549" i="19"/>
  <c r="C3549" i="19"/>
  <c r="A3549" i="19" s="1"/>
  <c r="D3549" i="19"/>
  <c r="E3549" i="19"/>
  <c r="F3549" i="19"/>
  <c r="B3550" i="19"/>
  <c r="A3550" i="19" s="1"/>
  <c r="C3550" i="19"/>
  <c r="D3550" i="19"/>
  <c r="E3550" i="19"/>
  <c r="F3550" i="19" s="1"/>
  <c r="B3551" i="19"/>
  <c r="A3551" i="19" s="1"/>
  <c r="C3551" i="19"/>
  <c r="D3551" i="19"/>
  <c r="E3551" i="19"/>
  <c r="F3551" i="19" s="1"/>
  <c r="B3552" i="19"/>
  <c r="A3552" i="19" s="1"/>
  <c r="C3552" i="19"/>
  <c r="D3552" i="19"/>
  <c r="E3552" i="19"/>
  <c r="F3552" i="19" s="1"/>
  <c r="B3553" i="19"/>
  <c r="C3553" i="19"/>
  <c r="A3553" i="19" s="1"/>
  <c r="D3553" i="19"/>
  <c r="E3553" i="19"/>
  <c r="F3553" i="19"/>
  <c r="A3554" i="19"/>
  <c r="B3554" i="19"/>
  <c r="C3554" i="19"/>
  <c r="D3554" i="19"/>
  <c r="E3554" i="19"/>
  <c r="F3554" i="19" s="1"/>
  <c r="B3555" i="19"/>
  <c r="A3555" i="19" s="1"/>
  <c r="C3555" i="19"/>
  <c r="D3555" i="19"/>
  <c r="E3555" i="19"/>
  <c r="F3555" i="19" s="1"/>
  <c r="B3556" i="19"/>
  <c r="A3556" i="19" s="1"/>
  <c r="C3556" i="19"/>
  <c r="D3556" i="19"/>
  <c r="E3556" i="19"/>
  <c r="F3556" i="19"/>
  <c r="B3557" i="19"/>
  <c r="C3557" i="19"/>
  <c r="D3557" i="19"/>
  <c r="A3557" i="19" s="1"/>
  <c r="E3557" i="19"/>
  <c r="F3557" i="19" s="1"/>
  <c r="B3558" i="19"/>
  <c r="A3558" i="19" s="1"/>
  <c r="C3558" i="19"/>
  <c r="D3558" i="19"/>
  <c r="E3558" i="19"/>
  <c r="F3558" i="19"/>
  <c r="A3559" i="19"/>
  <c r="B3559" i="19"/>
  <c r="C3559" i="19"/>
  <c r="D3559" i="19"/>
  <c r="E3559" i="19"/>
  <c r="F3559" i="19" s="1"/>
  <c r="B3560" i="19"/>
  <c r="C3560" i="19"/>
  <c r="D3560" i="19"/>
  <c r="A3560" i="19" s="1"/>
  <c r="E3560" i="19"/>
  <c r="F3560" i="19"/>
  <c r="B3561" i="19"/>
  <c r="C3561" i="19"/>
  <c r="A3561" i="19" s="1"/>
  <c r="D3561" i="19"/>
  <c r="E3561" i="19"/>
  <c r="F3561" i="19"/>
  <c r="B3562" i="19"/>
  <c r="A3562" i="19" s="1"/>
  <c r="C3562" i="19"/>
  <c r="D3562" i="19"/>
  <c r="E3562" i="19"/>
  <c r="F3562" i="19" s="1"/>
  <c r="B3563" i="19"/>
  <c r="A3563" i="19" s="1"/>
  <c r="C3563" i="19"/>
  <c r="D3563" i="19"/>
  <c r="E3563" i="19"/>
  <c r="F3563" i="19" s="1"/>
  <c r="B3564" i="19"/>
  <c r="C3564" i="19"/>
  <c r="D3564" i="19"/>
  <c r="E3564" i="19"/>
  <c r="F3564" i="19" s="1"/>
  <c r="B3565" i="19"/>
  <c r="C3565" i="19"/>
  <c r="D3565" i="19"/>
  <c r="A3565" i="19" s="1"/>
  <c r="E3565" i="19"/>
  <c r="F3565" i="19"/>
  <c r="A3566" i="19"/>
  <c r="B3566" i="19"/>
  <c r="C3566" i="19"/>
  <c r="D3566" i="19"/>
  <c r="E3566" i="19"/>
  <c r="F3566" i="19"/>
  <c r="B3567" i="19"/>
  <c r="A3567" i="19" s="1"/>
  <c r="C3567" i="19"/>
  <c r="D3567" i="19"/>
  <c r="E3567" i="19"/>
  <c r="F3567" i="19" s="1"/>
  <c r="A3568" i="19"/>
  <c r="B3568" i="19"/>
  <c r="C3568" i="19"/>
  <c r="D3568" i="19"/>
  <c r="E3568" i="19"/>
  <c r="F3568" i="19" s="1"/>
  <c r="B3569" i="19"/>
  <c r="C3569" i="19"/>
  <c r="A3569" i="19" s="1"/>
  <c r="D3569" i="19"/>
  <c r="E3569" i="19"/>
  <c r="F3569" i="19" s="1"/>
  <c r="B3570" i="19"/>
  <c r="A3570" i="19" s="1"/>
  <c r="C3570" i="19"/>
  <c r="D3570" i="19"/>
  <c r="E3570" i="19"/>
  <c r="F3570" i="19" s="1"/>
  <c r="B3571" i="19"/>
  <c r="C3571" i="19"/>
  <c r="A3571" i="19" s="1"/>
  <c r="D3571" i="19"/>
  <c r="E3571" i="19"/>
  <c r="F3571" i="19" s="1"/>
  <c r="B3572" i="19"/>
  <c r="A3572" i="19" s="1"/>
  <c r="C3572" i="19"/>
  <c r="D3572" i="19"/>
  <c r="E3572" i="19"/>
  <c r="F3572" i="19"/>
  <c r="A3573" i="19"/>
  <c r="B3573" i="19"/>
  <c r="C3573" i="19"/>
  <c r="D3573" i="19"/>
  <c r="E3573" i="19"/>
  <c r="F3573" i="19"/>
  <c r="B3574" i="19"/>
  <c r="A3574" i="19" s="1"/>
  <c r="C3574" i="19"/>
  <c r="D3574" i="19"/>
  <c r="E3574" i="19"/>
  <c r="F3574" i="19"/>
  <c r="B3575" i="19"/>
  <c r="A3575" i="19" s="1"/>
  <c r="C3575" i="19"/>
  <c r="D3575" i="19"/>
  <c r="E3575" i="19"/>
  <c r="F3575" i="19" s="1"/>
  <c r="B3576" i="19"/>
  <c r="C3576" i="19"/>
  <c r="D3576" i="19"/>
  <c r="E3576" i="19"/>
  <c r="F3576" i="19" s="1"/>
  <c r="A3577" i="19"/>
  <c r="B3577" i="19"/>
  <c r="C3577" i="19"/>
  <c r="D3577" i="19"/>
  <c r="E3577" i="19"/>
  <c r="F3577" i="19" s="1"/>
  <c r="A3578" i="19"/>
  <c r="B3578" i="19"/>
  <c r="C3578" i="19"/>
  <c r="D3578" i="19"/>
  <c r="E3578" i="19"/>
  <c r="F3578" i="19"/>
  <c r="B3579" i="19"/>
  <c r="C3579" i="19"/>
  <c r="A3579" i="19" s="1"/>
  <c r="D3579" i="19"/>
  <c r="E3579" i="19"/>
  <c r="F3579" i="19" s="1"/>
  <c r="A3580" i="19"/>
  <c r="B3580" i="19"/>
  <c r="C3580" i="19"/>
  <c r="D3580" i="19"/>
  <c r="E3580" i="19"/>
  <c r="F3580" i="19"/>
  <c r="B3581" i="19"/>
  <c r="C3581" i="19"/>
  <c r="A3581" i="19" s="1"/>
  <c r="D3581" i="19"/>
  <c r="E3581" i="19"/>
  <c r="F3581" i="19"/>
  <c r="B3582" i="19"/>
  <c r="A3582" i="19" s="1"/>
  <c r="C3582" i="19"/>
  <c r="D3582" i="19"/>
  <c r="E3582" i="19"/>
  <c r="F3582" i="19" s="1"/>
  <c r="B3583" i="19"/>
  <c r="A3583" i="19" s="1"/>
  <c r="C3583" i="19"/>
  <c r="D3583" i="19"/>
  <c r="E3583" i="19"/>
  <c r="F3583" i="19" s="1"/>
  <c r="A3584" i="19"/>
  <c r="B3584" i="19"/>
  <c r="C3584" i="19"/>
  <c r="D3584" i="19"/>
  <c r="E3584" i="19"/>
  <c r="F3584" i="19" s="1"/>
  <c r="A3585" i="19"/>
  <c r="B3585" i="19"/>
  <c r="C3585" i="19"/>
  <c r="D3585" i="19"/>
  <c r="E3585" i="19"/>
  <c r="F3585" i="19"/>
  <c r="B3586" i="19"/>
  <c r="C3586" i="19"/>
  <c r="A3586" i="19" s="1"/>
  <c r="D3586" i="19"/>
  <c r="E3586" i="19"/>
  <c r="F3586" i="19"/>
  <c r="B3587" i="19"/>
  <c r="C3587" i="19"/>
  <c r="D3587" i="19"/>
  <c r="E3587" i="19"/>
  <c r="F3587" i="19" s="1"/>
  <c r="B3588" i="19"/>
  <c r="A3588" i="19" s="1"/>
  <c r="C3588" i="19"/>
  <c r="D3588" i="19"/>
  <c r="E3588" i="19"/>
  <c r="F3588" i="19"/>
  <c r="B3589" i="19"/>
  <c r="C3589" i="19"/>
  <c r="D3589" i="19"/>
  <c r="A3589" i="19" s="1"/>
  <c r="E3589" i="19"/>
  <c r="F3589" i="19" s="1"/>
  <c r="B3590" i="19"/>
  <c r="A3590" i="19" s="1"/>
  <c r="C3590" i="19"/>
  <c r="D3590" i="19"/>
  <c r="E3590" i="19"/>
  <c r="F3590" i="19"/>
  <c r="B3591" i="19"/>
  <c r="C3591" i="19"/>
  <c r="D3591" i="19"/>
  <c r="A3591" i="19" s="1"/>
  <c r="E3591" i="19"/>
  <c r="F3591" i="19" s="1"/>
  <c r="A3592" i="19"/>
  <c r="B3592" i="19"/>
  <c r="C3592" i="19"/>
  <c r="D3592" i="19"/>
  <c r="E3592" i="19"/>
  <c r="F3592" i="19"/>
  <c r="B3593" i="19"/>
  <c r="C3593" i="19"/>
  <c r="A3593" i="19" s="1"/>
  <c r="D3593" i="19"/>
  <c r="E3593" i="19"/>
  <c r="F3593" i="19" s="1"/>
  <c r="B3594" i="19"/>
  <c r="C3594" i="19"/>
  <c r="D3594" i="19"/>
  <c r="E3594" i="19"/>
  <c r="F3594" i="19" s="1"/>
  <c r="A3595" i="19"/>
  <c r="B3595" i="19"/>
  <c r="C3595" i="19"/>
  <c r="D3595" i="19"/>
  <c r="E3595" i="19"/>
  <c r="F3595" i="19" s="1"/>
  <c r="B3596" i="19"/>
  <c r="A3596" i="19" s="1"/>
  <c r="C3596" i="19"/>
  <c r="D3596" i="19"/>
  <c r="E3596" i="19"/>
  <c r="F3596" i="19" s="1"/>
  <c r="B3597" i="19"/>
  <c r="C3597" i="19"/>
  <c r="D3597" i="19"/>
  <c r="A3597" i="19" s="1"/>
  <c r="E3597" i="19"/>
  <c r="F3597" i="19"/>
  <c r="A3598" i="19"/>
  <c r="B3598" i="19"/>
  <c r="C3598" i="19"/>
  <c r="D3598" i="19"/>
  <c r="E3598" i="19"/>
  <c r="F3598" i="19"/>
  <c r="B3599" i="19"/>
  <c r="C3599" i="19"/>
  <c r="D3599" i="19"/>
  <c r="E3599" i="19"/>
  <c r="F3599" i="19" s="1"/>
  <c r="B3600" i="19"/>
  <c r="C3600" i="19"/>
  <c r="A3600" i="19" s="1"/>
  <c r="D3600" i="19"/>
  <c r="E3600" i="19"/>
  <c r="F3600" i="19"/>
  <c r="B3601" i="19"/>
  <c r="C3601" i="19"/>
  <c r="A3601" i="19" s="1"/>
  <c r="D3601" i="19"/>
  <c r="E3601" i="19"/>
  <c r="F3601" i="19" s="1"/>
  <c r="A3602" i="19"/>
  <c r="B3602" i="19"/>
  <c r="C3602" i="19"/>
  <c r="D3602" i="19"/>
  <c r="E3602" i="19"/>
  <c r="F3602" i="19" s="1"/>
  <c r="B3603" i="19"/>
  <c r="C3603" i="19"/>
  <c r="A3603" i="19" s="1"/>
  <c r="D3603" i="19"/>
  <c r="E3603" i="19"/>
  <c r="F3603" i="19" s="1"/>
  <c r="B3604" i="19"/>
  <c r="A3604" i="19" s="1"/>
  <c r="C3604" i="19"/>
  <c r="D3604" i="19"/>
  <c r="E3604" i="19"/>
  <c r="F3604" i="19"/>
  <c r="B3605" i="19"/>
  <c r="C3605" i="19"/>
  <c r="D3605" i="19"/>
  <c r="A3605" i="19" s="1"/>
  <c r="E3605" i="19"/>
  <c r="F3605" i="19"/>
  <c r="B3606" i="19"/>
  <c r="C3606" i="19"/>
  <c r="D3606" i="19"/>
  <c r="E3606" i="19"/>
  <c r="F3606" i="19"/>
  <c r="B3607" i="19"/>
  <c r="A3607" i="19" s="1"/>
  <c r="C3607" i="19"/>
  <c r="D3607" i="19"/>
  <c r="E3607" i="19"/>
  <c r="F3607" i="19" s="1"/>
  <c r="B3608" i="19"/>
  <c r="A3608" i="19" s="1"/>
  <c r="C3608" i="19"/>
  <c r="D3608" i="19"/>
  <c r="E3608" i="19"/>
  <c r="F3608" i="19" s="1"/>
  <c r="A3609" i="19"/>
  <c r="B3609" i="19"/>
  <c r="C3609" i="19"/>
  <c r="D3609" i="19"/>
  <c r="E3609" i="19"/>
  <c r="F3609" i="19" s="1"/>
  <c r="A3610" i="19"/>
  <c r="B3610" i="19"/>
  <c r="C3610" i="19"/>
  <c r="D3610" i="19"/>
  <c r="E3610" i="19"/>
  <c r="F3610" i="19"/>
  <c r="B3611" i="19"/>
  <c r="C3611" i="19"/>
  <c r="A3611" i="19" s="1"/>
  <c r="D3611" i="19"/>
  <c r="E3611" i="19"/>
  <c r="F3611" i="19" s="1"/>
  <c r="A3612" i="19"/>
  <c r="B3612" i="19"/>
  <c r="C3612" i="19"/>
  <c r="D3612" i="19"/>
  <c r="E3612" i="19"/>
  <c r="F3612" i="19"/>
  <c r="B3613" i="19"/>
  <c r="C3613" i="19"/>
  <c r="A3613" i="19" s="1"/>
  <c r="D3613" i="19"/>
  <c r="E3613" i="19"/>
  <c r="F3613" i="19"/>
  <c r="B3614" i="19"/>
  <c r="A3614" i="19" s="1"/>
  <c r="C3614" i="19"/>
  <c r="D3614" i="19"/>
  <c r="E3614" i="19"/>
  <c r="F3614" i="19" s="1"/>
  <c r="B3615" i="19"/>
  <c r="C3615" i="19"/>
  <c r="D3615" i="19"/>
  <c r="E3615" i="19"/>
  <c r="F3615" i="19" s="1"/>
  <c r="B3616" i="19"/>
  <c r="A3616" i="19" s="1"/>
  <c r="C3616" i="19"/>
  <c r="D3616" i="19"/>
  <c r="E3616" i="19"/>
  <c r="F3616" i="19" s="1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 s="1"/>
  <c r="B3619" i="19"/>
  <c r="A3619" i="19" s="1"/>
  <c r="C3619" i="19"/>
  <c r="D3619" i="19"/>
  <c r="E3619" i="19"/>
  <c r="F3619" i="19" s="1"/>
  <c r="B3620" i="19"/>
  <c r="C3620" i="19"/>
  <c r="D3620" i="19"/>
  <c r="E3620" i="19"/>
  <c r="F3620" i="19"/>
  <c r="B3621" i="19"/>
  <c r="C3621" i="19"/>
  <c r="D3621" i="19"/>
  <c r="A3621" i="19" s="1"/>
  <c r="E3621" i="19"/>
  <c r="F3621" i="19" s="1"/>
  <c r="B3622" i="19"/>
  <c r="A3622" i="19" s="1"/>
  <c r="C3622" i="19"/>
  <c r="D3622" i="19"/>
  <c r="E3622" i="19"/>
  <c r="F3622" i="19"/>
  <c r="B3623" i="19"/>
  <c r="C3623" i="19"/>
  <c r="D3623" i="19"/>
  <c r="A3623" i="19" s="1"/>
  <c r="E3623" i="19"/>
  <c r="F3623" i="19" s="1"/>
  <c r="B3624" i="19"/>
  <c r="C3624" i="19"/>
  <c r="A3624" i="19" s="1"/>
  <c r="D3624" i="19"/>
  <c r="E3624" i="19"/>
  <c r="F3624" i="19"/>
  <c r="A3625" i="19"/>
  <c r="B3625" i="19"/>
  <c r="C3625" i="19"/>
  <c r="D3625" i="19"/>
  <c r="E3625" i="19"/>
  <c r="F3625" i="19"/>
  <c r="B3626" i="19"/>
  <c r="C3626" i="19"/>
  <c r="D3626" i="19"/>
  <c r="E3626" i="19"/>
  <c r="F3626" i="19" s="1"/>
  <c r="B3627" i="19"/>
  <c r="A3627" i="19" s="1"/>
  <c r="C3627" i="19"/>
  <c r="D3627" i="19"/>
  <c r="E3627" i="19"/>
  <c r="F3627" i="19" s="1"/>
  <c r="B3628" i="19"/>
  <c r="A3628" i="19" s="1"/>
  <c r="C3628" i="19"/>
  <c r="D3628" i="19"/>
  <c r="E3628" i="19"/>
  <c r="F3628" i="19" s="1"/>
  <c r="B3629" i="19"/>
  <c r="C3629" i="19"/>
  <c r="D3629" i="19"/>
  <c r="A3629" i="19" s="1"/>
  <c r="E3629" i="19"/>
  <c r="F3629" i="19"/>
  <c r="A3630" i="19"/>
  <c r="B3630" i="19"/>
  <c r="C3630" i="19"/>
  <c r="D3630" i="19"/>
  <c r="E3630" i="19"/>
  <c r="F3630" i="19"/>
  <c r="B3631" i="19"/>
  <c r="C3631" i="19"/>
  <c r="D3631" i="19"/>
  <c r="E3631" i="19"/>
  <c r="F3631" i="19" s="1"/>
  <c r="B3632" i="19"/>
  <c r="C3632" i="19"/>
  <c r="A3632" i="19" s="1"/>
  <c r="D3632" i="19"/>
  <c r="E3632" i="19"/>
  <c r="F3632" i="19"/>
  <c r="B3633" i="19"/>
  <c r="C3633" i="19"/>
  <c r="A3633" i="19" s="1"/>
  <c r="D3633" i="19"/>
  <c r="E3633" i="19"/>
  <c r="F3633" i="19" s="1"/>
  <c r="B3634" i="19"/>
  <c r="A3634" i="19" s="1"/>
  <c r="C3634" i="19"/>
  <c r="D3634" i="19"/>
  <c r="E3634" i="19"/>
  <c r="F3634" i="19" s="1"/>
  <c r="B3635" i="19"/>
  <c r="C3635" i="19"/>
  <c r="A3635" i="19" s="1"/>
  <c r="D3635" i="19"/>
  <c r="E3635" i="19"/>
  <c r="F3635" i="19" s="1"/>
  <c r="B3636" i="19"/>
  <c r="C3636" i="19"/>
  <c r="D3636" i="19"/>
  <c r="E3636" i="19"/>
  <c r="F3636" i="19"/>
  <c r="A3637" i="19"/>
  <c r="B3637" i="19"/>
  <c r="C3637" i="19"/>
  <c r="D3637" i="19"/>
  <c r="E3637" i="19"/>
  <c r="F3637" i="19"/>
  <c r="B3638" i="19"/>
  <c r="A3638" i="19" s="1"/>
  <c r="C3638" i="19"/>
  <c r="D3638" i="19"/>
  <c r="E3638" i="19"/>
  <c r="F3638" i="19"/>
  <c r="B3639" i="19"/>
  <c r="C3639" i="19"/>
  <c r="D3639" i="19"/>
  <c r="E3639" i="19"/>
  <c r="F3639" i="19" s="1"/>
  <c r="B3640" i="19"/>
  <c r="C3640" i="19"/>
  <c r="D3640" i="19"/>
  <c r="E3640" i="19"/>
  <c r="F3640" i="19" s="1"/>
  <c r="A3641" i="19"/>
  <c r="B3641" i="19"/>
  <c r="C3641" i="19"/>
  <c r="D3641" i="19"/>
  <c r="E3641" i="19"/>
  <c r="F3641" i="19" s="1"/>
  <c r="B3642" i="19"/>
  <c r="C3642" i="19"/>
  <c r="A3642" i="19" s="1"/>
  <c r="D3642" i="19"/>
  <c r="E3642" i="19"/>
  <c r="F3642" i="19"/>
  <c r="B3643" i="19"/>
  <c r="C3643" i="19"/>
  <c r="A3643" i="19" s="1"/>
  <c r="D3643" i="19"/>
  <c r="E3643" i="19"/>
  <c r="F3643" i="19" s="1"/>
  <c r="B3644" i="19"/>
  <c r="C3644" i="19"/>
  <c r="D3644" i="19"/>
  <c r="A3644" i="19" s="1"/>
  <c r="E3644" i="19"/>
  <c r="F3644" i="19"/>
  <c r="B3645" i="19"/>
  <c r="C3645" i="19"/>
  <c r="A3645" i="19" s="1"/>
  <c r="D3645" i="19"/>
  <c r="E3645" i="19"/>
  <c r="F3645" i="19"/>
  <c r="B3646" i="19"/>
  <c r="A3646" i="19" s="1"/>
  <c r="C3646" i="19"/>
  <c r="D3646" i="19"/>
  <c r="E3646" i="19"/>
  <c r="F3646" i="19" s="1"/>
  <c r="B3647" i="19"/>
  <c r="C3647" i="19"/>
  <c r="D3647" i="19"/>
  <c r="E3647" i="19"/>
  <c r="F3647" i="19" s="1"/>
  <c r="A3648" i="19"/>
  <c r="B3648" i="19"/>
  <c r="C3648" i="19"/>
  <c r="D3648" i="19"/>
  <c r="E3648" i="19"/>
  <c r="F3648" i="19" s="1"/>
  <c r="AE3648" i="19" s="1"/>
  <c r="B3649" i="19"/>
  <c r="C3649" i="19"/>
  <c r="D3649" i="19"/>
  <c r="E3649" i="19"/>
  <c r="F3649" i="19"/>
  <c r="A3650" i="19"/>
  <c r="B3650" i="19"/>
  <c r="C3650" i="19"/>
  <c r="D3650" i="19"/>
  <c r="E3650" i="19"/>
  <c r="F3650" i="19" s="1"/>
  <c r="B3651" i="19"/>
  <c r="C3651" i="19"/>
  <c r="D3651" i="19"/>
  <c r="E3651" i="19"/>
  <c r="F3651" i="19"/>
  <c r="A3652" i="19"/>
  <c r="B3652" i="19"/>
  <c r="C3652" i="19"/>
  <c r="D3652" i="19"/>
  <c r="E3652" i="19"/>
  <c r="F3652" i="19" s="1"/>
  <c r="B3653" i="19"/>
  <c r="A3653" i="19" s="1"/>
  <c r="C3653" i="19"/>
  <c r="D3653" i="19"/>
  <c r="E3653" i="19"/>
  <c r="F3653" i="19" s="1"/>
  <c r="B3654" i="19"/>
  <c r="A3654" i="19" s="1"/>
  <c r="C3654" i="19"/>
  <c r="D3654" i="19"/>
  <c r="E3654" i="19"/>
  <c r="F3654" i="19"/>
  <c r="A3655" i="19"/>
  <c r="B3655" i="19"/>
  <c r="C3655" i="19"/>
  <c r="D3655" i="19"/>
  <c r="E3655" i="19"/>
  <c r="F3655" i="19"/>
  <c r="B3656" i="19"/>
  <c r="A3656" i="19" s="1"/>
  <c r="C3656" i="19"/>
  <c r="D3656" i="19"/>
  <c r="E3656" i="19"/>
  <c r="F3656" i="19"/>
  <c r="B3657" i="19"/>
  <c r="C3657" i="19"/>
  <c r="D3657" i="19"/>
  <c r="E3657" i="19"/>
  <c r="F3657" i="19" s="1"/>
  <c r="B3658" i="19"/>
  <c r="A3658" i="19" s="1"/>
  <c r="C3658" i="19"/>
  <c r="D3658" i="19"/>
  <c r="E3658" i="19"/>
  <c r="F3658" i="19" s="1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B3661" i="19"/>
  <c r="A3661" i="19" s="1"/>
  <c r="C3661" i="19"/>
  <c r="D3661" i="19"/>
  <c r="E3661" i="19"/>
  <c r="F3661" i="19"/>
  <c r="B3662" i="19"/>
  <c r="C3662" i="19"/>
  <c r="D3662" i="19"/>
  <c r="A3662" i="19" s="1"/>
  <c r="E3662" i="19"/>
  <c r="F3662" i="19"/>
  <c r="B3663" i="19"/>
  <c r="A3663" i="19" s="1"/>
  <c r="C3663" i="19"/>
  <c r="D3663" i="19"/>
  <c r="E3663" i="19"/>
  <c r="F3663" i="19"/>
  <c r="B3664" i="19"/>
  <c r="A3664" i="19" s="1"/>
  <c r="C3664" i="19"/>
  <c r="D3664" i="19"/>
  <c r="E3664" i="19"/>
  <c r="F3664" i="19" s="1"/>
  <c r="AE3664" i="19" s="1"/>
  <c r="B3665" i="19"/>
  <c r="C3665" i="19"/>
  <c r="D3665" i="19"/>
  <c r="E3665" i="19"/>
  <c r="F3665" i="19"/>
  <c r="B3666" i="19"/>
  <c r="C3666" i="19"/>
  <c r="D3666" i="19"/>
  <c r="A3666" i="19" s="1"/>
  <c r="E3666" i="19"/>
  <c r="F3666" i="19"/>
  <c r="B3667" i="19"/>
  <c r="C3667" i="19"/>
  <c r="D3667" i="19"/>
  <c r="E3667" i="19"/>
  <c r="F3667" i="19"/>
  <c r="B3668" i="19"/>
  <c r="C3668" i="19"/>
  <c r="D3668" i="19"/>
  <c r="E3668" i="19"/>
  <c r="F3668" i="19" s="1"/>
  <c r="B3669" i="19"/>
  <c r="A3669" i="19" s="1"/>
  <c r="C3669" i="19"/>
  <c r="D3669" i="19"/>
  <c r="E3669" i="19"/>
  <c r="F3669" i="19" s="1"/>
  <c r="A3670" i="19"/>
  <c r="B3670" i="19"/>
  <c r="C3670" i="19"/>
  <c r="D3670" i="19"/>
  <c r="E3670" i="19"/>
  <c r="F3670" i="19" s="1"/>
  <c r="B3671" i="19"/>
  <c r="C3671" i="19"/>
  <c r="A3671" i="19" s="1"/>
  <c r="D3671" i="19"/>
  <c r="E3671" i="19"/>
  <c r="F3671" i="19"/>
  <c r="A3672" i="19"/>
  <c r="B3672" i="19"/>
  <c r="C3672" i="19"/>
  <c r="D3672" i="19"/>
  <c r="E3672" i="19"/>
  <c r="F3672" i="19" s="1"/>
  <c r="A3673" i="19"/>
  <c r="B3673" i="19"/>
  <c r="C3673" i="19"/>
  <c r="D3673" i="19"/>
  <c r="E3673" i="19"/>
  <c r="F3673" i="19"/>
  <c r="B3674" i="19"/>
  <c r="C3674" i="19"/>
  <c r="A3674" i="19" s="1"/>
  <c r="D3674" i="19"/>
  <c r="E3674" i="19"/>
  <c r="F3674" i="19"/>
  <c r="B3675" i="19"/>
  <c r="A3675" i="19" s="1"/>
  <c r="C3675" i="19"/>
  <c r="D3675" i="19"/>
  <c r="E3675" i="19"/>
  <c r="F3675" i="19" s="1"/>
  <c r="B3676" i="19"/>
  <c r="A3676" i="19" s="1"/>
  <c r="C3676" i="19"/>
  <c r="D3676" i="19"/>
  <c r="E3676" i="19"/>
  <c r="F3676" i="19" s="1"/>
  <c r="B3677" i="19"/>
  <c r="A3677" i="19" s="1"/>
  <c r="C3677" i="19"/>
  <c r="D3677" i="19"/>
  <c r="E3677" i="19"/>
  <c r="F3677" i="19" s="1"/>
  <c r="B3678" i="19"/>
  <c r="C3678" i="19"/>
  <c r="A3678" i="19" s="1"/>
  <c r="D3678" i="19"/>
  <c r="E3678" i="19"/>
  <c r="F3678" i="19"/>
  <c r="A3679" i="19"/>
  <c r="B3679" i="19"/>
  <c r="C3679" i="19"/>
  <c r="D3679" i="19"/>
  <c r="E3679" i="19"/>
  <c r="F3679" i="19" s="1"/>
  <c r="B3680" i="19"/>
  <c r="A3680" i="19" s="1"/>
  <c r="C3680" i="19"/>
  <c r="D3680" i="19"/>
  <c r="E3680" i="19"/>
  <c r="F3680" i="19" s="1"/>
  <c r="B3681" i="19"/>
  <c r="A3681" i="19" s="1"/>
  <c r="C3681" i="19"/>
  <c r="D3681" i="19"/>
  <c r="E3681" i="19"/>
  <c r="F3681" i="19"/>
  <c r="B3682" i="19"/>
  <c r="C3682" i="19"/>
  <c r="D3682" i="19"/>
  <c r="A3682" i="19" s="1"/>
  <c r="E3682" i="19"/>
  <c r="F3682" i="19" s="1"/>
  <c r="B3683" i="19"/>
  <c r="A3683" i="19" s="1"/>
  <c r="C3683" i="19"/>
  <c r="D3683" i="19"/>
  <c r="E3683" i="19"/>
  <c r="F3683" i="19"/>
  <c r="A3684" i="19"/>
  <c r="B3684" i="19"/>
  <c r="C3684" i="19"/>
  <c r="D3684" i="19"/>
  <c r="E3684" i="19"/>
  <c r="F3684" i="19" s="1"/>
  <c r="B3685" i="19"/>
  <c r="C3685" i="19"/>
  <c r="D3685" i="19"/>
  <c r="A3685" i="19" s="1"/>
  <c r="E3685" i="19"/>
  <c r="F3685" i="19"/>
  <c r="B3686" i="19"/>
  <c r="C3686" i="19"/>
  <c r="A3686" i="19" s="1"/>
  <c r="D3686" i="19"/>
  <c r="E3686" i="19"/>
  <c r="F3686" i="19"/>
  <c r="B3687" i="19"/>
  <c r="A3687" i="19" s="1"/>
  <c r="C3687" i="19"/>
  <c r="D3687" i="19"/>
  <c r="E3687" i="19"/>
  <c r="F3687" i="19" s="1"/>
  <c r="B3688" i="19"/>
  <c r="A3688" i="19" s="1"/>
  <c r="C3688" i="19"/>
  <c r="D3688" i="19"/>
  <c r="E3688" i="19"/>
  <c r="F3688" i="19" s="1"/>
  <c r="B3689" i="19"/>
  <c r="C3689" i="19"/>
  <c r="D3689" i="19"/>
  <c r="E3689" i="19"/>
  <c r="F3689" i="19" s="1"/>
  <c r="B3690" i="19"/>
  <c r="C3690" i="19"/>
  <c r="D3690" i="19"/>
  <c r="A3690" i="19" s="1"/>
  <c r="E3690" i="19"/>
  <c r="F3690" i="19"/>
  <c r="A3691" i="19"/>
  <c r="B3691" i="19"/>
  <c r="C3691" i="19"/>
  <c r="D3691" i="19"/>
  <c r="E3691" i="19"/>
  <c r="F3691" i="19"/>
  <c r="B3692" i="19"/>
  <c r="A3692" i="19" s="1"/>
  <c r="C3692" i="19"/>
  <c r="D3692" i="19"/>
  <c r="E3692" i="19"/>
  <c r="F3692" i="19" s="1"/>
  <c r="A3693" i="19"/>
  <c r="B3693" i="19"/>
  <c r="C3693" i="19"/>
  <c r="D3693" i="19"/>
  <c r="E3693" i="19"/>
  <c r="F3693" i="19" s="1"/>
  <c r="B3694" i="19"/>
  <c r="C3694" i="19"/>
  <c r="A3694" i="19" s="1"/>
  <c r="D3694" i="19"/>
  <c r="E3694" i="19"/>
  <c r="F3694" i="19" s="1"/>
  <c r="B3695" i="19"/>
  <c r="A3695" i="19" s="1"/>
  <c r="C3695" i="19"/>
  <c r="D3695" i="19"/>
  <c r="E3695" i="19"/>
  <c r="F3695" i="19" s="1"/>
  <c r="B3696" i="19"/>
  <c r="C3696" i="19"/>
  <c r="A3696" i="19" s="1"/>
  <c r="D3696" i="19"/>
  <c r="E3696" i="19"/>
  <c r="F3696" i="19" s="1"/>
  <c r="B3697" i="19"/>
  <c r="A3697" i="19" s="1"/>
  <c r="C3697" i="19"/>
  <c r="D3697" i="19"/>
  <c r="E3697" i="19"/>
  <c r="F3697" i="19"/>
  <c r="B3698" i="19"/>
  <c r="C3698" i="19"/>
  <c r="D3698" i="19"/>
  <c r="A3698" i="19" s="1"/>
  <c r="E3698" i="19"/>
  <c r="F3698" i="19"/>
  <c r="B3699" i="19"/>
  <c r="A3699" i="19" s="1"/>
  <c r="C3699" i="19"/>
  <c r="D3699" i="19"/>
  <c r="E3699" i="19"/>
  <c r="F3699" i="19"/>
  <c r="B3700" i="19"/>
  <c r="A3700" i="19" s="1"/>
  <c r="C3700" i="19"/>
  <c r="D3700" i="19"/>
  <c r="E3700" i="19"/>
  <c r="F3700" i="19" s="1"/>
  <c r="B3701" i="19"/>
  <c r="C3701" i="19"/>
  <c r="D3701" i="19"/>
  <c r="E3701" i="19"/>
  <c r="F3701" i="19" s="1"/>
  <c r="A3702" i="19"/>
  <c r="B3702" i="19"/>
  <c r="C3702" i="19"/>
  <c r="D3702" i="19"/>
  <c r="E3702" i="19"/>
  <c r="F3702" i="19" s="1"/>
  <c r="A3703" i="19"/>
  <c r="B3703" i="19"/>
  <c r="C3703" i="19"/>
  <c r="D3703" i="19"/>
  <c r="E3703" i="19"/>
  <c r="F3703" i="19"/>
  <c r="B3704" i="19"/>
  <c r="C3704" i="19"/>
  <c r="A3704" i="19" s="1"/>
  <c r="D3704" i="19"/>
  <c r="E3704" i="19"/>
  <c r="F3704" i="19" s="1"/>
  <c r="A3705" i="19"/>
  <c r="B3705" i="19"/>
  <c r="C3705" i="19"/>
  <c r="D3705" i="19"/>
  <c r="E3705" i="19"/>
  <c r="F3705" i="19"/>
  <c r="B3706" i="19"/>
  <c r="C3706" i="19"/>
  <c r="A3706" i="19" s="1"/>
  <c r="D3706" i="19"/>
  <c r="E3706" i="19"/>
  <c r="F3706" i="19"/>
  <c r="B3707" i="19"/>
  <c r="A3707" i="19" s="1"/>
  <c r="C3707" i="19"/>
  <c r="D3707" i="19"/>
  <c r="E3707" i="19"/>
  <c r="F3707" i="19" s="1"/>
  <c r="B3708" i="19"/>
  <c r="A3708" i="19" s="1"/>
  <c r="C3708" i="19"/>
  <c r="D3708" i="19"/>
  <c r="E3708" i="19"/>
  <c r="F3708" i="19" s="1"/>
  <c r="A3709" i="19"/>
  <c r="B3709" i="19"/>
  <c r="C3709" i="19"/>
  <c r="D3709" i="19"/>
  <c r="E3709" i="19"/>
  <c r="F3709" i="19" s="1"/>
  <c r="A3710" i="19"/>
  <c r="B3710" i="19"/>
  <c r="C3710" i="19"/>
  <c r="D3710" i="19"/>
  <c r="E3710" i="19"/>
  <c r="F3710" i="19"/>
  <c r="B3711" i="19"/>
  <c r="C3711" i="19"/>
  <c r="A3711" i="19" s="1"/>
  <c r="D3711" i="19"/>
  <c r="E3711" i="19"/>
  <c r="F3711" i="19"/>
  <c r="B3712" i="19"/>
  <c r="C3712" i="19"/>
  <c r="D3712" i="19"/>
  <c r="E3712" i="19"/>
  <c r="F3712" i="19" s="1"/>
  <c r="B3713" i="19"/>
  <c r="A3713" i="19" s="1"/>
  <c r="C3713" i="19"/>
  <c r="D3713" i="19"/>
  <c r="E3713" i="19"/>
  <c r="F3713" i="19"/>
  <c r="B3714" i="19"/>
  <c r="C3714" i="19"/>
  <c r="D3714" i="19"/>
  <c r="A3714" i="19" s="1"/>
  <c r="E3714" i="19"/>
  <c r="F3714" i="19" s="1"/>
  <c r="B3715" i="19"/>
  <c r="A3715" i="19" s="1"/>
  <c r="C3715" i="19"/>
  <c r="D3715" i="19"/>
  <c r="E3715" i="19"/>
  <c r="F3715" i="19"/>
  <c r="B3716" i="19"/>
  <c r="C3716" i="19"/>
  <c r="D3716" i="19"/>
  <c r="A3716" i="19" s="1"/>
  <c r="E3716" i="19"/>
  <c r="F3716" i="19" s="1"/>
  <c r="B3717" i="19"/>
  <c r="C3717" i="19"/>
  <c r="A3717" i="19" s="1"/>
  <c r="D3717" i="19"/>
  <c r="E3717" i="19"/>
  <c r="F3717" i="19"/>
  <c r="B3718" i="19"/>
  <c r="C3718" i="19"/>
  <c r="A3718" i="19" s="1"/>
  <c r="D3718" i="19"/>
  <c r="E3718" i="19"/>
  <c r="F3718" i="19" s="1"/>
  <c r="B3719" i="19"/>
  <c r="A3719" i="19" s="1"/>
  <c r="C3719" i="19"/>
  <c r="D3719" i="19"/>
  <c r="E3719" i="19"/>
  <c r="F3719" i="19" s="1"/>
  <c r="A3720" i="19"/>
  <c r="B3720" i="19"/>
  <c r="C3720" i="19"/>
  <c r="D3720" i="19"/>
  <c r="E3720" i="19"/>
  <c r="F3720" i="19" s="1"/>
  <c r="B3721" i="19"/>
  <c r="A3721" i="19" s="1"/>
  <c r="C3721" i="19"/>
  <c r="D3721" i="19"/>
  <c r="E3721" i="19"/>
  <c r="F3721" i="19" s="1"/>
  <c r="B3722" i="19"/>
  <c r="C3722" i="19"/>
  <c r="D3722" i="19"/>
  <c r="A3722" i="19" s="1"/>
  <c r="E3722" i="19"/>
  <c r="F3722" i="19"/>
  <c r="A3723" i="19"/>
  <c r="B3723" i="19"/>
  <c r="C3723" i="19"/>
  <c r="D3723" i="19"/>
  <c r="E3723" i="19"/>
  <c r="F3723" i="19"/>
  <c r="B3724" i="19"/>
  <c r="A3724" i="19" s="1"/>
  <c r="C3724" i="19"/>
  <c r="D3724" i="19"/>
  <c r="E3724" i="19"/>
  <c r="F3724" i="19" s="1"/>
  <c r="A3725" i="19"/>
  <c r="B3725" i="19"/>
  <c r="C3725" i="19"/>
  <c r="D3725" i="19"/>
  <c r="E3725" i="19"/>
  <c r="F3725" i="19" s="1"/>
  <c r="B3726" i="19"/>
  <c r="C3726" i="19"/>
  <c r="A3726" i="19" s="1"/>
  <c r="D3726" i="19"/>
  <c r="E3726" i="19"/>
  <c r="F3726" i="19" s="1"/>
  <c r="A3727" i="19"/>
  <c r="B3727" i="19"/>
  <c r="C3727" i="19"/>
  <c r="D3727" i="19"/>
  <c r="E3727" i="19"/>
  <c r="F3727" i="19" s="1"/>
  <c r="B3728" i="19"/>
  <c r="C3728" i="19"/>
  <c r="D3728" i="19"/>
  <c r="E3728" i="19"/>
  <c r="F3728" i="19" s="1"/>
  <c r="B3729" i="19"/>
  <c r="A3729" i="19" s="1"/>
  <c r="C3729" i="19"/>
  <c r="D3729" i="19"/>
  <c r="E3729" i="19"/>
  <c r="F3729" i="19"/>
  <c r="B3730" i="19"/>
  <c r="C3730" i="19"/>
  <c r="D3730" i="19"/>
  <c r="A3730" i="19" s="1"/>
  <c r="E3730" i="19"/>
  <c r="F3730" i="19"/>
  <c r="B3731" i="19"/>
  <c r="C3731" i="19"/>
  <c r="D3731" i="19"/>
  <c r="E3731" i="19"/>
  <c r="F3731" i="19"/>
  <c r="B3732" i="19"/>
  <c r="A3732" i="19" s="1"/>
  <c r="C3732" i="19"/>
  <c r="D3732" i="19"/>
  <c r="E3732" i="19"/>
  <c r="F3732" i="19" s="1"/>
  <c r="B3733" i="19"/>
  <c r="A3733" i="19" s="1"/>
  <c r="C3733" i="19"/>
  <c r="D3733" i="19"/>
  <c r="E3733" i="19"/>
  <c r="F3733" i="19" s="1"/>
  <c r="A3734" i="19"/>
  <c r="B3734" i="19"/>
  <c r="C3734" i="19"/>
  <c r="D3734" i="19"/>
  <c r="E3734" i="19"/>
  <c r="F3734" i="19" s="1"/>
  <c r="A3735" i="19"/>
  <c r="B3735" i="19"/>
  <c r="C3735" i="19"/>
  <c r="D3735" i="19"/>
  <c r="E3735" i="19"/>
  <c r="F3735" i="19"/>
  <c r="B3736" i="19"/>
  <c r="C3736" i="19"/>
  <c r="A3736" i="19" s="1"/>
  <c r="D3736" i="19"/>
  <c r="E3736" i="19"/>
  <c r="F3736" i="19" s="1"/>
  <c r="A3737" i="19"/>
  <c r="B3737" i="19"/>
  <c r="C3737" i="19"/>
  <c r="D3737" i="19"/>
  <c r="E3737" i="19"/>
  <c r="F3737" i="19"/>
  <c r="B3738" i="19"/>
  <c r="C3738" i="19"/>
  <c r="A3738" i="19" s="1"/>
  <c r="D3738" i="19"/>
  <c r="E3738" i="19"/>
  <c r="F3738" i="19"/>
  <c r="B3739" i="19"/>
  <c r="A3739" i="19" s="1"/>
  <c r="C3739" i="19"/>
  <c r="D3739" i="19"/>
  <c r="E3739" i="19"/>
  <c r="F3739" i="19" s="1"/>
  <c r="B3740" i="19"/>
  <c r="C3740" i="19"/>
  <c r="D3740" i="19"/>
  <c r="E3740" i="19"/>
  <c r="F3740" i="19" s="1"/>
  <c r="B3741" i="19"/>
  <c r="A3741" i="19" s="1"/>
  <c r="C3741" i="19"/>
  <c r="D3741" i="19"/>
  <c r="E3741" i="19"/>
  <c r="F3741" i="19" s="1"/>
  <c r="A3742" i="19"/>
  <c r="B3742" i="19"/>
  <c r="C3742" i="19"/>
  <c r="D3742" i="19"/>
  <c r="E3742" i="19"/>
  <c r="F3742" i="19"/>
  <c r="B3743" i="19"/>
  <c r="C3743" i="19"/>
  <c r="A3743" i="19" s="1"/>
  <c r="D3743" i="19"/>
  <c r="E3743" i="19"/>
  <c r="F3743" i="19" s="1"/>
  <c r="B3744" i="19"/>
  <c r="A3744" i="19" s="1"/>
  <c r="C3744" i="19"/>
  <c r="D3744" i="19"/>
  <c r="E3744" i="19"/>
  <c r="F3744" i="19" s="1"/>
  <c r="B3745" i="19"/>
  <c r="C3745" i="19"/>
  <c r="D3745" i="19"/>
  <c r="E3745" i="19"/>
  <c r="F3745" i="19"/>
  <c r="B3746" i="19"/>
  <c r="C3746" i="19"/>
  <c r="D3746" i="19"/>
  <c r="A3746" i="19" s="1"/>
  <c r="E3746" i="19"/>
  <c r="F3746" i="19" s="1"/>
  <c r="B3747" i="19"/>
  <c r="A3747" i="19" s="1"/>
  <c r="C3747" i="19"/>
  <c r="D3747" i="19"/>
  <c r="E3747" i="19"/>
  <c r="F3747" i="19"/>
  <c r="B3748" i="19"/>
  <c r="C3748" i="19"/>
  <c r="D3748" i="19"/>
  <c r="A3748" i="19" s="1"/>
  <c r="E3748" i="19"/>
  <c r="F3748" i="19" s="1"/>
  <c r="B3749" i="19"/>
  <c r="C3749" i="19"/>
  <c r="D3749" i="19"/>
  <c r="E3749" i="19"/>
  <c r="F3749" i="19"/>
  <c r="A3750" i="19"/>
  <c r="B3750" i="19"/>
  <c r="C3750" i="19"/>
  <c r="D3750" i="19"/>
  <c r="E3750" i="19"/>
  <c r="F3750" i="19"/>
  <c r="B3751" i="19"/>
  <c r="C3751" i="19"/>
  <c r="D3751" i="19"/>
  <c r="E3751" i="19"/>
  <c r="F3751" i="19" s="1"/>
  <c r="B3752" i="19"/>
  <c r="A3752" i="19" s="1"/>
  <c r="C3752" i="19"/>
  <c r="D3752" i="19"/>
  <c r="E3752" i="19"/>
  <c r="F3752" i="19" s="1"/>
  <c r="B3753" i="19"/>
  <c r="A3753" i="19" s="1"/>
  <c r="C3753" i="19"/>
  <c r="D3753" i="19"/>
  <c r="E3753" i="19"/>
  <c r="F3753" i="19" s="1"/>
  <c r="B3754" i="19"/>
  <c r="C3754" i="19"/>
  <c r="D3754" i="19"/>
  <c r="A3754" i="19" s="1"/>
  <c r="E3754" i="19"/>
  <c r="F3754" i="19"/>
  <c r="A3755" i="19"/>
  <c r="B3755" i="19"/>
  <c r="C3755" i="19"/>
  <c r="D3755" i="19"/>
  <c r="E3755" i="19"/>
  <c r="F3755" i="19"/>
  <c r="B3756" i="19"/>
  <c r="C3756" i="19"/>
  <c r="D3756" i="19"/>
  <c r="E3756" i="19"/>
  <c r="F3756" i="19" s="1"/>
  <c r="B3757" i="19"/>
  <c r="C3757" i="19"/>
  <c r="A3757" i="19" s="1"/>
  <c r="D3757" i="19"/>
  <c r="E3757" i="19"/>
  <c r="F3757" i="19"/>
  <c r="B3758" i="19"/>
  <c r="C3758" i="19"/>
  <c r="A3758" i="19" s="1"/>
  <c r="D3758" i="19"/>
  <c r="E3758" i="19"/>
  <c r="F3758" i="19" s="1"/>
  <c r="B3759" i="19"/>
  <c r="A3759" i="19" s="1"/>
  <c r="C3759" i="19"/>
  <c r="D3759" i="19"/>
  <c r="E3759" i="19"/>
  <c r="F3759" i="19" s="1"/>
  <c r="B3760" i="19"/>
  <c r="C3760" i="19"/>
  <c r="A3760" i="19" s="1"/>
  <c r="D3760" i="19"/>
  <c r="E3760" i="19"/>
  <c r="F3760" i="19" s="1"/>
  <c r="B3761" i="19"/>
  <c r="C3761" i="19"/>
  <c r="D3761" i="19"/>
  <c r="E3761" i="19"/>
  <c r="F3761" i="19"/>
  <c r="A3762" i="19"/>
  <c r="B3762" i="19"/>
  <c r="C3762" i="19"/>
  <c r="D3762" i="19"/>
  <c r="E3762" i="19"/>
  <c r="F3762" i="19"/>
  <c r="B3763" i="19"/>
  <c r="A3763" i="19" s="1"/>
  <c r="C3763" i="19"/>
  <c r="D3763" i="19"/>
  <c r="E3763" i="19"/>
  <c r="F3763" i="19"/>
  <c r="B3764" i="19"/>
  <c r="C3764" i="19"/>
  <c r="D3764" i="19"/>
  <c r="E3764" i="19"/>
  <c r="F3764" i="19" s="1"/>
  <c r="B3765" i="19"/>
  <c r="C3765" i="19"/>
  <c r="D3765" i="19"/>
  <c r="E3765" i="19"/>
  <c r="F3765" i="19" s="1"/>
  <c r="A3766" i="19"/>
  <c r="B3766" i="19"/>
  <c r="C3766" i="19"/>
  <c r="D3766" i="19"/>
  <c r="E3766" i="19"/>
  <c r="F3766" i="19" s="1"/>
  <c r="A3767" i="19"/>
  <c r="B3767" i="19"/>
  <c r="C3767" i="19"/>
  <c r="D3767" i="19"/>
  <c r="E3767" i="19"/>
  <c r="F3767" i="19"/>
  <c r="B3768" i="19"/>
  <c r="C3768" i="19"/>
  <c r="A3768" i="19" s="1"/>
  <c r="D3768" i="19"/>
  <c r="E3768" i="19"/>
  <c r="F3768" i="19" s="1"/>
  <c r="B3769" i="19"/>
  <c r="C3769" i="19"/>
  <c r="D3769" i="19"/>
  <c r="A3769" i="19" s="1"/>
  <c r="E3769" i="19"/>
  <c r="F3769" i="19"/>
  <c r="B3770" i="19"/>
  <c r="C3770" i="19"/>
  <c r="A3770" i="19" s="1"/>
  <c r="D3770" i="19"/>
  <c r="E3770" i="19"/>
  <c r="F3770" i="19"/>
  <c r="B3771" i="19"/>
  <c r="A3771" i="19" s="1"/>
  <c r="C3771" i="19"/>
  <c r="D3771" i="19"/>
  <c r="E3771" i="19"/>
  <c r="F3771" i="19" s="1"/>
  <c r="B3772" i="19"/>
  <c r="A3772" i="19" s="1"/>
  <c r="C3772" i="19"/>
  <c r="D3772" i="19"/>
  <c r="E3772" i="19"/>
  <c r="F3772" i="19" s="1"/>
  <c r="A3773" i="19"/>
  <c r="B3773" i="19"/>
  <c r="C3773" i="19"/>
  <c r="D3773" i="19"/>
  <c r="E3773" i="19"/>
  <c r="F3773" i="19" s="1"/>
  <c r="AE3773" i="19" s="1"/>
  <c r="B3774" i="19"/>
  <c r="C3774" i="19"/>
  <c r="D3774" i="19"/>
  <c r="E3774" i="19"/>
  <c r="F3774" i="19"/>
  <c r="A3775" i="19"/>
  <c r="B3775" i="19"/>
  <c r="C3775" i="19"/>
  <c r="D3775" i="19"/>
  <c r="E3775" i="19"/>
  <c r="F3775" i="19" s="1"/>
  <c r="B3776" i="19"/>
  <c r="C3776" i="19"/>
  <c r="D3776" i="19"/>
  <c r="E3776" i="19"/>
  <c r="F3776" i="19"/>
  <c r="A3777" i="19"/>
  <c r="B3777" i="19"/>
  <c r="C3777" i="19"/>
  <c r="D3777" i="19"/>
  <c r="E3777" i="19"/>
  <c r="F3777" i="19" s="1"/>
  <c r="B3778" i="19"/>
  <c r="A3778" i="19" s="1"/>
  <c r="C3778" i="19"/>
  <c r="D3778" i="19"/>
  <c r="E3778" i="19"/>
  <c r="F3778" i="19" s="1"/>
  <c r="B3779" i="19"/>
  <c r="A3779" i="19" s="1"/>
  <c r="C3779" i="19"/>
  <c r="D3779" i="19"/>
  <c r="E3779" i="19"/>
  <c r="F3779" i="19"/>
  <c r="A3780" i="19"/>
  <c r="B3780" i="19"/>
  <c r="C3780" i="19"/>
  <c r="D3780" i="19"/>
  <c r="E3780" i="19"/>
  <c r="F3780" i="19"/>
  <c r="B3781" i="19"/>
  <c r="A3781" i="19" s="1"/>
  <c r="C3781" i="19"/>
  <c r="D3781" i="19"/>
  <c r="E3781" i="19"/>
  <c r="F3781" i="19"/>
  <c r="B3782" i="19"/>
  <c r="C3782" i="19"/>
  <c r="D3782" i="19"/>
  <c r="E3782" i="19"/>
  <c r="F3782" i="19" s="1"/>
  <c r="B3783" i="19"/>
  <c r="A3783" i="19" s="1"/>
  <c r="C3783" i="19"/>
  <c r="D3783" i="19"/>
  <c r="E3783" i="19"/>
  <c r="F3783" i="19" s="1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B3786" i="19"/>
  <c r="A3786" i="19" s="1"/>
  <c r="C3786" i="19"/>
  <c r="D3786" i="19"/>
  <c r="E3786" i="19"/>
  <c r="F3786" i="19"/>
  <c r="B3787" i="19"/>
  <c r="C3787" i="19"/>
  <c r="D3787" i="19"/>
  <c r="A3787" i="19" s="1"/>
  <c r="E3787" i="19"/>
  <c r="F3787" i="19"/>
  <c r="B3788" i="19"/>
  <c r="A3788" i="19" s="1"/>
  <c r="C3788" i="19"/>
  <c r="D3788" i="19"/>
  <c r="E3788" i="19"/>
  <c r="F3788" i="19"/>
  <c r="B3789" i="19"/>
  <c r="C3789" i="19"/>
  <c r="D3789" i="19"/>
  <c r="E3789" i="19"/>
  <c r="F3789" i="19" s="1"/>
  <c r="B3790" i="19"/>
  <c r="C3790" i="19"/>
  <c r="D3790" i="19"/>
  <c r="E3790" i="19"/>
  <c r="F3790" i="19" s="1"/>
  <c r="A3791" i="19"/>
  <c r="B3791" i="19"/>
  <c r="C3791" i="19"/>
  <c r="D3791" i="19"/>
  <c r="E3791" i="19"/>
  <c r="F3791" i="19" s="1"/>
  <c r="B3792" i="19"/>
  <c r="C3792" i="19"/>
  <c r="A3792" i="19" s="1"/>
  <c r="D3792" i="19"/>
  <c r="E3792" i="19"/>
  <c r="F3792" i="19"/>
  <c r="A3793" i="19"/>
  <c r="B3793" i="19"/>
  <c r="C3793" i="19"/>
  <c r="D3793" i="19"/>
  <c r="E3793" i="19"/>
  <c r="F3793" i="19"/>
  <c r="B3794" i="19"/>
  <c r="C3794" i="19"/>
  <c r="D3794" i="19"/>
  <c r="E3794" i="19"/>
  <c r="F3794" i="19"/>
  <c r="B3795" i="19"/>
  <c r="A3795" i="19" s="1"/>
  <c r="C3795" i="19"/>
  <c r="D3795" i="19"/>
  <c r="E3795" i="19"/>
  <c r="F3795" i="19"/>
  <c r="B3796" i="19"/>
  <c r="A3796" i="19" s="1"/>
  <c r="C3796" i="19"/>
  <c r="D3796" i="19"/>
  <c r="E3796" i="19"/>
  <c r="F3796" i="19"/>
  <c r="B3797" i="19"/>
  <c r="A3797" i="19" s="1"/>
  <c r="C3797" i="19"/>
  <c r="D3797" i="19"/>
  <c r="E3797" i="19"/>
  <c r="F3797" i="19"/>
  <c r="B3798" i="19"/>
  <c r="A3798" i="19" s="1"/>
  <c r="C3798" i="19"/>
  <c r="D3798" i="19"/>
  <c r="E3798" i="19"/>
  <c r="F3798" i="19" s="1"/>
  <c r="B3799" i="19"/>
  <c r="C3799" i="19"/>
  <c r="D3799" i="19"/>
  <c r="A3799" i="19" s="1"/>
  <c r="E3799" i="19"/>
  <c r="F3799" i="19"/>
  <c r="A3800" i="19"/>
  <c r="B3800" i="19"/>
  <c r="C3800" i="19"/>
  <c r="D3800" i="19"/>
  <c r="E3800" i="19"/>
  <c r="F3800" i="19"/>
  <c r="B3801" i="19"/>
  <c r="C3801" i="19"/>
  <c r="D3801" i="19"/>
  <c r="E3801" i="19"/>
  <c r="F3801" i="19" s="1"/>
  <c r="B3802" i="19"/>
  <c r="C3802" i="19"/>
  <c r="D3802" i="19"/>
  <c r="E3802" i="19"/>
  <c r="F3802" i="19"/>
  <c r="B3803" i="19"/>
  <c r="A3803" i="19" s="1"/>
  <c r="C3803" i="19"/>
  <c r="D3803" i="19"/>
  <c r="E3803" i="19"/>
  <c r="F3803" i="19" s="1"/>
  <c r="B3804" i="19"/>
  <c r="A3804" i="19" s="1"/>
  <c r="C3804" i="19"/>
  <c r="D3804" i="19"/>
  <c r="E3804" i="19"/>
  <c r="F3804" i="19"/>
  <c r="B3805" i="19"/>
  <c r="C3805" i="19"/>
  <c r="D3805" i="19"/>
  <c r="A3805" i="19" s="1"/>
  <c r="E3805" i="19"/>
  <c r="F3805" i="19"/>
  <c r="B3806" i="19"/>
  <c r="C3806" i="19"/>
  <c r="D3806" i="19"/>
  <c r="E3806" i="19"/>
  <c r="F3806" i="19"/>
  <c r="A3807" i="19"/>
  <c r="B3807" i="19"/>
  <c r="C3807" i="19"/>
  <c r="D3807" i="19"/>
  <c r="E3807" i="19"/>
  <c r="F3807" i="19" s="1"/>
  <c r="B3808" i="19"/>
  <c r="A3808" i="19" s="1"/>
  <c r="C3808" i="19"/>
  <c r="D3808" i="19"/>
  <c r="E3808" i="19"/>
  <c r="F3808" i="19"/>
  <c r="B3809" i="19"/>
  <c r="A3809" i="19" s="1"/>
  <c r="C3809" i="19"/>
  <c r="D3809" i="19"/>
  <c r="E3809" i="19"/>
  <c r="F3809" i="19" s="1"/>
  <c r="B3810" i="19"/>
  <c r="A3810" i="19" s="1"/>
  <c r="C3810" i="19"/>
  <c r="D3810" i="19"/>
  <c r="E3810" i="19"/>
  <c r="F3810" i="19" s="1"/>
  <c r="B3811" i="19"/>
  <c r="A3811" i="19" s="1"/>
  <c r="C3811" i="19"/>
  <c r="D3811" i="19"/>
  <c r="E3811" i="19"/>
  <c r="F3811" i="19"/>
  <c r="A3812" i="19"/>
  <c r="B3812" i="19"/>
  <c r="C3812" i="19"/>
  <c r="D3812" i="19"/>
  <c r="E3812" i="19"/>
  <c r="F3812" i="19"/>
  <c r="B3813" i="19"/>
  <c r="C3813" i="19"/>
  <c r="D3813" i="19"/>
  <c r="E3813" i="19"/>
  <c r="F3813" i="19"/>
  <c r="B3814" i="19"/>
  <c r="C3814" i="19"/>
  <c r="D3814" i="19"/>
  <c r="E3814" i="19"/>
  <c r="F3814" i="19"/>
  <c r="B3815" i="19"/>
  <c r="A3815" i="19" s="1"/>
  <c r="C3815" i="19"/>
  <c r="D3815" i="19"/>
  <c r="E3815" i="19"/>
  <c r="F3815" i="19" s="1"/>
  <c r="B3816" i="19"/>
  <c r="A3816" i="19" s="1"/>
  <c r="C3816" i="19"/>
  <c r="D3816" i="19"/>
  <c r="E3816" i="19"/>
  <c r="F3816" i="19"/>
  <c r="B3817" i="19"/>
  <c r="C3817" i="19"/>
  <c r="D3817" i="19"/>
  <c r="E3817" i="19"/>
  <c r="F3817" i="19"/>
  <c r="B3818" i="19"/>
  <c r="A3818" i="19" s="1"/>
  <c r="C3818" i="19"/>
  <c r="D3818" i="19"/>
  <c r="E3818" i="19"/>
  <c r="F3818" i="19"/>
  <c r="B3819" i="19"/>
  <c r="C3819" i="19"/>
  <c r="D3819" i="19"/>
  <c r="A3819" i="19" s="1"/>
  <c r="E3819" i="19"/>
  <c r="F3819" i="19"/>
  <c r="B3820" i="19"/>
  <c r="A3820" i="19" s="1"/>
  <c r="C3820" i="19"/>
  <c r="D3820" i="19"/>
  <c r="E3820" i="19"/>
  <c r="F3820" i="19"/>
  <c r="B3821" i="19"/>
  <c r="A3821" i="19" s="1"/>
  <c r="C3821" i="19"/>
  <c r="D3821" i="19"/>
  <c r="E3821" i="19"/>
  <c r="F3821" i="19" s="1"/>
  <c r="B3822" i="19"/>
  <c r="C3822" i="19"/>
  <c r="D3822" i="19"/>
  <c r="E3822" i="19"/>
  <c r="F3822" i="19" s="1"/>
  <c r="A3823" i="19"/>
  <c r="B3823" i="19"/>
  <c r="C3823" i="19"/>
  <c r="D3823" i="19"/>
  <c r="E3823" i="19"/>
  <c r="F3823" i="19" s="1"/>
  <c r="B3824" i="19"/>
  <c r="C3824" i="19"/>
  <c r="D3824" i="19"/>
  <c r="A3824" i="19" s="1"/>
  <c r="E3824" i="19"/>
  <c r="F3824" i="19"/>
  <c r="A3825" i="19"/>
  <c r="B3825" i="19"/>
  <c r="C3825" i="19"/>
  <c r="D3825" i="19"/>
  <c r="E3825" i="19"/>
  <c r="F3825" i="19"/>
  <c r="B3826" i="19"/>
  <c r="C3826" i="19"/>
  <c r="D3826" i="19"/>
  <c r="E3826" i="19"/>
  <c r="F3826" i="19"/>
  <c r="B3827" i="19"/>
  <c r="A3827" i="19" s="1"/>
  <c r="C3827" i="19"/>
  <c r="D3827" i="19"/>
  <c r="E3827" i="19"/>
  <c r="F3827" i="19"/>
  <c r="B3828" i="19"/>
  <c r="A3828" i="19" s="1"/>
  <c r="C3828" i="19"/>
  <c r="D3828" i="19"/>
  <c r="E3828" i="19"/>
  <c r="F3828" i="19"/>
  <c r="B3829" i="19"/>
  <c r="A3829" i="19" s="1"/>
  <c r="C3829" i="19"/>
  <c r="D3829" i="19"/>
  <c r="E3829" i="19"/>
  <c r="F3829" i="19"/>
  <c r="B3830" i="19"/>
  <c r="A3830" i="19" s="1"/>
  <c r="C3830" i="19"/>
  <c r="D3830" i="19"/>
  <c r="E3830" i="19"/>
  <c r="F3830" i="19" s="1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B3833" i="19"/>
  <c r="A3833" i="19" s="1"/>
  <c r="C3833" i="19"/>
  <c r="D3833" i="19"/>
  <c r="E3833" i="19"/>
  <c r="F3833" i="19" s="1"/>
  <c r="B3834" i="19"/>
  <c r="A3834" i="19" s="1"/>
  <c r="C3834" i="19"/>
  <c r="D3834" i="19"/>
  <c r="E3834" i="19"/>
  <c r="F3834" i="19"/>
  <c r="B3835" i="19"/>
  <c r="C3835" i="19"/>
  <c r="D3835" i="19"/>
  <c r="E3835" i="19"/>
  <c r="F3835" i="19" s="1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 s="1"/>
  <c r="B3838" i="19"/>
  <c r="A3838" i="19" s="1"/>
  <c r="C3838" i="19"/>
  <c r="D3838" i="19"/>
  <c r="E3838" i="19"/>
  <c r="F3838" i="19"/>
  <c r="B3839" i="19"/>
  <c r="C3839" i="19"/>
  <c r="D3839" i="19"/>
  <c r="A3839" i="19" s="1"/>
  <c r="E3839" i="19"/>
  <c r="F3839" i="19" s="1"/>
  <c r="B3840" i="19"/>
  <c r="A3840" i="19" s="1"/>
  <c r="C3840" i="19"/>
  <c r="D3840" i="19"/>
  <c r="E3840" i="19"/>
  <c r="F3840" i="19"/>
  <c r="A3841" i="19"/>
  <c r="B3841" i="19"/>
  <c r="C3841" i="19"/>
  <c r="D3841" i="19"/>
  <c r="E3841" i="19"/>
  <c r="F3841" i="19" s="1"/>
  <c r="A3842" i="19"/>
  <c r="B3842" i="19"/>
  <c r="C3842" i="19"/>
  <c r="D3842" i="19"/>
  <c r="E3842" i="19"/>
  <c r="F3842" i="19"/>
  <c r="B3843" i="19"/>
  <c r="C3843" i="19"/>
  <c r="A3843" i="19" s="1"/>
  <c r="D3843" i="19"/>
  <c r="E3843" i="19"/>
  <c r="F3843" i="19"/>
  <c r="B3844" i="19"/>
  <c r="C3844" i="19"/>
  <c r="D3844" i="19"/>
  <c r="E3844" i="19"/>
  <c r="F3844" i="19" s="1"/>
  <c r="A3845" i="19"/>
  <c r="B3845" i="19"/>
  <c r="C3845" i="19"/>
  <c r="D3845" i="19"/>
  <c r="E3845" i="19"/>
  <c r="F3845" i="19" s="1"/>
  <c r="B3846" i="19"/>
  <c r="C3846" i="19"/>
  <c r="D3846" i="19"/>
  <c r="E3846" i="19"/>
  <c r="F3846" i="19" s="1"/>
  <c r="B3847" i="19"/>
  <c r="C3847" i="19"/>
  <c r="D3847" i="19"/>
  <c r="A3847" i="19" s="1"/>
  <c r="E3847" i="19"/>
  <c r="F3847" i="19"/>
  <c r="A3848" i="19"/>
  <c r="B3848" i="19"/>
  <c r="C3848" i="19"/>
  <c r="D3848" i="19"/>
  <c r="E3848" i="19"/>
  <c r="F3848" i="19"/>
  <c r="B3849" i="19"/>
  <c r="C3849" i="19"/>
  <c r="D3849" i="19"/>
  <c r="E3849" i="19"/>
  <c r="F3849" i="19" s="1"/>
  <c r="A3850" i="19"/>
  <c r="B3850" i="19"/>
  <c r="C3850" i="19"/>
  <c r="D3850" i="19"/>
  <c r="E3850" i="19"/>
  <c r="F3850" i="19"/>
  <c r="B3851" i="19"/>
  <c r="C3851" i="19"/>
  <c r="A3851" i="19" s="1"/>
  <c r="D3851" i="19"/>
  <c r="E3851" i="19"/>
  <c r="F3851" i="19" s="1"/>
  <c r="B3852" i="19"/>
  <c r="A3852" i="19" s="1"/>
  <c r="C3852" i="19"/>
  <c r="D3852" i="19"/>
  <c r="E3852" i="19"/>
  <c r="F3852" i="19" s="1"/>
  <c r="A3853" i="19"/>
  <c r="B3853" i="19"/>
  <c r="C3853" i="19"/>
  <c r="D3853" i="19"/>
  <c r="E3853" i="19"/>
  <c r="F3853" i="19" s="1"/>
  <c r="B3854" i="19"/>
  <c r="A3854" i="19" s="1"/>
  <c r="C3854" i="19"/>
  <c r="D3854" i="19"/>
  <c r="E3854" i="19"/>
  <c r="F3854" i="19"/>
  <c r="A3855" i="19"/>
  <c r="B3855" i="19"/>
  <c r="C3855" i="19"/>
  <c r="D3855" i="19"/>
  <c r="E3855" i="19"/>
  <c r="F3855" i="19"/>
  <c r="B3856" i="19"/>
  <c r="C3856" i="19"/>
  <c r="D3856" i="19"/>
  <c r="E3856" i="19"/>
  <c r="F3856" i="19"/>
  <c r="B3857" i="19"/>
  <c r="A3857" i="19" s="1"/>
  <c r="C3857" i="19"/>
  <c r="D3857" i="19"/>
  <c r="E3857" i="19"/>
  <c r="F3857" i="19" s="1"/>
  <c r="B3858" i="19"/>
  <c r="A3858" i="19" s="1"/>
  <c r="C3858" i="19"/>
  <c r="D3858" i="19"/>
  <c r="E3858" i="19"/>
  <c r="F3858" i="19" s="1"/>
  <c r="A3859" i="19"/>
  <c r="B3859" i="19"/>
  <c r="C3859" i="19"/>
  <c r="D3859" i="19"/>
  <c r="E3859" i="19"/>
  <c r="F3859" i="19" s="1"/>
  <c r="B3860" i="19"/>
  <c r="C3860" i="19"/>
  <c r="A3860" i="19" s="1"/>
  <c r="D3860" i="19"/>
  <c r="E3860" i="19"/>
  <c r="F3860" i="19"/>
  <c r="A3861" i="19"/>
  <c r="B3861" i="19"/>
  <c r="C3861" i="19"/>
  <c r="D3861" i="19"/>
  <c r="E3861" i="19"/>
  <c r="F3861" i="19" s="1"/>
  <c r="B3862" i="19"/>
  <c r="C3862" i="19"/>
  <c r="D3862" i="19"/>
  <c r="A3862" i="19" s="1"/>
  <c r="E3862" i="19"/>
  <c r="F3862" i="19"/>
  <c r="B3863" i="19"/>
  <c r="C3863" i="19"/>
  <c r="A3863" i="19" s="1"/>
  <c r="D3863" i="19"/>
  <c r="E3863" i="19"/>
  <c r="F3863" i="19"/>
  <c r="B3864" i="19"/>
  <c r="A3864" i="19" s="1"/>
  <c r="C3864" i="19"/>
  <c r="D3864" i="19"/>
  <c r="E3864" i="19"/>
  <c r="F3864" i="19" s="1"/>
  <c r="B3865" i="19"/>
  <c r="C3865" i="19"/>
  <c r="D3865" i="19"/>
  <c r="E3865" i="19"/>
  <c r="F3865" i="19" s="1"/>
  <c r="A3866" i="19"/>
  <c r="B3866" i="19"/>
  <c r="C3866" i="19"/>
  <c r="D3866" i="19"/>
  <c r="E3866" i="19"/>
  <c r="F3866" i="19" s="1"/>
  <c r="B3867" i="19"/>
  <c r="C3867" i="19"/>
  <c r="D3867" i="19"/>
  <c r="A3867" i="19" s="1"/>
  <c r="E3867" i="19"/>
  <c r="F3867" i="19"/>
  <c r="B3868" i="19"/>
  <c r="C3868" i="19"/>
  <c r="A3868" i="19" s="1"/>
  <c r="D3868" i="19"/>
  <c r="E3868" i="19"/>
  <c r="F3868" i="19"/>
  <c r="AE3868" i="19" s="1"/>
  <c r="B3869" i="19"/>
  <c r="A3869" i="19" s="1"/>
  <c r="C3869" i="19"/>
  <c r="D3869" i="19"/>
  <c r="E3869" i="19"/>
  <c r="F3869" i="19"/>
  <c r="B3870" i="19"/>
  <c r="C3870" i="19"/>
  <c r="D3870" i="19"/>
  <c r="A3870" i="19" s="1"/>
  <c r="E3870" i="19"/>
  <c r="F3870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B3873" i="19"/>
  <c r="C3873" i="19"/>
  <c r="D3873" i="19"/>
  <c r="E3873" i="19"/>
  <c r="F3873" i="19"/>
  <c r="A3874" i="19"/>
  <c r="B3874" i="19"/>
  <c r="C3874" i="19"/>
  <c r="D3874" i="19"/>
  <c r="E3874" i="19"/>
  <c r="F3874" i="19" s="1"/>
  <c r="B3875" i="19"/>
  <c r="A3875" i="19" s="1"/>
  <c r="C3875" i="19"/>
  <c r="D3875" i="19"/>
  <c r="E3875" i="19"/>
  <c r="F3875" i="19" s="1"/>
  <c r="B3876" i="19"/>
  <c r="A3876" i="19" s="1"/>
  <c r="C3876" i="19"/>
  <c r="D3876" i="19"/>
  <c r="E3876" i="19"/>
  <c r="F3876" i="19"/>
  <c r="A3877" i="19"/>
  <c r="B3877" i="19"/>
  <c r="C3877" i="19"/>
  <c r="D3877" i="19"/>
  <c r="E3877" i="19"/>
  <c r="F3877" i="19"/>
  <c r="B3878" i="19"/>
  <c r="C3878" i="19"/>
  <c r="D3878" i="19"/>
  <c r="E3878" i="19"/>
  <c r="F3878" i="19"/>
  <c r="B3879" i="19"/>
  <c r="C3879" i="19"/>
  <c r="D3879" i="19"/>
  <c r="E3879" i="19"/>
  <c r="F3879" i="19"/>
  <c r="B3880" i="19"/>
  <c r="A3880" i="19" s="1"/>
  <c r="C3880" i="19"/>
  <c r="D3880" i="19"/>
  <c r="E3880" i="19"/>
  <c r="F3880" i="19" s="1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B3883" i="19"/>
  <c r="C3883" i="19"/>
  <c r="D3883" i="19"/>
  <c r="E3883" i="19"/>
  <c r="F3883" i="19"/>
  <c r="B3884" i="19"/>
  <c r="C3884" i="19"/>
  <c r="D3884" i="19"/>
  <c r="A3884" i="19" s="1"/>
  <c r="E3884" i="19"/>
  <c r="F3884" i="19"/>
  <c r="B3885" i="19"/>
  <c r="C3885" i="19"/>
  <c r="D3885" i="19"/>
  <c r="E3885" i="19"/>
  <c r="F3885" i="19"/>
  <c r="B3886" i="19"/>
  <c r="C3886" i="19"/>
  <c r="D3886" i="19"/>
  <c r="E3886" i="19"/>
  <c r="F3886" i="19" s="1"/>
  <c r="B3887" i="19"/>
  <c r="C3887" i="19"/>
  <c r="D3887" i="19"/>
  <c r="E3887" i="19"/>
  <c r="F3887" i="19" s="1"/>
  <c r="A3888" i="19"/>
  <c r="B3888" i="19"/>
  <c r="C3888" i="19"/>
  <c r="D3888" i="19"/>
  <c r="E3888" i="19"/>
  <c r="F3888" i="19" s="1"/>
  <c r="B3889" i="19"/>
  <c r="C3889" i="19"/>
  <c r="A3889" i="19" s="1"/>
  <c r="D3889" i="19"/>
  <c r="E3889" i="19"/>
  <c r="F3889" i="19"/>
  <c r="A3890" i="19"/>
  <c r="B3890" i="19"/>
  <c r="C3890" i="19"/>
  <c r="D3890" i="19"/>
  <c r="E3890" i="19"/>
  <c r="F3890" i="19" s="1"/>
  <c r="B3891" i="19"/>
  <c r="C3891" i="19"/>
  <c r="D3891" i="19"/>
  <c r="E3891" i="19"/>
  <c r="F3891" i="19" s="1"/>
  <c r="B3892" i="19"/>
  <c r="A3892" i="19" s="1"/>
  <c r="C3892" i="19"/>
  <c r="D3892" i="19"/>
  <c r="E3892" i="19"/>
  <c r="F3892" i="19" s="1"/>
  <c r="B3893" i="19"/>
  <c r="C3893" i="19"/>
  <c r="A3893" i="19" s="1"/>
  <c r="D3893" i="19"/>
  <c r="E3893" i="19"/>
  <c r="F3893" i="19"/>
  <c r="B3894" i="19"/>
  <c r="C3894" i="19"/>
  <c r="A3894" i="19" s="1"/>
  <c r="D3894" i="19"/>
  <c r="E3894" i="19"/>
  <c r="F3894" i="19" s="1"/>
  <c r="B3895" i="19"/>
  <c r="A3895" i="19" s="1"/>
  <c r="C3895" i="19"/>
  <c r="D3895" i="19"/>
  <c r="E3895" i="19"/>
  <c r="F3895" i="19" s="1"/>
  <c r="A3896" i="19"/>
  <c r="B3896" i="19"/>
  <c r="C3896" i="19"/>
  <c r="D3896" i="19"/>
  <c r="E3896" i="19"/>
  <c r="F3896" i="19" s="1"/>
  <c r="B3897" i="19"/>
  <c r="C3897" i="19"/>
  <c r="D3897" i="19"/>
  <c r="A3897" i="19" s="1"/>
  <c r="E3897" i="19"/>
  <c r="F3897" i="19"/>
  <c r="B3898" i="19"/>
  <c r="C3898" i="19"/>
  <c r="A3898" i="19" s="1"/>
  <c r="D3898" i="19"/>
  <c r="E3898" i="19"/>
  <c r="F3898" i="19"/>
  <c r="B3899" i="19"/>
  <c r="C3899" i="19"/>
  <c r="D3899" i="19"/>
  <c r="E3899" i="19"/>
  <c r="F3899" i="19" s="1"/>
  <c r="A3900" i="19"/>
  <c r="B3900" i="19"/>
  <c r="C3900" i="19"/>
  <c r="D3900" i="19"/>
  <c r="E3900" i="19"/>
  <c r="F3900" i="19" s="1"/>
  <c r="B3901" i="19"/>
  <c r="C3901" i="19"/>
  <c r="D3901" i="19"/>
  <c r="A3901" i="19" s="1"/>
  <c r="E3901" i="19"/>
  <c r="F3901" i="19"/>
  <c r="B3902" i="19"/>
  <c r="C3902" i="19"/>
  <c r="A3902" i="19" s="1"/>
  <c r="D3902" i="19"/>
  <c r="E3902" i="19"/>
  <c r="F3902" i="19"/>
  <c r="B3903" i="19"/>
  <c r="A3903" i="19" s="1"/>
  <c r="C3903" i="19"/>
  <c r="D3903" i="19"/>
  <c r="E3903" i="19"/>
  <c r="F3903" i="19" s="1"/>
  <c r="A3904" i="19"/>
  <c r="B3904" i="19"/>
  <c r="C3904" i="19"/>
  <c r="D3904" i="19"/>
  <c r="E3904" i="19"/>
  <c r="F3904" i="19" s="1"/>
  <c r="B3905" i="19"/>
  <c r="C3905" i="19"/>
  <c r="A3905" i="19" s="1"/>
  <c r="D3905" i="19"/>
  <c r="E3905" i="19"/>
  <c r="F3905" i="19"/>
  <c r="A3906" i="19"/>
  <c r="B3906" i="19"/>
  <c r="C3906" i="19"/>
  <c r="D3906" i="19"/>
  <c r="E3906" i="19"/>
  <c r="F3906" i="19"/>
  <c r="B3907" i="19"/>
  <c r="C3907" i="19"/>
  <c r="D3907" i="19"/>
  <c r="E3907" i="19"/>
  <c r="F3907" i="19" s="1"/>
  <c r="B3908" i="19"/>
  <c r="A3908" i="19" s="1"/>
  <c r="C3908" i="19"/>
  <c r="D3908" i="19"/>
  <c r="E3908" i="19"/>
  <c r="F3908" i="19" s="1"/>
  <c r="A3909" i="19"/>
  <c r="B3909" i="19"/>
  <c r="C3909" i="19"/>
  <c r="D3909" i="19"/>
  <c r="E3909" i="19"/>
  <c r="F3909" i="19"/>
  <c r="B3910" i="19"/>
  <c r="C3910" i="19"/>
  <c r="A3910" i="19" s="1"/>
  <c r="D3910" i="19"/>
  <c r="E3910" i="19"/>
  <c r="F3910" i="19" s="1"/>
  <c r="B3911" i="19"/>
  <c r="A3911" i="19" s="1"/>
  <c r="C3911" i="19"/>
  <c r="D3911" i="19"/>
  <c r="E3911" i="19"/>
  <c r="F3911" i="19" s="1"/>
  <c r="B3912" i="19"/>
  <c r="A3912" i="19" s="1"/>
  <c r="C3912" i="19"/>
  <c r="D3912" i="19"/>
  <c r="E3912" i="19"/>
  <c r="F3912" i="19" s="1"/>
  <c r="B3913" i="19"/>
  <c r="C3913" i="19"/>
  <c r="D3913" i="19"/>
  <c r="A3913" i="19" s="1"/>
  <c r="E3913" i="19"/>
  <c r="F3913" i="19"/>
  <c r="B3914" i="19"/>
  <c r="C3914" i="19"/>
  <c r="A3914" i="19" s="1"/>
  <c r="D3914" i="19"/>
  <c r="E3914" i="19"/>
  <c r="F3914" i="19"/>
  <c r="B3915" i="19"/>
  <c r="A3915" i="19" s="1"/>
  <c r="C3915" i="19"/>
  <c r="D3915" i="19"/>
  <c r="E3915" i="19"/>
  <c r="F3915" i="19" s="1"/>
  <c r="B3916" i="19"/>
  <c r="A3916" i="19" s="1"/>
  <c r="C3916" i="19"/>
  <c r="D3916" i="19"/>
  <c r="E3916" i="19"/>
  <c r="F3916" i="19" s="1"/>
  <c r="B3917" i="19"/>
  <c r="C3917" i="19"/>
  <c r="A3917" i="19" s="1"/>
  <c r="D3917" i="19"/>
  <c r="E3917" i="19"/>
  <c r="F3917" i="19"/>
  <c r="A3918" i="19"/>
  <c r="B3918" i="19"/>
  <c r="C3918" i="19"/>
  <c r="D3918" i="19"/>
  <c r="E3918" i="19"/>
  <c r="F3918" i="19" s="1"/>
  <c r="B3919" i="19"/>
  <c r="A3919" i="19" s="1"/>
  <c r="C3919" i="19"/>
  <c r="D3919" i="19"/>
  <c r="E3919" i="19"/>
  <c r="F3919" i="19" s="1"/>
  <c r="A3920" i="19"/>
  <c r="B3920" i="19"/>
  <c r="C3920" i="19"/>
  <c r="D3920" i="19"/>
  <c r="E3920" i="19"/>
  <c r="F3920" i="19" s="1"/>
  <c r="B3921" i="19"/>
  <c r="C3921" i="19"/>
  <c r="A3921" i="19" s="1"/>
  <c r="D3921" i="19"/>
  <c r="E3921" i="19"/>
  <c r="F3921" i="19"/>
  <c r="AE3921" i="19"/>
  <c r="B3922" i="19"/>
  <c r="C3922" i="19"/>
  <c r="D3922" i="19"/>
  <c r="E3922" i="19"/>
  <c r="F3922" i="19" s="1"/>
  <c r="B3923" i="19"/>
  <c r="C3923" i="19"/>
  <c r="D3923" i="19"/>
  <c r="E3923" i="19"/>
  <c r="F3923" i="19"/>
  <c r="B3924" i="19"/>
  <c r="C3924" i="19"/>
  <c r="D3924" i="19"/>
  <c r="A3924" i="19" s="1"/>
  <c r="E3924" i="19"/>
  <c r="F3924" i="19"/>
  <c r="B3925" i="19"/>
  <c r="C3925" i="19"/>
  <c r="D3925" i="19"/>
  <c r="E3925" i="19"/>
  <c r="F3925" i="19"/>
  <c r="B3926" i="19"/>
  <c r="C3926" i="19"/>
  <c r="D3926" i="19"/>
  <c r="E3926" i="19"/>
  <c r="F3926" i="19" s="1"/>
  <c r="B3927" i="19"/>
  <c r="A3927" i="19" s="1"/>
  <c r="C3927" i="19"/>
  <c r="D3927" i="19"/>
  <c r="E3927" i="19"/>
  <c r="F3927" i="19"/>
  <c r="B3928" i="19"/>
  <c r="C3928" i="19"/>
  <c r="D3928" i="19"/>
  <c r="A3928" i="19" s="1"/>
  <c r="E3928" i="19"/>
  <c r="F3928" i="19"/>
  <c r="B3929" i="19"/>
  <c r="A3929" i="19" s="1"/>
  <c r="C3929" i="19"/>
  <c r="D3929" i="19"/>
  <c r="E3929" i="19"/>
  <c r="F3929" i="19"/>
  <c r="B3930" i="19"/>
  <c r="A3930" i="19" s="1"/>
  <c r="C3930" i="19"/>
  <c r="D3930" i="19"/>
  <c r="E3930" i="19"/>
  <c r="F3930" i="19" s="1"/>
  <c r="B3931" i="19"/>
  <c r="C3931" i="19"/>
  <c r="D3931" i="19"/>
  <c r="E3931" i="19"/>
  <c r="F3931" i="19"/>
  <c r="B3932" i="19"/>
  <c r="C3932" i="19"/>
  <c r="D3932" i="19"/>
  <c r="A3932" i="19" s="1"/>
  <c r="E3932" i="19"/>
  <c r="F3932" i="19"/>
  <c r="B3933" i="19"/>
  <c r="C3933" i="19"/>
  <c r="D3933" i="19"/>
  <c r="E3933" i="19"/>
  <c r="F3933" i="19"/>
  <c r="B3934" i="19"/>
  <c r="C3934" i="19"/>
  <c r="D3934" i="19"/>
  <c r="E3934" i="19"/>
  <c r="F3934" i="19" s="1"/>
  <c r="B3935" i="19"/>
  <c r="C3935" i="19"/>
  <c r="D3935" i="19"/>
  <c r="E3935" i="19"/>
  <c r="F3935" i="19"/>
  <c r="B3936" i="19"/>
  <c r="C3936" i="19"/>
  <c r="D3936" i="19"/>
  <c r="A3936" i="19" s="1"/>
  <c r="E3936" i="19"/>
  <c r="F3936" i="19"/>
  <c r="B3937" i="19"/>
  <c r="A3937" i="19" s="1"/>
  <c r="C3937" i="19"/>
  <c r="D3937" i="19"/>
  <c r="E3937" i="19"/>
  <c r="F3937" i="19"/>
  <c r="B3938" i="19"/>
  <c r="A3938" i="19" s="1"/>
  <c r="C3938" i="19"/>
  <c r="D3938" i="19"/>
  <c r="E3938" i="19"/>
  <c r="F3938" i="19" s="1"/>
  <c r="B3939" i="19"/>
  <c r="C3939" i="19"/>
  <c r="D3939" i="19"/>
  <c r="E3939" i="19"/>
  <c r="F3939" i="19"/>
  <c r="B3940" i="19"/>
  <c r="C3940" i="19"/>
  <c r="D3940" i="19"/>
  <c r="A3940" i="19" s="1"/>
  <c r="E3940" i="19"/>
  <c r="F3940" i="19"/>
  <c r="B3941" i="19"/>
  <c r="C3941" i="19"/>
  <c r="D3941" i="19"/>
  <c r="E3941" i="19"/>
  <c r="F3941" i="19"/>
  <c r="B3942" i="19"/>
  <c r="C3942" i="19"/>
  <c r="D3942" i="19"/>
  <c r="E3942" i="19"/>
  <c r="F3942" i="19" s="1"/>
  <c r="B3943" i="19"/>
  <c r="A3943" i="19" s="1"/>
  <c r="C3943" i="19"/>
  <c r="D3943" i="19"/>
  <c r="E3943" i="19"/>
  <c r="F3943" i="19"/>
  <c r="B3944" i="19"/>
  <c r="C3944" i="19"/>
  <c r="D3944" i="19"/>
  <c r="A3944" i="19" s="1"/>
  <c r="E3944" i="19"/>
  <c r="F3944" i="19"/>
  <c r="B3945" i="19"/>
  <c r="A3945" i="19" s="1"/>
  <c r="C3945" i="19"/>
  <c r="D3945" i="19"/>
  <c r="E3945" i="19"/>
  <c r="F3945" i="19"/>
  <c r="B3946" i="19"/>
  <c r="C3946" i="19"/>
  <c r="D3946" i="19"/>
  <c r="E3946" i="19"/>
  <c r="F3946" i="19" s="1"/>
  <c r="AE3946" i="19" s="1"/>
  <c r="B3947" i="19"/>
  <c r="C3947" i="19"/>
  <c r="A3947" i="19" s="1"/>
  <c r="D3947" i="19"/>
  <c r="E3947" i="19"/>
  <c r="F3947" i="19" s="1"/>
  <c r="B3948" i="19"/>
  <c r="C3948" i="19"/>
  <c r="D3948" i="19"/>
  <c r="E3948" i="19"/>
  <c r="F3948" i="19" s="1"/>
  <c r="A3949" i="19"/>
  <c r="B3949" i="19"/>
  <c r="C3949" i="19"/>
  <c r="D3949" i="19"/>
  <c r="E3949" i="19"/>
  <c r="F3949" i="19" s="1"/>
  <c r="A3950" i="19"/>
  <c r="B3950" i="19"/>
  <c r="C3950" i="19"/>
  <c r="D3950" i="19"/>
  <c r="E3950" i="19"/>
  <c r="F3950" i="19"/>
  <c r="B3951" i="19"/>
  <c r="C3951" i="19"/>
  <c r="A3951" i="19" s="1"/>
  <c r="D3951" i="19"/>
  <c r="E3951" i="19"/>
  <c r="F3951" i="19"/>
  <c r="B3952" i="19"/>
  <c r="C3952" i="19"/>
  <c r="D3952" i="19"/>
  <c r="E3952" i="19"/>
  <c r="F3952" i="19" s="1"/>
  <c r="A3953" i="19"/>
  <c r="B3953" i="19"/>
  <c r="C3953" i="19"/>
  <c r="D3953" i="19"/>
  <c r="E3953" i="19"/>
  <c r="F3953" i="19" s="1"/>
  <c r="A3954" i="19"/>
  <c r="B3954" i="19"/>
  <c r="C3954" i="19"/>
  <c r="D3954" i="19"/>
  <c r="E3954" i="19"/>
  <c r="F3954" i="19"/>
  <c r="B3955" i="19"/>
  <c r="C3955" i="19"/>
  <c r="A3955" i="19" s="1"/>
  <c r="D3955" i="19"/>
  <c r="E3955" i="19"/>
  <c r="F3955" i="19" s="1"/>
  <c r="B3956" i="19"/>
  <c r="A3956" i="19" s="1"/>
  <c r="C3956" i="19"/>
  <c r="D3956" i="19"/>
  <c r="E3956" i="19"/>
  <c r="F3956" i="19" s="1"/>
  <c r="A3957" i="19"/>
  <c r="B3957" i="19"/>
  <c r="C3957" i="19"/>
  <c r="D3957" i="19"/>
  <c r="E3957" i="19"/>
  <c r="F3957" i="19" s="1"/>
  <c r="B3958" i="19"/>
  <c r="C3958" i="19"/>
  <c r="D3958" i="19"/>
  <c r="E3958" i="19"/>
  <c r="F3958" i="19"/>
  <c r="A3959" i="19"/>
  <c r="B3959" i="19"/>
  <c r="C3959" i="19"/>
  <c r="D3959" i="19"/>
  <c r="E3959" i="19"/>
  <c r="F3959" i="19"/>
  <c r="B3960" i="19"/>
  <c r="C3960" i="19"/>
  <c r="D3960" i="19"/>
  <c r="E3960" i="19"/>
  <c r="F3960" i="19" s="1"/>
  <c r="B3961" i="19"/>
  <c r="A3961" i="19" s="1"/>
  <c r="C3961" i="19"/>
  <c r="D3961" i="19"/>
  <c r="E3961" i="19"/>
  <c r="F3961" i="19" s="1"/>
  <c r="A3962" i="19"/>
  <c r="B3962" i="19"/>
  <c r="C3962" i="19"/>
  <c r="D3962" i="19"/>
  <c r="E3962" i="19"/>
  <c r="F3962" i="19"/>
  <c r="B3963" i="19"/>
  <c r="C3963" i="19"/>
  <c r="A3963" i="19" s="1"/>
  <c r="D3963" i="19"/>
  <c r="E3963" i="19"/>
  <c r="F3963" i="19" s="1"/>
  <c r="B3964" i="19"/>
  <c r="A3964" i="19" s="1"/>
  <c r="C3964" i="19"/>
  <c r="D3964" i="19"/>
  <c r="E3964" i="19"/>
  <c r="F3964" i="19" s="1"/>
  <c r="B3965" i="19"/>
  <c r="A3965" i="19" s="1"/>
  <c r="C3965" i="19"/>
  <c r="D3965" i="19"/>
  <c r="E3965" i="19"/>
  <c r="F3965" i="19" s="1"/>
  <c r="B3966" i="19"/>
  <c r="C3966" i="19"/>
  <c r="D3966" i="19"/>
  <c r="A3966" i="19" s="1"/>
  <c r="E3966" i="19"/>
  <c r="F3966" i="19"/>
  <c r="B3967" i="19"/>
  <c r="C3967" i="19"/>
  <c r="A3967" i="19" s="1"/>
  <c r="D3967" i="19"/>
  <c r="E3967" i="19"/>
  <c r="F3967" i="19"/>
  <c r="B3968" i="19"/>
  <c r="A3968" i="19" s="1"/>
  <c r="C3968" i="19"/>
  <c r="D3968" i="19"/>
  <c r="E3968" i="19"/>
  <c r="F3968" i="19" s="1"/>
  <c r="B3969" i="19"/>
  <c r="A3969" i="19" s="1"/>
  <c r="C3969" i="19"/>
  <c r="D3969" i="19"/>
  <c r="E3969" i="19"/>
  <c r="F3969" i="19" s="1"/>
  <c r="B3970" i="19"/>
  <c r="C3970" i="19"/>
  <c r="A3970" i="19" s="1"/>
  <c r="D3970" i="19"/>
  <c r="E3970" i="19"/>
  <c r="F3970" i="19"/>
  <c r="A3971" i="19"/>
  <c r="B3971" i="19"/>
  <c r="C3971" i="19"/>
  <c r="D3971" i="19"/>
  <c r="E3971" i="19"/>
  <c r="F3971" i="19" s="1"/>
  <c r="B3972" i="19"/>
  <c r="A3972" i="19" s="1"/>
  <c r="C3972" i="19"/>
  <c r="D3972" i="19"/>
  <c r="E3972" i="19"/>
  <c r="F3972" i="19" s="1"/>
  <c r="A3973" i="19"/>
  <c r="B3973" i="19"/>
  <c r="C3973" i="19"/>
  <c r="D3973" i="19"/>
  <c r="E3973" i="19"/>
  <c r="F3973" i="19" s="1"/>
  <c r="B3974" i="19"/>
  <c r="C3974" i="19"/>
  <c r="A3974" i="19" s="1"/>
  <c r="D3974" i="19"/>
  <c r="E3974" i="19"/>
  <c r="F3974" i="19"/>
  <c r="A3975" i="19"/>
  <c r="B3975" i="19"/>
  <c r="C3975" i="19"/>
  <c r="D3975" i="19"/>
  <c r="E3975" i="19"/>
  <c r="F3975" i="19" s="1"/>
  <c r="B3976" i="19"/>
  <c r="C3976" i="19"/>
  <c r="D3976" i="19"/>
  <c r="E3976" i="19"/>
  <c r="F3976" i="19" s="1"/>
  <c r="B3977" i="19"/>
  <c r="A3977" i="19" s="1"/>
  <c r="C3977" i="19"/>
  <c r="D3977" i="19"/>
  <c r="E3977" i="19"/>
  <c r="F3977" i="19" s="1"/>
  <c r="B3978" i="19"/>
  <c r="C3978" i="19"/>
  <c r="A3978" i="19" s="1"/>
  <c r="D3978" i="19"/>
  <c r="E3978" i="19"/>
  <c r="F3978" i="19"/>
  <c r="B3979" i="19"/>
  <c r="C3979" i="19"/>
  <c r="A3979" i="19" s="1"/>
  <c r="D3979" i="19"/>
  <c r="E3979" i="19"/>
  <c r="F3979" i="19" s="1"/>
  <c r="B3980" i="19"/>
  <c r="A3980" i="19" s="1"/>
  <c r="C3980" i="19"/>
  <c r="D3980" i="19"/>
  <c r="E3980" i="19"/>
  <c r="F3980" i="19" s="1"/>
  <c r="A3981" i="19"/>
  <c r="B3981" i="19"/>
  <c r="C3981" i="19"/>
  <c r="D3981" i="19"/>
  <c r="E3981" i="19"/>
  <c r="F3981" i="19" s="1"/>
  <c r="A3982" i="19"/>
  <c r="B3982" i="19"/>
  <c r="C3982" i="19"/>
  <c r="D3982" i="19"/>
  <c r="E3982" i="19"/>
  <c r="F3982" i="19"/>
  <c r="B3983" i="19"/>
  <c r="C3983" i="19"/>
  <c r="A3983" i="19" s="1"/>
  <c r="D3983" i="19"/>
  <c r="E3983" i="19"/>
  <c r="F3983" i="19"/>
  <c r="B3984" i="19"/>
  <c r="C3984" i="19"/>
  <c r="D3984" i="19"/>
  <c r="E3984" i="19"/>
  <c r="F3984" i="19" s="1"/>
  <c r="A3985" i="19"/>
  <c r="B3985" i="19"/>
  <c r="C3985" i="19"/>
  <c r="D3985" i="19"/>
  <c r="E3985" i="19"/>
  <c r="F3985" i="19" s="1"/>
  <c r="B3986" i="19"/>
  <c r="C3986" i="19"/>
  <c r="D3986" i="19"/>
  <c r="E3986" i="19"/>
  <c r="F3986" i="19"/>
  <c r="A3987" i="19"/>
  <c r="B3987" i="19"/>
  <c r="C3987" i="19"/>
  <c r="D3987" i="19"/>
  <c r="E3987" i="19"/>
  <c r="F3987" i="19"/>
  <c r="B3988" i="19"/>
  <c r="A3988" i="19" s="1"/>
  <c r="C3988" i="19"/>
  <c r="D3988" i="19"/>
  <c r="E3988" i="19"/>
  <c r="F3988" i="19" s="1"/>
  <c r="A3989" i="19"/>
  <c r="B3989" i="19"/>
  <c r="C3989" i="19"/>
  <c r="D3989" i="19"/>
  <c r="E3989" i="19"/>
  <c r="F3989" i="19" s="1"/>
  <c r="B3990" i="19"/>
  <c r="C3990" i="19"/>
  <c r="A3990" i="19" s="1"/>
  <c r="D3990" i="19"/>
  <c r="E3990" i="19"/>
  <c r="F3990" i="19"/>
  <c r="A3991" i="19"/>
  <c r="B3991" i="19"/>
  <c r="C3991" i="19"/>
  <c r="D3991" i="19"/>
  <c r="E3991" i="19"/>
  <c r="F3991" i="19"/>
  <c r="B3992" i="19"/>
  <c r="C3992" i="19"/>
  <c r="D3992" i="19"/>
  <c r="E3992" i="19"/>
  <c r="F3992" i="19" s="1"/>
  <c r="B3993" i="19"/>
  <c r="A3993" i="19" s="1"/>
  <c r="C3993" i="19"/>
  <c r="D3993" i="19"/>
  <c r="E3993" i="19"/>
  <c r="F3993" i="19" s="1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 s="1"/>
  <c r="B3996" i="19"/>
  <c r="A3996" i="19" s="1"/>
  <c r="C3996" i="19"/>
  <c r="D3996" i="19"/>
  <c r="E3996" i="19"/>
  <c r="F3996" i="19" s="1"/>
  <c r="B3997" i="19"/>
  <c r="A3997" i="19" s="1"/>
  <c r="C3997" i="19"/>
  <c r="D3997" i="19"/>
  <c r="E3997" i="19"/>
  <c r="F3997" i="19" s="1"/>
  <c r="B3998" i="19"/>
  <c r="C3998" i="19"/>
  <c r="D3998" i="19"/>
  <c r="A3998" i="19" s="1"/>
  <c r="E3998" i="19"/>
  <c r="F3998" i="19"/>
  <c r="B3999" i="19"/>
  <c r="C3999" i="19"/>
  <c r="A3999" i="19" s="1"/>
  <c r="D3999" i="19"/>
  <c r="E3999" i="19"/>
  <c r="F3999" i="19"/>
  <c r="B4000" i="19"/>
  <c r="A4000" i="19" s="1"/>
  <c r="C4000" i="19"/>
  <c r="D4000" i="19"/>
  <c r="E4000" i="19"/>
  <c r="F4000" i="19" s="1"/>
  <c r="B4001" i="19"/>
  <c r="A4001" i="19" s="1"/>
  <c r="C4001" i="19"/>
  <c r="D4001" i="19"/>
  <c r="E4001" i="19"/>
  <c r="F4001" i="19" s="1"/>
  <c r="B4002" i="19"/>
  <c r="C4002" i="19"/>
  <c r="A4002" i="19" s="1"/>
  <c r="D4002" i="19"/>
  <c r="E4002" i="19"/>
  <c r="F4002" i="19"/>
  <c r="A4003" i="19"/>
  <c r="B4003" i="19"/>
  <c r="C4003" i="19"/>
  <c r="D4003" i="19"/>
  <c r="E4003" i="19"/>
  <c r="F4003" i="19" s="1"/>
  <c r="B4004" i="19"/>
  <c r="A4004" i="19" s="1"/>
  <c r="C4004" i="19"/>
  <c r="D4004" i="19"/>
  <c r="E4004" i="19"/>
  <c r="F4004" i="19" s="1"/>
  <c r="A4005" i="19"/>
  <c r="B4005" i="19"/>
  <c r="C4005" i="19"/>
  <c r="D4005" i="19"/>
  <c r="E4005" i="19"/>
  <c r="F4005" i="19" s="1"/>
  <c r="B4006" i="19"/>
  <c r="C4006" i="19"/>
  <c r="A4006" i="19" s="1"/>
  <c r="D4006" i="19"/>
  <c r="E4006" i="19"/>
  <c r="F4006" i="19"/>
  <c r="A4007" i="19"/>
  <c r="B4007" i="19"/>
  <c r="C4007" i="19"/>
  <c r="D4007" i="19"/>
  <c r="E4007" i="19"/>
  <c r="F4007" i="19" s="1"/>
  <c r="B4008" i="19"/>
  <c r="C4008" i="19"/>
  <c r="D4008" i="19"/>
  <c r="E4008" i="19"/>
  <c r="F4008" i="19" s="1"/>
  <c r="B4009" i="19"/>
  <c r="A4009" i="19" s="1"/>
  <c r="C4009" i="19"/>
  <c r="D4009" i="19"/>
  <c r="E4009" i="19"/>
  <c r="F4009" i="19" s="1"/>
  <c r="A4010" i="19"/>
  <c r="B4010" i="19"/>
  <c r="C4010" i="19"/>
  <c r="D4010" i="19"/>
  <c r="E4010" i="19"/>
  <c r="F4010" i="19"/>
  <c r="B4011" i="19"/>
  <c r="C4011" i="19"/>
  <c r="A4011" i="19" s="1"/>
  <c r="D4011" i="19"/>
  <c r="E4011" i="19"/>
  <c r="F4011" i="19" s="1"/>
  <c r="B4012" i="19"/>
  <c r="C4012" i="19"/>
  <c r="D4012" i="19"/>
  <c r="E4012" i="19"/>
  <c r="F4012" i="19" s="1"/>
  <c r="A4013" i="19"/>
  <c r="B4013" i="19"/>
  <c r="C4013" i="19"/>
  <c r="D4013" i="19"/>
  <c r="E4013" i="19"/>
  <c r="F4013" i="19" s="1"/>
  <c r="A4014" i="19"/>
  <c r="B4014" i="19"/>
  <c r="C4014" i="19"/>
  <c r="D4014" i="19"/>
  <c r="E4014" i="19"/>
  <c r="F4014" i="19"/>
  <c r="B4015" i="19"/>
  <c r="C4015" i="19"/>
  <c r="A4015" i="19" s="1"/>
  <c r="D4015" i="19"/>
  <c r="E4015" i="19"/>
  <c r="F4015" i="19"/>
  <c r="B4016" i="19"/>
  <c r="C4016" i="19"/>
  <c r="D4016" i="19"/>
  <c r="E4016" i="19"/>
  <c r="F4016" i="19" s="1"/>
  <c r="A4017" i="19"/>
  <c r="B4017" i="19"/>
  <c r="C4017" i="19"/>
  <c r="D4017" i="19"/>
  <c r="E4017" i="19"/>
  <c r="F4017" i="19" s="1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B4020" i="19"/>
  <c r="A4020" i="19" s="1"/>
  <c r="C4020" i="19"/>
  <c r="D4020" i="19"/>
  <c r="E4020" i="19"/>
  <c r="F4020" i="19" s="1"/>
  <c r="A4021" i="19"/>
  <c r="B4021" i="19"/>
  <c r="C4021" i="19"/>
  <c r="D4021" i="19"/>
  <c r="E4021" i="19"/>
  <c r="F4021" i="19" s="1"/>
  <c r="B4022" i="19"/>
  <c r="C4022" i="19"/>
  <c r="A4022" i="19" s="1"/>
  <c r="D4022" i="19"/>
  <c r="E4022" i="19"/>
  <c r="F4022" i="19"/>
  <c r="A4023" i="19"/>
  <c r="B4023" i="19"/>
  <c r="C4023" i="19"/>
  <c r="D4023" i="19"/>
  <c r="E4023" i="19"/>
  <c r="F4023" i="19"/>
  <c r="B4024" i="19"/>
  <c r="C4024" i="19"/>
  <c r="D4024" i="19"/>
  <c r="E4024" i="19"/>
  <c r="F4024" i="19" s="1"/>
  <c r="B4025" i="19"/>
  <c r="A4025" i="19" s="1"/>
  <c r="C4025" i="19"/>
  <c r="D4025" i="19"/>
  <c r="E4025" i="19"/>
  <c r="F4025" i="19" s="1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 s="1"/>
  <c r="B4028" i="19"/>
  <c r="A4028" i="19" s="1"/>
  <c r="C4028" i="19"/>
  <c r="D4028" i="19"/>
  <c r="E4028" i="19"/>
  <c r="F4028" i="19" s="1"/>
  <c r="B4029" i="19"/>
  <c r="A4029" i="19" s="1"/>
  <c r="C4029" i="19"/>
  <c r="D4029" i="19"/>
  <c r="E4029" i="19"/>
  <c r="F4029" i="19" s="1"/>
  <c r="B4030" i="19"/>
  <c r="C4030" i="19"/>
  <c r="D4030" i="19"/>
  <c r="A4030" i="19" s="1"/>
  <c r="E4030" i="19"/>
  <c r="F4030" i="19"/>
  <c r="B4031" i="19"/>
  <c r="C4031" i="19"/>
  <c r="A4031" i="19" s="1"/>
  <c r="D4031" i="19"/>
  <c r="E4031" i="19"/>
  <c r="F4031" i="19"/>
  <c r="B4032" i="19"/>
  <c r="A4032" i="19" s="1"/>
  <c r="C4032" i="19"/>
  <c r="D4032" i="19"/>
  <c r="E4032" i="19"/>
  <c r="F4032" i="19" s="1"/>
  <c r="B4033" i="19"/>
  <c r="A4033" i="19" s="1"/>
  <c r="C4033" i="19"/>
  <c r="D4033" i="19"/>
  <c r="E4033" i="19"/>
  <c r="F4033" i="19" s="1"/>
  <c r="B4034" i="19"/>
  <c r="C4034" i="19"/>
  <c r="A4034" i="19" s="1"/>
  <c r="D4034" i="19"/>
  <c r="E4034" i="19"/>
  <c r="F4034" i="19"/>
  <c r="A4035" i="19"/>
  <c r="B4035" i="19"/>
  <c r="C4035" i="19"/>
  <c r="D4035" i="19"/>
  <c r="E4035" i="19"/>
  <c r="F4035" i="19" s="1"/>
  <c r="B4036" i="19"/>
  <c r="A4036" i="19" s="1"/>
  <c r="C4036" i="19"/>
  <c r="D4036" i="19"/>
  <c r="E4036" i="19"/>
  <c r="F4036" i="19" s="1"/>
  <c r="A4037" i="19"/>
  <c r="B4037" i="19"/>
  <c r="C4037" i="19"/>
  <c r="D4037" i="19"/>
  <c r="E4037" i="19"/>
  <c r="F4037" i="19" s="1"/>
  <c r="B4038" i="19"/>
  <c r="C4038" i="19"/>
  <c r="A4038" i="19" s="1"/>
  <c r="D4038" i="19"/>
  <c r="E4038" i="19"/>
  <c r="F4038" i="19"/>
  <c r="A4039" i="19"/>
  <c r="B4039" i="19"/>
  <c r="C4039" i="19"/>
  <c r="D4039" i="19"/>
  <c r="E4039" i="19"/>
  <c r="F4039" i="19" s="1"/>
  <c r="B4040" i="19"/>
  <c r="C4040" i="19"/>
  <c r="D4040" i="19"/>
  <c r="E4040" i="19"/>
  <c r="F4040" i="19" s="1"/>
  <c r="B4041" i="19"/>
  <c r="A4041" i="19" s="1"/>
  <c r="C4041" i="19"/>
  <c r="D4041" i="19"/>
  <c r="E4041" i="19"/>
  <c r="F4041" i="19" s="1"/>
  <c r="A4042" i="19"/>
  <c r="B4042" i="19"/>
  <c r="C4042" i="19"/>
  <c r="D4042" i="19"/>
  <c r="E4042" i="19"/>
  <c r="F4042" i="19"/>
  <c r="B4043" i="19"/>
  <c r="C4043" i="19"/>
  <c r="A4043" i="19" s="1"/>
  <c r="D4043" i="19"/>
  <c r="E4043" i="19"/>
  <c r="F4043" i="19" s="1"/>
  <c r="B4044" i="19"/>
  <c r="C4044" i="19"/>
  <c r="D4044" i="19"/>
  <c r="E4044" i="19"/>
  <c r="F4044" i="19" s="1"/>
  <c r="A4045" i="19"/>
  <c r="B4045" i="19"/>
  <c r="C4045" i="19"/>
  <c r="D4045" i="19"/>
  <c r="E4045" i="19"/>
  <c r="F4045" i="19" s="1"/>
  <c r="B4046" i="19"/>
  <c r="C4046" i="19"/>
  <c r="D4046" i="19"/>
  <c r="A4046" i="19" s="1"/>
  <c r="E4046" i="19"/>
  <c r="F4046" i="19"/>
  <c r="B4047" i="19"/>
  <c r="C4047" i="19"/>
  <c r="A4047" i="19" s="1"/>
  <c r="D4047" i="19"/>
  <c r="E4047" i="19"/>
  <c r="F4047" i="19"/>
  <c r="B4048" i="19"/>
  <c r="C4048" i="19"/>
  <c r="D4048" i="19"/>
  <c r="E4048" i="19"/>
  <c r="F4048" i="19" s="1"/>
  <c r="A4049" i="19"/>
  <c r="B4049" i="19"/>
  <c r="C4049" i="19"/>
  <c r="D4049" i="19"/>
  <c r="E4049" i="19"/>
  <c r="F4049" i="19" s="1"/>
  <c r="B4050" i="19"/>
  <c r="C4050" i="19"/>
  <c r="A4050" i="19" s="1"/>
  <c r="D4050" i="19"/>
  <c r="E4050" i="19"/>
  <c r="F4050" i="19"/>
  <c r="A4051" i="19"/>
  <c r="B4051" i="19"/>
  <c r="C4051" i="19"/>
  <c r="D4051" i="19"/>
  <c r="E4051" i="19"/>
  <c r="F4051" i="19" s="1"/>
  <c r="B4052" i="19"/>
  <c r="A4052" i="19" s="1"/>
  <c r="C4052" i="19"/>
  <c r="D4052" i="19"/>
  <c r="E4052" i="19"/>
  <c r="F4052" i="19" s="1"/>
  <c r="A4053" i="19"/>
  <c r="B4053" i="19"/>
  <c r="C4053" i="19"/>
  <c r="D4053" i="19"/>
  <c r="E4053" i="19"/>
  <c r="F4053" i="19" s="1"/>
  <c r="B4054" i="19"/>
  <c r="C4054" i="19"/>
  <c r="D4054" i="19"/>
  <c r="E4054" i="19"/>
  <c r="F4054" i="19"/>
  <c r="A4055" i="19"/>
  <c r="B4055" i="19"/>
  <c r="C4055" i="19"/>
  <c r="D4055" i="19"/>
  <c r="E4055" i="19"/>
  <c r="F4055" i="19"/>
  <c r="B4056" i="19"/>
  <c r="C4056" i="19"/>
  <c r="D4056" i="19"/>
  <c r="E4056" i="19"/>
  <c r="F4056" i="19" s="1"/>
  <c r="B4057" i="19"/>
  <c r="A4057" i="19" s="1"/>
  <c r="C4057" i="19"/>
  <c r="D4057" i="19"/>
  <c r="E4057" i="19"/>
  <c r="F4057" i="19" s="1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 s="1"/>
  <c r="B4060" i="19"/>
  <c r="A4060" i="19" s="1"/>
  <c r="C4060" i="19"/>
  <c r="D4060" i="19"/>
  <c r="E4060" i="19"/>
  <c r="F4060" i="19" s="1"/>
  <c r="A4061" i="19"/>
  <c r="B4061" i="19"/>
  <c r="C4061" i="19"/>
  <c r="D4061" i="19"/>
  <c r="E4061" i="19"/>
  <c r="F4061" i="19" s="1"/>
  <c r="B4062" i="19"/>
  <c r="C4062" i="19"/>
  <c r="D4062" i="19"/>
  <c r="A4062" i="19" s="1"/>
  <c r="E4062" i="19"/>
  <c r="F4062" i="19"/>
  <c r="B4063" i="19"/>
  <c r="C4063" i="19"/>
  <c r="A4063" i="19" s="1"/>
  <c r="D4063" i="19"/>
  <c r="E4063" i="19"/>
  <c r="F4063" i="19"/>
  <c r="B4064" i="19"/>
  <c r="A4064" i="19" s="1"/>
  <c r="C4064" i="19"/>
  <c r="D4064" i="19"/>
  <c r="E4064" i="19"/>
  <c r="F4064" i="19" s="1"/>
  <c r="B4065" i="19"/>
  <c r="A4065" i="19" s="1"/>
  <c r="C4065" i="19"/>
  <c r="D4065" i="19"/>
  <c r="E4065" i="19"/>
  <c r="F4065" i="19" s="1"/>
  <c r="B4066" i="19"/>
  <c r="C4066" i="19"/>
  <c r="A4066" i="19" s="1"/>
  <c r="D4066" i="19"/>
  <c r="E4066" i="19"/>
  <c r="F4066" i="19"/>
  <c r="A4067" i="19"/>
  <c r="B4067" i="19"/>
  <c r="C4067" i="19"/>
  <c r="D4067" i="19"/>
  <c r="E4067" i="19"/>
  <c r="F4067" i="19" s="1"/>
  <c r="B4068" i="19"/>
  <c r="A4068" i="19" s="1"/>
  <c r="C4068" i="19"/>
  <c r="D4068" i="19"/>
  <c r="E4068" i="19"/>
  <c r="F4068" i="19" s="1"/>
  <c r="A4069" i="19"/>
  <c r="B4069" i="19"/>
  <c r="C4069" i="19"/>
  <c r="D4069" i="19"/>
  <c r="E4069" i="19"/>
  <c r="F4069" i="19" s="1"/>
  <c r="B4070" i="19"/>
  <c r="C4070" i="19"/>
  <c r="A4070" i="19" s="1"/>
  <c r="D4070" i="19"/>
  <c r="E4070" i="19"/>
  <c r="F4070" i="19"/>
  <c r="A4071" i="19"/>
  <c r="B4071" i="19"/>
  <c r="C4071" i="19"/>
  <c r="D4071" i="19"/>
  <c r="E4071" i="19"/>
  <c r="F4071" i="19" s="1"/>
  <c r="B4072" i="19"/>
  <c r="C4072" i="19"/>
  <c r="D4072" i="19"/>
  <c r="E4072" i="19"/>
  <c r="F4072" i="19" s="1"/>
  <c r="B4073" i="19"/>
  <c r="A4073" i="19" s="1"/>
  <c r="C4073" i="19"/>
  <c r="D4073" i="19"/>
  <c r="E4073" i="19"/>
  <c r="F4073" i="19" s="1"/>
  <c r="B4074" i="19"/>
  <c r="C4074" i="19"/>
  <c r="A4074" i="19" s="1"/>
  <c r="D4074" i="19"/>
  <c r="E4074" i="19"/>
  <c r="F4074" i="19"/>
  <c r="B4075" i="19"/>
  <c r="C4075" i="19"/>
  <c r="A4075" i="19" s="1"/>
  <c r="D4075" i="19"/>
  <c r="E4075" i="19"/>
  <c r="F4075" i="19" s="1"/>
  <c r="B4076" i="19"/>
  <c r="C4076" i="19"/>
  <c r="D4076" i="19"/>
  <c r="E4076" i="19"/>
  <c r="F4076" i="19" s="1"/>
  <c r="A4077" i="19"/>
  <c r="B4077" i="19"/>
  <c r="C4077" i="19"/>
  <c r="D4077" i="19"/>
  <c r="E4077" i="19"/>
  <c r="F4077" i="19" s="1"/>
  <c r="A4078" i="19"/>
  <c r="B4078" i="19"/>
  <c r="C4078" i="19"/>
  <c r="D4078" i="19"/>
  <c r="E4078" i="19"/>
  <c r="F4078" i="19"/>
  <c r="B4079" i="19"/>
  <c r="C4079" i="19"/>
  <c r="A4079" i="19" s="1"/>
  <c r="D4079" i="19"/>
  <c r="E4079" i="19"/>
  <c r="F4079" i="19"/>
  <c r="B4080" i="19"/>
  <c r="C4080" i="19"/>
  <c r="D4080" i="19"/>
  <c r="E4080" i="19"/>
  <c r="F4080" i="19" s="1"/>
  <c r="A4081" i="19"/>
  <c r="B4081" i="19"/>
  <c r="C4081" i="19"/>
  <c r="D4081" i="19"/>
  <c r="E4081" i="19"/>
  <c r="F4081" i="19" s="1"/>
  <c r="B4082" i="19"/>
  <c r="C4082" i="19"/>
  <c r="A4082" i="19" s="1"/>
  <c r="D4082" i="19"/>
  <c r="E4082" i="19"/>
  <c r="F4082" i="19"/>
  <c r="B4083" i="19"/>
  <c r="C4083" i="19"/>
  <c r="A4083" i="19" s="1"/>
  <c r="D4083" i="19"/>
  <c r="E4083" i="19"/>
  <c r="F4083" i="19" s="1"/>
  <c r="B4084" i="19"/>
  <c r="A4084" i="19" s="1"/>
  <c r="C4084" i="19"/>
  <c r="D4084" i="19"/>
  <c r="E4084" i="19"/>
  <c r="F4084" i="19" s="1"/>
  <c r="A4085" i="19"/>
  <c r="B4085" i="19"/>
  <c r="C4085" i="19"/>
  <c r="D4085" i="19"/>
  <c r="E4085" i="19"/>
  <c r="F4085" i="19" s="1"/>
  <c r="B4086" i="19"/>
  <c r="C4086" i="19"/>
  <c r="D4086" i="19"/>
  <c r="E4086" i="19"/>
  <c r="F4086" i="19"/>
  <c r="A4087" i="19"/>
  <c r="B4087" i="19"/>
  <c r="C4087" i="19"/>
  <c r="D4087" i="19"/>
  <c r="E4087" i="19"/>
  <c r="F4087" i="19"/>
  <c r="B4088" i="19"/>
  <c r="C4088" i="19"/>
  <c r="D4088" i="19"/>
  <c r="E4088" i="19"/>
  <c r="F4088" i="19" s="1"/>
  <c r="B4089" i="19"/>
  <c r="A4089" i="19" s="1"/>
  <c r="C4089" i="19"/>
  <c r="D4089" i="19"/>
  <c r="E4089" i="19"/>
  <c r="F4089" i="19" s="1"/>
  <c r="A4090" i="19"/>
  <c r="B4090" i="19"/>
  <c r="C4090" i="19"/>
  <c r="D4090" i="19"/>
  <c r="E4090" i="19"/>
  <c r="F4090" i="19"/>
  <c r="B4091" i="19"/>
  <c r="C4091" i="19"/>
  <c r="A4091" i="19" s="1"/>
  <c r="D4091" i="19"/>
  <c r="E4091" i="19"/>
  <c r="F4091" i="19" s="1"/>
  <c r="B4092" i="19"/>
  <c r="A4092" i="19" s="1"/>
  <c r="C4092" i="19"/>
  <c r="D4092" i="19"/>
  <c r="E4092" i="19"/>
  <c r="F4092" i="19" s="1"/>
  <c r="B4093" i="19"/>
  <c r="A4093" i="19" s="1"/>
  <c r="C4093" i="19"/>
  <c r="D4093" i="19"/>
  <c r="E4093" i="19"/>
  <c r="F4093" i="19" s="1"/>
  <c r="B4094" i="19"/>
  <c r="C4094" i="19"/>
  <c r="D4094" i="19"/>
  <c r="A4094" i="19" s="1"/>
  <c r="E4094" i="19"/>
  <c r="F4094" i="19"/>
  <c r="B4095" i="19"/>
  <c r="C4095" i="19"/>
  <c r="A4095" i="19" s="1"/>
  <c r="D4095" i="19"/>
  <c r="E4095" i="19"/>
  <c r="F4095" i="19"/>
  <c r="B4096" i="19"/>
  <c r="A4096" i="19" s="1"/>
  <c r="C4096" i="19"/>
  <c r="D4096" i="19"/>
  <c r="E4096" i="19"/>
  <c r="F4096" i="19" s="1"/>
  <c r="B4097" i="19"/>
  <c r="A4097" i="19" s="1"/>
  <c r="C4097" i="19"/>
  <c r="D4097" i="19"/>
  <c r="E4097" i="19"/>
  <c r="F4097" i="19" s="1"/>
  <c r="B4098" i="19"/>
  <c r="C4098" i="19"/>
  <c r="A4098" i="19" s="1"/>
  <c r="D4098" i="19"/>
  <c r="E4098" i="19"/>
  <c r="F4098" i="19"/>
  <c r="A4099" i="19"/>
  <c r="B4099" i="19"/>
  <c r="C4099" i="19"/>
  <c r="D4099" i="19"/>
  <c r="E4099" i="19"/>
  <c r="F4099" i="19" s="1"/>
  <c r="B4100" i="19"/>
  <c r="A4100" i="19" s="1"/>
  <c r="C4100" i="19"/>
  <c r="D4100" i="19"/>
  <c r="E4100" i="19"/>
  <c r="F4100" i="19" s="1"/>
  <c r="A4101" i="19"/>
  <c r="B4101" i="19"/>
  <c r="C4101" i="19"/>
  <c r="D4101" i="19"/>
  <c r="E4101" i="19"/>
  <c r="F4101" i="19" s="1"/>
  <c r="B4102" i="19"/>
  <c r="C4102" i="19"/>
  <c r="A4102" i="19" s="1"/>
  <c r="D4102" i="19"/>
  <c r="E4102" i="19"/>
  <c r="F4102" i="19"/>
  <c r="A4103" i="19"/>
  <c r="B4103" i="19"/>
  <c r="C4103" i="19"/>
  <c r="D4103" i="19"/>
  <c r="E4103" i="19"/>
  <c r="F4103" i="19" s="1"/>
  <c r="B4104" i="19"/>
  <c r="C4104" i="19"/>
  <c r="D4104" i="19"/>
  <c r="E4104" i="19"/>
  <c r="F4104" i="19" s="1"/>
  <c r="B4105" i="19"/>
  <c r="A4105" i="19" s="1"/>
  <c r="C4105" i="19"/>
  <c r="D4105" i="19"/>
  <c r="E4105" i="19"/>
  <c r="F4105" i="19" s="1"/>
  <c r="B4106" i="19"/>
  <c r="C4106" i="19"/>
  <c r="A4106" i="19" s="1"/>
  <c r="D4106" i="19"/>
  <c r="E4106" i="19"/>
  <c r="F4106" i="19"/>
  <c r="B4107" i="19"/>
  <c r="C4107" i="19"/>
  <c r="A4107" i="19" s="1"/>
  <c r="D4107" i="19"/>
  <c r="E4107" i="19"/>
  <c r="F4107" i="19" s="1"/>
  <c r="B4108" i="19"/>
  <c r="A4108" i="19" s="1"/>
  <c r="C4108" i="19"/>
  <c r="D4108" i="19"/>
  <c r="E4108" i="19"/>
  <c r="F4108" i="19" s="1"/>
  <c r="A4109" i="19"/>
  <c r="B4109" i="19"/>
  <c r="C4109" i="19"/>
  <c r="D4109" i="19"/>
  <c r="E4109" i="19"/>
  <c r="F4109" i="19" s="1"/>
  <c r="A4110" i="19"/>
  <c r="B4110" i="19"/>
  <c r="C4110" i="19"/>
  <c r="D4110" i="19"/>
  <c r="E4110" i="19"/>
  <c r="F4110" i="19"/>
  <c r="B4111" i="19"/>
  <c r="C4111" i="19"/>
  <c r="A4111" i="19" s="1"/>
  <c r="D4111" i="19"/>
  <c r="E4111" i="19"/>
  <c r="F4111" i="19"/>
  <c r="B4112" i="19"/>
  <c r="C4112" i="19"/>
  <c r="D4112" i="19"/>
  <c r="E4112" i="19"/>
  <c r="F4112" i="19" s="1"/>
  <c r="A4113" i="19"/>
  <c r="B4113" i="19"/>
  <c r="C4113" i="19"/>
  <c r="D4113" i="19"/>
  <c r="E4113" i="19"/>
  <c r="F4113" i="19" s="1"/>
  <c r="B4114" i="19"/>
  <c r="C4114" i="19"/>
  <c r="D4114" i="19"/>
  <c r="A4114" i="19" s="1"/>
  <c r="E4114" i="19"/>
  <c r="F4114" i="19"/>
  <c r="B4115" i="19"/>
  <c r="C4115" i="19"/>
  <c r="A4115" i="19" s="1"/>
  <c r="D4115" i="19"/>
  <c r="E4115" i="19"/>
  <c r="F4115" i="19"/>
  <c r="B4116" i="19"/>
  <c r="A4116" i="19" s="1"/>
  <c r="C4116" i="19"/>
  <c r="D4116" i="19"/>
  <c r="E4116" i="19"/>
  <c r="F4116" i="19" s="1"/>
  <c r="A4117" i="19"/>
  <c r="B4117" i="19"/>
  <c r="C4117" i="19"/>
  <c r="D4117" i="19"/>
  <c r="E4117" i="19"/>
  <c r="F4117" i="19" s="1"/>
  <c r="B4118" i="19"/>
  <c r="C4118" i="19"/>
  <c r="A4118" i="19" s="1"/>
  <c r="D4118" i="19"/>
  <c r="E4118" i="19"/>
  <c r="F4118" i="19"/>
  <c r="A4119" i="19"/>
  <c r="B4119" i="19"/>
  <c r="C4119" i="19"/>
  <c r="D4119" i="19"/>
  <c r="E4119" i="19"/>
  <c r="F4119" i="19"/>
  <c r="B4120" i="19"/>
  <c r="C4120" i="19"/>
  <c r="D4120" i="19"/>
  <c r="E4120" i="19"/>
  <c r="F4120" i="19" s="1"/>
  <c r="B4121" i="19"/>
  <c r="A4121" i="19" s="1"/>
  <c r="C4121" i="19"/>
  <c r="D4121" i="19"/>
  <c r="E4121" i="19"/>
  <c r="F4121" i="19" s="1"/>
  <c r="A4122" i="19"/>
  <c r="B4122" i="19"/>
  <c r="C4122" i="19"/>
  <c r="D4122" i="19"/>
  <c r="E4122" i="19"/>
  <c r="F4122" i="19"/>
  <c r="B4123" i="19"/>
  <c r="C4123" i="19"/>
  <c r="A4123" i="19" s="1"/>
  <c r="D4123" i="19"/>
  <c r="E4123" i="19"/>
  <c r="F4123" i="19" s="1"/>
  <c r="B4124" i="19"/>
  <c r="A4124" i="19" s="1"/>
  <c r="C4124" i="19"/>
  <c r="D4124" i="19"/>
  <c r="E4124" i="19"/>
  <c r="F4124" i="19" s="1"/>
  <c r="B4125" i="19"/>
  <c r="A4125" i="19" s="1"/>
  <c r="C4125" i="19"/>
  <c r="D4125" i="19"/>
  <c r="E4125" i="19"/>
  <c r="F4125" i="19" s="1"/>
  <c r="B4126" i="19"/>
  <c r="C4126" i="19"/>
  <c r="D4126" i="19"/>
  <c r="A4126" i="19" s="1"/>
  <c r="E4126" i="19"/>
  <c r="F4126" i="19"/>
  <c r="B4127" i="19"/>
  <c r="C4127" i="19"/>
  <c r="A4127" i="19" s="1"/>
  <c r="D4127" i="19"/>
  <c r="E4127" i="19"/>
  <c r="F4127" i="19"/>
  <c r="B4128" i="19"/>
  <c r="A4128" i="19" s="1"/>
  <c r="C4128" i="19"/>
  <c r="D4128" i="19"/>
  <c r="E4128" i="19"/>
  <c r="F4128" i="19" s="1"/>
  <c r="B4129" i="19"/>
  <c r="A4129" i="19" s="1"/>
  <c r="C4129" i="19"/>
  <c r="D4129" i="19"/>
  <c r="E4129" i="19"/>
  <c r="F4129" i="19" s="1"/>
  <c r="B4130" i="19"/>
  <c r="C4130" i="19"/>
  <c r="A4130" i="19" s="1"/>
  <c r="D4130" i="19"/>
  <c r="E4130" i="19"/>
  <c r="F4130" i="19"/>
  <c r="A4131" i="19"/>
  <c r="B4131" i="19"/>
  <c r="C4131" i="19"/>
  <c r="D4131" i="19"/>
  <c r="E4131" i="19"/>
  <c r="F4131" i="19" s="1"/>
  <c r="B4132" i="19"/>
  <c r="A4132" i="19" s="1"/>
  <c r="C4132" i="19"/>
  <c r="D4132" i="19"/>
  <c r="E4132" i="19"/>
  <c r="F4132" i="19" s="1"/>
  <c r="A4133" i="19"/>
  <c r="B4133" i="19"/>
  <c r="C4133" i="19"/>
  <c r="D4133" i="19"/>
  <c r="E4133" i="19"/>
  <c r="F4133" i="19" s="1"/>
  <c r="B4134" i="19"/>
  <c r="C4134" i="19"/>
  <c r="A4134" i="19" s="1"/>
  <c r="D4134" i="19"/>
  <c r="E4134" i="19"/>
  <c r="F4134" i="19"/>
  <c r="A4135" i="19"/>
  <c r="B4135" i="19"/>
  <c r="C4135" i="19"/>
  <c r="D4135" i="19"/>
  <c r="E4135" i="19"/>
  <c r="F4135" i="19" s="1"/>
  <c r="B4136" i="19"/>
  <c r="C4136" i="19"/>
  <c r="D4136" i="19"/>
  <c r="E4136" i="19"/>
  <c r="F4136" i="19" s="1"/>
  <c r="B4137" i="19"/>
  <c r="A4137" i="19" s="1"/>
  <c r="C4137" i="19"/>
  <c r="D4137" i="19"/>
  <c r="E4137" i="19"/>
  <c r="F4137" i="19" s="1"/>
  <c r="A4138" i="19"/>
  <c r="B4138" i="19"/>
  <c r="C4138" i="19"/>
  <c r="D4138" i="19"/>
  <c r="E4138" i="19"/>
  <c r="F4138" i="19"/>
  <c r="B4139" i="19"/>
  <c r="C4139" i="19"/>
  <c r="A4139" i="19" s="1"/>
  <c r="D4139" i="19"/>
  <c r="E4139" i="19"/>
  <c r="F4139" i="19" s="1"/>
  <c r="B4140" i="19"/>
  <c r="C4140" i="19"/>
  <c r="D4140" i="19"/>
  <c r="E4140" i="19"/>
  <c r="F4140" i="19" s="1"/>
  <c r="A4141" i="19"/>
  <c r="B4141" i="19"/>
  <c r="C4141" i="19"/>
  <c r="D4141" i="19"/>
  <c r="E4141" i="19"/>
  <c r="F4141" i="19" s="1"/>
  <c r="A4142" i="19"/>
  <c r="B4142" i="19"/>
  <c r="C4142" i="19"/>
  <c r="D4142" i="19"/>
  <c r="E4142" i="19"/>
  <c r="F4142" i="19"/>
  <c r="B4143" i="19"/>
  <c r="C4143" i="19"/>
  <c r="A4143" i="19" s="1"/>
  <c r="D4143" i="19"/>
  <c r="E4143" i="19"/>
  <c r="F4143" i="19"/>
  <c r="B4144" i="19"/>
  <c r="C4144" i="19"/>
  <c r="D4144" i="19"/>
  <c r="E4144" i="19"/>
  <c r="F4144" i="19" s="1"/>
  <c r="A4145" i="19"/>
  <c r="B4145" i="19"/>
  <c r="C4145" i="19"/>
  <c r="D4145" i="19"/>
  <c r="E4145" i="19"/>
  <c r="F4145" i="19" s="1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B4148" i="19"/>
  <c r="A4148" i="19" s="1"/>
  <c r="C4148" i="19"/>
  <c r="D4148" i="19"/>
  <c r="E4148" i="19"/>
  <c r="F4148" i="19" s="1"/>
  <c r="A4149" i="19"/>
  <c r="B4149" i="19"/>
  <c r="C4149" i="19"/>
  <c r="D4149" i="19"/>
  <c r="E4149" i="19"/>
  <c r="F4149" i="19" s="1"/>
  <c r="B4150" i="19"/>
  <c r="C4150" i="19"/>
  <c r="A4150" i="19" s="1"/>
  <c r="D4150" i="19"/>
  <c r="E4150" i="19"/>
  <c r="F4150" i="19"/>
  <c r="A4151" i="19"/>
  <c r="B4151" i="19"/>
  <c r="C4151" i="19"/>
  <c r="D4151" i="19"/>
  <c r="E4151" i="19"/>
  <c r="F4151" i="19"/>
  <c r="B4152" i="19"/>
  <c r="C4152" i="19"/>
  <c r="D4152" i="19"/>
  <c r="E4152" i="19"/>
  <c r="F4152" i="19" s="1"/>
  <c r="B4153" i="19"/>
  <c r="A4153" i="19" s="1"/>
  <c r="C4153" i="19"/>
  <c r="D4153" i="19"/>
  <c r="E4153" i="19"/>
  <c r="F4153" i="19" s="1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 s="1"/>
  <c r="B4156" i="19"/>
  <c r="A4156" i="19" s="1"/>
  <c r="C4156" i="19"/>
  <c r="D4156" i="19"/>
  <c r="E4156" i="19"/>
  <c r="F4156" i="19" s="1"/>
  <c r="B4157" i="19"/>
  <c r="A4157" i="19" s="1"/>
  <c r="C4157" i="19"/>
  <c r="D4157" i="19"/>
  <c r="E4157" i="19"/>
  <c r="F4157" i="19" s="1"/>
  <c r="B4158" i="19"/>
  <c r="C4158" i="19"/>
  <c r="D4158" i="19"/>
  <c r="A4158" i="19" s="1"/>
  <c r="E4158" i="19"/>
  <c r="F4158" i="19"/>
  <c r="B4159" i="19"/>
  <c r="C4159" i="19"/>
  <c r="A4159" i="19" s="1"/>
  <c r="D4159" i="19"/>
  <c r="E4159" i="19"/>
  <c r="F4159" i="19"/>
  <c r="B4160" i="19"/>
  <c r="A4160" i="19" s="1"/>
  <c r="C4160" i="19"/>
  <c r="D4160" i="19"/>
  <c r="E4160" i="19"/>
  <c r="F4160" i="19" s="1"/>
  <c r="B4161" i="19"/>
  <c r="A4161" i="19" s="1"/>
  <c r="C4161" i="19"/>
  <c r="D4161" i="19"/>
  <c r="E4161" i="19"/>
  <c r="F4161" i="19" s="1"/>
  <c r="B4162" i="19"/>
  <c r="C4162" i="19"/>
  <c r="A4162" i="19" s="1"/>
  <c r="D4162" i="19"/>
  <c r="E4162" i="19"/>
  <c r="F4162" i="19"/>
  <c r="A4163" i="19"/>
  <c r="B4163" i="19"/>
  <c r="C4163" i="19"/>
  <c r="D4163" i="19"/>
  <c r="E4163" i="19"/>
  <c r="F4163" i="19" s="1"/>
  <c r="B4164" i="19"/>
  <c r="A4164" i="19" s="1"/>
  <c r="C4164" i="19"/>
  <c r="D4164" i="19"/>
  <c r="E4164" i="19"/>
  <c r="F4164" i="19" s="1"/>
  <c r="A4165" i="19"/>
  <c r="B4165" i="19"/>
  <c r="C4165" i="19"/>
  <c r="D4165" i="19"/>
  <c r="E4165" i="19"/>
  <c r="F4165" i="19" s="1"/>
  <c r="B4166" i="19"/>
  <c r="C4166" i="19"/>
  <c r="D4166" i="19"/>
  <c r="E4166" i="19"/>
  <c r="F4166" i="19"/>
  <c r="A4167" i="19"/>
  <c r="B4167" i="19"/>
  <c r="C4167" i="19"/>
  <c r="D4167" i="19"/>
  <c r="E4167" i="19"/>
  <c r="F4167" i="19"/>
  <c r="B4168" i="19"/>
  <c r="C4168" i="19"/>
  <c r="D4168" i="19"/>
  <c r="E4168" i="19"/>
  <c r="F4168" i="19" s="1"/>
  <c r="B4169" i="19"/>
  <c r="A4169" i="19" s="1"/>
  <c r="C4169" i="19"/>
  <c r="D4169" i="19"/>
  <c r="E4169" i="19"/>
  <c r="F4169" i="19" s="1"/>
  <c r="B4170" i="19"/>
  <c r="C4170" i="19"/>
  <c r="A4170" i="19" s="1"/>
  <c r="D4170" i="19"/>
  <c r="E4170" i="19"/>
  <c r="F4170" i="19"/>
  <c r="A4171" i="19"/>
  <c r="B4171" i="19"/>
  <c r="C4171" i="19"/>
  <c r="D4171" i="19"/>
  <c r="E4171" i="19"/>
  <c r="F4171" i="19" s="1"/>
  <c r="B4172" i="19"/>
  <c r="A4172" i="19" s="1"/>
  <c r="C4172" i="19"/>
  <c r="D4172" i="19"/>
  <c r="E4172" i="19"/>
  <c r="F4172" i="19" s="1"/>
  <c r="A4173" i="19"/>
  <c r="B4173" i="19"/>
  <c r="C4173" i="19"/>
  <c r="D4173" i="19"/>
  <c r="E4173" i="19"/>
  <c r="F4173" i="19" s="1"/>
  <c r="B4174" i="19"/>
  <c r="C4174" i="19"/>
  <c r="D4174" i="19"/>
  <c r="A4174" i="19" s="1"/>
  <c r="E4174" i="19"/>
  <c r="F4174" i="19"/>
  <c r="B4175" i="19"/>
  <c r="C4175" i="19"/>
  <c r="A4175" i="19" s="1"/>
  <c r="D4175" i="19"/>
  <c r="E4175" i="19"/>
  <c r="F4175" i="19"/>
  <c r="B4176" i="19"/>
  <c r="C4176" i="19"/>
  <c r="D4176" i="19"/>
  <c r="E4176" i="19"/>
  <c r="F4176" i="19" s="1"/>
  <c r="A4177" i="19"/>
  <c r="B4177" i="19"/>
  <c r="C4177" i="19"/>
  <c r="D4177" i="19"/>
  <c r="E4177" i="19"/>
  <c r="F4177" i="19" s="1"/>
  <c r="B4178" i="19"/>
  <c r="C4178" i="19"/>
  <c r="A4178" i="19" s="1"/>
  <c r="D4178" i="19"/>
  <c r="E4178" i="19"/>
  <c r="F4178" i="19"/>
  <c r="A4179" i="19"/>
  <c r="B4179" i="19"/>
  <c r="C4179" i="19"/>
  <c r="D4179" i="19"/>
  <c r="E4179" i="19"/>
  <c r="F4179" i="19"/>
  <c r="B4180" i="19"/>
  <c r="A4180" i="19" s="1"/>
  <c r="C4180" i="19"/>
  <c r="D4180" i="19"/>
  <c r="E4180" i="19"/>
  <c r="F4180" i="19" s="1"/>
  <c r="A4181" i="19"/>
  <c r="B4181" i="19"/>
  <c r="C4181" i="19"/>
  <c r="D4181" i="19"/>
  <c r="E4181" i="19"/>
  <c r="F4181" i="19" s="1"/>
  <c r="B4182" i="19"/>
  <c r="C4182" i="19"/>
  <c r="D4182" i="19"/>
  <c r="E4182" i="19"/>
  <c r="F4182" i="19"/>
  <c r="A4183" i="19"/>
  <c r="B4183" i="19"/>
  <c r="C4183" i="19"/>
  <c r="D4183" i="19"/>
  <c r="E4183" i="19"/>
  <c r="F4183" i="19"/>
  <c r="B4184" i="19"/>
  <c r="C4184" i="19"/>
  <c r="D4184" i="19"/>
  <c r="E4184" i="19"/>
  <c r="F4184" i="19" s="1"/>
  <c r="B4185" i="19"/>
  <c r="A4185" i="19" s="1"/>
  <c r="C4185" i="19"/>
  <c r="D4185" i="19"/>
  <c r="E4185" i="19"/>
  <c r="F4185" i="19" s="1"/>
  <c r="B4186" i="19"/>
  <c r="C4186" i="19"/>
  <c r="A4186" i="19" s="1"/>
  <c r="D4186" i="19"/>
  <c r="E4186" i="19"/>
  <c r="F4186" i="19"/>
  <c r="A4187" i="19"/>
  <c r="B4187" i="19"/>
  <c r="C4187" i="19"/>
  <c r="D4187" i="19"/>
  <c r="E4187" i="19"/>
  <c r="F4187" i="19" s="1"/>
  <c r="B4188" i="19"/>
  <c r="A4188" i="19" s="1"/>
  <c r="C4188" i="19"/>
  <c r="D4188" i="19"/>
  <c r="E4188" i="19"/>
  <c r="F4188" i="19" s="1"/>
  <c r="A4189" i="19"/>
  <c r="B4189" i="19"/>
  <c r="C4189" i="19"/>
  <c r="D4189" i="19"/>
  <c r="E4189" i="19"/>
  <c r="F4189" i="19" s="1"/>
  <c r="B4190" i="19"/>
  <c r="C4190" i="19"/>
  <c r="D4190" i="19"/>
  <c r="A4190" i="19" s="1"/>
  <c r="E4190" i="19"/>
  <c r="F4190" i="19"/>
  <c r="B4191" i="19"/>
  <c r="C4191" i="19"/>
  <c r="A4191" i="19" s="1"/>
  <c r="D4191" i="19"/>
  <c r="E4191" i="19"/>
  <c r="F4191" i="19"/>
  <c r="B4192" i="19"/>
  <c r="C4192" i="19"/>
  <c r="D4192" i="19"/>
  <c r="E4192" i="19"/>
  <c r="F4192" i="19" s="1"/>
  <c r="B4193" i="19"/>
  <c r="A4193" i="19" s="1"/>
  <c r="C4193" i="19"/>
  <c r="D4193" i="19"/>
  <c r="E4193" i="19"/>
  <c r="F4193" i="19" s="1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 s="1"/>
  <c r="B4196" i="19"/>
  <c r="A4196" i="19" s="1"/>
  <c r="C4196" i="19"/>
  <c r="D4196" i="19"/>
  <c r="E4196" i="19"/>
  <c r="F4196" i="19" s="1"/>
  <c r="A4197" i="19"/>
  <c r="B4197" i="19"/>
  <c r="C4197" i="19"/>
  <c r="D4197" i="19"/>
  <c r="E4197" i="19"/>
  <c r="F4197" i="19" s="1"/>
  <c r="B4198" i="19"/>
  <c r="C4198" i="19"/>
  <c r="A4198" i="19" s="1"/>
  <c r="D4198" i="19"/>
  <c r="E4198" i="19"/>
  <c r="F4198" i="19"/>
  <c r="A4199" i="19"/>
  <c r="B4199" i="19"/>
  <c r="C4199" i="19"/>
  <c r="D4199" i="19"/>
  <c r="E4199" i="19"/>
  <c r="F4199" i="19" s="1"/>
  <c r="B4200" i="19"/>
  <c r="C4200" i="19"/>
  <c r="D4200" i="19"/>
  <c r="E4200" i="19"/>
  <c r="F4200" i="19" s="1"/>
  <c r="B4201" i="19"/>
  <c r="A4201" i="19" s="1"/>
  <c r="C4201" i="19"/>
  <c r="D4201" i="19"/>
  <c r="E4201" i="19"/>
  <c r="F4201" i="19" s="1"/>
  <c r="B4202" i="19"/>
  <c r="C4202" i="19"/>
  <c r="A4202" i="19" s="1"/>
  <c r="D4202" i="19"/>
  <c r="E4202" i="19"/>
  <c r="F4202" i="19"/>
  <c r="A4203" i="19"/>
  <c r="B4203" i="19"/>
  <c r="C4203" i="19"/>
  <c r="D4203" i="19"/>
  <c r="E4203" i="19"/>
  <c r="F4203" i="19" s="1"/>
  <c r="B4204" i="19"/>
  <c r="C4204" i="19"/>
  <c r="D4204" i="19"/>
  <c r="E4204" i="19"/>
  <c r="F4204" i="19" s="1"/>
  <c r="A4205" i="19"/>
  <c r="B4205" i="19"/>
  <c r="C4205" i="19"/>
  <c r="D4205" i="19"/>
  <c r="E4205" i="19"/>
  <c r="F4205" i="19" s="1"/>
  <c r="B4206" i="19"/>
  <c r="C4206" i="19"/>
  <c r="D4206" i="19"/>
  <c r="A4206" i="19" s="1"/>
  <c r="E4206" i="19"/>
  <c r="F4206" i="19"/>
  <c r="B4207" i="19"/>
  <c r="C4207" i="19"/>
  <c r="A4207" i="19" s="1"/>
  <c r="D4207" i="19"/>
  <c r="E4207" i="19"/>
  <c r="F4207" i="19"/>
  <c r="AE4207" i="19" s="1"/>
  <c r="B4208" i="19"/>
  <c r="A4208" i="19" s="1"/>
  <c r="C4208" i="19"/>
  <c r="D4208" i="19"/>
  <c r="E4208" i="19"/>
  <c r="F4208" i="19"/>
  <c r="A4209" i="19"/>
  <c r="B4209" i="19"/>
  <c r="C4209" i="19"/>
  <c r="D4209" i="19"/>
  <c r="E4209" i="19"/>
  <c r="F4209" i="19"/>
  <c r="B4210" i="19"/>
  <c r="A4210" i="19" s="1"/>
  <c r="C4210" i="19"/>
  <c r="D4210" i="19"/>
  <c r="E4210" i="19"/>
  <c r="F4210" i="19"/>
  <c r="B4211" i="19"/>
  <c r="A4211" i="19" s="1"/>
  <c r="C4211" i="19"/>
  <c r="D4211" i="19"/>
  <c r="E4211" i="19"/>
  <c r="F4211" i="19" s="1"/>
  <c r="AE4211" i="19" s="1"/>
  <c r="A4212" i="19"/>
  <c r="B4212" i="19"/>
  <c r="C4212" i="19"/>
  <c r="D4212" i="19"/>
  <c r="E4212" i="19"/>
  <c r="F4212" i="19"/>
  <c r="B4213" i="19"/>
  <c r="C4213" i="19"/>
  <c r="D4213" i="19"/>
  <c r="E4213" i="19"/>
  <c r="F4213" i="19" s="1"/>
  <c r="B4214" i="19"/>
  <c r="A4214" i="19" s="1"/>
  <c r="C4214" i="19"/>
  <c r="D4214" i="19"/>
  <c r="E4214" i="19"/>
  <c r="F4214" i="19" s="1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 s="1"/>
  <c r="B4217" i="19"/>
  <c r="A4217" i="19" s="1"/>
  <c r="C4217" i="19"/>
  <c r="D4217" i="19"/>
  <c r="E4217" i="19"/>
  <c r="F4217" i="19" s="1"/>
  <c r="B4218" i="19"/>
  <c r="A4218" i="19" s="1"/>
  <c r="C4218" i="19"/>
  <c r="D4218" i="19"/>
  <c r="E4218" i="19"/>
  <c r="F4218" i="19" s="1"/>
  <c r="B4219" i="19"/>
  <c r="C4219" i="19"/>
  <c r="D4219" i="19"/>
  <c r="A4219" i="19" s="1"/>
  <c r="E4219" i="19"/>
  <c r="F4219" i="19"/>
  <c r="B4220" i="19"/>
  <c r="C4220" i="19"/>
  <c r="A4220" i="19" s="1"/>
  <c r="D4220" i="19"/>
  <c r="E4220" i="19"/>
  <c r="F4220" i="19"/>
  <c r="B4221" i="19"/>
  <c r="A4221" i="19" s="1"/>
  <c r="C4221" i="19"/>
  <c r="D4221" i="19"/>
  <c r="E4221" i="19"/>
  <c r="F4221" i="19" s="1"/>
  <c r="B4222" i="19"/>
  <c r="A4222" i="19" s="1"/>
  <c r="C4222" i="19"/>
  <c r="D4222" i="19"/>
  <c r="E4222" i="19"/>
  <c r="F4222" i="19" s="1"/>
  <c r="A4223" i="19"/>
  <c r="B4223" i="19"/>
  <c r="C4223" i="19"/>
  <c r="D4223" i="19"/>
  <c r="E4223" i="19"/>
  <c r="F4223" i="19"/>
  <c r="B4224" i="19"/>
  <c r="C4224" i="19"/>
  <c r="A4224" i="19" s="1"/>
  <c r="D4224" i="19"/>
  <c r="E4224" i="19"/>
  <c r="F4224" i="19" s="1"/>
  <c r="B4225" i="19"/>
  <c r="A4225" i="19" s="1"/>
  <c r="C4225" i="19"/>
  <c r="D4225" i="19"/>
  <c r="E4225" i="19"/>
  <c r="F4225" i="19" s="1"/>
  <c r="A4226" i="19"/>
  <c r="B4226" i="19"/>
  <c r="C4226" i="19"/>
  <c r="D4226" i="19"/>
  <c r="E4226" i="19"/>
  <c r="F4226" i="19" s="1"/>
  <c r="B4227" i="19"/>
  <c r="C4227" i="19"/>
  <c r="A4227" i="19" s="1"/>
  <c r="D4227" i="19"/>
  <c r="E4227" i="19"/>
  <c r="F4227" i="19"/>
  <c r="A4228" i="19"/>
  <c r="B4228" i="19"/>
  <c r="C4228" i="19"/>
  <c r="D4228" i="19"/>
  <c r="E4228" i="19"/>
  <c r="F4228" i="19" s="1"/>
  <c r="B4229" i="19"/>
  <c r="C4229" i="19"/>
  <c r="D4229" i="19"/>
  <c r="E4229" i="19"/>
  <c r="F4229" i="19" s="1"/>
  <c r="B4230" i="19"/>
  <c r="A4230" i="19" s="1"/>
  <c r="C4230" i="19"/>
  <c r="D4230" i="19"/>
  <c r="E4230" i="19"/>
  <c r="F4230" i="19" s="1"/>
  <c r="A4231" i="19"/>
  <c r="B4231" i="19"/>
  <c r="C4231" i="19"/>
  <c r="D4231" i="19"/>
  <c r="E4231" i="19"/>
  <c r="F4231" i="19"/>
  <c r="B4232" i="19"/>
  <c r="C4232" i="19"/>
  <c r="A4232" i="19" s="1"/>
  <c r="D4232" i="19"/>
  <c r="E4232" i="19"/>
  <c r="F4232" i="19" s="1"/>
  <c r="B4233" i="19"/>
  <c r="C4233" i="19"/>
  <c r="D4233" i="19"/>
  <c r="E4233" i="19"/>
  <c r="F4233" i="19" s="1"/>
  <c r="A4234" i="19"/>
  <c r="B4234" i="19"/>
  <c r="C4234" i="19"/>
  <c r="D4234" i="19"/>
  <c r="E4234" i="19"/>
  <c r="F4234" i="19" s="1"/>
  <c r="A4235" i="19"/>
  <c r="B4235" i="19"/>
  <c r="C4235" i="19"/>
  <c r="D4235" i="19"/>
  <c r="E4235" i="19"/>
  <c r="F4235" i="19"/>
  <c r="AE4235" i="19"/>
  <c r="B4236" i="19"/>
  <c r="A4236" i="19" s="1"/>
  <c r="C4236" i="19"/>
  <c r="D4236" i="19"/>
  <c r="E4236" i="19"/>
  <c r="F4236" i="19" s="1"/>
  <c r="B4237" i="19"/>
  <c r="C4237" i="19"/>
  <c r="D4237" i="19"/>
  <c r="E4237" i="19"/>
  <c r="F4237" i="19"/>
  <c r="A4238" i="19"/>
  <c r="B4238" i="19"/>
  <c r="C4238" i="19"/>
  <c r="D4238" i="19"/>
  <c r="E4238" i="19"/>
  <c r="F4238" i="19"/>
  <c r="B4239" i="19"/>
  <c r="C4239" i="19"/>
  <c r="D4239" i="19"/>
  <c r="E4239" i="19"/>
  <c r="F4239" i="19"/>
  <c r="B4240" i="19"/>
  <c r="C4240" i="19"/>
  <c r="D4240" i="19"/>
  <c r="E4240" i="19"/>
  <c r="F4240" i="19" s="1"/>
  <c r="B4241" i="19"/>
  <c r="A4241" i="19" s="1"/>
  <c r="C4241" i="19"/>
  <c r="D4241" i="19"/>
  <c r="E4241" i="19"/>
  <c r="F4241" i="19"/>
  <c r="B4242" i="19"/>
  <c r="C4242" i="19"/>
  <c r="D4242" i="19"/>
  <c r="A4242" i="19" s="1"/>
  <c r="E4242" i="19"/>
  <c r="F4242" i="19"/>
  <c r="B4243" i="19"/>
  <c r="C4243" i="19"/>
  <c r="D4243" i="19"/>
  <c r="E4243" i="19"/>
  <c r="F4243" i="19"/>
  <c r="B4244" i="19"/>
  <c r="C4244" i="19"/>
  <c r="D4244" i="19"/>
  <c r="E4244" i="19"/>
  <c r="F4244" i="19" s="1"/>
  <c r="B4245" i="19"/>
  <c r="A4245" i="19" s="1"/>
  <c r="C4245" i="19"/>
  <c r="D4245" i="19"/>
  <c r="E4245" i="19"/>
  <c r="F4245" i="19"/>
  <c r="B4246" i="19"/>
  <c r="C4246" i="19"/>
  <c r="D4246" i="19"/>
  <c r="A4246" i="19" s="1"/>
  <c r="E4246" i="19"/>
  <c r="F4246" i="19"/>
  <c r="B4247" i="19"/>
  <c r="C4247" i="19"/>
  <c r="D4247" i="19"/>
  <c r="E4247" i="19"/>
  <c r="F4247" i="19"/>
  <c r="B4248" i="19"/>
  <c r="C4248" i="19"/>
  <c r="D4248" i="19"/>
  <c r="E4248" i="19"/>
  <c r="F4248" i="19" s="1"/>
  <c r="B4249" i="19"/>
  <c r="C4249" i="19"/>
  <c r="D4249" i="19"/>
  <c r="E4249" i="19"/>
  <c r="F4249" i="19"/>
  <c r="B4250" i="19"/>
  <c r="C4250" i="19"/>
  <c r="D4250" i="19"/>
  <c r="A4250" i="19" s="1"/>
  <c r="E4250" i="19"/>
  <c r="F4250" i="19"/>
  <c r="B4251" i="19"/>
  <c r="C4251" i="19"/>
  <c r="D4251" i="19"/>
  <c r="E4251" i="19"/>
  <c r="F4251" i="19"/>
  <c r="B4252" i="19"/>
  <c r="A4252" i="19" s="1"/>
  <c r="C4252" i="19"/>
  <c r="D4252" i="19"/>
  <c r="E4252" i="19"/>
  <c r="F4252" i="19" s="1"/>
  <c r="B4253" i="19"/>
  <c r="C4253" i="19"/>
  <c r="D4253" i="19"/>
  <c r="E4253" i="19"/>
  <c r="F4253" i="19"/>
  <c r="A4254" i="19"/>
  <c r="B4254" i="19"/>
  <c r="C4254" i="19"/>
  <c r="D4254" i="19"/>
  <c r="E4254" i="19"/>
  <c r="F4254" i="19"/>
  <c r="B4255" i="19"/>
  <c r="C4255" i="19"/>
  <c r="D4255" i="19"/>
  <c r="E4255" i="19"/>
  <c r="F4255" i="19"/>
  <c r="B4256" i="19"/>
  <c r="C4256" i="19"/>
  <c r="D4256" i="19"/>
  <c r="E4256" i="19"/>
  <c r="F4256" i="19" s="1"/>
  <c r="AE4256" i="19" s="1"/>
  <c r="A4257" i="19"/>
  <c r="B4257" i="19"/>
  <c r="C4257" i="19"/>
  <c r="D4257" i="19"/>
  <c r="E4257" i="19"/>
  <c r="F4257" i="19" s="1"/>
  <c r="B4258" i="19"/>
  <c r="A4258" i="19" s="1"/>
  <c r="C4258" i="19"/>
  <c r="D4258" i="19"/>
  <c r="E4258" i="19"/>
  <c r="F4258" i="19" s="1"/>
  <c r="A4259" i="19"/>
  <c r="B4259" i="19"/>
  <c r="C4259" i="19"/>
  <c r="D4259" i="19"/>
  <c r="E4259" i="19"/>
  <c r="F4259" i="19" s="1"/>
  <c r="B4260" i="19"/>
  <c r="C4260" i="19"/>
  <c r="D4260" i="19"/>
  <c r="E4260" i="19"/>
  <c r="F4260" i="19"/>
  <c r="A4261" i="19"/>
  <c r="B4261" i="19"/>
  <c r="C4261" i="19"/>
  <c r="D4261" i="19"/>
  <c r="E4261" i="19"/>
  <c r="F4261" i="19"/>
  <c r="B4262" i="19"/>
  <c r="C4262" i="19"/>
  <c r="D4262" i="19"/>
  <c r="E4262" i="19"/>
  <c r="F4262" i="19" s="1"/>
  <c r="B4263" i="19"/>
  <c r="A4263" i="19" s="1"/>
  <c r="C4263" i="19"/>
  <c r="D4263" i="19"/>
  <c r="E4263" i="19"/>
  <c r="F4263" i="19" s="1"/>
  <c r="B4264" i="19"/>
  <c r="C4264" i="19"/>
  <c r="A4264" i="19" s="1"/>
  <c r="D4264" i="19"/>
  <c r="E4264" i="19"/>
  <c r="F4264" i="19"/>
  <c r="A4265" i="19"/>
  <c r="B4265" i="19"/>
  <c r="C4265" i="19"/>
  <c r="D4265" i="19"/>
  <c r="E4265" i="19"/>
  <c r="F4265" i="19" s="1"/>
  <c r="B4266" i="19"/>
  <c r="C4266" i="19"/>
  <c r="D4266" i="19"/>
  <c r="E4266" i="19"/>
  <c r="F4266" i="19" s="1"/>
  <c r="A4267" i="19"/>
  <c r="B4267" i="19"/>
  <c r="C4267" i="19"/>
  <c r="D4267" i="19"/>
  <c r="E4267" i="19"/>
  <c r="F4267" i="19" s="1"/>
  <c r="A4268" i="19"/>
  <c r="B4268" i="19"/>
  <c r="C4268" i="19"/>
  <c r="D4268" i="19"/>
  <c r="E4268" i="19"/>
  <c r="F4268" i="19"/>
  <c r="B4269" i="19"/>
  <c r="C4269" i="19"/>
  <c r="A4269" i="19" s="1"/>
  <c r="D4269" i="19"/>
  <c r="E4269" i="19"/>
  <c r="F4269" i="19"/>
  <c r="B4270" i="19"/>
  <c r="C4270" i="19"/>
  <c r="D4270" i="19"/>
  <c r="E4270" i="19"/>
  <c r="F4270" i="19" s="1"/>
  <c r="B4271" i="19"/>
  <c r="A4271" i="19" s="1"/>
  <c r="C4271" i="19"/>
  <c r="D4271" i="19"/>
  <c r="E4271" i="19"/>
  <c r="F4271" i="19" s="1"/>
  <c r="B4272" i="19"/>
  <c r="C4272" i="19"/>
  <c r="A4272" i="19" s="1"/>
  <c r="D4272" i="19"/>
  <c r="E4272" i="19"/>
  <c r="F4272" i="19"/>
  <c r="A4273" i="19"/>
  <c r="B4273" i="19"/>
  <c r="C4273" i="19"/>
  <c r="D4273" i="19"/>
  <c r="E4273" i="19"/>
  <c r="F4273" i="19" s="1"/>
  <c r="B4274" i="19"/>
  <c r="A4274" i="19" s="1"/>
  <c r="C4274" i="19"/>
  <c r="D4274" i="19"/>
  <c r="E4274" i="19"/>
  <c r="F4274" i="19" s="1"/>
  <c r="AE4274" i="19"/>
  <c r="B4275" i="19"/>
  <c r="C4275" i="19"/>
  <c r="D4275" i="19"/>
  <c r="A4275" i="19" s="1"/>
  <c r="E4275" i="19"/>
  <c r="F4275" i="19"/>
  <c r="B4276" i="19"/>
  <c r="C4276" i="19"/>
  <c r="D4276" i="19"/>
  <c r="E4276" i="19"/>
  <c r="F4276" i="19"/>
  <c r="B4277" i="19"/>
  <c r="C4277" i="19"/>
  <c r="D4277" i="19"/>
  <c r="E4277" i="19"/>
  <c r="F4277" i="19" s="1"/>
  <c r="B4278" i="19"/>
  <c r="A4278" i="19" s="1"/>
  <c r="C4278" i="19"/>
  <c r="D4278" i="19"/>
  <c r="E4278" i="19"/>
  <c r="F4278" i="19"/>
  <c r="B4279" i="19"/>
  <c r="C4279" i="19"/>
  <c r="D4279" i="19"/>
  <c r="A4279" i="19" s="1"/>
  <c r="E4279" i="19"/>
  <c r="F4279" i="19"/>
  <c r="AE4279" i="19" s="1"/>
  <c r="B4280" i="19"/>
  <c r="A4280" i="19" s="1"/>
  <c r="C4280" i="19"/>
  <c r="D4280" i="19"/>
  <c r="E4280" i="19"/>
  <c r="F4280" i="19" s="1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B4283" i="19"/>
  <c r="A4283" i="19" s="1"/>
  <c r="C4283" i="19"/>
  <c r="D4283" i="19"/>
  <c r="E4283" i="19"/>
  <c r="F4283" i="19" s="1"/>
  <c r="A4284" i="19"/>
  <c r="B4284" i="19"/>
  <c r="C4284" i="19"/>
  <c r="D4284" i="19"/>
  <c r="E4284" i="19"/>
  <c r="F4284" i="19" s="1"/>
  <c r="B4285" i="19"/>
  <c r="C4285" i="19"/>
  <c r="A4285" i="19" s="1"/>
  <c r="D4285" i="19"/>
  <c r="E4285" i="19"/>
  <c r="F4285" i="19"/>
  <c r="A4286" i="19"/>
  <c r="B4286" i="19"/>
  <c r="C4286" i="19"/>
  <c r="D4286" i="19"/>
  <c r="E4286" i="19"/>
  <c r="F4286" i="19"/>
  <c r="B4287" i="19"/>
  <c r="C4287" i="19"/>
  <c r="D4287" i="19"/>
  <c r="E4287" i="19"/>
  <c r="F4287" i="19" s="1"/>
  <c r="B4288" i="19"/>
  <c r="A4288" i="19" s="1"/>
  <c r="C4288" i="19"/>
  <c r="D4288" i="19"/>
  <c r="E4288" i="19"/>
  <c r="F4288" i="19" s="1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 s="1"/>
  <c r="B4291" i="19"/>
  <c r="A4291" i="19" s="1"/>
  <c r="C4291" i="19"/>
  <c r="D4291" i="19"/>
  <c r="E4291" i="19"/>
  <c r="F4291" i="19" s="1"/>
  <c r="B4292" i="19"/>
  <c r="A4292" i="19" s="1"/>
  <c r="C4292" i="19"/>
  <c r="D4292" i="19"/>
  <c r="E4292" i="19"/>
  <c r="F4292" i="19" s="1"/>
  <c r="B4293" i="19"/>
  <c r="C4293" i="19"/>
  <c r="D4293" i="19"/>
  <c r="A4293" i="19" s="1"/>
  <c r="E4293" i="19"/>
  <c r="F4293" i="19"/>
  <c r="B4294" i="19"/>
  <c r="C4294" i="19"/>
  <c r="A4294" i="19" s="1"/>
  <c r="D4294" i="19"/>
  <c r="E4294" i="19"/>
  <c r="F4294" i="19"/>
  <c r="B4295" i="19"/>
  <c r="A4295" i="19" s="1"/>
  <c r="C4295" i="19"/>
  <c r="D4295" i="19"/>
  <c r="E4295" i="19"/>
  <c r="F4295" i="19" s="1"/>
  <c r="B4296" i="19"/>
  <c r="A4296" i="19" s="1"/>
  <c r="C4296" i="19"/>
  <c r="D4296" i="19"/>
  <c r="E4296" i="19"/>
  <c r="F4296" i="19" s="1"/>
  <c r="A4297" i="19"/>
  <c r="B4297" i="19"/>
  <c r="C4297" i="19"/>
  <c r="D4297" i="19"/>
  <c r="E4297" i="19"/>
  <c r="F4297" i="19"/>
  <c r="B4298" i="19"/>
  <c r="C4298" i="19"/>
  <c r="A4298" i="19" s="1"/>
  <c r="D4298" i="19"/>
  <c r="E4298" i="19"/>
  <c r="F4298" i="19" s="1"/>
  <c r="B4299" i="19"/>
  <c r="A4299" i="19" s="1"/>
  <c r="C4299" i="19"/>
  <c r="D4299" i="19"/>
  <c r="E4299" i="19"/>
  <c r="F4299" i="19" s="1"/>
  <c r="A4300" i="19"/>
  <c r="B4300" i="19"/>
  <c r="C4300" i="19"/>
  <c r="D4300" i="19"/>
  <c r="E4300" i="19"/>
  <c r="F4300" i="19" s="1"/>
  <c r="B4301" i="19"/>
  <c r="C4301" i="19"/>
  <c r="D4301" i="19"/>
  <c r="E4301" i="19"/>
  <c r="F4301" i="19"/>
  <c r="A4302" i="19"/>
  <c r="B4302" i="19"/>
  <c r="C4302" i="19"/>
  <c r="D4302" i="19"/>
  <c r="E4302" i="19"/>
  <c r="F4302" i="19"/>
  <c r="B4303" i="19"/>
  <c r="C4303" i="19"/>
  <c r="D4303" i="19"/>
  <c r="E4303" i="19"/>
  <c r="F4303" i="19" s="1"/>
  <c r="B4304" i="19"/>
  <c r="A4304" i="19" s="1"/>
  <c r="C4304" i="19"/>
  <c r="D4304" i="19"/>
  <c r="E4304" i="19"/>
  <c r="F4304" i="19" s="1"/>
  <c r="B4305" i="19"/>
  <c r="C4305" i="19"/>
  <c r="A4305" i="19" s="1"/>
  <c r="D4305" i="19"/>
  <c r="E4305" i="19"/>
  <c r="F4305" i="19"/>
  <c r="A4306" i="19"/>
  <c r="B4306" i="19"/>
  <c r="C4306" i="19"/>
  <c r="D4306" i="19"/>
  <c r="E4306" i="19"/>
  <c r="F4306" i="19" s="1"/>
  <c r="B4307" i="19"/>
  <c r="A4307" i="19" s="1"/>
  <c r="C4307" i="19"/>
  <c r="D4307" i="19"/>
  <c r="E4307" i="19"/>
  <c r="F4307" i="19" s="1"/>
  <c r="A4308" i="19"/>
  <c r="B4308" i="19"/>
  <c r="C4308" i="19"/>
  <c r="D4308" i="19"/>
  <c r="E4308" i="19"/>
  <c r="F4308" i="19" s="1"/>
  <c r="B4309" i="19"/>
  <c r="C4309" i="19"/>
  <c r="D4309" i="19"/>
  <c r="A4309" i="19" s="1"/>
  <c r="E4309" i="19"/>
  <c r="F4309" i="19"/>
  <c r="B4310" i="19"/>
  <c r="C4310" i="19"/>
  <c r="A4310" i="19" s="1"/>
  <c r="D4310" i="19"/>
  <c r="E4310" i="19"/>
  <c r="F4310" i="19"/>
  <c r="B4311" i="19"/>
  <c r="C4311" i="19"/>
  <c r="D4311" i="19"/>
  <c r="E4311" i="19"/>
  <c r="F4311" i="19" s="1"/>
  <c r="A4312" i="19"/>
  <c r="B4312" i="19"/>
  <c r="C4312" i="19"/>
  <c r="D4312" i="19"/>
  <c r="E4312" i="19"/>
  <c r="F4312" i="19" s="1"/>
  <c r="B4313" i="19"/>
  <c r="C4313" i="19"/>
  <c r="A4313" i="19" s="1"/>
  <c r="D4313" i="19"/>
  <c r="E4313" i="19"/>
  <c r="F4313" i="19"/>
  <c r="A4314" i="19"/>
  <c r="B4314" i="19"/>
  <c r="C4314" i="19"/>
  <c r="D4314" i="19"/>
  <c r="E4314" i="19"/>
  <c r="F4314" i="19"/>
  <c r="B4315" i="19"/>
  <c r="A4315" i="19" s="1"/>
  <c r="C4315" i="19"/>
  <c r="D4315" i="19"/>
  <c r="E4315" i="19"/>
  <c r="F4315" i="19" s="1"/>
  <c r="A4316" i="19"/>
  <c r="B4316" i="19"/>
  <c r="C4316" i="19"/>
  <c r="D4316" i="19"/>
  <c r="E4316" i="19"/>
  <c r="F4316" i="19" s="1"/>
  <c r="B4317" i="19"/>
  <c r="C4317" i="19"/>
  <c r="D4317" i="19"/>
  <c r="E4317" i="19"/>
  <c r="F4317" i="19"/>
  <c r="A4318" i="19"/>
  <c r="B4318" i="19"/>
  <c r="C4318" i="19"/>
  <c r="D4318" i="19"/>
  <c r="E4318" i="19"/>
  <c r="F4318" i="19"/>
  <c r="B4319" i="19"/>
  <c r="C4319" i="19"/>
  <c r="D4319" i="19"/>
  <c r="E4319" i="19"/>
  <c r="F4319" i="19" s="1"/>
  <c r="B4320" i="19"/>
  <c r="A4320" i="19" s="1"/>
  <c r="C4320" i="19"/>
  <c r="D4320" i="19"/>
  <c r="E4320" i="19"/>
  <c r="F4320" i="19" s="1"/>
  <c r="B4321" i="19"/>
  <c r="C4321" i="19"/>
  <c r="A4321" i="19" s="1"/>
  <c r="D4321" i="19"/>
  <c r="E4321" i="19"/>
  <c r="F4321" i="19"/>
  <c r="AE4321" i="19"/>
  <c r="B4322" i="19"/>
  <c r="C4322" i="19"/>
  <c r="D4322" i="19"/>
  <c r="E4322" i="19"/>
  <c r="F4322" i="19" s="1"/>
  <c r="B4323" i="19"/>
  <c r="C4323" i="19"/>
  <c r="D4323" i="19"/>
  <c r="E4323" i="19"/>
  <c r="F4323" i="19"/>
  <c r="A4324" i="19"/>
  <c r="B4324" i="19"/>
  <c r="C4324" i="19"/>
  <c r="D4324" i="19"/>
  <c r="E4324" i="19"/>
  <c r="F4324" i="19"/>
  <c r="B4325" i="19"/>
  <c r="A4325" i="19" s="1"/>
  <c r="C4325" i="19"/>
  <c r="D4325" i="19"/>
  <c r="E4325" i="19"/>
  <c r="F4325" i="19"/>
  <c r="B4326" i="19"/>
  <c r="C4326" i="19"/>
  <c r="D4326" i="19"/>
  <c r="E4326" i="19"/>
  <c r="F4326" i="19" s="1"/>
  <c r="B4327" i="19"/>
  <c r="C4327" i="19"/>
  <c r="D4327" i="19"/>
  <c r="E4327" i="19"/>
  <c r="F4327" i="19"/>
  <c r="A4328" i="19"/>
  <c r="B4328" i="19"/>
  <c r="C4328" i="19"/>
  <c r="D4328" i="19"/>
  <c r="E4328" i="19"/>
  <c r="F4328" i="19"/>
  <c r="B4329" i="19"/>
  <c r="A4329" i="19" s="1"/>
  <c r="C4329" i="19"/>
  <c r="D4329" i="19"/>
  <c r="E4329" i="19"/>
  <c r="F4329" i="19"/>
  <c r="B4330" i="19"/>
  <c r="C4330" i="19"/>
  <c r="D4330" i="19"/>
  <c r="E4330" i="19"/>
  <c r="F4330" i="19" s="1"/>
  <c r="B4331" i="19"/>
  <c r="C4331" i="19"/>
  <c r="D4331" i="19"/>
  <c r="E4331" i="19"/>
  <c r="F4331" i="19"/>
  <c r="A4332" i="19"/>
  <c r="B4332" i="19"/>
  <c r="C4332" i="19"/>
  <c r="D4332" i="19"/>
  <c r="E4332" i="19"/>
  <c r="F4332" i="19"/>
  <c r="B4333" i="19"/>
  <c r="A4333" i="19" s="1"/>
  <c r="C4333" i="19"/>
  <c r="D4333" i="19"/>
  <c r="E4333" i="19"/>
  <c r="F4333" i="19"/>
  <c r="B4334" i="19"/>
  <c r="C4334" i="19"/>
  <c r="D4334" i="19"/>
  <c r="E4334" i="19"/>
  <c r="F4334" i="19" s="1"/>
  <c r="B4335" i="19"/>
  <c r="C4335" i="19"/>
  <c r="D4335" i="19"/>
  <c r="E4335" i="19"/>
  <c r="F4335" i="19"/>
  <c r="A4336" i="19"/>
  <c r="B4336" i="19"/>
  <c r="C4336" i="19"/>
  <c r="D4336" i="19"/>
  <c r="E4336" i="19"/>
  <c r="F4336" i="19"/>
  <c r="B4337" i="19"/>
  <c r="A4337" i="19" s="1"/>
  <c r="C4337" i="19"/>
  <c r="D4337" i="19"/>
  <c r="E4337" i="19"/>
  <c r="F4337" i="19"/>
  <c r="B4338" i="19"/>
  <c r="C4338" i="19"/>
  <c r="D4338" i="19"/>
  <c r="E4338" i="19"/>
  <c r="F4338" i="19" s="1"/>
  <c r="B4339" i="19"/>
  <c r="C4339" i="19"/>
  <c r="D4339" i="19"/>
  <c r="E4339" i="19"/>
  <c r="F4339" i="19"/>
  <c r="A4340" i="19"/>
  <c r="B4340" i="19"/>
  <c r="C4340" i="19"/>
  <c r="D4340" i="19"/>
  <c r="E4340" i="19"/>
  <c r="F4340" i="19"/>
  <c r="B4341" i="19"/>
  <c r="A4341" i="19" s="1"/>
  <c r="C4341" i="19"/>
  <c r="D4341" i="19"/>
  <c r="E4341" i="19"/>
  <c r="F4341" i="19"/>
  <c r="B4342" i="19"/>
  <c r="C4342" i="19"/>
  <c r="D4342" i="19"/>
  <c r="E4342" i="19"/>
  <c r="F4342" i="19" s="1"/>
  <c r="B4343" i="19"/>
  <c r="C4343" i="19"/>
  <c r="D4343" i="19"/>
  <c r="E4343" i="19"/>
  <c r="F4343" i="19"/>
  <c r="A4344" i="19"/>
  <c r="B4344" i="19"/>
  <c r="C4344" i="19"/>
  <c r="D4344" i="19"/>
  <c r="E4344" i="19"/>
  <c r="F4344" i="19"/>
  <c r="B4345" i="19"/>
  <c r="A4345" i="19" s="1"/>
  <c r="C4345" i="19"/>
  <c r="D4345" i="19"/>
  <c r="E4345" i="19"/>
  <c r="F4345" i="19"/>
  <c r="B4346" i="19"/>
  <c r="C4346" i="19"/>
  <c r="D4346" i="19"/>
  <c r="E4346" i="19"/>
  <c r="F4346" i="19" s="1"/>
  <c r="B4347" i="19"/>
  <c r="C4347" i="19"/>
  <c r="D4347" i="19"/>
  <c r="E4347" i="19"/>
  <c r="F4347" i="19"/>
  <c r="A4348" i="19"/>
  <c r="B4348" i="19"/>
  <c r="C4348" i="19"/>
  <c r="D4348" i="19"/>
  <c r="E4348" i="19"/>
  <c r="F4348" i="19"/>
  <c r="B4349" i="19"/>
  <c r="A4349" i="19" s="1"/>
  <c r="C4349" i="19"/>
  <c r="D4349" i="19"/>
  <c r="E4349" i="19"/>
  <c r="F4349" i="19"/>
  <c r="B4350" i="19"/>
  <c r="C4350" i="19"/>
  <c r="D4350" i="19"/>
  <c r="E4350" i="19"/>
  <c r="F4350" i="19" s="1"/>
  <c r="B4351" i="19"/>
  <c r="C4351" i="19"/>
  <c r="D4351" i="19"/>
  <c r="E4351" i="19"/>
  <c r="F4351" i="19"/>
  <c r="A4352" i="19"/>
  <c r="B4352" i="19"/>
  <c r="C4352" i="19"/>
  <c r="D4352" i="19"/>
  <c r="E4352" i="19"/>
  <c r="F4352" i="19"/>
  <c r="B4353" i="19"/>
  <c r="A4353" i="19" s="1"/>
  <c r="C4353" i="19"/>
  <c r="D4353" i="19"/>
  <c r="E4353" i="19"/>
  <c r="F4353" i="19"/>
  <c r="B4354" i="19"/>
  <c r="C4354" i="19"/>
  <c r="D4354" i="19"/>
  <c r="E4354" i="19"/>
  <c r="F4354" i="19" s="1"/>
  <c r="B4355" i="19"/>
  <c r="C4355" i="19"/>
  <c r="D4355" i="19"/>
  <c r="E4355" i="19"/>
  <c r="F4355" i="19"/>
  <c r="A4356" i="19"/>
  <c r="B4356" i="19"/>
  <c r="C4356" i="19"/>
  <c r="D4356" i="19"/>
  <c r="E4356" i="19"/>
  <c r="F4356" i="19"/>
  <c r="B4357" i="19"/>
  <c r="A4357" i="19" s="1"/>
  <c r="C4357" i="19"/>
  <c r="D4357" i="19"/>
  <c r="E4357" i="19"/>
  <c r="F4357" i="19"/>
  <c r="B4358" i="19"/>
  <c r="C4358" i="19"/>
  <c r="D4358" i="19"/>
  <c r="E4358" i="19"/>
  <c r="F4358" i="19" s="1"/>
  <c r="B4359" i="19"/>
  <c r="C4359" i="19"/>
  <c r="D4359" i="19"/>
  <c r="E4359" i="19"/>
  <c r="F4359" i="19"/>
  <c r="A4360" i="19"/>
  <c r="B4360" i="19"/>
  <c r="C4360" i="19"/>
  <c r="D4360" i="19"/>
  <c r="E4360" i="19"/>
  <c r="F4360" i="19"/>
  <c r="B4361" i="19"/>
  <c r="A4361" i="19" s="1"/>
  <c r="C4361" i="19"/>
  <c r="D4361" i="19"/>
  <c r="E4361" i="19"/>
  <c r="F4361" i="19"/>
  <c r="B4362" i="19"/>
  <c r="C4362" i="19"/>
  <c r="D4362" i="19"/>
  <c r="E4362" i="19"/>
  <c r="F4362" i="19" s="1"/>
  <c r="B4363" i="19"/>
  <c r="C4363" i="19"/>
  <c r="D4363" i="19"/>
  <c r="E4363" i="19"/>
  <c r="F4363" i="19"/>
  <c r="A4364" i="19"/>
  <c r="B4364" i="19"/>
  <c r="C4364" i="19"/>
  <c r="D4364" i="19"/>
  <c r="E4364" i="19"/>
  <c r="F4364" i="19"/>
  <c r="B4365" i="19"/>
  <c r="A4365" i="19" s="1"/>
  <c r="C4365" i="19"/>
  <c r="D4365" i="19"/>
  <c r="E4365" i="19"/>
  <c r="F4365" i="19"/>
  <c r="B4366" i="19"/>
  <c r="C4366" i="19"/>
  <c r="D4366" i="19"/>
  <c r="E4366" i="19"/>
  <c r="F4366" i="19" s="1"/>
  <c r="B4367" i="19"/>
  <c r="C4367" i="19"/>
  <c r="D4367" i="19"/>
  <c r="E4367" i="19"/>
  <c r="F4367" i="19"/>
  <c r="A4368" i="19"/>
  <c r="B4368" i="19"/>
  <c r="C4368" i="19"/>
  <c r="D4368" i="19"/>
  <c r="E4368" i="19"/>
  <c r="F4368" i="19"/>
  <c r="B4369" i="19"/>
  <c r="A4369" i="19" s="1"/>
  <c r="C4369" i="19"/>
  <c r="D4369" i="19"/>
  <c r="E4369" i="19"/>
  <c r="F4369" i="19"/>
  <c r="B4370" i="19"/>
  <c r="C4370" i="19"/>
  <c r="D4370" i="19"/>
  <c r="E4370" i="19"/>
  <c r="F4370" i="19" s="1"/>
  <c r="B4371" i="19"/>
  <c r="C4371" i="19"/>
  <c r="D4371" i="19"/>
  <c r="E4371" i="19"/>
  <c r="F4371" i="19"/>
  <c r="A4372" i="19"/>
  <c r="B4372" i="19"/>
  <c r="C4372" i="19"/>
  <c r="D4372" i="19"/>
  <c r="E4372" i="19"/>
  <c r="F4372" i="19"/>
  <c r="B4373" i="19"/>
  <c r="A4373" i="19" s="1"/>
  <c r="C4373" i="19"/>
  <c r="D4373" i="19"/>
  <c r="E4373" i="19"/>
  <c r="F4373" i="19"/>
  <c r="B4374" i="19"/>
  <c r="C4374" i="19"/>
  <c r="D4374" i="19"/>
  <c r="E4374" i="19"/>
  <c r="F4374" i="19" s="1"/>
  <c r="B4375" i="19"/>
  <c r="C4375" i="19"/>
  <c r="D4375" i="19"/>
  <c r="E4375" i="19"/>
  <c r="F4375" i="19"/>
  <c r="A4376" i="19"/>
  <c r="B4376" i="19"/>
  <c r="C4376" i="19"/>
  <c r="D4376" i="19"/>
  <c r="E4376" i="19"/>
  <c r="F4376" i="19"/>
  <c r="B4377" i="19"/>
  <c r="A4377" i="19" s="1"/>
  <c r="C4377" i="19"/>
  <c r="D4377" i="19"/>
  <c r="E4377" i="19"/>
  <c r="F4377" i="19"/>
  <c r="B4378" i="19"/>
  <c r="C4378" i="19"/>
  <c r="D4378" i="19"/>
  <c r="E4378" i="19"/>
  <c r="F4378" i="19" s="1"/>
  <c r="B4379" i="19"/>
  <c r="C4379" i="19"/>
  <c r="D4379" i="19"/>
  <c r="E4379" i="19"/>
  <c r="F4379" i="19"/>
  <c r="A4380" i="19"/>
  <c r="B4380" i="19"/>
  <c r="C4380" i="19"/>
  <c r="D4380" i="19"/>
  <c r="E4380" i="19"/>
  <c r="F4380" i="19"/>
  <c r="B4381" i="19"/>
  <c r="A4381" i="19" s="1"/>
  <c r="C4381" i="19"/>
  <c r="D4381" i="19"/>
  <c r="E4381" i="19"/>
  <c r="F4381" i="19"/>
  <c r="B4382" i="19"/>
  <c r="C4382" i="19"/>
  <c r="D4382" i="19"/>
  <c r="E4382" i="19"/>
  <c r="F4382" i="19" s="1"/>
  <c r="B4383" i="19"/>
  <c r="C4383" i="19"/>
  <c r="D4383" i="19"/>
  <c r="E4383" i="19"/>
  <c r="F4383" i="19"/>
  <c r="A4384" i="19"/>
  <c r="B4384" i="19"/>
  <c r="C4384" i="19"/>
  <c r="D4384" i="19"/>
  <c r="E4384" i="19"/>
  <c r="F4384" i="19"/>
  <c r="B4385" i="19"/>
  <c r="A4385" i="19" s="1"/>
  <c r="C4385" i="19"/>
  <c r="D4385" i="19"/>
  <c r="E4385" i="19"/>
  <c r="F4385" i="19"/>
  <c r="B4386" i="19"/>
  <c r="C4386" i="19"/>
  <c r="D4386" i="19"/>
  <c r="E4386" i="19"/>
  <c r="F4386" i="19" s="1"/>
  <c r="B4387" i="19"/>
  <c r="C4387" i="19"/>
  <c r="D4387" i="19"/>
  <c r="E4387" i="19"/>
  <c r="F4387" i="19"/>
  <c r="A4388" i="19"/>
  <c r="B4388" i="19"/>
  <c r="C4388" i="19"/>
  <c r="D4388" i="19"/>
  <c r="E4388" i="19"/>
  <c r="F4388" i="19"/>
  <c r="B4389" i="19"/>
  <c r="A4389" i="19" s="1"/>
  <c r="C4389" i="19"/>
  <c r="D4389" i="19"/>
  <c r="E4389" i="19"/>
  <c r="F4389" i="19"/>
  <c r="B4390" i="19"/>
  <c r="C4390" i="19"/>
  <c r="D4390" i="19"/>
  <c r="E4390" i="19"/>
  <c r="F4390" i="19" s="1"/>
  <c r="B4391" i="19"/>
  <c r="C4391" i="19"/>
  <c r="D4391" i="19"/>
  <c r="E4391" i="19"/>
  <c r="F4391" i="19"/>
  <c r="A4392" i="19"/>
  <c r="B4392" i="19"/>
  <c r="C4392" i="19"/>
  <c r="D4392" i="19"/>
  <c r="E4392" i="19"/>
  <c r="F4392" i="19"/>
  <c r="B4393" i="19"/>
  <c r="A4393" i="19" s="1"/>
  <c r="C4393" i="19"/>
  <c r="D4393" i="19"/>
  <c r="E4393" i="19"/>
  <c r="F4393" i="19"/>
  <c r="B4394" i="19"/>
  <c r="C4394" i="19"/>
  <c r="D4394" i="19"/>
  <c r="E4394" i="19"/>
  <c r="F4394" i="19" s="1"/>
  <c r="B4395" i="19"/>
  <c r="C4395" i="19"/>
  <c r="D4395" i="19"/>
  <c r="E4395" i="19"/>
  <c r="F4395" i="19"/>
  <c r="A4396" i="19"/>
  <c r="B4396" i="19"/>
  <c r="C4396" i="19"/>
  <c r="D4396" i="19"/>
  <c r="E4396" i="19"/>
  <c r="F4396" i="19"/>
  <c r="B4397" i="19"/>
  <c r="A4397" i="19" s="1"/>
  <c r="C4397" i="19"/>
  <c r="D4397" i="19"/>
  <c r="E4397" i="19"/>
  <c r="F4397" i="19"/>
  <c r="B4398" i="19"/>
  <c r="C4398" i="19"/>
  <c r="D4398" i="19"/>
  <c r="E4398" i="19"/>
  <c r="F4398" i="19" s="1"/>
  <c r="B4399" i="19"/>
  <c r="C4399" i="19"/>
  <c r="D4399" i="19"/>
  <c r="E4399" i="19"/>
  <c r="F4399" i="19"/>
  <c r="A4400" i="19"/>
  <c r="B4400" i="19"/>
  <c r="C4400" i="19"/>
  <c r="D4400" i="19"/>
  <c r="E4400" i="19"/>
  <c r="F4400" i="19"/>
  <c r="B4401" i="19"/>
  <c r="A4401" i="19" s="1"/>
  <c r="C4401" i="19"/>
  <c r="D4401" i="19"/>
  <c r="E4401" i="19"/>
  <c r="F4401" i="19"/>
  <c r="B4402" i="19"/>
  <c r="C4402" i="19"/>
  <c r="D4402" i="19"/>
  <c r="E4402" i="19"/>
  <c r="F4402" i="19" s="1"/>
  <c r="B4403" i="19"/>
  <c r="C4403" i="19"/>
  <c r="D4403" i="19"/>
  <c r="E4403" i="19"/>
  <c r="F4403" i="19"/>
  <c r="A4404" i="19"/>
  <c r="B4404" i="19"/>
  <c r="C4404" i="19"/>
  <c r="D4404" i="19"/>
  <c r="E4404" i="19"/>
  <c r="F4404" i="19"/>
  <c r="B4405" i="19"/>
  <c r="A4405" i="19" s="1"/>
  <c r="C4405" i="19"/>
  <c r="D4405" i="19"/>
  <c r="E4405" i="19"/>
  <c r="F4405" i="19"/>
  <c r="B4406" i="19"/>
  <c r="C4406" i="19"/>
  <c r="D4406" i="19"/>
  <c r="E4406" i="19"/>
  <c r="F4406" i="19" s="1"/>
  <c r="B4407" i="19"/>
  <c r="C4407" i="19"/>
  <c r="D4407" i="19"/>
  <c r="E4407" i="19"/>
  <c r="F4407" i="19"/>
  <c r="A4408" i="19"/>
  <c r="B4408" i="19"/>
  <c r="C4408" i="19"/>
  <c r="D4408" i="19"/>
  <c r="E4408" i="19"/>
  <c r="F4408" i="19"/>
  <c r="B4409" i="19"/>
  <c r="A4409" i="19" s="1"/>
  <c r="C4409" i="19"/>
  <c r="D4409" i="19"/>
  <c r="E4409" i="19"/>
  <c r="F4409" i="19"/>
  <c r="B4410" i="19"/>
  <c r="C4410" i="19"/>
  <c r="D4410" i="19"/>
  <c r="E4410" i="19"/>
  <c r="F4410" i="19" s="1"/>
  <c r="B4411" i="19"/>
  <c r="C4411" i="19"/>
  <c r="D4411" i="19"/>
  <c r="E4411" i="19"/>
  <c r="F4411" i="19"/>
  <c r="A4412" i="19"/>
  <c r="B4412" i="19"/>
  <c r="C4412" i="19"/>
  <c r="D4412" i="19"/>
  <c r="E4412" i="19"/>
  <c r="F4412" i="19"/>
  <c r="B4413" i="19"/>
  <c r="A4413" i="19" s="1"/>
  <c r="C4413" i="19"/>
  <c r="D4413" i="19"/>
  <c r="E4413" i="19"/>
  <c r="F4413" i="19"/>
  <c r="B4414" i="19"/>
  <c r="C4414" i="19"/>
  <c r="D4414" i="19"/>
  <c r="E4414" i="19"/>
  <c r="F4414" i="19" s="1"/>
  <c r="B4415" i="19"/>
  <c r="C4415" i="19"/>
  <c r="D4415" i="19"/>
  <c r="E4415" i="19"/>
  <c r="F4415" i="19"/>
  <c r="A4416" i="19"/>
  <c r="B4416" i="19"/>
  <c r="C4416" i="19"/>
  <c r="D4416" i="19"/>
  <c r="E4416" i="19"/>
  <c r="F4416" i="19"/>
  <c r="B4417" i="19"/>
  <c r="A4417" i="19" s="1"/>
  <c r="C4417" i="19"/>
  <c r="D4417" i="19"/>
  <c r="E4417" i="19"/>
  <c r="F4417" i="19"/>
  <c r="B4418" i="19"/>
  <c r="C4418" i="19"/>
  <c r="D4418" i="19"/>
  <c r="E4418" i="19"/>
  <c r="F4418" i="19" s="1"/>
  <c r="B4419" i="19"/>
  <c r="C4419" i="19"/>
  <c r="D4419" i="19"/>
  <c r="E4419" i="19"/>
  <c r="F4419" i="19"/>
  <c r="A4420" i="19"/>
  <c r="B4420" i="19"/>
  <c r="C4420" i="19"/>
  <c r="D4420" i="19"/>
  <c r="E4420" i="19"/>
  <c r="F4420" i="19"/>
  <c r="B4421" i="19"/>
  <c r="A4421" i="19" s="1"/>
  <c r="C4421" i="19"/>
  <c r="D4421" i="19"/>
  <c r="E4421" i="19"/>
  <c r="F4421" i="19"/>
  <c r="B4422" i="19"/>
  <c r="C4422" i="19"/>
  <c r="D4422" i="19"/>
  <c r="E4422" i="19"/>
  <c r="F4422" i="19" s="1"/>
  <c r="B4423" i="19"/>
  <c r="C4423" i="19"/>
  <c r="D4423" i="19"/>
  <c r="E4423" i="19"/>
  <c r="F4423" i="19"/>
  <c r="A4424" i="19"/>
  <c r="B4424" i="19"/>
  <c r="C4424" i="19"/>
  <c r="D4424" i="19"/>
  <c r="E4424" i="19"/>
  <c r="F4424" i="19"/>
  <c r="B4425" i="19"/>
  <c r="A4425" i="19" s="1"/>
  <c r="C4425" i="19"/>
  <c r="D4425" i="19"/>
  <c r="E4425" i="19"/>
  <c r="F4425" i="19"/>
  <c r="B4426" i="19"/>
  <c r="C4426" i="19"/>
  <c r="D4426" i="19"/>
  <c r="E4426" i="19"/>
  <c r="F4426" i="19" s="1"/>
  <c r="B4427" i="19"/>
  <c r="C4427" i="19"/>
  <c r="D4427" i="19"/>
  <c r="E4427" i="19"/>
  <c r="F4427" i="19"/>
  <c r="A4428" i="19"/>
  <c r="B4428" i="19"/>
  <c r="C4428" i="19"/>
  <c r="D4428" i="19"/>
  <c r="E4428" i="19"/>
  <c r="F4428" i="19"/>
  <c r="B4429" i="19"/>
  <c r="A4429" i="19" s="1"/>
  <c r="C4429" i="19"/>
  <c r="D4429" i="19"/>
  <c r="E4429" i="19"/>
  <c r="F4429" i="19"/>
  <c r="B4430" i="19"/>
  <c r="C4430" i="19"/>
  <c r="D4430" i="19"/>
  <c r="E4430" i="19"/>
  <c r="F4430" i="19" s="1"/>
  <c r="B4431" i="19"/>
  <c r="C4431" i="19"/>
  <c r="D4431" i="19"/>
  <c r="E4431" i="19"/>
  <c r="F4431" i="19"/>
  <c r="A4432" i="19"/>
  <c r="B4432" i="19"/>
  <c r="C4432" i="19"/>
  <c r="D4432" i="19"/>
  <c r="E4432" i="19"/>
  <c r="F4432" i="19"/>
  <c r="B4433" i="19"/>
  <c r="A4433" i="19" s="1"/>
  <c r="C4433" i="19"/>
  <c r="D4433" i="19"/>
  <c r="E4433" i="19"/>
  <c r="F4433" i="19"/>
  <c r="B4434" i="19"/>
  <c r="C4434" i="19"/>
  <c r="D4434" i="19"/>
  <c r="E4434" i="19"/>
  <c r="F4434" i="19" s="1"/>
  <c r="B4435" i="19"/>
  <c r="C4435" i="19"/>
  <c r="D4435" i="19"/>
  <c r="E4435" i="19"/>
  <c r="F4435" i="19"/>
  <c r="A4436" i="19"/>
  <c r="B4436" i="19"/>
  <c r="C4436" i="19"/>
  <c r="D4436" i="19"/>
  <c r="E4436" i="19"/>
  <c r="F4436" i="19"/>
  <c r="B4437" i="19"/>
  <c r="A4437" i="19" s="1"/>
  <c r="C4437" i="19"/>
  <c r="D4437" i="19"/>
  <c r="E4437" i="19"/>
  <c r="F4437" i="19"/>
  <c r="B4438" i="19"/>
  <c r="C4438" i="19"/>
  <c r="D4438" i="19"/>
  <c r="E4438" i="19"/>
  <c r="F4438" i="19" s="1"/>
  <c r="B4439" i="19"/>
  <c r="C4439" i="19"/>
  <c r="D4439" i="19"/>
  <c r="E4439" i="19"/>
  <c r="F4439" i="19"/>
  <c r="A4440" i="19"/>
  <c r="B4440" i="19"/>
  <c r="C4440" i="19"/>
  <c r="D4440" i="19"/>
  <c r="E4440" i="19"/>
  <c r="F4440" i="19"/>
  <c r="B4441" i="19"/>
  <c r="A4441" i="19" s="1"/>
  <c r="C4441" i="19"/>
  <c r="D4441" i="19"/>
  <c r="E4441" i="19"/>
  <c r="F4441" i="19"/>
  <c r="B4442" i="19"/>
  <c r="C4442" i="19"/>
  <c r="D4442" i="19"/>
  <c r="E4442" i="19"/>
  <c r="F4442" i="19" s="1"/>
  <c r="B4443" i="19"/>
  <c r="C4443" i="19"/>
  <c r="D4443" i="19"/>
  <c r="E4443" i="19"/>
  <c r="F4443" i="19"/>
  <c r="A4444" i="19"/>
  <c r="B4444" i="19"/>
  <c r="C4444" i="19"/>
  <c r="D4444" i="19"/>
  <c r="E4444" i="19"/>
  <c r="F4444" i="19"/>
  <c r="B4445" i="19"/>
  <c r="A4445" i="19" s="1"/>
  <c r="C4445" i="19"/>
  <c r="D4445" i="19"/>
  <c r="E4445" i="19"/>
  <c r="F4445" i="19"/>
  <c r="B4446" i="19"/>
  <c r="C4446" i="19"/>
  <c r="D4446" i="19"/>
  <c r="E4446" i="19"/>
  <c r="F4446" i="19" s="1"/>
  <c r="B4447" i="19"/>
  <c r="C4447" i="19"/>
  <c r="D4447" i="19"/>
  <c r="E4447" i="19"/>
  <c r="F4447" i="19"/>
  <c r="A4448" i="19"/>
  <c r="B4448" i="19"/>
  <c r="C4448" i="19"/>
  <c r="D4448" i="19"/>
  <c r="E4448" i="19"/>
  <c r="F4448" i="19"/>
  <c r="B4449" i="19"/>
  <c r="A4449" i="19" s="1"/>
  <c r="C4449" i="19"/>
  <c r="D4449" i="19"/>
  <c r="E4449" i="19"/>
  <c r="F4449" i="19"/>
  <c r="B4450" i="19"/>
  <c r="C4450" i="19"/>
  <c r="D4450" i="19"/>
  <c r="E4450" i="19"/>
  <c r="F4450" i="19" s="1"/>
  <c r="B4451" i="19"/>
  <c r="C4451" i="19"/>
  <c r="D4451" i="19"/>
  <c r="E4451" i="19"/>
  <c r="F4451" i="19"/>
  <c r="A4452" i="19"/>
  <c r="B4452" i="19"/>
  <c r="C4452" i="19"/>
  <c r="D4452" i="19"/>
  <c r="E4452" i="19"/>
  <c r="F4452" i="19"/>
  <c r="B4453" i="19"/>
  <c r="A4453" i="19" s="1"/>
  <c r="C4453" i="19"/>
  <c r="D4453" i="19"/>
  <c r="E4453" i="19"/>
  <c r="F4453" i="19"/>
  <c r="B4454" i="19"/>
  <c r="C4454" i="19"/>
  <c r="D4454" i="19"/>
  <c r="E4454" i="19"/>
  <c r="F4454" i="19" s="1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 s="1"/>
  <c r="A4457" i="19"/>
  <c r="B4457" i="19"/>
  <c r="C4457" i="19"/>
  <c r="D4457" i="19"/>
  <c r="E4457" i="19"/>
  <c r="F4457" i="19" s="1"/>
  <c r="B4458" i="19"/>
  <c r="C4458" i="19"/>
  <c r="D4458" i="19"/>
  <c r="E4458" i="19"/>
  <c r="F4458" i="19"/>
  <c r="A4459" i="19"/>
  <c r="B4459" i="19"/>
  <c r="C4459" i="19"/>
  <c r="D4459" i="19"/>
  <c r="E4459" i="19"/>
  <c r="F4459" i="19"/>
  <c r="B4460" i="19"/>
  <c r="C4460" i="19"/>
  <c r="D4460" i="19"/>
  <c r="E4460" i="19"/>
  <c r="F4460" i="19" s="1"/>
  <c r="B4461" i="19"/>
  <c r="A4461" i="19" s="1"/>
  <c r="C4461" i="19"/>
  <c r="D4461" i="19"/>
  <c r="E4461" i="19"/>
  <c r="F4461" i="19" s="1"/>
  <c r="B4462" i="19"/>
  <c r="C4462" i="19"/>
  <c r="A4462" i="19" s="1"/>
  <c r="D4462" i="19"/>
  <c r="E4462" i="19"/>
  <c r="F4462" i="19"/>
  <c r="B4463" i="19"/>
  <c r="C4463" i="19"/>
  <c r="A4463" i="19" s="1"/>
  <c r="D4463" i="19"/>
  <c r="E4463" i="19"/>
  <c r="F4463" i="19" s="1"/>
  <c r="B4464" i="19"/>
  <c r="C4464" i="19"/>
  <c r="D4464" i="19"/>
  <c r="E4464" i="19"/>
  <c r="F4464" i="19" s="1"/>
  <c r="A4465" i="19"/>
  <c r="B4465" i="19"/>
  <c r="C4465" i="19"/>
  <c r="D4465" i="19"/>
  <c r="E4465" i="19"/>
  <c r="F4465" i="19" s="1"/>
  <c r="B4466" i="19"/>
  <c r="C4466" i="19"/>
  <c r="D4466" i="19"/>
  <c r="A4466" i="19" s="1"/>
  <c r="E4466" i="19"/>
  <c r="F4466" i="19"/>
  <c r="B4467" i="19"/>
  <c r="C4467" i="19"/>
  <c r="A4467" i="19" s="1"/>
  <c r="D4467" i="19"/>
  <c r="E4467" i="19"/>
  <c r="F4467" i="19"/>
  <c r="B4468" i="19"/>
  <c r="C4468" i="19"/>
  <c r="D4468" i="19"/>
  <c r="E4468" i="19"/>
  <c r="F4468" i="19" s="1"/>
  <c r="B4469" i="19"/>
  <c r="A4469" i="19" s="1"/>
  <c r="C4469" i="19"/>
  <c r="D4469" i="19"/>
  <c r="E4469" i="19"/>
  <c r="F4469" i="19" s="1"/>
  <c r="B4470" i="19"/>
  <c r="C4470" i="19"/>
  <c r="A4470" i="19" s="1"/>
  <c r="D4470" i="19"/>
  <c r="E4470" i="19"/>
  <c r="F4470" i="19"/>
  <c r="B4471" i="19"/>
  <c r="C4471" i="19"/>
  <c r="A4471" i="19" s="1"/>
  <c r="D4471" i="19"/>
  <c r="E4471" i="19"/>
  <c r="F4471" i="19" s="1"/>
  <c r="B4472" i="19"/>
  <c r="A4472" i="19" s="1"/>
  <c r="C4472" i="19"/>
  <c r="D4472" i="19"/>
  <c r="E4472" i="19"/>
  <c r="F4472" i="19" s="1"/>
  <c r="A4473" i="19"/>
  <c r="B4473" i="19"/>
  <c r="C4473" i="19"/>
  <c r="D4473" i="19"/>
  <c r="E4473" i="19"/>
  <c r="F4473" i="19" s="1"/>
  <c r="B4474" i="19"/>
  <c r="C4474" i="19"/>
  <c r="D4474" i="19"/>
  <c r="E4474" i="19"/>
  <c r="F4474" i="19"/>
  <c r="A4475" i="19"/>
  <c r="B4475" i="19"/>
  <c r="C4475" i="19"/>
  <c r="D4475" i="19"/>
  <c r="E4475" i="19"/>
  <c r="F4475" i="19"/>
  <c r="B4476" i="19"/>
  <c r="C4476" i="19"/>
  <c r="D4476" i="19"/>
  <c r="E4476" i="19"/>
  <c r="F4476" i="19" s="1"/>
  <c r="B4477" i="19"/>
  <c r="A4477" i="19" s="1"/>
  <c r="C4477" i="19"/>
  <c r="D4477" i="19"/>
  <c r="E4477" i="19"/>
  <c r="F4477" i="19" s="1"/>
  <c r="B4478" i="19"/>
  <c r="C4478" i="19"/>
  <c r="A4478" i="19" s="1"/>
  <c r="D4478" i="19"/>
  <c r="E4478" i="19"/>
  <c r="F4478" i="19"/>
  <c r="B4479" i="19"/>
  <c r="C4479" i="19"/>
  <c r="A4479" i="19" s="1"/>
  <c r="D4479" i="19"/>
  <c r="E4479" i="19"/>
  <c r="F4479" i="19" s="1"/>
  <c r="B4480" i="19"/>
  <c r="A4480" i="19" s="1"/>
  <c r="C4480" i="19"/>
  <c r="D4480" i="19"/>
  <c r="E4480" i="19"/>
  <c r="F4480" i="19" s="1"/>
  <c r="A4481" i="19"/>
  <c r="B4481" i="19"/>
  <c r="C4481" i="19"/>
  <c r="D4481" i="19"/>
  <c r="E4481" i="19"/>
  <c r="F4481" i="19" s="1"/>
  <c r="B4482" i="19"/>
  <c r="C4482" i="19"/>
  <c r="D4482" i="19"/>
  <c r="A4482" i="19" s="1"/>
  <c r="E4482" i="19"/>
  <c r="F4482" i="19"/>
  <c r="B4483" i="19"/>
  <c r="C4483" i="19"/>
  <c r="A4483" i="19" s="1"/>
  <c r="D4483" i="19"/>
  <c r="E4483" i="19"/>
  <c r="F4483" i="19"/>
  <c r="B4484" i="19"/>
  <c r="C4484" i="19"/>
  <c r="D4484" i="19"/>
  <c r="E4484" i="19"/>
  <c r="F4484" i="19" s="1"/>
  <c r="B4485" i="19"/>
  <c r="A4485" i="19" s="1"/>
  <c r="C4485" i="19"/>
  <c r="D4485" i="19"/>
  <c r="E4485" i="19"/>
  <c r="F4485" i="19" s="1"/>
  <c r="B4486" i="19"/>
  <c r="C4486" i="19"/>
  <c r="A4486" i="19" s="1"/>
  <c r="D4486" i="19"/>
  <c r="E4486" i="19"/>
  <c r="F4486" i="19"/>
  <c r="A4487" i="19"/>
  <c r="B4487" i="19"/>
  <c r="C4487" i="19"/>
  <c r="D4487" i="19"/>
  <c r="E4487" i="19"/>
  <c r="F4487" i="19" s="1"/>
  <c r="B4488" i="19"/>
  <c r="A4488" i="19" s="1"/>
  <c r="C4488" i="19"/>
  <c r="D4488" i="19"/>
  <c r="E4488" i="19"/>
  <c r="F4488" i="19" s="1"/>
  <c r="A4489" i="19"/>
  <c r="B4489" i="19"/>
  <c r="C4489" i="19"/>
  <c r="D4489" i="19"/>
  <c r="E4489" i="19"/>
  <c r="F4489" i="19" s="1"/>
  <c r="B4490" i="19"/>
  <c r="C4490" i="19"/>
  <c r="D4490" i="19"/>
  <c r="E4490" i="19"/>
  <c r="F4490" i="19"/>
  <c r="A4491" i="19"/>
  <c r="B4491" i="19"/>
  <c r="C4491" i="19"/>
  <c r="D4491" i="19"/>
  <c r="E4491" i="19"/>
  <c r="F4491" i="19"/>
  <c r="B4492" i="19"/>
  <c r="C4492" i="19"/>
  <c r="D4492" i="19"/>
  <c r="E4492" i="19"/>
  <c r="F4492" i="19" s="1"/>
  <c r="B4493" i="19"/>
  <c r="A4493" i="19" s="1"/>
  <c r="C4493" i="19"/>
  <c r="D4493" i="19"/>
  <c r="E4493" i="19"/>
  <c r="F4493" i="19" s="1"/>
  <c r="A4494" i="19"/>
  <c r="B4494" i="19"/>
  <c r="C4494" i="19"/>
  <c r="D4494" i="19"/>
  <c r="E4494" i="19"/>
  <c r="F4494" i="19"/>
  <c r="B4495" i="19"/>
  <c r="C4495" i="19"/>
  <c r="A4495" i="19" s="1"/>
  <c r="D4495" i="19"/>
  <c r="E4495" i="19"/>
  <c r="F4495" i="19" s="1"/>
  <c r="B4496" i="19"/>
  <c r="C4496" i="19"/>
  <c r="D4496" i="19"/>
  <c r="E4496" i="19"/>
  <c r="F4496" i="19" s="1"/>
  <c r="A4497" i="19"/>
  <c r="B4497" i="19"/>
  <c r="C4497" i="19"/>
  <c r="D4497" i="19"/>
  <c r="E4497" i="19"/>
  <c r="F4497" i="19" s="1"/>
  <c r="A4498" i="19"/>
  <c r="B4498" i="19"/>
  <c r="C4498" i="19"/>
  <c r="D4498" i="19"/>
  <c r="E4498" i="19"/>
  <c r="F4498" i="19"/>
  <c r="B4499" i="19"/>
  <c r="C4499" i="19"/>
  <c r="A4499" i="19" s="1"/>
  <c r="D4499" i="19"/>
  <c r="E4499" i="19"/>
  <c r="F4499" i="19"/>
  <c r="B4500" i="19"/>
  <c r="C4500" i="19"/>
  <c r="D4500" i="19"/>
  <c r="E4500" i="19"/>
  <c r="F4500" i="19" s="1"/>
  <c r="B4501" i="19"/>
  <c r="A4501" i="19" s="1"/>
  <c r="C4501" i="19"/>
  <c r="D4501" i="19"/>
  <c r="E4501" i="19"/>
  <c r="F4501" i="19" s="1"/>
  <c r="B4502" i="19"/>
  <c r="C4502" i="19"/>
  <c r="A4502" i="19" s="1"/>
  <c r="D4502" i="19"/>
  <c r="E4502" i="19"/>
  <c r="F4502" i="19"/>
  <c r="B4503" i="19"/>
  <c r="C4503" i="19"/>
  <c r="A4503" i="19" s="1"/>
  <c r="D4503" i="19"/>
  <c r="E4503" i="19"/>
  <c r="F4503" i="19" s="1"/>
  <c r="B4504" i="19"/>
  <c r="A4504" i="19" s="1"/>
  <c r="C4504" i="19"/>
  <c r="D4504" i="19"/>
  <c r="E4504" i="19"/>
  <c r="F4504" i="19" s="1"/>
  <c r="A4505" i="19"/>
  <c r="B4505" i="19"/>
  <c r="C4505" i="19"/>
  <c r="D4505" i="19"/>
  <c r="E4505" i="19"/>
  <c r="F4505" i="19" s="1"/>
  <c r="B4506" i="19"/>
  <c r="C4506" i="19"/>
  <c r="D4506" i="19"/>
  <c r="E4506" i="19"/>
  <c r="F4506" i="19"/>
  <c r="A4507" i="19"/>
  <c r="B4507" i="19"/>
  <c r="C4507" i="19"/>
  <c r="D4507" i="19"/>
  <c r="E4507" i="19"/>
  <c r="F4507" i="19"/>
  <c r="B4508" i="19"/>
  <c r="C4508" i="19"/>
  <c r="D4508" i="19"/>
  <c r="E4508" i="19"/>
  <c r="F4508" i="19" s="1"/>
  <c r="B4509" i="19"/>
  <c r="A4509" i="19" s="1"/>
  <c r="C4509" i="19"/>
  <c r="D4509" i="19"/>
  <c r="E4509" i="19"/>
  <c r="F4509" i="19" s="1"/>
  <c r="A4510" i="19"/>
  <c r="B4510" i="19"/>
  <c r="C4510" i="19"/>
  <c r="D4510" i="19"/>
  <c r="E4510" i="19"/>
  <c r="F4510" i="19"/>
  <c r="B4511" i="19"/>
  <c r="C4511" i="19"/>
  <c r="A4511" i="19" s="1"/>
  <c r="D4511" i="19"/>
  <c r="E4511" i="19"/>
  <c r="F4511" i="19" s="1"/>
  <c r="B4512" i="19"/>
  <c r="A4512" i="19" s="1"/>
  <c r="C4512" i="19"/>
  <c r="D4512" i="19"/>
  <c r="E4512" i="19"/>
  <c r="F4512" i="19" s="1"/>
  <c r="B4513" i="19"/>
  <c r="A4513" i="19" s="1"/>
  <c r="C4513" i="19"/>
  <c r="D4513" i="19"/>
  <c r="E4513" i="19"/>
  <c r="F4513" i="19" s="1"/>
  <c r="B4514" i="19"/>
  <c r="C4514" i="19"/>
  <c r="D4514" i="19"/>
  <c r="A4514" i="19" s="1"/>
  <c r="E4514" i="19"/>
  <c r="F4514" i="19"/>
  <c r="B4515" i="19"/>
  <c r="C4515" i="19"/>
  <c r="A4515" i="19" s="1"/>
  <c r="D4515" i="19"/>
  <c r="E4515" i="19"/>
  <c r="F4515" i="19"/>
  <c r="B4516" i="19"/>
  <c r="C4516" i="19"/>
  <c r="D4516" i="19"/>
  <c r="E4516" i="19"/>
  <c r="F4516" i="19" s="1"/>
  <c r="B4517" i="19"/>
  <c r="A4517" i="19" s="1"/>
  <c r="C4517" i="19"/>
  <c r="D4517" i="19"/>
  <c r="E4517" i="19"/>
  <c r="F4517" i="19" s="1"/>
  <c r="B4518" i="19"/>
  <c r="C4518" i="19"/>
  <c r="A4518" i="19" s="1"/>
  <c r="D4518" i="19"/>
  <c r="E4518" i="19"/>
  <c r="F4518" i="19"/>
  <c r="A4519" i="19"/>
  <c r="B4519" i="19"/>
  <c r="C4519" i="19"/>
  <c r="D4519" i="19"/>
  <c r="E4519" i="19"/>
  <c r="F4519" i="19" s="1"/>
  <c r="B4520" i="19"/>
  <c r="A4520" i="19" s="1"/>
  <c r="C4520" i="19"/>
  <c r="D4520" i="19"/>
  <c r="E4520" i="19"/>
  <c r="F4520" i="19" s="1"/>
  <c r="A4521" i="19"/>
  <c r="B4521" i="19"/>
  <c r="C4521" i="19"/>
  <c r="D4521" i="19"/>
  <c r="E4521" i="19"/>
  <c r="F4521" i="19" s="1"/>
  <c r="B4522" i="19"/>
  <c r="C4522" i="19"/>
  <c r="D4522" i="19"/>
  <c r="E4522" i="19"/>
  <c r="F4522" i="19"/>
  <c r="A4523" i="19"/>
  <c r="B4523" i="19"/>
  <c r="C4523" i="19"/>
  <c r="D4523" i="19"/>
  <c r="E4523" i="19"/>
  <c r="F4523" i="19"/>
  <c r="B4524" i="19"/>
  <c r="C4524" i="19"/>
  <c r="D4524" i="19"/>
  <c r="E4524" i="19"/>
  <c r="F4524" i="19" s="1"/>
  <c r="B4525" i="19"/>
  <c r="A4525" i="19" s="1"/>
  <c r="C4525" i="19"/>
  <c r="D4525" i="19"/>
  <c r="E4525" i="19"/>
  <c r="F4525" i="19" s="1"/>
  <c r="A4526" i="19"/>
  <c r="B4526" i="19"/>
  <c r="C4526" i="19"/>
  <c r="D4526" i="19"/>
  <c r="E4526" i="19"/>
  <c r="F4526" i="19"/>
  <c r="B4527" i="19"/>
  <c r="C4527" i="19"/>
  <c r="A4527" i="19" s="1"/>
  <c r="D4527" i="19"/>
  <c r="E4527" i="19"/>
  <c r="F4527" i="19" s="1"/>
  <c r="B4528" i="19"/>
  <c r="A4528" i="19" s="1"/>
  <c r="C4528" i="19"/>
  <c r="D4528" i="19"/>
  <c r="E4528" i="19"/>
  <c r="F4528" i="19" s="1"/>
  <c r="A4529" i="19"/>
  <c r="B4529" i="19"/>
  <c r="C4529" i="19"/>
  <c r="D4529" i="19"/>
  <c r="E4529" i="19"/>
  <c r="F4529" i="19" s="1"/>
  <c r="B4530" i="19"/>
  <c r="C4530" i="19"/>
  <c r="D4530" i="19"/>
  <c r="A4530" i="19" s="1"/>
  <c r="E4530" i="19"/>
  <c r="F4530" i="19"/>
  <c r="B4531" i="19"/>
  <c r="C4531" i="19"/>
  <c r="A4531" i="19" s="1"/>
  <c r="D4531" i="19"/>
  <c r="E4531" i="19"/>
  <c r="F4531" i="19"/>
  <c r="B4532" i="19"/>
  <c r="C4532" i="19"/>
  <c r="D4532" i="19"/>
  <c r="E4532" i="19"/>
  <c r="F4532" i="19" s="1"/>
  <c r="A4533" i="19"/>
  <c r="B4533" i="19"/>
  <c r="C4533" i="19"/>
  <c r="D4533" i="19"/>
  <c r="E4533" i="19"/>
  <c r="F4533" i="19" s="1"/>
  <c r="A4534" i="19"/>
  <c r="B4534" i="19"/>
  <c r="C4534" i="19"/>
  <c r="D4534" i="19"/>
  <c r="E4534" i="19"/>
  <c r="F4534" i="19"/>
  <c r="B4535" i="19"/>
  <c r="C4535" i="19"/>
  <c r="A4535" i="19" s="1"/>
  <c r="D4535" i="19"/>
  <c r="E4535" i="19"/>
  <c r="F4535" i="19"/>
  <c r="B4536" i="19"/>
  <c r="A4536" i="19" s="1"/>
  <c r="C4536" i="19"/>
  <c r="D4536" i="19"/>
  <c r="E4536" i="19"/>
  <c r="F4536" i="19" s="1"/>
  <c r="A4537" i="19"/>
  <c r="B4537" i="19"/>
  <c r="C4537" i="19"/>
  <c r="D4537" i="19"/>
  <c r="E4537" i="19"/>
  <c r="F4537" i="19" s="1"/>
  <c r="AE4537" i="19" s="1"/>
  <c r="B4538" i="19"/>
  <c r="A4538" i="19" s="1"/>
  <c r="C4538" i="19"/>
  <c r="D4538" i="19"/>
  <c r="E4538" i="19"/>
  <c r="F4538" i="19"/>
  <c r="B4539" i="19"/>
  <c r="A4539" i="19" s="1"/>
  <c r="C4539" i="19"/>
  <c r="D4539" i="19"/>
  <c r="E4539" i="19"/>
  <c r="F4539" i="19" s="1"/>
  <c r="B4540" i="19"/>
  <c r="A4540" i="19" s="1"/>
  <c r="C4540" i="19"/>
  <c r="D4540" i="19"/>
  <c r="E4540" i="19"/>
  <c r="F4540" i="19"/>
  <c r="A4541" i="19"/>
  <c r="B4541" i="19"/>
  <c r="C4541" i="19"/>
  <c r="D4541" i="19"/>
  <c r="E4541" i="19"/>
  <c r="F4541" i="19"/>
  <c r="B4542" i="19"/>
  <c r="C4542" i="19"/>
  <c r="D4542" i="19"/>
  <c r="E4542" i="19"/>
  <c r="F4542" i="19"/>
  <c r="B4543" i="19"/>
  <c r="A4543" i="19" s="1"/>
  <c r="C4543" i="19"/>
  <c r="D4543" i="19"/>
  <c r="E4543" i="19"/>
  <c r="F4543" i="19" s="1"/>
  <c r="B4544" i="19"/>
  <c r="A4544" i="19" s="1"/>
  <c r="C4544" i="19"/>
  <c r="D4544" i="19"/>
  <c r="E4544" i="19"/>
  <c r="F4544" i="19"/>
  <c r="A4545" i="19"/>
  <c r="B4545" i="19"/>
  <c r="C4545" i="19"/>
  <c r="D4545" i="19"/>
  <c r="E4545" i="19"/>
  <c r="F4545" i="19"/>
  <c r="B4546" i="19"/>
  <c r="A4546" i="19" s="1"/>
  <c r="C4546" i="19"/>
  <c r="D4546" i="19"/>
  <c r="E4546" i="19"/>
  <c r="F4546" i="19"/>
  <c r="B4547" i="19"/>
  <c r="A4547" i="19" s="1"/>
  <c r="C4547" i="19"/>
  <c r="D4547" i="19"/>
  <c r="E4547" i="19"/>
  <c r="F4547" i="19" s="1"/>
  <c r="B4548" i="19"/>
  <c r="A4548" i="19" s="1"/>
  <c r="C4548" i="19"/>
  <c r="D4548" i="19"/>
  <c r="E4548" i="19"/>
  <c r="F4548" i="19"/>
  <c r="A4549" i="19"/>
  <c r="B4549" i="19"/>
  <c r="C4549" i="19"/>
  <c r="D4549" i="19"/>
  <c r="E4549" i="19"/>
  <c r="F4549" i="19"/>
  <c r="B4550" i="19"/>
  <c r="C4550" i="19"/>
  <c r="D4550" i="19"/>
  <c r="E4550" i="19"/>
  <c r="F4550" i="19"/>
  <c r="B4551" i="19"/>
  <c r="A4551" i="19" s="1"/>
  <c r="C4551" i="19"/>
  <c r="D4551" i="19"/>
  <c r="E4551" i="19"/>
  <c r="F4551" i="19" s="1"/>
  <c r="B4552" i="19"/>
  <c r="A4552" i="19" s="1"/>
  <c r="C4552" i="19"/>
  <c r="D4552" i="19"/>
  <c r="E4552" i="19"/>
  <c r="F4552" i="19"/>
  <c r="A4553" i="19"/>
  <c r="B4553" i="19"/>
  <c r="C4553" i="19"/>
  <c r="D4553" i="19"/>
  <c r="E4553" i="19"/>
  <c r="F4553" i="19"/>
  <c r="B4554" i="19"/>
  <c r="A4554" i="19" s="1"/>
  <c r="C4554" i="19"/>
  <c r="D4554" i="19"/>
  <c r="E4554" i="19"/>
  <c r="F4554" i="19"/>
  <c r="B4555" i="19"/>
  <c r="A4555" i="19" s="1"/>
  <c r="C4555" i="19"/>
  <c r="D4555" i="19"/>
  <c r="E4555" i="19"/>
  <c r="F4555" i="19" s="1"/>
  <c r="B4556" i="19"/>
  <c r="A4556" i="19" s="1"/>
  <c r="C4556" i="19"/>
  <c r="D4556" i="19"/>
  <c r="E4556" i="19"/>
  <c r="F4556" i="19"/>
  <c r="A4557" i="19"/>
  <c r="B4557" i="19"/>
  <c r="C4557" i="19"/>
  <c r="D4557" i="19"/>
  <c r="E4557" i="19"/>
  <c r="F4557" i="19"/>
  <c r="B4558" i="19"/>
  <c r="C4558" i="19"/>
  <c r="D4558" i="19"/>
  <c r="E4558" i="19"/>
  <c r="F4558" i="19"/>
  <c r="B4559" i="19"/>
  <c r="A4559" i="19" s="1"/>
  <c r="C4559" i="19"/>
  <c r="D4559" i="19"/>
  <c r="E4559" i="19"/>
  <c r="F4559" i="19" s="1"/>
  <c r="B4560" i="19"/>
  <c r="A4560" i="19" s="1"/>
  <c r="C4560" i="19"/>
  <c r="D4560" i="19"/>
  <c r="E4560" i="19"/>
  <c r="F4560" i="19"/>
  <c r="A4561" i="19"/>
  <c r="B4561" i="19"/>
  <c r="C4561" i="19"/>
  <c r="D4561" i="19"/>
  <c r="E4561" i="19"/>
  <c r="F4561" i="19"/>
  <c r="B4562" i="19"/>
  <c r="A4562" i="19" s="1"/>
  <c r="C4562" i="19"/>
  <c r="D4562" i="19"/>
  <c r="E4562" i="19"/>
  <c r="F4562" i="19"/>
  <c r="B4563" i="19"/>
  <c r="A4563" i="19" s="1"/>
  <c r="C4563" i="19"/>
  <c r="D4563" i="19"/>
  <c r="E4563" i="19"/>
  <c r="F4563" i="19" s="1"/>
  <c r="B4564" i="19"/>
  <c r="A4564" i="19" s="1"/>
  <c r="C4564" i="19"/>
  <c r="D4564" i="19"/>
  <c r="E4564" i="19"/>
  <c r="F4564" i="19"/>
  <c r="A4565" i="19"/>
  <c r="B4565" i="19"/>
  <c r="C4565" i="19"/>
  <c r="D4565" i="19"/>
  <c r="E4565" i="19"/>
  <c r="F4565" i="19"/>
  <c r="B4566" i="19"/>
  <c r="C4566" i="19"/>
  <c r="D4566" i="19"/>
  <c r="E4566" i="19"/>
  <c r="F4566" i="19"/>
  <c r="B4567" i="19"/>
  <c r="A4567" i="19" s="1"/>
  <c r="C4567" i="19"/>
  <c r="D4567" i="19"/>
  <c r="E4567" i="19"/>
  <c r="F4567" i="19" s="1"/>
  <c r="B4568" i="19"/>
  <c r="A4568" i="19" s="1"/>
  <c r="C4568" i="19"/>
  <c r="D4568" i="19"/>
  <c r="E4568" i="19"/>
  <c r="F4568" i="19"/>
  <c r="A4569" i="19"/>
  <c r="B4569" i="19"/>
  <c r="C4569" i="19"/>
  <c r="D4569" i="19"/>
  <c r="E4569" i="19"/>
  <c r="F4569" i="19"/>
  <c r="B4570" i="19"/>
  <c r="A4570" i="19" s="1"/>
  <c r="C4570" i="19"/>
  <c r="D4570" i="19"/>
  <c r="E4570" i="19"/>
  <c r="F4570" i="19"/>
  <c r="B4571" i="19"/>
  <c r="A4571" i="19" s="1"/>
  <c r="C4571" i="19"/>
  <c r="D4571" i="19"/>
  <c r="E4571" i="19"/>
  <c r="F4571" i="19" s="1"/>
  <c r="B4572" i="19"/>
  <c r="A4572" i="19" s="1"/>
  <c r="C4572" i="19"/>
  <c r="D4572" i="19"/>
  <c r="E4572" i="19"/>
  <c r="F4572" i="19"/>
  <c r="AE4572" i="19"/>
  <c r="B4573" i="19"/>
  <c r="C4573" i="19"/>
  <c r="D4573" i="19"/>
  <c r="E4573" i="19"/>
  <c r="F4573" i="19" s="1"/>
  <c r="B4574" i="19"/>
  <c r="A4574" i="19" s="1"/>
  <c r="C4574" i="19"/>
  <c r="D4574" i="19"/>
  <c r="E4574" i="19"/>
  <c r="F4574" i="19" s="1"/>
  <c r="B4575" i="19"/>
  <c r="C4575" i="19"/>
  <c r="A4575" i="19" s="1"/>
  <c r="D4575" i="19"/>
  <c r="E4575" i="19"/>
  <c r="F4575" i="19"/>
  <c r="A4576" i="19"/>
  <c r="B4576" i="19"/>
  <c r="C4576" i="19"/>
  <c r="D4576" i="19"/>
  <c r="E4576" i="19"/>
  <c r="F4576" i="19" s="1"/>
  <c r="B4577" i="19"/>
  <c r="C4577" i="19"/>
  <c r="D4577" i="19"/>
  <c r="E4577" i="19"/>
  <c r="F4577" i="19" s="1"/>
  <c r="A4578" i="19"/>
  <c r="B4578" i="19"/>
  <c r="C4578" i="19"/>
  <c r="D4578" i="19"/>
  <c r="E4578" i="19"/>
  <c r="F4578" i="19" s="1"/>
  <c r="A4579" i="19"/>
  <c r="B4579" i="19"/>
  <c r="C4579" i="19"/>
  <c r="D4579" i="19"/>
  <c r="E4579" i="19"/>
  <c r="F4579" i="19"/>
  <c r="B4580" i="19"/>
  <c r="C4580" i="19"/>
  <c r="A4580" i="19" s="1"/>
  <c r="D4580" i="19"/>
  <c r="E4580" i="19"/>
  <c r="F4580" i="19"/>
  <c r="B4581" i="19"/>
  <c r="C4581" i="19"/>
  <c r="D4581" i="19"/>
  <c r="E4581" i="19"/>
  <c r="F4581" i="19" s="1"/>
  <c r="B4582" i="19"/>
  <c r="A4582" i="19" s="1"/>
  <c r="C4582" i="19"/>
  <c r="D4582" i="19"/>
  <c r="E4582" i="19"/>
  <c r="F4582" i="19" s="1"/>
  <c r="B4583" i="19"/>
  <c r="C4583" i="19"/>
  <c r="D4583" i="19"/>
  <c r="E4583" i="19"/>
  <c r="F4583" i="19"/>
  <c r="A4584" i="19"/>
  <c r="B4584" i="19"/>
  <c r="C4584" i="19"/>
  <c r="D4584" i="19"/>
  <c r="E4584" i="19"/>
  <c r="F4584" i="19"/>
  <c r="B4585" i="19"/>
  <c r="A4585" i="19" s="1"/>
  <c r="C4585" i="19"/>
  <c r="D4585" i="19"/>
  <c r="E4585" i="19"/>
  <c r="F4585" i="19" s="1"/>
  <c r="A4586" i="19"/>
  <c r="B4586" i="19"/>
  <c r="C4586" i="19"/>
  <c r="D4586" i="19"/>
  <c r="E4586" i="19"/>
  <c r="F4586" i="19" s="1"/>
  <c r="B4587" i="19"/>
  <c r="C4587" i="19"/>
  <c r="D4587" i="19"/>
  <c r="E4587" i="19"/>
  <c r="F4587" i="19"/>
  <c r="A4588" i="19"/>
  <c r="B4588" i="19"/>
  <c r="C4588" i="19"/>
  <c r="D4588" i="19"/>
  <c r="E4588" i="19"/>
  <c r="F4588" i="19"/>
  <c r="B4589" i="19"/>
  <c r="C4589" i="19"/>
  <c r="D4589" i="19"/>
  <c r="E4589" i="19"/>
  <c r="F4589" i="19" s="1"/>
  <c r="B4590" i="19"/>
  <c r="A4590" i="19" s="1"/>
  <c r="C4590" i="19"/>
  <c r="D4590" i="19"/>
  <c r="E4590" i="19"/>
  <c r="F4590" i="19" s="1"/>
  <c r="B4591" i="19"/>
  <c r="C4591" i="19"/>
  <c r="A4591" i="19" s="1"/>
  <c r="D4591" i="19"/>
  <c r="E4591" i="19"/>
  <c r="F4591" i="19"/>
  <c r="A4592" i="19"/>
  <c r="B4592" i="19"/>
  <c r="C4592" i="19"/>
  <c r="D4592" i="19"/>
  <c r="E4592" i="19"/>
  <c r="F4592" i="19" s="1"/>
  <c r="B4593" i="19"/>
  <c r="A4593" i="19" s="1"/>
  <c r="C4593" i="19"/>
  <c r="D4593" i="19"/>
  <c r="E4593" i="19"/>
  <c r="F4593" i="19" s="1"/>
  <c r="A4594" i="19"/>
  <c r="B4594" i="19"/>
  <c r="C4594" i="19"/>
  <c r="D4594" i="19"/>
  <c r="E4594" i="19"/>
  <c r="F4594" i="19" s="1"/>
  <c r="B4595" i="19"/>
  <c r="C4595" i="19"/>
  <c r="D4595" i="19"/>
  <c r="A4595" i="19" s="1"/>
  <c r="E4595" i="19"/>
  <c r="F4595" i="19"/>
  <c r="B4596" i="19"/>
  <c r="C4596" i="19"/>
  <c r="A4596" i="19" s="1"/>
  <c r="D4596" i="19"/>
  <c r="E4596" i="19"/>
  <c r="F4596" i="19"/>
  <c r="B4597" i="19"/>
  <c r="C4597" i="19"/>
  <c r="D4597" i="19"/>
  <c r="E4597" i="19"/>
  <c r="F4597" i="19" s="1"/>
  <c r="B4598" i="19"/>
  <c r="A4598" i="19" s="1"/>
  <c r="C4598" i="19"/>
  <c r="D4598" i="19"/>
  <c r="E4598" i="19"/>
  <c r="F4598" i="19" s="1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 s="1"/>
  <c r="B4601" i="19"/>
  <c r="A4601" i="19" s="1"/>
  <c r="C4601" i="19"/>
  <c r="D4601" i="19"/>
  <c r="E4601" i="19"/>
  <c r="F4601" i="19" s="1"/>
  <c r="A4602" i="19"/>
  <c r="B4602" i="19"/>
  <c r="C4602" i="19"/>
  <c r="D4602" i="19"/>
  <c r="E4602" i="19"/>
  <c r="F4602" i="19" s="1"/>
  <c r="B4603" i="19"/>
  <c r="C4603" i="19"/>
  <c r="D4603" i="19"/>
  <c r="E4603" i="19"/>
  <c r="F4603" i="19"/>
  <c r="A4604" i="19"/>
  <c r="B4604" i="19"/>
  <c r="C4604" i="19"/>
  <c r="D4604" i="19"/>
  <c r="E4604" i="19"/>
  <c r="F4604" i="19"/>
  <c r="B4605" i="19"/>
  <c r="C4605" i="19"/>
  <c r="D4605" i="19"/>
  <c r="E4605" i="19"/>
  <c r="F4605" i="19" s="1"/>
  <c r="B4606" i="19"/>
  <c r="A4606" i="19" s="1"/>
  <c r="C4606" i="19"/>
  <c r="D4606" i="19"/>
  <c r="E4606" i="19"/>
  <c r="F4606" i="19" s="1"/>
  <c r="B4607" i="19"/>
  <c r="C4607" i="19"/>
  <c r="A4607" i="19" s="1"/>
  <c r="D4607" i="19"/>
  <c r="E4607" i="19"/>
  <c r="F4607" i="19"/>
  <c r="A4608" i="19"/>
  <c r="B4608" i="19"/>
  <c r="C4608" i="19"/>
  <c r="D4608" i="19"/>
  <c r="E4608" i="19"/>
  <c r="F4608" i="19" s="1"/>
  <c r="B4609" i="19"/>
  <c r="C4609" i="19"/>
  <c r="D4609" i="19"/>
  <c r="E4609" i="19"/>
  <c r="F4609" i="19" s="1"/>
  <c r="AE4609" i="19"/>
  <c r="B4610" i="19"/>
  <c r="C4610" i="19"/>
  <c r="D4610" i="19"/>
  <c r="A4610" i="19" s="1"/>
  <c r="E4610" i="19"/>
  <c r="F4610" i="19"/>
  <c r="B4611" i="19"/>
  <c r="C4611" i="19"/>
  <c r="D4611" i="19"/>
  <c r="E4611" i="19"/>
  <c r="F4611" i="19"/>
  <c r="B4612" i="19"/>
  <c r="C4612" i="19"/>
  <c r="D4612" i="19"/>
  <c r="E4612" i="19"/>
  <c r="F4612" i="19" s="1"/>
  <c r="B4613" i="19"/>
  <c r="A4613" i="19" s="1"/>
  <c r="C4613" i="19"/>
  <c r="D4613" i="19"/>
  <c r="E4613" i="19"/>
  <c r="F4613" i="19"/>
  <c r="B4614" i="19"/>
  <c r="C4614" i="19"/>
  <c r="D4614" i="19"/>
  <c r="A4614" i="19" s="1"/>
  <c r="E4614" i="19"/>
  <c r="F4614" i="19"/>
  <c r="B4615" i="19"/>
  <c r="C4615" i="19"/>
  <c r="D4615" i="19"/>
  <c r="E4615" i="19"/>
  <c r="F4615" i="19"/>
  <c r="B4616" i="19"/>
  <c r="A4616" i="19" s="1"/>
  <c r="C4616" i="19"/>
  <c r="D4616" i="19"/>
  <c r="E4616" i="19"/>
  <c r="F4616" i="19" s="1"/>
  <c r="B4617" i="19"/>
  <c r="C4617" i="19"/>
  <c r="D4617" i="19"/>
  <c r="E4617" i="19"/>
  <c r="F4617" i="19"/>
  <c r="B4618" i="19"/>
  <c r="C4618" i="19"/>
  <c r="D4618" i="19"/>
  <c r="A4618" i="19" s="1"/>
  <c r="E4618" i="19"/>
  <c r="F4618" i="19"/>
  <c r="B4619" i="19"/>
  <c r="C4619" i="19"/>
  <c r="D4619" i="19"/>
  <c r="E4619" i="19"/>
  <c r="F4619" i="19"/>
  <c r="B4620" i="19"/>
  <c r="A4620" i="19" s="1"/>
  <c r="C4620" i="19"/>
  <c r="D4620" i="19"/>
  <c r="E4620" i="19"/>
  <c r="F4620" i="19" s="1"/>
  <c r="B4621" i="19"/>
  <c r="C4621" i="19"/>
  <c r="D4621" i="19"/>
  <c r="E4621" i="19"/>
  <c r="F4621" i="19"/>
  <c r="A4622" i="19"/>
  <c r="B4622" i="19"/>
  <c r="C4622" i="19"/>
  <c r="D4622" i="19"/>
  <c r="E4622" i="19"/>
  <c r="F4622" i="19"/>
  <c r="B4623" i="19"/>
  <c r="C4623" i="19"/>
  <c r="D4623" i="19"/>
  <c r="E4623" i="19"/>
  <c r="F4623" i="19"/>
  <c r="B4624" i="19"/>
  <c r="C4624" i="19"/>
  <c r="D4624" i="19"/>
  <c r="E4624" i="19"/>
  <c r="F4624" i="19" s="1"/>
  <c r="B4625" i="19"/>
  <c r="A4625" i="19" s="1"/>
  <c r="C4625" i="19"/>
  <c r="D4625" i="19"/>
  <c r="E4625" i="19"/>
  <c r="F4625" i="19"/>
  <c r="B4626" i="19"/>
  <c r="C4626" i="19"/>
  <c r="D4626" i="19"/>
  <c r="A4626" i="19" s="1"/>
  <c r="E4626" i="19"/>
  <c r="F4626" i="19"/>
  <c r="B4627" i="19"/>
  <c r="C4627" i="19"/>
  <c r="D4627" i="19"/>
  <c r="E4627" i="19"/>
  <c r="F4627" i="19"/>
  <c r="B4628" i="19"/>
  <c r="C4628" i="19"/>
  <c r="D4628" i="19"/>
  <c r="E4628" i="19"/>
  <c r="F4628" i="19" s="1"/>
  <c r="B4629" i="19"/>
  <c r="A4629" i="19" s="1"/>
  <c r="C4629" i="19"/>
  <c r="D4629" i="19"/>
  <c r="E4629" i="19"/>
  <c r="F4629" i="19"/>
  <c r="B4630" i="19"/>
  <c r="C4630" i="19"/>
  <c r="D4630" i="19"/>
  <c r="A4630" i="19" s="1"/>
  <c r="E4630" i="19"/>
  <c r="F4630" i="19"/>
  <c r="B4631" i="19"/>
  <c r="C4631" i="19"/>
  <c r="D4631" i="19"/>
  <c r="E4631" i="19"/>
  <c r="F4631" i="19"/>
  <c r="B4632" i="19"/>
  <c r="C4632" i="19"/>
  <c r="D4632" i="19"/>
  <c r="E4632" i="19"/>
  <c r="F4632" i="19" s="1"/>
  <c r="B4633" i="19"/>
  <c r="C4633" i="19"/>
  <c r="D4633" i="19"/>
  <c r="E4633" i="19"/>
  <c r="F4633" i="19"/>
  <c r="B4634" i="19"/>
  <c r="C4634" i="19"/>
  <c r="D4634" i="19"/>
  <c r="A4634" i="19" s="1"/>
  <c r="E4634" i="19"/>
  <c r="F4634" i="19"/>
  <c r="B4635" i="19"/>
  <c r="C4635" i="19"/>
  <c r="D4635" i="19"/>
  <c r="E4635" i="19"/>
  <c r="F4635" i="19"/>
  <c r="B4636" i="19"/>
  <c r="A4636" i="19" s="1"/>
  <c r="C4636" i="19"/>
  <c r="D4636" i="19"/>
  <c r="E4636" i="19"/>
  <c r="F4636" i="19" s="1"/>
  <c r="B4637" i="19"/>
  <c r="C4637" i="19"/>
  <c r="D4637" i="19"/>
  <c r="E4637" i="19"/>
  <c r="F4637" i="19"/>
  <c r="B4638" i="19"/>
  <c r="C4638" i="19"/>
  <c r="D4638" i="19"/>
  <c r="A4638" i="19" s="1"/>
  <c r="E4638" i="19"/>
  <c r="F4638" i="19"/>
  <c r="B4639" i="19"/>
  <c r="C4639" i="19"/>
  <c r="D4639" i="19"/>
  <c r="E4639" i="19"/>
  <c r="F4639" i="19"/>
  <c r="B4640" i="19"/>
  <c r="C4640" i="19"/>
  <c r="D4640" i="19"/>
  <c r="E4640" i="19"/>
  <c r="F4640" i="19" s="1"/>
  <c r="B4641" i="19"/>
  <c r="A4641" i="19" s="1"/>
  <c r="C4641" i="19"/>
  <c r="D4641" i="19"/>
  <c r="E4641" i="19"/>
  <c r="F4641" i="19"/>
  <c r="B4642" i="19"/>
  <c r="C4642" i="19"/>
  <c r="D4642" i="19"/>
  <c r="A4642" i="19" s="1"/>
  <c r="E4642" i="19"/>
  <c r="F4642" i="19"/>
  <c r="B4643" i="19"/>
  <c r="C4643" i="19"/>
  <c r="D4643" i="19"/>
  <c r="E4643" i="19"/>
  <c r="F4643" i="19"/>
  <c r="B4644" i="19"/>
  <c r="A4644" i="19" s="1"/>
  <c r="C4644" i="19"/>
  <c r="D4644" i="19"/>
  <c r="E4644" i="19"/>
  <c r="F4644" i="19" s="1"/>
  <c r="B4645" i="19"/>
  <c r="A4645" i="19" s="1"/>
  <c r="C4645" i="19"/>
  <c r="D4645" i="19"/>
  <c r="E4645" i="19"/>
  <c r="F4645" i="19"/>
  <c r="A4646" i="19"/>
  <c r="B4646" i="19"/>
  <c r="C4646" i="19"/>
  <c r="D4646" i="19"/>
  <c r="E4646" i="19"/>
  <c r="F4646" i="19"/>
  <c r="B4647" i="19"/>
  <c r="C4647" i="19"/>
  <c r="D4647" i="19"/>
  <c r="E4647" i="19"/>
  <c r="F4647" i="19"/>
  <c r="B4648" i="19"/>
  <c r="A4648" i="19" s="1"/>
  <c r="C4648" i="19"/>
  <c r="D4648" i="19"/>
  <c r="E4648" i="19"/>
  <c r="F4648" i="19" s="1"/>
  <c r="B4649" i="19"/>
  <c r="A4649" i="19" s="1"/>
  <c r="C4649" i="19"/>
  <c r="D4649" i="19"/>
  <c r="E4649" i="19"/>
  <c r="F4649" i="19"/>
  <c r="B4650" i="19"/>
  <c r="C4650" i="19"/>
  <c r="D4650" i="19"/>
  <c r="A4650" i="19" s="1"/>
  <c r="E4650" i="19"/>
  <c r="F4650" i="19"/>
  <c r="B4651" i="19"/>
  <c r="C4651" i="19"/>
  <c r="D4651" i="19"/>
  <c r="E4651" i="19"/>
  <c r="F4651" i="19"/>
  <c r="B4652" i="19"/>
  <c r="C4652" i="19"/>
  <c r="D4652" i="19"/>
  <c r="E4652" i="19"/>
  <c r="F4652" i="19" s="1"/>
  <c r="B4653" i="19"/>
  <c r="A4653" i="19" s="1"/>
  <c r="C4653" i="19"/>
  <c r="D4653" i="19"/>
  <c r="E4653" i="19"/>
  <c r="F4653" i="19"/>
  <c r="A4654" i="19"/>
  <c r="B4654" i="19"/>
  <c r="C4654" i="19"/>
  <c r="D4654" i="19"/>
  <c r="E4654" i="19"/>
  <c r="F4654" i="19"/>
  <c r="B4655" i="19"/>
  <c r="C4655" i="19"/>
  <c r="D4655" i="19"/>
  <c r="E4655" i="19"/>
  <c r="F4655" i="19"/>
  <c r="B4656" i="19"/>
  <c r="A4656" i="19" s="1"/>
  <c r="C4656" i="19"/>
  <c r="D4656" i="19"/>
  <c r="E4656" i="19"/>
  <c r="F4656" i="19" s="1"/>
  <c r="B4657" i="19"/>
  <c r="C4657" i="19"/>
  <c r="D4657" i="19"/>
  <c r="E4657" i="19"/>
  <c r="F4657" i="19"/>
  <c r="B4658" i="19"/>
  <c r="C4658" i="19"/>
  <c r="D4658" i="19"/>
  <c r="A4658" i="19" s="1"/>
  <c r="E4658" i="19"/>
  <c r="F4658" i="19"/>
  <c r="B4659" i="19"/>
  <c r="C4659" i="19"/>
  <c r="D4659" i="19"/>
  <c r="E4659" i="19"/>
  <c r="F4659" i="19"/>
  <c r="B4660" i="19"/>
  <c r="C4660" i="19"/>
  <c r="D4660" i="19"/>
  <c r="E4660" i="19"/>
  <c r="F4660" i="19" s="1"/>
  <c r="B4661" i="19"/>
  <c r="C4661" i="19"/>
  <c r="D4661" i="19"/>
  <c r="E4661" i="19"/>
  <c r="F4661" i="19"/>
  <c r="A4662" i="19"/>
  <c r="B4662" i="19"/>
  <c r="C4662" i="19"/>
  <c r="D4662" i="19"/>
  <c r="E4662" i="19"/>
  <c r="F4662" i="19"/>
  <c r="B4663" i="19"/>
  <c r="C4663" i="19"/>
  <c r="D4663" i="19"/>
  <c r="E4663" i="19"/>
  <c r="F4663" i="19"/>
  <c r="B4664" i="19"/>
  <c r="C4664" i="19"/>
  <c r="D4664" i="19"/>
  <c r="E4664" i="19"/>
  <c r="F4664" i="19" s="1"/>
  <c r="B4665" i="19"/>
  <c r="C4665" i="19"/>
  <c r="D4665" i="19"/>
  <c r="E4665" i="19"/>
  <c r="F4665" i="19"/>
  <c r="B4666" i="19"/>
  <c r="C4666" i="19"/>
  <c r="D4666" i="19"/>
  <c r="A4666" i="19" s="1"/>
  <c r="E4666" i="19"/>
  <c r="F4666" i="19"/>
  <c r="B4667" i="19"/>
  <c r="C4667" i="19"/>
  <c r="D4667" i="19"/>
  <c r="E4667" i="19"/>
  <c r="F4667" i="19"/>
  <c r="B4668" i="19"/>
  <c r="C4668" i="19"/>
  <c r="D4668" i="19"/>
  <c r="E4668" i="19"/>
  <c r="F4668" i="19" s="1"/>
  <c r="B4669" i="19"/>
  <c r="A4669" i="19" s="1"/>
  <c r="C4669" i="19"/>
  <c r="D4669" i="19"/>
  <c r="E4669" i="19"/>
  <c r="F4669" i="19"/>
  <c r="B4670" i="19"/>
  <c r="C4670" i="19"/>
  <c r="D4670" i="19"/>
  <c r="A4670" i="19" s="1"/>
  <c r="E4670" i="19"/>
  <c r="F4670" i="19"/>
  <c r="B4671" i="19"/>
  <c r="C4671" i="19"/>
  <c r="D4671" i="19"/>
  <c r="E4671" i="19"/>
  <c r="F4671" i="19"/>
  <c r="B4672" i="19"/>
  <c r="A4672" i="19" s="1"/>
  <c r="C4672" i="19"/>
  <c r="D4672" i="19"/>
  <c r="E4672" i="19"/>
  <c r="F4672" i="19" s="1"/>
  <c r="B4673" i="19"/>
  <c r="C4673" i="19"/>
  <c r="D4673" i="19"/>
  <c r="E4673" i="19"/>
  <c r="F4673" i="19"/>
  <c r="B4674" i="19"/>
  <c r="C4674" i="19"/>
  <c r="D4674" i="19"/>
  <c r="A4674" i="19" s="1"/>
  <c r="E4674" i="19"/>
  <c r="F4674" i="19"/>
  <c r="B4675" i="19"/>
  <c r="C4675" i="19"/>
  <c r="D4675" i="19"/>
  <c r="E4675" i="19"/>
  <c r="F4675" i="19"/>
  <c r="B4676" i="19"/>
  <c r="A4676" i="19" s="1"/>
  <c r="C4676" i="19"/>
  <c r="D4676" i="19"/>
  <c r="E4676" i="19"/>
  <c r="F4676" i="19" s="1"/>
  <c r="B4677" i="19"/>
  <c r="A4677" i="19" s="1"/>
  <c r="C4677" i="19"/>
  <c r="D4677" i="19"/>
  <c r="E4677" i="19"/>
  <c r="F4677" i="19"/>
  <c r="B4678" i="19"/>
  <c r="C4678" i="19"/>
  <c r="D4678" i="19"/>
  <c r="A4678" i="19" s="1"/>
  <c r="E4678" i="19"/>
  <c r="F4678" i="19"/>
  <c r="B4679" i="19"/>
  <c r="C4679" i="19"/>
  <c r="D4679" i="19"/>
  <c r="E4679" i="19"/>
  <c r="F4679" i="19"/>
  <c r="B4680" i="19"/>
  <c r="A4680" i="19" s="1"/>
  <c r="C4680" i="19"/>
  <c r="D4680" i="19"/>
  <c r="E4680" i="19"/>
  <c r="F4680" i="19" s="1"/>
  <c r="B4681" i="19"/>
  <c r="C4681" i="19"/>
  <c r="D4681" i="19"/>
  <c r="E4681" i="19"/>
  <c r="F4681" i="19"/>
  <c r="B4682" i="19"/>
  <c r="C4682" i="19"/>
  <c r="D4682" i="19"/>
  <c r="A4682" i="19" s="1"/>
  <c r="E4682" i="19"/>
  <c r="F4682" i="19"/>
  <c r="B4683" i="19"/>
  <c r="C4683" i="19"/>
  <c r="D4683" i="19"/>
  <c r="E4683" i="19"/>
  <c r="F4683" i="19"/>
  <c r="B4684" i="19"/>
  <c r="A4684" i="19" s="1"/>
  <c r="C4684" i="19"/>
  <c r="D4684" i="19"/>
  <c r="E4684" i="19"/>
  <c r="F4684" i="19" s="1"/>
  <c r="B4685" i="19"/>
  <c r="C4685" i="19"/>
  <c r="D4685" i="19"/>
  <c r="E4685" i="19"/>
  <c r="F4685" i="19"/>
  <c r="A4686" i="19"/>
  <c r="B4686" i="19"/>
  <c r="C4686" i="19"/>
  <c r="D4686" i="19"/>
  <c r="E4686" i="19"/>
  <c r="F4686" i="19"/>
  <c r="B4687" i="19"/>
  <c r="C4687" i="19"/>
  <c r="D4687" i="19"/>
  <c r="E4687" i="19"/>
  <c r="F4687" i="19"/>
  <c r="B4688" i="19"/>
  <c r="C4688" i="19"/>
  <c r="D4688" i="19"/>
  <c r="E4688" i="19"/>
  <c r="F4688" i="19" s="1"/>
  <c r="B4689" i="19"/>
  <c r="A4689" i="19" s="1"/>
  <c r="C4689" i="19"/>
  <c r="D4689" i="19"/>
  <c r="E4689" i="19"/>
  <c r="F4689" i="19"/>
  <c r="B4690" i="19"/>
  <c r="C4690" i="19"/>
  <c r="D4690" i="19"/>
  <c r="A4690" i="19" s="1"/>
  <c r="E4690" i="19"/>
  <c r="F4690" i="19"/>
  <c r="B4691" i="19"/>
  <c r="C4691" i="19"/>
  <c r="D4691" i="19"/>
  <c r="E4691" i="19"/>
  <c r="F4691" i="19"/>
  <c r="B4692" i="19"/>
  <c r="C4692" i="19"/>
  <c r="D4692" i="19"/>
  <c r="E4692" i="19"/>
  <c r="F4692" i="19" s="1"/>
  <c r="B4693" i="19"/>
  <c r="A4693" i="19" s="1"/>
  <c r="C4693" i="19"/>
  <c r="D4693" i="19"/>
  <c r="E4693" i="19"/>
  <c r="F4693" i="19"/>
  <c r="B4694" i="19"/>
  <c r="C4694" i="19"/>
  <c r="D4694" i="19"/>
  <c r="A4694" i="19" s="1"/>
  <c r="E4694" i="19"/>
  <c r="F4694" i="19"/>
  <c r="B4695" i="19"/>
  <c r="C4695" i="19"/>
  <c r="D4695" i="19"/>
  <c r="E4695" i="19"/>
  <c r="F4695" i="19"/>
  <c r="B4696" i="19"/>
  <c r="A4696" i="19" s="1"/>
  <c r="C4696" i="19"/>
  <c r="D4696" i="19"/>
  <c r="E4696" i="19"/>
  <c r="F4696" i="19" s="1"/>
  <c r="B4697" i="19"/>
  <c r="C4697" i="19"/>
  <c r="D4697" i="19"/>
  <c r="E4697" i="19"/>
  <c r="F4697" i="19"/>
  <c r="B4698" i="19"/>
  <c r="C4698" i="19"/>
  <c r="D4698" i="19"/>
  <c r="A4698" i="19" s="1"/>
  <c r="E4698" i="19"/>
  <c r="F4698" i="19"/>
  <c r="B4699" i="19"/>
  <c r="C4699" i="19"/>
  <c r="D4699" i="19"/>
  <c r="E4699" i="19"/>
  <c r="F4699" i="19"/>
  <c r="B4700" i="19"/>
  <c r="A4700" i="19" s="1"/>
  <c r="C4700" i="19"/>
  <c r="D4700" i="19"/>
  <c r="E4700" i="19"/>
  <c r="F4700" i="19" s="1"/>
  <c r="B4701" i="19"/>
  <c r="C4701" i="19"/>
  <c r="D4701" i="19"/>
  <c r="E4701" i="19"/>
  <c r="F4701" i="19"/>
  <c r="A4702" i="19"/>
  <c r="B4702" i="19"/>
  <c r="C4702" i="19"/>
  <c r="D4702" i="19"/>
  <c r="E4702" i="19"/>
  <c r="F4702" i="19"/>
  <c r="B4703" i="19"/>
  <c r="C4703" i="19"/>
  <c r="D4703" i="19"/>
  <c r="E4703" i="19"/>
  <c r="F4703" i="19"/>
  <c r="B4704" i="19"/>
  <c r="C4704" i="19"/>
  <c r="D4704" i="19"/>
  <c r="E4704" i="19"/>
  <c r="F4704" i="19" s="1"/>
  <c r="B4705" i="19"/>
  <c r="A4705" i="19" s="1"/>
  <c r="C4705" i="19"/>
  <c r="D4705" i="19"/>
  <c r="E4705" i="19"/>
  <c r="F4705" i="19"/>
  <c r="B4706" i="19"/>
  <c r="C4706" i="19"/>
  <c r="D4706" i="19"/>
  <c r="A4706" i="19" s="1"/>
  <c r="E4706" i="19"/>
  <c r="F4706" i="19"/>
  <c r="B4707" i="19"/>
  <c r="C4707" i="19"/>
  <c r="D4707" i="19"/>
  <c r="E4707" i="19"/>
  <c r="F4707" i="19"/>
  <c r="B4708" i="19"/>
  <c r="A4708" i="19" s="1"/>
  <c r="C4708" i="19"/>
  <c r="D4708" i="19"/>
  <c r="E4708" i="19"/>
  <c r="F4708" i="19" s="1"/>
  <c r="B4709" i="19"/>
  <c r="C4709" i="19"/>
  <c r="D4709" i="19"/>
  <c r="E4709" i="19"/>
  <c r="F4709" i="19"/>
  <c r="A4710" i="19"/>
  <c r="B4710" i="19"/>
  <c r="C4710" i="19"/>
  <c r="D4710" i="19"/>
  <c r="E4710" i="19"/>
  <c r="F4710" i="19"/>
  <c r="B4711" i="19"/>
  <c r="C4711" i="19"/>
  <c r="D4711" i="19"/>
  <c r="E4711" i="19"/>
  <c r="F4711" i="19"/>
  <c r="B4712" i="19"/>
  <c r="C4712" i="19"/>
  <c r="D4712" i="19"/>
  <c r="E4712" i="19"/>
  <c r="F4712" i="19" s="1"/>
  <c r="B4713" i="19"/>
  <c r="A4713" i="19" s="1"/>
  <c r="C4713" i="19"/>
  <c r="D4713" i="19"/>
  <c r="E4713" i="19"/>
  <c r="F4713" i="19"/>
  <c r="B4714" i="19"/>
  <c r="C4714" i="19"/>
  <c r="D4714" i="19"/>
  <c r="A4714" i="19" s="1"/>
  <c r="E4714" i="19"/>
  <c r="F4714" i="19"/>
  <c r="B4715" i="19"/>
  <c r="C4715" i="19"/>
  <c r="D4715" i="19"/>
  <c r="E4715" i="19"/>
  <c r="F4715" i="19"/>
  <c r="B4716" i="19"/>
  <c r="C4716" i="19"/>
  <c r="D4716" i="19"/>
  <c r="E4716" i="19"/>
  <c r="F4716" i="19" s="1"/>
  <c r="B4717" i="19"/>
  <c r="A4717" i="19" s="1"/>
  <c r="C4717" i="19"/>
  <c r="D4717" i="19"/>
  <c r="E4717" i="19"/>
  <c r="F4717" i="19"/>
  <c r="A4718" i="19"/>
  <c r="B4718" i="19"/>
  <c r="C4718" i="19"/>
  <c r="D4718" i="19"/>
  <c r="E4718" i="19"/>
  <c r="F4718" i="19"/>
  <c r="B4719" i="19"/>
  <c r="C4719" i="19"/>
  <c r="D4719" i="19"/>
  <c r="E4719" i="19"/>
  <c r="F4719" i="19"/>
  <c r="B4720" i="19"/>
  <c r="A4720" i="19" s="1"/>
  <c r="C4720" i="19"/>
  <c r="D4720" i="19"/>
  <c r="E4720" i="19"/>
  <c r="F4720" i="19" s="1"/>
  <c r="B4721" i="19"/>
  <c r="C4721" i="19"/>
  <c r="D4721" i="19"/>
  <c r="E4721" i="19"/>
  <c r="F4721" i="19"/>
  <c r="B4722" i="19"/>
  <c r="C4722" i="19"/>
  <c r="D4722" i="19"/>
  <c r="A4722" i="19" s="1"/>
  <c r="E4722" i="19"/>
  <c r="F4722" i="19"/>
  <c r="B4723" i="19"/>
  <c r="C4723" i="19"/>
  <c r="D4723" i="19"/>
  <c r="E4723" i="19"/>
  <c r="F4723" i="19"/>
  <c r="B4724" i="19"/>
  <c r="A4724" i="19" s="1"/>
  <c r="C4724" i="19"/>
  <c r="D4724" i="19"/>
  <c r="E4724" i="19"/>
  <c r="F4724" i="19" s="1"/>
  <c r="B4725" i="19"/>
  <c r="C4725" i="19"/>
  <c r="D4725" i="19"/>
  <c r="E4725" i="19"/>
  <c r="F4725" i="19"/>
  <c r="A4726" i="19"/>
  <c r="B4726" i="19"/>
  <c r="C4726" i="19"/>
  <c r="D4726" i="19"/>
  <c r="E4726" i="19"/>
  <c r="F4726" i="19"/>
  <c r="B4727" i="19"/>
  <c r="C4727" i="19"/>
  <c r="D4727" i="19"/>
  <c r="E4727" i="19"/>
  <c r="F4727" i="19"/>
  <c r="B4728" i="19"/>
  <c r="C4728" i="19"/>
  <c r="D4728" i="19"/>
  <c r="E4728" i="19"/>
  <c r="F4728" i="19" s="1"/>
  <c r="B4729" i="19"/>
  <c r="A4729" i="19" s="1"/>
  <c r="C4729" i="19"/>
  <c r="D4729" i="19"/>
  <c r="E4729" i="19"/>
  <c r="F4729" i="19"/>
  <c r="B4730" i="19"/>
  <c r="C4730" i="19"/>
  <c r="D4730" i="19"/>
  <c r="A4730" i="19" s="1"/>
  <c r="E4730" i="19"/>
  <c r="F4730" i="19"/>
  <c r="B4731" i="19"/>
  <c r="C4731" i="19"/>
  <c r="D4731" i="19"/>
  <c r="E4731" i="19"/>
  <c r="F4731" i="19"/>
  <c r="B4732" i="19"/>
  <c r="C4732" i="19"/>
  <c r="D4732" i="19"/>
  <c r="E4732" i="19"/>
  <c r="F4732" i="19" s="1"/>
  <c r="B4733" i="19"/>
  <c r="A4733" i="19" s="1"/>
  <c r="C4733" i="19"/>
  <c r="D4733" i="19"/>
  <c r="E4733" i="19"/>
  <c r="F4733" i="19"/>
  <c r="B4734" i="19"/>
  <c r="C4734" i="19"/>
  <c r="D4734" i="19"/>
  <c r="A4734" i="19" s="1"/>
  <c r="E4734" i="19"/>
  <c r="F4734" i="19"/>
  <c r="B4735" i="19"/>
  <c r="C4735" i="19"/>
  <c r="D4735" i="19"/>
  <c r="E4735" i="19"/>
  <c r="F4735" i="19"/>
  <c r="B4736" i="19"/>
  <c r="A4736" i="19" s="1"/>
  <c r="C4736" i="19"/>
  <c r="D4736" i="19"/>
  <c r="E4736" i="19"/>
  <c r="F4736" i="19" s="1"/>
  <c r="B4737" i="19"/>
  <c r="C4737" i="19"/>
  <c r="D4737" i="19"/>
  <c r="E4737" i="19"/>
  <c r="F4737" i="19"/>
  <c r="B4738" i="19"/>
  <c r="C4738" i="19"/>
  <c r="D4738" i="19"/>
  <c r="A4738" i="19" s="1"/>
  <c r="E4738" i="19"/>
  <c r="F4738" i="19"/>
  <c r="B4739" i="19"/>
  <c r="C4739" i="19"/>
  <c r="D4739" i="19"/>
  <c r="E4739" i="19"/>
  <c r="F4739" i="19"/>
  <c r="B4740" i="19"/>
  <c r="C4740" i="19"/>
  <c r="D4740" i="19"/>
  <c r="E4740" i="19"/>
  <c r="F4740" i="19" s="1"/>
  <c r="B4741" i="19"/>
  <c r="A4741" i="19" s="1"/>
  <c r="C4741" i="19"/>
  <c r="D4741" i="19"/>
  <c r="E4741" i="19"/>
  <c r="F4741" i="19"/>
  <c r="B4742" i="19"/>
  <c r="C4742" i="19"/>
  <c r="D4742" i="19"/>
  <c r="A4742" i="19" s="1"/>
  <c r="E4742" i="19"/>
  <c r="F4742" i="19"/>
  <c r="B4743" i="19"/>
  <c r="C4743" i="19"/>
  <c r="D4743" i="19"/>
  <c r="E4743" i="19"/>
  <c r="F4743" i="19"/>
  <c r="B4744" i="19"/>
  <c r="A4744" i="19" s="1"/>
  <c r="C4744" i="19"/>
  <c r="D4744" i="19"/>
  <c r="E4744" i="19"/>
  <c r="F4744" i="19" s="1"/>
  <c r="B4745" i="19"/>
  <c r="A4745" i="19" s="1"/>
  <c r="C4745" i="19"/>
  <c r="D4745" i="19"/>
  <c r="E4745" i="19"/>
  <c r="F4745" i="19"/>
  <c r="B4746" i="19"/>
  <c r="C4746" i="19"/>
  <c r="D4746" i="19"/>
  <c r="A4746" i="19" s="1"/>
  <c r="E4746" i="19"/>
  <c r="F4746" i="19"/>
  <c r="B4747" i="19"/>
  <c r="C4747" i="19"/>
  <c r="D4747" i="19"/>
  <c r="E4747" i="19"/>
  <c r="F4747" i="19"/>
  <c r="B4748" i="19"/>
  <c r="A4748" i="19" s="1"/>
  <c r="C4748" i="19"/>
  <c r="D4748" i="19"/>
  <c r="E4748" i="19"/>
  <c r="F4748" i="19" s="1"/>
  <c r="B4749" i="19"/>
  <c r="C4749" i="19"/>
  <c r="D4749" i="19"/>
  <c r="E4749" i="19"/>
  <c r="F4749" i="19"/>
  <c r="A4750" i="19"/>
  <c r="B4750" i="19"/>
  <c r="C4750" i="19"/>
  <c r="D4750" i="19"/>
  <c r="E4750" i="19"/>
  <c r="F4750" i="19"/>
  <c r="B4751" i="19"/>
  <c r="C4751" i="19"/>
  <c r="D4751" i="19"/>
  <c r="E4751" i="19"/>
  <c r="F4751" i="19"/>
  <c r="B4752" i="19"/>
  <c r="C4752" i="19"/>
  <c r="D4752" i="19"/>
  <c r="E4752" i="19"/>
  <c r="F4752" i="19" s="1"/>
  <c r="B4753" i="19"/>
  <c r="A4753" i="19" s="1"/>
  <c r="C4753" i="19"/>
  <c r="D4753" i="19"/>
  <c r="E4753" i="19"/>
  <c r="F4753" i="19"/>
  <c r="B4754" i="19"/>
  <c r="C4754" i="19"/>
  <c r="D4754" i="19"/>
  <c r="A4754" i="19" s="1"/>
  <c r="E4754" i="19"/>
  <c r="F4754" i="19"/>
  <c r="B4755" i="19"/>
  <c r="C4755" i="19"/>
  <c r="D4755" i="19"/>
  <c r="E4755" i="19"/>
  <c r="F4755" i="19"/>
  <c r="B4756" i="19"/>
  <c r="C4756" i="19"/>
  <c r="D4756" i="19"/>
  <c r="E4756" i="19"/>
  <c r="F4756" i="19" s="1"/>
  <c r="B4757" i="19"/>
  <c r="C4757" i="19"/>
  <c r="D4757" i="19"/>
  <c r="E4757" i="19"/>
  <c r="F4757" i="19"/>
  <c r="B4758" i="19"/>
  <c r="C4758" i="19"/>
  <c r="D4758" i="19"/>
  <c r="A4758" i="19" s="1"/>
  <c r="E4758" i="19"/>
  <c r="F4758" i="19"/>
  <c r="B4759" i="19"/>
  <c r="C4759" i="19"/>
  <c r="D4759" i="19"/>
  <c r="E4759" i="19"/>
  <c r="F4759" i="19"/>
  <c r="B4760" i="19"/>
  <c r="C4760" i="19"/>
  <c r="D4760" i="19"/>
  <c r="E4760" i="19"/>
  <c r="F4760" i="19" s="1"/>
  <c r="B4761" i="19"/>
  <c r="C4761" i="19"/>
  <c r="D4761" i="19"/>
  <c r="E4761" i="19"/>
  <c r="F4761" i="19"/>
  <c r="B4762" i="19"/>
  <c r="C4762" i="19"/>
  <c r="D4762" i="19"/>
  <c r="A4762" i="19" s="1"/>
  <c r="E4762" i="19"/>
  <c r="F4762" i="19"/>
  <c r="B4763" i="19"/>
  <c r="C4763" i="19"/>
  <c r="D4763" i="19"/>
  <c r="E4763" i="19"/>
  <c r="F4763" i="19"/>
  <c r="B4764" i="19"/>
  <c r="A4764" i="19" s="1"/>
  <c r="C4764" i="19"/>
  <c r="D4764" i="19"/>
  <c r="E4764" i="19"/>
  <c r="F4764" i="19" s="1"/>
  <c r="B4765" i="19"/>
  <c r="C4765" i="19"/>
  <c r="D4765" i="19"/>
  <c r="E4765" i="19"/>
  <c r="F4765" i="19"/>
  <c r="A4766" i="19"/>
  <c r="B4766" i="19"/>
  <c r="C4766" i="19"/>
  <c r="D4766" i="19"/>
  <c r="E4766" i="19"/>
  <c r="F4766" i="19"/>
  <c r="B4767" i="19"/>
  <c r="C4767" i="19"/>
  <c r="D4767" i="19"/>
  <c r="E4767" i="19"/>
  <c r="F4767" i="19"/>
  <c r="B4768" i="19"/>
  <c r="C4768" i="19"/>
  <c r="D4768" i="19"/>
  <c r="E4768" i="19"/>
  <c r="F4768" i="19" s="1"/>
  <c r="B4769" i="19"/>
  <c r="A4769" i="19" s="1"/>
  <c r="C4769" i="19"/>
  <c r="D4769" i="19"/>
  <c r="E4769" i="19"/>
  <c r="F4769" i="19"/>
  <c r="B4770" i="19"/>
  <c r="C4770" i="19"/>
  <c r="D4770" i="19"/>
  <c r="A4770" i="19" s="1"/>
  <c r="E4770" i="19"/>
  <c r="F4770" i="19"/>
  <c r="B4771" i="19"/>
  <c r="C4771" i="19"/>
  <c r="D4771" i="19"/>
  <c r="E4771" i="19"/>
  <c r="F4771" i="19"/>
  <c r="B4772" i="19"/>
  <c r="A4772" i="19" s="1"/>
  <c r="C4772" i="19"/>
  <c r="D4772" i="19"/>
  <c r="E4772" i="19"/>
  <c r="F4772" i="19" s="1"/>
  <c r="B4773" i="19"/>
  <c r="A4773" i="19" s="1"/>
  <c r="C4773" i="19"/>
  <c r="D4773" i="19"/>
  <c r="E4773" i="19"/>
  <c r="F4773" i="19"/>
  <c r="B4774" i="19"/>
  <c r="C4774" i="19"/>
  <c r="D4774" i="19"/>
  <c r="A4774" i="19" s="1"/>
  <c r="E4774" i="19"/>
  <c r="F4774" i="19"/>
  <c r="B4775" i="19"/>
  <c r="C4775" i="19"/>
  <c r="D4775" i="19"/>
  <c r="E4775" i="19"/>
  <c r="F4775" i="19"/>
  <c r="B4776" i="19"/>
  <c r="A4776" i="19" s="1"/>
  <c r="C4776" i="19"/>
  <c r="D4776" i="19"/>
  <c r="E4776" i="19"/>
  <c r="F4776" i="19" s="1"/>
  <c r="B4777" i="19"/>
  <c r="A4777" i="19" s="1"/>
  <c r="C4777" i="19"/>
  <c r="D4777" i="19"/>
  <c r="E4777" i="19"/>
  <c r="F4777" i="19"/>
  <c r="B4778" i="19"/>
  <c r="C4778" i="19"/>
  <c r="D4778" i="19"/>
  <c r="A4778" i="19" s="1"/>
  <c r="E4778" i="19"/>
  <c r="F4778" i="19"/>
  <c r="B4779" i="19"/>
  <c r="C4779" i="19"/>
  <c r="D4779" i="19"/>
  <c r="E4779" i="19"/>
  <c r="F4779" i="19"/>
  <c r="B4780" i="19"/>
  <c r="C4780" i="19"/>
  <c r="D4780" i="19"/>
  <c r="E4780" i="19"/>
  <c r="F4780" i="19" s="1"/>
  <c r="B4781" i="19"/>
  <c r="A4781" i="19" s="1"/>
  <c r="C4781" i="19"/>
  <c r="D4781" i="19"/>
  <c r="E4781" i="19"/>
  <c r="F4781" i="19"/>
  <c r="A4782" i="19"/>
  <c r="B4782" i="19"/>
  <c r="C4782" i="19"/>
  <c r="D4782" i="19"/>
  <c r="E4782" i="19"/>
  <c r="F4782" i="19"/>
  <c r="B4783" i="19"/>
  <c r="C4783" i="19"/>
  <c r="D4783" i="19"/>
  <c r="E4783" i="19"/>
  <c r="F4783" i="19"/>
  <c r="B4784" i="19"/>
  <c r="A4784" i="19" s="1"/>
  <c r="C4784" i="19"/>
  <c r="D4784" i="19"/>
  <c r="E4784" i="19"/>
  <c r="F4784" i="19" s="1"/>
  <c r="B4785" i="19"/>
  <c r="C4785" i="19"/>
  <c r="D4785" i="19"/>
  <c r="E4785" i="19"/>
  <c r="F4785" i="19"/>
  <c r="B4786" i="19"/>
  <c r="C4786" i="19"/>
  <c r="D4786" i="19"/>
  <c r="A4786" i="19" s="1"/>
  <c r="E4786" i="19"/>
  <c r="F4786" i="19"/>
  <c r="B4787" i="19"/>
  <c r="C4787" i="19"/>
  <c r="D4787" i="19"/>
  <c r="E4787" i="19"/>
  <c r="F4787" i="19"/>
  <c r="AE4787" i="19" s="1"/>
  <c r="B4788" i="19"/>
  <c r="C4788" i="19"/>
  <c r="A4788" i="19" s="1"/>
  <c r="D4788" i="19"/>
  <c r="E4788" i="19"/>
  <c r="F4788" i="19"/>
  <c r="A4789" i="19"/>
  <c r="B4789" i="19"/>
  <c r="C4789" i="19"/>
  <c r="D4789" i="19"/>
  <c r="E4789" i="19"/>
  <c r="F4789" i="19" s="1"/>
  <c r="AE4789" i="19" s="1"/>
  <c r="B4790" i="19"/>
  <c r="A4790" i="19" s="1"/>
  <c r="C4790" i="19"/>
  <c r="D4790" i="19"/>
  <c r="E4790" i="19"/>
  <c r="F4790" i="19"/>
  <c r="B4791" i="19"/>
  <c r="C4791" i="19"/>
  <c r="D4791" i="19"/>
  <c r="A4791" i="19" s="1"/>
  <c r="E4791" i="19"/>
  <c r="F4791" i="19"/>
  <c r="B4792" i="19"/>
  <c r="C4792" i="19"/>
  <c r="D4792" i="19"/>
  <c r="E4792" i="19"/>
  <c r="F4792" i="19"/>
  <c r="B4793" i="19"/>
  <c r="A4793" i="19" s="1"/>
  <c r="C4793" i="19"/>
  <c r="D4793" i="19"/>
  <c r="E4793" i="19"/>
  <c r="F4793" i="19" s="1"/>
  <c r="B4794" i="19"/>
  <c r="C4794" i="19"/>
  <c r="D4794" i="19"/>
  <c r="E4794" i="19"/>
  <c r="F4794" i="19"/>
  <c r="B4795" i="19"/>
  <c r="C4795" i="19"/>
  <c r="D4795" i="19"/>
  <c r="A4795" i="19" s="1"/>
  <c r="E4795" i="19"/>
  <c r="F4795" i="19"/>
  <c r="B4796" i="19"/>
  <c r="C4796" i="19"/>
  <c r="D4796" i="19"/>
  <c r="E4796" i="19"/>
  <c r="F4796" i="19"/>
  <c r="B4797" i="19"/>
  <c r="A4797" i="19" s="1"/>
  <c r="C4797" i="19"/>
  <c r="D4797" i="19"/>
  <c r="E4797" i="19"/>
  <c r="F4797" i="19" s="1"/>
  <c r="B4798" i="19"/>
  <c r="A4798" i="19" s="1"/>
  <c r="C4798" i="19"/>
  <c r="D4798" i="19"/>
  <c r="E4798" i="19"/>
  <c r="F4798" i="19"/>
  <c r="B4799" i="19"/>
  <c r="C4799" i="19"/>
  <c r="D4799" i="19"/>
  <c r="A4799" i="19" s="1"/>
  <c r="E4799" i="19"/>
  <c r="F4799" i="19"/>
  <c r="B4800" i="19"/>
  <c r="C4800" i="19"/>
  <c r="D4800" i="19"/>
  <c r="E4800" i="19"/>
  <c r="F4800" i="19"/>
  <c r="B4801" i="19"/>
  <c r="A4801" i="19" s="1"/>
  <c r="C4801" i="19"/>
  <c r="D4801" i="19"/>
  <c r="E4801" i="19"/>
  <c r="F4801" i="19" s="1"/>
  <c r="B4802" i="19"/>
  <c r="C4802" i="19"/>
  <c r="D4802" i="19"/>
  <c r="E4802" i="19"/>
  <c r="F4802" i="19"/>
  <c r="B4803" i="19"/>
  <c r="C4803" i="19"/>
  <c r="D4803" i="19"/>
  <c r="A4803" i="19" s="1"/>
  <c r="E4803" i="19"/>
  <c r="F4803" i="19"/>
  <c r="B4804" i="19"/>
  <c r="C4804" i="19"/>
  <c r="D4804" i="19"/>
  <c r="E4804" i="19"/>
  <c r="F4804" i="19"/>
  <c r="B4805" i="19"/>
  <c r="A4805" i="19" s="1"/>
  <c r="C4805" i="19"/>
  <c r="D4805" i="19"/>
  <c r="E4805" i="19"/>
  <c r="F4805" i="19" s="1"/>
  <c r="B4806" i="19"/>
  <c r="C4806" i="19"/>
  <c r="D4806" i="19"/>
  <c r="E4806" i="19"/>
  <c r="F4806" i="19"/>
  <c r="A4807" i="19"/>
  <c r="B4807" i="19"/>
  <c r="C4807" i="19"/>
  <c r="D4807" i="19"/>
  <c r="E4807" i="19"/>
  <c r="F4807" i="19"/>
  <c r="B4808" i="19"/>
  <c r="C4808" i="19"/>
  <c r="D4808" i="19"/>
  <c r="E4808" i="19"/>
  <c r="F4808" i="19"/>
  <c r="B4809" i="19"/>
  <c r="C4809" i="19"/>
  <c r="D4809" i="19"/>
  <c r="E4809" i="19"/>
  <c r="F4809" i="19" s="1"/>
  <c r="B4810" i="19"/>
  <c r="A4810" i="19" s="1"/>
  <c r="C4810" i="19"/>
  <c r="D4810" i="19"/>
  <c r="E4810" i="19"/>
  <c r="F4810" i="19"/>
  <c r="B4811" i="19"/>
  <c r="C4811" i="19"/>
  <c r="D4811" i="19"/>
  <c r="A4811" i="19" s="1"/>
  <c r="E4811" i="19"/>
  <c r="F4811" i="19"/>
  <c r="B4812" i="19"/>
  <c r="C4812" i="19"/>
  <c r="D4812" i="19"/>
  <c r="E4812" i="19"/>
  <c r="F4812" i="19"/>
  <c r="B4813" i="19"/>
  <c r="C4813" i="19"/>
  <c r="D4813" i="19"/>
  <c r="E4813" i="19"/>
  <c r="F4813" i="19" s="1"/>
  <c r="B4814" i="19"/>
  <c r="A4814" i="19" s="1"/>
  <c r="C4814" i="19"/>
  <c r="D4814" i="19"/>
  <c r="E4814" i="19"/>
  <c r="F4814" i="19"/>
  <c r="B4815" i="19"/>
  <c r="C4815" i="19"/>
  <c r="D4815" i="19"/>
  <c r="A4815" i="19" s="1"/>
  <c r="E4815" i="19"/>
  <c r="F4815" i="19"/>
  <c r="B4816" i="19"/>
  <c r="C4816" i="19"/>
  <c r="D4816" i="19"/>
  <c r="E4816" i="19"/>
  <c r="F4816" i="19"/>
  <c r="B4817" i="19"/>
  <c r="A4817" i="19" s="1"/>
  <c r="C4817" i="19"/>
  <c r="D4817" i="19"/>
  <c r="E4817" i="19"/>
  <c r="F4817" i="19" s="1"/>
  <c r="B4818" i="19"/>
  <c r="C4818" i="19"/>
  <c r="D4818" i="19"/>
  <c r="E4818" i="19"/>
  <c r="F4818" i="19"/>
  <c r="B4819" i="19"/>
  <c r="C4819" i="19"/>
  <c r="D4819" i="19"/>
  <c r="A4819" i="19" s="1"/>
  <c r="E4819" i="19"/>
  <c r="F4819" i="19"/>
  <c r="B4820" i="19"/>
  <c r="C4820" i="19"/>
  <c r="D4820" i="19"/>
  <c r="E4820" i="19"/>
  <c r="F4820" i="19"/>
  <c r="B4821" i="19"/>
  <c r="A4821" i="19" s="1"/>
  <c r="C4821" i="19"/>
  <c r="D4821" i="19"/>
  <c r="E4821" i="19"/>
  <c r="F4821" i="19" s="1"/>
  <c r="B4822" i="19"/>
  <c r="C4822" i="19"/>
  <c r="D4822" i="19"/>
  <c r="E4822" i="19"/>
  <c r="F4822" i="19"/>
  <c r="A4823" i="19"/>
  <c r="B4823" i="19"/>
  <c r="C4823" i="19"/>
  <c r="D4823" i="19"/>
  <c r="E4823" i="19"/>
  <c r="F4823" i="19"/>
  <c r="B4824" i="19"/>
  <c r="C4824" i="19"/>
  <c r="D4824" i="19"/>
  <c r="E4824" i="19"/>
  <c r="F4824" i="19"/>
  <c r="B4825" i="19"/>
  <c r="C4825" i="19"/>
  <c r="D4825" i="19"/>
  <c r="E4825" i="19"/>
  <c r="F4825" i="19" s="1"/>
  <c r="B4826" i="19"/>
  <c r="A4826" i="19" s="1"/>
  <c r="C4826" i="19"/>
  <c r="D4826" i="19"/>
  <c r="E4826" i="19"/>
  <c r="F4826" i="19"/>
  <c r="B4827" i="19"/>
  <c r="C4827" i="19"/>
  <c r="D4827" i="19"/>
  <c r="A4827" i="19" s="1"/>
  <c r="E4827" i="19"/>
  <c r="F4827" i="19"/>
  <c r="B4828" i="19"/>
  <c r="C4828" i="19"/>
  <c r="D4828" i="19"/>
  <c r="E4828" i="19"/>
  <c r="F4828" i="19"/>
  <c r="B4829" i="19"/>
  <c r="A4829" i="19" s="1"/>
  <c r="C4829" i="19"/>
  <c r="D4829" i="19"/>
  <c r="E4829" i="19"/>
  <c r="F4829" i="19" s="1"/>
  <c r="B4830" i="19"/>
  <c r="C4830" i="19"/>
  <c r="D4830" i="19"/>
  <c r="E4830" i="19"/>
  <c r="F4830" i="19"/>
  <c r="A4831" i="19"/>
  <c r="B4831" i="19"/>
  <c r="C4831" i="19"/>
  <c r="D4831" i="19"/>
  <c r="E4831" i="19"/>
  <c r="F4831" i="19"/>
  <c r="B4832" i="19"/>
  <c r="C4832" i="19"/>
  <c r="D4832" i="19"/>
  <c r="E4832" i="19"/>
  <c r="F4832" i="19"/>
  <c r="B4833" i="19"/>
  <c r="C4833" i="19"/>
  <c r="D4833" i="19"/>
  <c r="E4833" i="19"/>
  <c r="F4833" i="19" s="1"/>
  <c r="B4834" i="19"/>
  <c r="A4834" i="19" s="1"/>
  <c r="C4834" i="19"/>
  <c r="D4834" i="19"/>
  <c r="E4834" i="19"/>
  <c r="F4834" i="19"/>
  <c r="B4835" i="19"/>
  <c r="C4835" i="19"/>
  <c r="D4835" i="19"/>
  <c r="A4835" i="19" s="1"/>
  <c r="E4835" i="19"/>
  <c r="F4835" i="19"/>
  <c r="B4836" i="19"/>
  <c r="C4836" i="19"/>
  <c r="D4836" i="19"/>
  <c r="E4836" i="19"/>
  <c r="F4836" i="19"/>
  <c r="B4837" i="19"/>
  <c r="C4837" i="19"/>
  <c r="D4837" i="19"/>
  <c r="E4837" i="19"/>
  <c r="F4837" i="19" s="1"/>
  <c r="B4838" i="19"/>
  <c r="A4838" i="19" s="1"/>
  <c r="C4838" i="19"/>
  <c r="D4838" i="19"/>
  <c r="E4838" i="19"/>
  <c r="F4838" i="19"/>
  <c r="A4839" i="19"/>
  <c r="B4839" i="19"/>
  <c r="C4839" i="19"/>
  <c r="D4839" i="19"/>
  <c r="E4839" i="19"/>
  <c r="F4839" i="19"/>
  <c r="B4840" i="19"/>
  <c r="C4840" i="19"/>
  <c r="D4840" i="19"/>
  <c r="E4840" i="19"/>
  <c r="F4840" i="19"/>
  <c r="B4841" i="19"/>
  <c r="A4841" i="19" s="1"/>
  <c r="C4841" i="19"/>
  <c r="D4841" i="19"/>
  <c r="E4841" i="19"/>
  <c r="F4841" i="19" s="1"/>
  <c r="B4842" i="19"/>
  <c r="C4842" i="19"/>
  <c r="D4842" i="19"/>
  <c r="E4842" i="19"/>
  <c r="F4842" i="19"/>
  <c r="B4843" i="19"/>
  <c r="C4843" i="19"/>
  <c r="D4843" i="19"/>
  <c r="A4843" i="19" s="1"/>
  <c r="E4843" i="19"/>
  <c r="F4843" i="19"/>
  <c r="B4844" i="19"/>
  <c r="C4844" i="19"/>
  <c r="D4844" i="19"/>
  <c r="E4844" i="19"/>
  <c r="F4844" i="19"/>
  <c r="B4845" i="19"/>
  <c r="A4845" i="19" s="1"/>
  <c r="C4845" i="19"/>
  <c r="D4845" i="19"/>
  <c r="E4845" i="19"/>
  <c r="F4845" i="19" s="1"/>
  <c r="B4846" i="19"/>
  <c r="C4846" i="19"/>
  <c r="D4846" i="19"/>
  <c r="E4846" i="19"/>
  <c r="F4846" i="19"/>
  <c r="A4847" i="19"/>
  <c r="B4847" i="19"/>
  <c r="C4847" i="19"/>
  <c r="D4847" i="19"/>
  <c r="E4847" i="19"/>
  <c r="F4847" i="19"/>
  <c r="B4848" i="19"/>
  <c r="C4848" i="19"/>
  <c r="D4848" i="19"/>
  <c r="E4848" i="19"/>
  <c r="F4848" i="19"/>
  <c r="B4849" i="19"/>
  <c r="C4849" i="19"/>
  <c r="D4849" i="19"/>
  <c r="E4849" i="19"/>
  <c r="F4849" i="19" s="1"/>
  <c r="B4850" i="19"/>
  <c r="A4850" i="19" s="1"/>
  <c r="C4850" i="19"/>
  <c r="D4850" i="19"/>
  <c r="E4850" i="19"/>
  <c r="F4850" i="19"/>
  <c r="B4851" i="19"/>
  <c r="C4851" i="19"/>
  <c r="D4851" i="19"/>
  <c r="A4851" i="19" s="1"/>
  <c r="E4851" i="19"/>
  <c r="F4851" i="19"/>
  <c r="B4852" i="19"/>
  <c r="C4852" i="19"/>
  <c r="D4852" i="19"/>
  <c r="E4852" i="19"/>
  <c r="F4852" i="19"/>
  <c r="B4853" i="19"/>
  <c r="C4853" i="19"/>
  <c r="D4853" i="19"/>
  <c r="E4853" i="19"/>
  <c r="F4853" i="19" s="1"/>
  <c r="B4854" i="19"/>
  <c r="A4854" i="19" s="1"/>
  <c r="C4854" i="19"/>
  <c r="D4854" i="19"/>
  <c r="E4854" i="19"/>
  <c r="F4854" i="19"/>
  <c r="A4855" i="19"/>
  <c r="B4855" i="19"/>
  <c r="C4855" i="19"/>
  <c r="D4855" i="19"/>
  <c r="E4855" i="19"/>
  <c r="F4855" i="19"/>
  <c r="B4856" i="19"/>
  <c r="C4856" i="19"/>
  <c r="D4856" i="19"/>
  <c r="E4856" i="19"/>
  <c r="F4856" i="19"/>
  <c r="B4857" i="19"/>
  <c r="A4857" i="19" s="1"/>
  <c r="C4857" i="19"/>
  <c r="D4857" i="19"/>
  <c r="E4857" i="19"/>
  <c r="F4857" i="19" s="1"/>
  <c r="B4858" i="19"/>
  <c r="C4858" i="19"/>
  <c r="D4858" i="19"/>
  <c r="E4858" i="19"/>
  <c r="F4858" i="19"/>
  <c r="B4859" i="19"/>
  <c r="C4859" i="19"/>
  <c r="D4859" i="19"/>
  <c r="A4859" i="19" s="1"/>
  <c r="E4859" i="19"/>
  <c r="F4859" i="19"/>
  <c r="B4860" i="19"/>
  <c r="C4860" i="19"/>
  <c r="D4860" i="19"/>
  <c r="E4860" i="19"/>
  <c r="F4860" i="19"/>
  <c r="B4861" i="19"/>
  <c r="C4861" i="19"/>
  <c r="D4861" i="19"/>
  <c r="E4861" i="19"/>
  <c r="F4861" i="19" s="1"/>
  <c r="B4862" i="19"/>
  <c r="A4862" i="19" s="1"/>
  <c r="C4862" i="19"/>
  <c r="D4862" i="19"/>
  <c r="E4862" i="19"/>
  <c r="F4862" i="19"/>
  <c r="B4863" i="19"/>
  <c r="C4863" i="19"/>
  <c r="D4863" i="19"/>
  <c r="A4863" i="19" s="1"/>
  <c r="E4863" i="19"/>
  <c r="F4863" i="19"/>
  <c r="B4864" i="19"/>
  <c r="C4864" i="19"/>
  <c r="D4864" i="19"/>
  <c r="E4864" i="19"/>
  <c r="F4864" i="19"/>
  <c r="B4865" i="19"/>
  <c r="A4865" i="19" s="1"/>
  <c r="C4865" i="19"/>
  <c r="D4865" i="19"/>
  <c r="E4865" i="19"/>
  <c r="F4865" i="19" s="1"/>
  <c r="B4866" i="19"/>
  <c r="A4866" i="19" s="1"/>
  <c r="C4866" i="19"/>
  <c r="D4866" i="19"/>
  <c r="E4866" i="19"/>
  <c r="F4866" i="19"/>
  <c r="B4867" i="19"/>
  <c r="C4867" i="19"/>
  <c r="D4867" i="19"/>
  <c r="A4867" i="19" s="1"/>
  <c r="E4867" i="19"/>
  <c r="F4867" i="19"/>
  <c r="B4868" i="19"/>
  <c r="C4868" i="19"/>
  <c r="D4868" i="19"/>
  <c r="E4868" i="19"/>
  <c r="F4868" i="19"/>
  <c r="B4869" i="19"/>
  <c r="A4869" i="19" s="1"/>
  <c r="C4869" i="19"/>
  <c r="D4869" i="19"/>
  <c r="E4869" i="19"/>
  <c r="F4869" i="19" s="1"/>
  <c r="B4870" i="19"/>
  <c r="C4870" i="19"/>
  <c r="D4870" i="19"/>
  <c r="E4870" i="19"/>
  <c r="F4870" i="19"/>
  <c r="A4871" i="19"/>
  <c r="B4871" i="19"/>
  <c r="C4871" i="19"/>
  <c r="D4871" i="19"/>
  <c r="E4871" i="19"/>
  <c r="F4871" i="19"/>
  <c r="B4872" i="19"/>
  <c r="C4872" i="19"/>
  <c r="D4872" i="19"/>
  <c r="E4872" i="19"/>
  <c r="F4872" i="19"/>
  <c r="B4873" i="19"/>
  <c r="C4873" i="19"/>
  <c r="D4873" i="19"/>
  <c r="E4873" i="19"/>
  <c r="F4873" i="19" s="1"/>
  <c r="B4874" i="19"/>
  <c r="A4874" i="19" s="1"/>
  <c r="C4874" i="19"/>
  <c r="D4874" i="19"/>
  <c r="E4874" i="19"/>
  <c r="F4874" i="19"/>
  <c r="B4875" i="19"/>
  <c r="C4875" i="19"/>
  <c r="D4875" i="19"/>
  <c r="A4875" i="19" s="1"/>
  <c r="E4875" i="19"/>
  <c r="F4875" i="19"/>
  <c r="B4876" i="19"/>
  <c r="C4876" i="19"/>
  <c r="D4876" i="19"/>
  <c r="E4876" i="19"/>
  <c r="F4876" i="19"/>
  <c r="B4877" i="19"/>
  <c r="C4877" i="19"/>
  <c r="D4877" i="19"/>
  <c r="E4877" i="19"/>
  <c r="F4877" i="19" s="1"/>
  <c r="B4878" i="19"/>
  <c r="C4878" i="19"/>
  <c r="D4878" i="19"/>
  <c r="E4878" i="19"/>
  <c r="F4878" i="19"/>
  <c r="B4879" i="19"/>
  <c r="C4879" i="19"/>
  <c r="D4879" i="19"/>
  <c r="A4879" i="19" s="1"/>
  <c r="E4879" i="19"/>
  <c r="F4879" i="19"/>
  <c r="B4880" i="19"/>
  <c r="C4880" i="19"/>
  <c r="D4880" i="19"/>
  <c r="E4880" i="19"/>
  <c r="F4880" i="19"/>
  <c r="B4881" i="19"/>
  <c r="C4881" i="19"/>
  <c r="D4881" i="19"/>
  <c r="E4881" i="19"/>
  <c r="F4881" i="19" s="1"/>
  <c r="B4882" i="19"/>
  <c r="C4882" i="19"/>
  <c r="D4882" i="19"/>
  <c r="E4882" i="19"/>
  <c r="F4882" i="19"/>
  <c r="B4883" i="19"/>
  <c r="C4883" i="19"/>
  <c r="D4883" i="19"/>
  <c r="A4883" i="19" s="1"/>
  <c r="E4883" i="19"/>
  <c r="F4883" i="19"/>
  <c r="B4884" i="19"/>
  <c r="C4884" i="19"/>
  <c r="D4884" i="19"/>
  <c r="E4884" i="19"/>
  <c r="F4884" i="19"/>
  <c r="B4885" i="19"/>
  <c r="A4885" i="19" s="1"/>
  <c r="C4885" i="19"/>
  <c r="D4885" i="19"/>
  <c r="E4885" i="19"/>
  <c r="F4885" i="19" s="1"/>
  <c r="B4886" i="19"/>
  <c r="C4886" i="19"/>
  <c r="D4886" i="19"/>
  <c r="E4886" i="19"/>
  <c r="F4886" i="19"/>
  <c r="A4887" i="19"/>
  <c r="B4887" i="19"/>
  <c r="C4887" i="19"/>
  <c r="D4887" i="19"/>
  <c r="E4887" i="19"/>
  <c r="F4887" i="19"/>
  <c r="B4888" i="19"/>
  <c r="C4888" i="19"/>
  <c r="D4888" i="19"/>
  <c r="E4888" i="19"/>
  <c r="F4888" i="19"/>
  <c r="B4889" i="19"/>
  <c r="C4889" i="19"/>
  <c r="D4889" i="19"/>
  <c r="E4889" i="19"/>
  <c r="F4889" i="19" s="1"/>
  <c r="B4890" i="19"/>
  <c r="A4890" i="19" s="1"/>
  <c r="C4890" i="19"/>
  <c r="D4890" i="19"/>
  <c r="E4890" i="19"/>
  <c r="F4890" i="19"/>
  <c r="B4891" i="19"/>
  <c r="C4891" i="19"/>
  <c r="D4891" i="19"/>
  <c r="A4891" i="19" s="1"/>
  <c r="E4891" i="19"/>
  <c r="F4891" i="19"/>
  <c r="B4892" i="19"/>
  <c r="C4892" i="19"/>
  <c r="D4892" i="19"/>
  <c r="E4892" i="19"/>
  <c r="F4892" i="19"/>
  <c r="B4893" i="19"/>
  <c r="A4893" i="19" s="1"/>
  <c r="C4893" i="19"/>
  <c r="D4893" i="19"/>
  <c r="E4893" i="19"/>
  <c r="F4893" i="19" s="1"/>
  <c r="B4894" i="19"/>
  <c r="A4894" i="19" s="1"/>
  <c r="C4894" i="19"/>
  <c r="D4894" i="19"/>
  <c r="E4894" i="19"/>
  <c r="F4894" i="19"/>
  <c r="A4895" i="19"/>
  <c r="B4895" i="19"/>
  <c r="C4895" i="19"/>
  <c r="D4895" i="19"/>
  <c r="E4895" i="19"/>
  <c r="F4895" i="19"/>
  <c r="B4896" i="19"/>
  <c r="C4896" i="19"/>
  <c r="D4896" i="19"/>
  <c r="E4896" i="19"/>
  <c r="F4896" i="19"/>
  <c r="B4897" i="19"/>
  <c r="A4897" i="19" s="1"/>
  <c r="C4897" i="19"/>
  <c r="D4897" i="19"/>
  <c r="E4897" i="19"/>
  <c r="F4897" i="19" s="1"/>
  <c r="B4898" i="19"/>
  <c r="A4898" i="19" s="1"/>
  <c r="C4898" i="19"/>
  <c r="D4898" i="19"/>
  <c r="E4898" i="19"/>
  <c r="F4898" i="19"/>
  <c r="B4899" i="19"/>
  <c r="C4899" i="19"/>
  <c r="D4899" i="19"/>
  <c r="A4899" i="19" s="1"/>
  <c r="E4899" i="19"/>
  <c r="F4899" i="19"/>
  <c r="B4900" i="19"/>
  <c r="C4900" i="19"/>
  <c r="D4900" i="19"/>
  <c r="E4900" i="19"/>
  <c r="F4900" i="19"/>
  <c r="B4901" i="19"/>
  <c r="C4901" i="19"/>
  <c r="D4901" i="19"/>
  <c r="E4901" i="19"/>
  <c r="F4901" i="19" s="1"/>
  <c r="B4902" i="19"/>
  <c r="A4902" i="19" s="1"/>
  <c r="C4902" i="19"/>
  <c r="D4902" i="19"/>
  <c r="E4902" i="19"/>
  <c r="F4902" i="19"/>
  <c r="A4903" i="19"/>
  <c r="B4903" i="19"/>
  <c r="C4903" i="19"/>
  <c r="D4903" i="19"/>
  <c r="E4903" i="19"/>
  <c r="F4903" i="19"/>
  <c r="B4904" i="19"/>
  <c r="C4904" i="19"/>
  <c r="D4904" i="19"/>
  <c r="E4904" i="19"/>
  <c r="F4904" i="19"/>
  <c r="B4905" i="19"/>
  <c r="A4905" i="19" s="1"/>
  <c r="C4905" i="19"/>
  <c r="D4905" i="19"/>
  <c r="E4905" i="19"/>
  <c r="F4905" i="19" s="1"/>
  <c r="B4906" i="19"/>
  <c r="C4906" i="19"/>
  <c r="D4906" i="19"/>
  <c r="E4906" i="19"/>
  <c r="F4906" i="19"/>
  <c r="B4907" i="19"/>
  <c r="C4907" i="19"/>
  <c r="D4907" i="19"/>
  <c r="A4907" i="19" s="1"/>
  <c r="E4907" i="19"/>
  <c r="F4907" i="19"/>
  <c r="B4908" i="19"/>
  <c r="C4908" i="19"/>
  <c r="D4908" i="19"/>
  <c r="E4908" i="19"/>
  <c r="F4908" i="19"/>
  <c r="B4909" i="19"/>
  <c r="C4909" i="19"/>
  <c r="D4909" i="19"/>
  <c r="E4909" i="19"/>
  <c r="F4909" i="19" s="1"/>
  <c r="B4910" i="19"/>
  <c r="C4910" i="19"/>
  <c r="D4910" i="19"/>
  <c r="E4910" i="19"/>
  <c r="F4910" i="19"/>
  <c r="A4911" i="19"/>
  <c r="B4911" i="19"/>
  <c r="C4911" i="19"/>
  <c r="D4911" i="19"/>
  <c r="E4911" i="19"/>
  <c r="F4911" i="19"/>
  <c r="B4912" i="19"/>
  <c r="C4912" i="19"/>
  <c r="D4912" i="19"/>
  <c r="E4912" i="19"/>
  <c r="F4912" i="19"/>
  <c r="B4913" i="19"/>
  <c r="C4913" i="19"/>
  <c r="D4913" i="19"/>
  <c r="E4913" i="19"/>
  <c r="F4913" i="19" s="1"/>
  <c r="B4914" i="19"/>
  <c r="C4914" i="19"/>
  <c r="D4914" i="19"/>
  <c r="E4914" i="19"/>
  <c r="F4914" i="19"/>
  <c r="B4915" i="19"/>
  <c r="C4915" i="19"/>
  <c r="D4915" i="19"/>
  <c r="A4915" i="19" s="1"/>
  <c r="E4915" i="19"/>
  <c r="F4915" i="19"/>
  <c r="B4916" i="19"/>
  <c r="C4916" i="19"/>
  <c r="D4916" i="19"/>
  <c r="E4916" i="19"/>
  <c r="F4916" i="19"/>
  <c r="B4917" i="19"/>
  <c r="C4917" i="19"/>
  <c r="D4917" i="19"/>
  <c r="E4917" i="19"/>
  <c r="F4917" i="19" s="1"/>
  <c r="B4918" i="19"/>
  <c r="A4918" i="19" s="1"/>
  <c r="C4918" i="19"/>
  <c r="D4918" i="19"/>
  <c r="E4918" i="19"/>
  <c r="F4918" i="19"/>
  <c r="B4919" i="19"/>
  <c r="C4919" i="19"/>
  <c r="D4919" i="19"/>
  <c r="A4919" i="19" s="1"/>
  <c r="E4919" i="19"/>
  <c r="F4919" i="19"/>
  <c r="B4920" i="19"/>
  <c r="C4920" i="19"/>
  <c r="D4920" i="19"/>
  <c r="E4920" i="19"/>
  <c r="F4920" i="19"/>
  <c r="B4921" i="19"/>
  <c r="A4921" i="19" s="1"/>
  <c r="C4921" i="19"/>
  <c r="D4921" i="19"/>
  <c r="E4921" i="19"/>
  <c r="F4921" i="19" s="1"/>
  <c r="B4922" i="19"/>
  <c r="C4922" i="19"/>
  <c r="D4922" i="19"/>
  <c r="E4922" i="19"/>
  <c r="F4922" i="19"/>
  <c r="B4923" i="19"/>
  <c r="C4923" i="19"/>
  <c r="D4923" i="19"/>
  <c r="A4923" i="19" s="1"/>
  <c r="E4923" i="19"/>
  <c r="F4923" i="19"/>
  <c r="B4924" i="19"/>
  <c r="C4924" i="19"/>
  <c r="D4924" i="19"/>
  <c r="E4924" i="19"/>
  <c r="F4924" i="19"/>
  <c r="B4925" i="19"/>
  <c r="A4925" i="19" s="1"/>
  <c r="C4925" i="19"/>
  <c r="D4925" i="19"/>
  <c r="E4925" i="19"/>
  <c r="F4925" i="19" s="1"/>
  <c r="B4926" i="19"/>
  <c r="A4926" i="19" s="1"/>
  <c r="C4926" i="19"/>
  <c r="D4926" i="19"/>
  <c r="E4926" i="19"/>
  <c r="F4926" i="19"/>
  <c r="B4927" i="19"/>
  <c r="C4927" i="19"/>
  <c r="D4927" i="19"/>
  <c r="A4927" i="19" s="1"/>
  <c r="E4927" i="19"/>
  <c r="F4927" i="19"/>
  <c r="B4928" i="19"/>
  <c r="C4928" i="19"/>
  <c r="D4928" i="19"/>
  <c r="E4928" i="19"/>
  <c r="F4928" i="19"/>
  <c r="B4929" i="19"/>
  <c r="A4929" i="19" s="1"/>
  <c r="C4929" i="19"/>
  <c r="D4929" i="19"/>
  <c r="E4929" i="19"/>
  <c r="F4929" i="19" s="1"/>
  <c r="B4930" i="19"/>
  <c r="C4930" i="19"/>
  <c r="D4930" i="19"/>
  <c r="E4930" i="19"/>
  <c r="F4930" i="19"/>
  <c r="B4931" i="19"/>
  <c r="C4931" i="19"/>
  <c r="D4931" i="19"/>
  <c r="A4931" i="19" s="1"/>
  <c r="E4931" i="19"/>
  <c r="F4931" i="19"/>
  <c r="B4932" i="19"/>
  <c r="C4932" i="19"/>
  <c r="D4932" i="19"/>
  <c r="E4932" i="19"/>
  <c r="F4932" i="19"/>
  <c r="B4933" i="19"/>
  <c r="A4933" i="19" s="1"/>
  <c r="C4933" i="19"/>
  <c r="D4933" i="19"/>
  <c r="E4933" i="19"/>
  <c r="F4933" i="19" s="1"/>
  <c r="B4934" i="19"/>
  <c r="C4934" i="19"/>
  <c r="D4934" i="19"/>
  <c r="E4934" i="19"/>
  <c r="F4934" i="19"/>
  <c r="A4935" i="19"/>
  <c r="B4935" i="19"/>
  <c r="C4935" i="19"/>
  <c r="D4935" i="19"/>
  <c r="E4935" i="19"/>
  <c r="F4935" i="19"/>
  <c r="B4936" i="19"/>
  <c r="C4936" i="19"/>
  <c r="D4936" i="19"/>
  <c r="E4936" i="19"/>
  <c r="F4936" i="19"/>
  <c r="B4937" i="19"/>
  <c r="C4937" i="19"/>
  <c r="D4937" i="19"/>
  <c r="E4937" i="19"/>
  <c r="F4937" i="19" s="1"/>
  <c r="B4938" i="19"/>
  <c r="A4938" i="19" s="1"/>
  <c r="C4938" i="19"/>
  <c r="D4938" i="19"/>
  <c r="E4938" i="19"/>
  <c r="F4938" i="19"/>
  <c r="AD4938" i="19"/>
  <c r="B4939" i="19"/>
  <c r="A4939" i="19" s="1"/>
  <c r="C4939" i="19"/>
  <c r="D4939" i="19"/>
  <c r="E4939" i="19"/>
  <c r="F4939" i="19" s="1"/>
  <c r="A4940" i="19"/>
  <c r="B4940" i="19"/>
  <c r="C4940" i="19"/>
  <c r="D4940" i="19"/>
  <c r="E4940" i="19"/>
  <c r="F4940" i="19" s="1"/>
  <c r="B4941" i="19"/>
  <c r="C4941" i="19"/>
  <c r="D4941" i="19"/>
  <c r="E4941" i="19"/>
  <c r="F4941" i="19"/>
  <c r="B4942" i="19"/>
  <c r="C4942" i="19"/>
  <c r="A4942" i="19" s="1"/>
  <c r="D4942" i="19"/>
  <c r="E4942" i="19"/>
  <c r="F4942" i="19"/>
  <c r="B4943" i="19"/>
  <c r="C4943" i="19"/>
  <c r="D4943" i="19"/>
  <c r="E4943" i="19"/>
  <c r="F4943" i="19" s="1"/>
  <c r="B4944" i="19"/>
  <c r="A4944" i="19" s="1"/>
  <c r="C4944" i="19"/>
  <c r="D4944" i="19"/>
  <c r="E4944" i="19"/>
  <c r="F4944" i="19" s="1"/>
  <c r="B4945" i="19"/>
  <c r="C4945" i="19"/>
  <c r="A4945" i="19" s="1"/>
  <c r="D4945" i="19"/>
  <c r="E4945" i="19"/>
  <c r="F4945" i="19"/>
  <c r="B4946" i="19"/>
  <c r="C4946" i="19"/>
  <c r="A4946" i="19" s="1"/>
  <c r="D4946" i="19"/>
  <c r="E4946" i="19"/>
  <c r="F4946" i="19" s="1"/>
  <c r="B4947" i="19"/>
  <c r="C4947" i="19"/>
  <c r="D4947" i="19"/>
  <c r="E4947" i="19"/>
  <c r="F4947" i="19" s="1"/>
  <c r="A4948" i="19"/>
  <c r="B4948" i="19"/>
  <c r="C4948" i="19"/>
  <c r="D4948" i="19"/>
  <c r="E4948" i="19"/>
  <c r="F4948" i="19" s="1"/>
  <c r="A4949" i="19"/>
  <c r="B4949" i="19"/>
  <c r="C4949" i="19"/>
  <c r="D4949" i="19"/>
  <c r="E4949" i="19"/>
  <c r="F4949" i="19"/>
  <c r="B4950" i="19"/>
  <c r="C4950" i="19"/>
  <c r="A4950" i="19" s="1"/>
  <c r="D4950" i="19"/>
  <c r="E4950" i="19"/>
  <c r="F4950" i="19"/>
  <c r="B4951" i="19"/>
  <c r="C4951" i="19"/>
  <c r="D4951" i="19"/>
  <c r="E4951" i="19"/>
  <c r="F4951" i="19" s="1"/>
  <c r="B4952" i="19"/>
  <c r="A4952" i="19" s="1"/>
  <c r="C4952" i="19"/>
  <c r="D4952" i="19"/>
  <c r="E4952" i="19"/>
  <c r="F4952" i="19" s="1"/>
  <c r="A4953" i="19"/>
  <c r="B4953" i="19"/>
  <c r="C4953" i="19"/>
  <c r="D4953" i="19"/>
  <c r="E4953" i="19"/>
  <c r="F4953" i="19"/>
  <c r="B4954" i="19"/>
  <c r="C4954" i="19"/>
  <c r="A4954" i="19" s="1"/>
  <c r="D4954" i="19"/>
  <c r="E4954" i="19"/>
  <c r="F4954" i="19" s="1"/>
  <c r="B4955" i="19"/>
  <c r="A4955" i="19" s="1"/>
  <c r="C4955" i="19"/>
  <c r="D4955" i="19"/>
  <c r="E4955" i="19"/>
  <c r="F4955" i="19" s="1"/>
  <c r="A4956" i="19"/>
  <c r="B4956" i="19"/>
  <c r="C4956" i="19"/>
  <c r="D4956" i="19"/>
  <c r="E4956" i="19"/>
  <c r="F4956" i="19" s="1"/>
  <c r="B4957" i="19"/>
  <c r="C4957" i="19"/>
  <c r="D4957" i="19"/>
  <c r="A4957" i="19" s="1"/>
  <c r="E4957" i="19"/>
  <c r="F4957" i="19"/>
  <c r="A4958" i="19"/>
  <c r="B4958" i="19"/>
  <c r="C4958" i="19"/>
  <c r="D4958" i="19"/>
  <c r="E4958" i="19"/>
  <c r="F4958" i="19"/>
  <c r="B4959" i="19"/>
  <c r="C4959" i="19"/>
  <c r="D4959" i="19"/>
  <c r="E4959" i="19"/>
  <c r="F4959" i="19" s="1"/>
  <c r="B4960" i="19"/>
  <c r="A4960" i="19" s="1"/>
  <c r="C4960" i="19"/>
  <c r="D4960" i="19"/>
  <c r="E4960" i="19"/>
  <c r="F4960" i="19" s="1"/>
  <c r="B4961" i="19"/>
  <c r="C4961" i="19"/>
  <c r="A4961" i="19" s="1"/>
  <c r="D4961" i="19"/>
  <c r="E4961" i="19"/>
  <c r="F4961" i="19"/>
  <c r="B4962" i="19"/>
  <c r="C4962" i="19"/>
  <c r="A4962" i="19" s="1"/>
  <c r="D4962" i="19"/>
  <c r="E4962" i="19"/>
  <c r="F4962" i="19" s="1"/>
  <c r="B4963" i="19"/>
  <c r="A4963" i="19" s="1"/>
  <c r="C4963" i="19"/>
  <c r="D4963" i="19"/>
  <c r="E4963" i="19"/>
  <c r="F4963" i="19" s="1"/>
  <c r="B4964" i="19"/>
  <c r="A4964" i="19" s="1"/>
  <c r="C4964" i="19"/>
  <c r="D4964" i="19"/>
  <c r="E4964" i="19"/>
  <c r="F4964" i="19" s="1"/>
  <c r="B4965" i="19"/>
  <c r="C4965" i="19"/>
  <c r="A4965" i="19" s="1"/>
  <c r="D4965" i="19"/>
  <c r="E4965" i="19"/>
  <c r="F4965" i="19"/>
  <c r="A4966" i="19"/>
  <c r="B4966" i="19"/>
  <c r="C4966" i="19"/>
  <c r="D4966" i="19"/>
  <c r="E4966" i="19"/>
  <c r="F4966" i="19"/>
  <c r="B4967" i="19"/>
  <c r="C4967" i="19"/>
  <c r="D4967" i="19"/>
  <c r="E4967" i="19"/>
  <c r="F4967" i="19" s="1"/>
  <c r="B4968" i="19"/>
  <c r="A4968" i="19" s="1"/>
  <c r="C4968" i="19"/>
  <c r="D4968" i="19"/>
  <c r="E4968" i="19"/>
  <c r="F4968" i="19" s="1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 s="1"/>
  <c r="B4971" i="19"/>
  <c r="A4971" i="19" s="1"/>
  <c r="C4971" i="19"/>
  <c r="D4971" i="19"/>
  <c r="E4971" i="19"/>
  <c r="F4971" i="19" s="1"/>
  <c r="A4972" i="19"/>
  <c r="B4972" i="19"/>
  <c r="C4972" i="19"/>
  <c r="D4972" i="19"/>
  <c r="E4972" i="19"/>
  <c r="F4972" i="19" s="1"/>
  <c r="B4973" i="19"/>
  <c r="C4973" i="19"/>
  <c r="A4973" i="19" s="1"/>
  <c r="D4973" i="19"/>
  <c r="E4973" i="19"/>
  <c r="F4973" i="19"/>
  <c r="B4974" i="19"/>
  <c r="C4974" i="19"/>
  <c r="A4974" i="19" s="1"/>
  <c r="D4974" i="19"/>
  <c r="E4974" i="19"/>
  <c r="F4974" i="19"/>
  <c r="B4975" i="19"/>
  <c r="C4975" i="19"/>
  <c r="D4975" i="19"/>
  <c r="E4975" i="19"/>
  <c r="F4975" i="19" s="1"/>
  <c r="B4976" i="19"/>
  <c r="A4976" i="19" s="1"/>
  <c r="C4976" i="19"/>
  <c r="D4976" i="19"/>
  <c r="E4976" i="19"/>
  <c r="F4976" i="19" s="1"/>
  <c r="A4977" i="19"/>
  <c r="B4977" i="19"/>
  <c r="C4977" i="19"/>
  <c r="D4977" i="19"/>
  <c r="E4977" i="19"/>
  <c r="F4977" i="19"/>
  <c r="B4978" i="19"/>
  <c r="C4978" i="19"/>
  <c r="A4978" i="19" s="1"/>
  <c r="D4978" i="19"/>
  <c r="E4978" i="19"/>
  <c r="F4978" i="19" s="1"/>
  <c r="B4979" i="19"/>
  <c r="A4979" i="19" s="1"/>
  <c r="C4979" i="19"/>
  <c r="D4979" i="19"/>
  <c r="E4979" i="19"/>
  <c r="F4979" i="19" s="1"/>
  <c r="A4980" i="19"/>
  <c r="B4980" i="19"/>
  <c r="C4980" i="19"/>
  <c r="D4980" i="19"/>
  <c r="E4980" i="19"/>
  <c r="F4980" i="19" s="1"/>
  <c r="B4981" i="19"/>
  <c r="C4981" i="19"/>
  <c r="D4981" i="19"/>
  <c r="A4981" i="19" s="1"/>
  <c r="E4981" i="19"/>
  <c r="F4981" i="19"/>
  <c r="B4982" i="19"/>
  <c r="C4982" i="19"/>
  <c r="A4982" i="19" s="1"/>
  <c r="D4982" i="19"/>
  <c r="E4982" i="19"/>
  <c r="F4982" i="19"/>
  <c r="B4983" i="19"/>
  <c r="C4983" i="19"/>
  <c r="D4983" i="19"/>
  <c r="E4983" i="19"/>
  <c r="F4983" i="19" s="1"/>
  <c r="A4984" i="19"/>
  <c r="B4984" i="19"/>
  <c r="C4984" i="19"/>
  <c r="D4984" i="19"/>
  <c r="E4984" i="19"/>
  <c r="F4984" i="19" s="1"/>
  <c r="A4985" i="19"/>
  <c r="B4985" i="19"/>
  <c r="C4985" i="19"/>
  <c r="D4985" i="19"/>
  <c r="E4985" i="19"/>
  <c r="F4985" i="19"/>
  <c r="B4986" i="19"/>
  <c r="C4986" i="19"/>
  <c r="A4986" i="19" s="1"/>
  <c r="D4986" i="19"/>
  <c r="E4986" i="19"/>
  <c r="F4986" i="19"/>
  <c r="B4987" i="19"/>
  <c r="A4987" i="19" s="1"/>
  <c r="C4987" i="19"/>
  <c r="D4987" i="19"/>
  <c r="E4987" i="19"/>
  <c r="F4987" i="19" s="1"/>
  <c r="A4988" i="19"/>
  <c r="B4988" i="19"/>
  <c r="C4988" i="19"/>
  <c r="D4988" i="19"/>
  <c r="E4988" i="19"/>
  <c r="F4988" i="19" s="1"/>
  <c r="B4989" i="19"/>
  <c r="C4989" i="19"/>
  <c r="D4989" i="19"/>
  <c r="A4989" i="19" s="1"/>
  <c r="E4989" i="19"/>
  <c r="F4989" i="19"/>
  <c r="A4990" i="19"/>
  <c r="B4990" i="19"/>
  <c r="C4990" i="19"/>
  <c r="D4990" i="19"/>
  <c r="E4990" i="19"/>
  <c r="F4990" i="19"/>
  <c r="B4991" i="19"/>
  <c r="C4991" i="19"/>
  <c r="D4991" i="19"/>
  <c r="E4991" i="19"/>
  <c r="F4991" i="19" s="1"/>
  <c r="B4992" i="19"/>
  <c r="A4992" i="19" s="1"/>
  <c r="C4992" i="19"/>
  <c r="D4992" i="19"/>
  <c r="E4992" i="19"/>
  <c r="F4992" i="19" s="1"/>
  <c r="A4993" i="19"/>
  <c r="B4993" i="19"/>
  <c r="C4993" i="19"/>
  <c r="D4993" i="19"/>
  <c r="E4993" i="19"/>
  <c r="F4993" i="19"/>
  <c r="B4994" i="19"/>
  <c r="C4994" i="19"/>
  <c r="A4994" i="19" s="1"/>
  <c r="D4994" i="19"/>
  <c r="E4994" i="19"/>
  <c r="F4994" i="19" s="1"/>
  <c r="B4995" i="19"/>
  <c r="A4995" i="19" s="1"/>
  <c r="C4995" i="19"/>
  <c r="D4995" i="19"/>
  <c r="E4995" i="19"/>
  <c r="F4995" i="19" s="1"/>
  <c r="A4996" i="19"/>
  <c r="B4996" i="19"/>
  <c r="C4996" i="19"/>
  <c r="D4996" i="19"/>
  <c r="E4996" i="19"/>
  <c r="F4996" i="19" s="1"/>
  <c r="B4997" i="19"/>
  <c r="C4997" i="19"/>
  <c r="A4997" i="19" s="1"/>
  <c r="D4997" i="19"/>
  <c r="E4997" i="19"/>
  <c r="F4997" i="19"/>
  <c r="A4998" i="19"/>
  <c r="B4998" i="19"/>
  <c r="C4998" i="19"/>
  <c r="D4998" i="19"/>
  <c r="E4998" i="19"/>
  <c r="F4998" i="19"/>
  <c r="B4999" i="19"/>
  <c r="A4999" i="19" s="1"/>
  <c r="C4999" i="19"/>
  <c r="D4999" i="19"/>
  <c r="E4999" i="19"/>
  <c r="F4999" i="19" s="1"/>
  <c r="B5000" i="19"/>
  <c r="A5000" i="19" s="1"/>
  <c r="C5000" i="19"/>
  <c r="D5000" i="19"/>
  <c r="E5000" i="19"/>
  <c r="F5000" i="19" s="1"/>
  <c r="A5001" i="19"/>
  <c r="B5001" i="19"/>
  <c r="C5001" i="19"/>
  <c r="D5001" i="19"/>
  <c r="E5001" i="19"/>
  <c r="F5001" i="19"/>
  <c r="B5002" i="19"/>
  <c r="C5002" i="19"/>
  <c r="A5002" i="19" s="1"/>
  <c r="D5002" i="19"/>
  <c r="E5002" i="19"/>
  <c r="F5002" i="19" s="1"/>
  <c r="B5003" i="19"/>
  <c r="A5003" i="19" s="1"/>
  <c r="C5003" i="19"/>
  <c r="D5003" i="19"/>
  <c r="E5003" i="19"/>
  <c r="F5003" i="19" s="1"/>
  <c r="A5004" i="19"/>
  <c r="B5004" i="19"/>
  <c r="C5004" i="19"/>
  <c r="D5004" i="19"/>
  <c r="E5004" i="19"/>
  <c r="F5004" i="19" s="1"/>
  <c r="B5005" i="19"/>
  <c r="C5005" i="19"/>
  <c r="D5005" i="19"/>
  <c r="E5005" i="19"/>
  <c r="F5005" i="19"/>
  <c r="B5006" i="19"/>
  <c r="C5006" i="19"/>
  <c r="A5006" i="19" s="1"/>
  <c r="D5006" i="19"/>
  <c r="E5006" i="19"/>
  <c r="F5006" i="19" s="1"/>
  <c r="B5007" i="19"/>
  <c r="C5007" i="19"/>
  <c r="D5007" i="19"/>
  <c r="E5007" i="19"/>
  <c r="F5007" i="19" s="1"/>
  <c r="B5008" i="19"/>
  <c r="A5008" i="19" s="1"/>
  <c r="C5008" i="19"/>
  <c r="D5008" i="19"/>
  <c r="E5008" i="19"/>
  <c r="F5008" i="19" s="1"/>
  <c r="B5009" i="19"/>
  <c r="C5009" i="19"/>
  <c r="A5009" i="19" s="1"/>
  <c r="D5009" i="19"/>
  <c r="E5009" i="19"/>
  <c r="F5009" i="19"/>
  <c r="A5010" i="19"/>
  <c r="B5010" i="19"/>
  <c r="C5010" i="19"/>
  <c r="D5010" i="19"/>
  <c r="E5010" i="19"/>
  <c r="F5010" i="19" s="1"/>
  <c r="B5011" i="19"/>
  <c r="A5011" i="19" s="1"/>
  <c r="C5011" i="19"/>
  <c r="D5011" i="19"/>
  <c r="E5011" i="19"/>
  <c r="F5011" i="19" s="1"/>
  <c r="A5012" i="19"/>
  <c r="B5012" i="19"/>
  <c r="C5012" i="19"/>
  <c r="D5012" i="19"/>
  <c r="E5012" i="19"/>
  <c r="F5012" i="19" s="1"/>
  <c r="B5013" i="19"/>
  <c r="C5013" i="19"/>
  <c r="D5013" i="19"/>
  <c r="A5013" i="19" s="1"/>
  <c r="E5013" i="19"/>
  <c r="F5013" i="19"/>
  <c r="B5014" i="19"/>
  <c r="C5014" i="19"/>
  <c r="A5014" i="19" s="1"/>
  <c r="D5014" i="19"/>
  <c r="E5014" i="19"/>
  <c r="F5014" i="19"/>
  <c r="B5015" i="19"/>
  <c r="C5015" i="19"/>
  <c r="D5015" i="19"/>
  <c r="E5015" i="19"/>
  <c r="F5015" i="19" s="1"/>
  <c r="A5016" i="19"/>
  <c r="B5016" i="19"/>
  <c r="C5016" i="19"/>
  <c r="D5016" i="19"/>
  <c r="E5016" i="19"/>
  <c r="F5016" i="19" s="1"/>
  <c r="A5017" i="19"/>
  <c r="B5017" i="19"/>
  <c r="C5017" i="19"/>
  <c r="D5017" i="19"/>
  <c r="E5017" i="19"/>
  <c r="F5017" i="19"/>
  <c r="B5018" i="19"/>
  <c r="C5018" i="19"/>
  <c r="A5018" i="19" s="1"/>
  <c r="D5018" i="19"/>
  <c r="E5018" i="19"/>
  <c r="F5018" i="19" s="1"/>
  <c r="B5019" i="19"/>
  <c r="A5019" i="19" s="1"/>
  <c r="C5019" i="19"/>
  <c r="D5019" i="19"/>
  <c r="E5019" i="19"/>
  <c r="F5019" i="19" s="1"/>
  <c r="A5020" i="19"/>
  <c r="B5020" i="19"/>
  <c r="C5020" i="19"/>
  <c r="D5020" i="19"/>
  <c r="E5020" i="19"/>
  <c r="F5020" i="19" s="1"/>
  <c r="B5021" i="19"/>
  <c r="C5021" i="19"/>
  <c r="D5021" i="19"/>
  <c r="A5021" i="19" s="1"/>
  <c r="E5021" i="19"/>
  <c r="F5021" i="19"/>
  <c r="A5022" i="19"/>
  <c r="B5022" i="19"/>
  <c r="C5022" i="19"/>
  <c r="D5022" i="19"/>
  <c r="E5022" i="19"/>
  <c r="F5022" i="19"/>
  <c r="B5023" i="19"/>
  <c r="C5023" i="19"/>
  <c r="D5023" i="19"/>
  <c r="E5023" i="19"/>
  <c r="F5023" i="19" s="1"/>
  <c r="B5024" i="19"/>
  <c r="A5024" i="19" s="1"/>
  <c r="C5024" i="19"/>
  <c r="D5024" i="19"/>
  <c r="E5024" i="19"/>
  <c r="F5024" i="19" s="1"/>
  <c r="A5025" i="19"/>
  <c r="B5025" i="19"/>
  <c r="C5025" i="19"/>
  <c r="D5025" i="19"/>
  <c r="E5025" i="19"/>
  <c r="F5025" i="19"/>
  <c r="B5026" i="19"/>
  <c r="C5026" i="19"/>
  <c r="A5026" i="19" s="1"/>
  <c r="D5026" i="19"/>
  <c r="E5026" i="19"/>
  <c r="F5026" i="19" s="1"/>
  <c r="B5027" i="19"/>
  <c r="A5027" i="19" s="1"/>
  <c r="C5027" i="19"/>
  <c r="D5027" i="19"/>
  <c r="E5027" i="19"/>
  <c r="F5027" i="19" s="1"/>
  <c r="B5028" i="19"/>
  <c r="A5028" i="19" s="1"/>
  <c r="C5028" i="19"/>
  <c r="D5028" i="19"/>
  <c r="E5028" i="19"/>
  <c r="F5028" i="19" s="1"/>
  <c r="B5029" i="19"/>
  <c r="C5029" i="19"/>
  <c r="D5029" i="19"/>
  <c r="E5029" i="19"/>
  <c r="F5029" i="19"/>
  <c r="A5030" i="19"/>
  <c r="B5030" i="19"/>
  <c r="C5030" i="19"/>
  <c r="D5030" i="19"/>
  <c r="E5030" i="19"/>
  <c r="F5030" i="19"/>
  <c r="B5031" i="19"/>
  <c r="C5031" i="19"/>
  <c r="D5031" i="19"/>
  <c r="E5031" i="19"/>
  <c r="F5031" i="19" s="1"/>
  <c r="B5032" i="19"/>
  <c r="A5032" i="19" s="1"/>
  <c r="C5032" i="19"/>
  <c r="D5032" i="19"/>
  <c r="E5032" i="19"/>
  <c r="F5032" i="19" s="1"/>
  <c r="B5033" i="19"/>
  <c r="C5033" i="19"/>
  <c r="A5033" i="19" s="1"/>
  <c r="D5033" i="19"/>
  <c r="E5033" i="19"/>
  <c r="F5033" i="19"/>
  <c r="A5034" i="19"/>
  <c r="B5034" i="19"/>
  <c r="C5034" i="19"/>
  <c r="D5034" i="19"/>
  <c r="E5034" i="19"/>
  <c r="F5034" i="19" s="1"/>
  <c r="B5035" i="19"/>
  <c r="A5035" i="19" s="1"/>
  <c r="C5035" i="19"/>
  <c r="D5035" i="19"/>
  <c r="E5035" i="19"/>
  <c r="F5035" i="19" s="1"/>
  <c r="A5036" i="19"/>
  <c r="B5036" i="19"/>
  <c r="C5036" i="19"/>
  <c r="D5036" i="19"/>
  <c r="E5036" i="19"/>
  <c r="F5036" i="19" s="1"/>
  <c r="B5037" i="19"/>
  <c r="C5037" i="19"/>
  <c r="D5037" i="19"/>
  <c r="E5037" i="19"/>
  <c r="F5037" i="19"/>
  <c r="B5038" i="19"/>
  <c r="C5038" i="19"/>
  <c r="A5038" i="19" s="1"/>
  <c r="D5038" i="19"/>
  <c r="E5038" i="19"/>
  <c r="F5038" i="19" s="1"/>
  <c r="B5039" i="19"/>
  <c r="C5039" i="19"/>
  <c r="D5039" i="19"/>
  <c r="E5039" i="19"/>
  <c r="F5039" i="19" s="1"/>
  <c r="B5040" i="19"/>
  <c r="A5040" i="19" s="1"/>
  <c r="C5040" i="19"/>
  <c r="D5040" i="19"/>
  <c r="E5040" i="19"/>
  <c r="F5040" i="19" s="1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 s="1"/>
  <c r="B5043" i="19"/>
  <c r="A5043" i="19" s="1"/>
  <c r="C5043" i="19"/>
  <c r="D5043" i="19"/>
  <c r="E5043" i="19"/>
  <c r="F5043" i="19" s="1"/>
  <c r="A5044" i="19"/>
  <c r="B5044" i="19"/>
  <c r="C5044" i="19"/>
  <c r="D5044" i="19"/>
  <c r="E5044" i="19"/>
  <c r="F5044" i="19" s="1"/>
  <c r="A5045" i="19"/>
  <c r="B5045" i="19"/>
  <c r="C5045" i="19"/>
  <c r="D5045" i="19"/>
  <c r="E5045" i="19"/>
  <c r="F5045" i="19"/>
  <c r="B5046" i="19"/>
  <c r="C5046" i="19"/>
  <c r="A5046" i="19" s="1"/>
  <c r="D5046" i="19"/>
  <c r="E5046" i="19"/>
  <c r="F5046" i="19"/>
  <c r="B5047" i="19"/>
  <c r="C5047" i="19"/>
  <c r="D5047" i="19"/>
  <c r="E5047" i="19"/>
  <c r="F5047" i="19" s="1"/>
  <c r="A5048" i="19"/>
  <c r="B5048" i="19"/>
  <c r="C5048" i="19"/>
  <c r="D5048" i="19"/>
  <c r="E5048" i="19"/>
  <c r="F5048" i="19" s="1"/>
  <c r="B5049" i="19"/>
  <c r="C5049" i="19"/>
  <c r="D5049" i="19"/>
  <c r="A5049" i="19" s="1"/>
  <c r="E5049" i="19"/>
  <c r="F5049" i="19"/>
  <c r="A5050" i="19"/>
  <c r="B5050" i="19"/>
  <c r="C5050" i="19"/>
  <c r="D5050" i="19"/>
  <c r="E5050" i="19"/>
  <c r="F5050" i="19"/>
  <c r="B5051" i="19"/>
  <c r="A5051" i="19" s="1"/>
  <c r="C5051" i="19"/>
  <c r="D5051" i="19"/>
  <c r="E5051" i="19"/>
  <c r="F5051" i="19" s="1"/>
  <c r="A5052" i="19"/>
  <c r="B5052" i="19"/>
  <c r="C5052" i="19"/>
  <c r="D5052" i="19"/>
  <c r="E5052" i="19"/>
  <c r="F5052" i="19" s="1"/>
  <c r="B5053" i="19"/>
  <c r="C5053" i="19"/>
  <c r="D5053" i="19"/>
  <c r="A5053" i="19" s="1"/>
  <c r="E5053" i="19"/>
  <c r="F5053" i="19"/>
  <c r="A5054" i="19"/>
  <c r="B5054" i="19"/>
  <c r="C5054" i="19"/>
  <c r="D5054" i="19"/>
  <c r="E5054" i="19"/>
  <c r="F5054" i="19"/>
  <c r="B5055" i="19"/>
  <c r="C5055" i="19"/>
  <c r="D5055" i="19"/>
  <c r="E5055" i="19"/>
  <c r="F5055" i="19" s="1"/>
  <c r="B5056" i="19"/>
  <c r="A5056" i="19" s="1"/>
  <c r="C5056" i="19"/>
  <c r="D5056" i="19"/>
  <c r="E5056" i="19"/>
  <c r="F5056" i="19" s="1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 s="1"/>
  <c r="B5059" i="19"/>
  <c r="A5059" i="19" s="1"/>
  <c r="C5059" i="19"/>
  <c r="D5059" i="19"/>
  <c r="E5059" i="19"/>
  <c r="F5059" i="19" s="1"/>
  <c r="B5060" i="19"/>
  <c r="A5060" i="19" s="1"/>
  <c r="C5060" i="19"/>
  <c r="D5060" i="19"/>
  <c r="E5060" i="19"/>
  <c r="F5060" i="19" s="1"/>
  <c r="B5061" i="19"/>
  <c r="C5061" i="19"/>
  <c r="D5061" i="19"/>
  <c r="E5061" i="19"/>
  <c r="F5061" i="19"/>
  <c r="A5062" i="19"/>
  <c r="B5062" i="19"/>
  <c r="C5062" i="19"/>
  <c r="D5062" i="19"/>
  <c r="E5062" i="19"/>
  <c r="F5062" i="19"/>
  <c r="B5063" i="19"/>
  <c r="C5063" i="19"/>
  <c r="D5063" i="19"/>
  <c r="E5063" i="19"/>
  <c r="F5063" i="19" s="1"/>
  <c r="B5064" i="19"/>
  <c r="A5064" i="19" s="1"/>
  <c r="C5064" i="19"/>
  <c r="D5064" i="19"/>
  <c r="E5064" i="19"/>
  <c r="F5064" i="19" s="1"/>
  <c r="B5065" i="19"/>
  <c r="C5065" i="19"/>
  <c r="A5065" i="19" s="1"/>
  <c r="D5065" i="19"/>
  <c r="E5065" i="19"/>
  <c r="F5065" i="19"/>
  <c r="A5066" i="19"/>
  <c r="B5066" i="19"/>
  <c r="C5066" i="19"/>
  <c r="D5066" i="19"/>
  <c r="E5066" i="19"/>
  <c r="F5066" i="19" s="1"/>
  <c r="B5067" i="19"/>
  <c r="A5067" i="19" s="1"/>
  <c r="C5067" i="19"/>
  <c r="D5067" i="19"/>
  <c r="E5067" i="19"/>
  <c r="F5067" i="19" s="1"/>
  <c r="A5068" i="19"/>
  <c r="B5068" i="19"/>
  <c r="C5068" i="19"/>
  <c r="D5068" i="19"/>
  <c r="E5068" i="19"/>
  <c r="F5068" i="19" s="1"/>
  <c r="B5069" i="19"/>
  <c r="C5069" i="19"/>
  <c r="D5069" i="19"/>
  <c r="E5069" i="19"/>
  <c r="F5069" i="19"/>
  <c r="B5070" i="19"/>
  <c r="C5070" i="19"/>
  <c r="A5070" i="19" s="1"/>
  <c r="D5070" i="19"/>
  <c r="E5070" i="19"/>
  <c r="F5070" i="19" s="1"/>
  <c r="B5071" i="19"/>
  <c r="C5071" i="19"/>
  <c r="D5071" i="19"/>
  <c r="E5071" i="19"/>
  <c r="F5071" i="19" s="1"/>
  <c r="B5072" i="19"/>
  <c r="A5072" i="19" s="1"/>
  <c r="C5072" i="19"/>
  <c r="D5072" i="19"/>
  <c r="E5072" i="19"/>
  <c r="F5072" i="19" s="1"/>
  <c r="A5073" i="19"/>
  <c r="B5073" i="19"/>
  <c r="C5073" i="19"/>
  <c r="D5073" i="19"/>
  <c r="E5073" i="19"/>
  <c r="F5073" i="19"/>
  <c r="B5074" i="19"/>
  <c r="C5074" i="19"/>
  <c r="A5074" i="19" s="1"/>
  <c r="D5074" i="19"/>
  <c r="E5074" i="19"/>
  <c r="F5074" i="19" s="1"/>
  <c r="B5075" i="19"/>
  <c r="C5075" i="19"/>
  <c r="D5075" i="19"/>
  <c r="E5075" i="19"/>
  <c r="F5075" i="19" s="1"/>
  <c r="A5076" i="19"/>
  <c r="B5076" i="19"/>
  <c r="C5076" i="19"/>
  <c r="D5076" i="19"/>
  <c r="E5076" i="19"/>
  <c r="F5076" i="19" s="1"/>
  <c r="A5077" i="19"/>
  <c r="B5077" i="19"/>
  <c r="C5077" i="19"/>
  <c r="D5077" i="19"/>
  <c r="E5077" i="19"/>
  <c r="F5077" i="19"/>
  <c r="B5078" i="19"/>
  <c r="C5078" i="19"/>
  <c r="A5078" i="19" s="1"/>
  <c r="D5078" i="19"/>
  <c r="E5078" i="19"/>
  <c r="F5078" i="19"/>
  <c r="B5079" i="19"/>
  <c r="C5079" i="19"/>
  <c r="D5079" i="19"/>
  <c r="E5079" i="19"/>
  <c r="F5079" i="19" s="1"/>
  <c r="B5080" i="19"/>
  <c r="A5080" i="19" s="1"/>
  <c r="C5080" i="19"/>
  <c r="D5080" i="19"/>
  <c r="E5080" i="19"/>
  <c r="F5080" i="19" s="1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B5083" i="19"/>
  <c r="A5083" i="19" s="1"/>
  <c r="C5083" i="19"/>
  <c r="D5083" i="19"/>
  <c r="E5083" i="19"/>
  <c r="F5083" i="19" s="1"/>
  <c r="A5084" i="19"/>
  <c r="B5084" i="19"/>
  <c r="C5084" i="19"/>
  <c r="D5084" i="19"/>
  <c r="E5084" i="19"/>
  <c r="F5084" i="19" s="1"/>
  <c r="B5085" i="19"/>
  <c r="C5085" i="19"/>
  <c r="D5085" i="19"/>
  <c r="A5085" i="19" s="1"/>
  <c r="E5085" i="19"/>
  <c r="F5085" i="19"/>
  <c r="A5086" i="19"/>
  <c r="B5086" i="19"/>
  <c r="C5086" i="19"/>
  <c r="D5086" i="19"/>
  <c r="E5086" i="19"/>
  <c r="F5086" i="19"/>
  <c r="B5087" i="19"/>
  <c r="C5087" i="19"/>
  <c r="D5087" i="19"/>
  <c r="E5087" i="19"/>
  <c r="F5087" i="19" s="1"/>
  <c r="B5088" i="19"/>
  <c r="A5088" i="19" s="1"/>
  <c r="C5088" i="19"/>
  <c r="D5088" i="19"/>
  <c r="E5088" i="19"/>
  <c r="F5088" i="19" s="1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 s="1"/>
  <c r="B5091" i="19"/>
  <c r="A5091" i="19" s="1"/>
  <c r="C5091" i="19"/>
  <c r="D5091" i="19"/>
  <c r="E5091" i="19"/>
  <c r="F5091" i="19" s="1"/>
  <c r="B5092" i="19"/>
  <c r="A5092" i="19" s="1"/>
  <c r="C5092" i="19"/>
  <c r="D5092" i="19"/>
  <c r="E5092" i="19"/>
  <c r="F5092" i="19" s="1"/>
  <c r="B5093" i="19"/>
  <c r="C5093" i="19"/>
  <c r="D5093" i="19"/>
  <c r="E5093" i="19"/>
  <c r="F5093" i="19"/>
  <c r="A5094" i="19"/>
  <c r="B5094" i="19"/>
  <c r="C5094" i="19"/>
  <c r="D5094" i="19"/>
  <c r="E5094" i="19"/>
  <c r="F5094" i="19"/>
  <c r="B5095" i="19"/>
  <c r="C5095" i="19"/>
  <c r="D5095" i="19"/>
  <c r="E5095" i="19"/>
  <c r="F5095" i="19" s="1"/>
  <c r="B5096" i="19"/>
  <c r="A5096" i="19" s="1"/>
  <c r="C5096" i="19"/>
  <c r="D5096" i="19"/>
  <c r="E5096" i="19"/>
  <c r="F5096" i="19" s="1"/>
  <c r="B5097" i="19"/>
  <c r="C5097" i="19"/>
  <c r="A5097" i="19" s="1"/>
  <c r="D5097" i="19"/>
  <c r="E5097" i="19"/>
  <c r="F5097" i="19"/>
  <c r="B5098" i="19"/>
  <c r="C5098" i="19"/>
  <c r="A5098" i="19" s="1"/>
  <c r="D5098" i="19"/>
  <c r="E5098" i="19"/>
  <c r="F5098" i="19" s="1"/>
  <c r="B5099" i="19"/>
  <c r="A5099" i="19" s="1"/>
  <c r="C5099" i="19"/>
  <c r="D5099" i="19"/>
  <c r="E5099" i="19"/>
  <c r="F5099" i="19" s="1"/>
  <c r="A5100" i="19"/>
  <c r="B5100" i="19"/>
  <c r="C5100" i="19"/>
  <c r="D5100" i="19"/>
  <c r="E5100" i="19"/>
  <c r="F5100" i="19" s="1"/>
  <c r="B5101" i="19"/>
  <c r="C5101" i="19"/>
  <c r="A5101" i="19" s="1"/>
  <c r="D5101" i="19"/>
  <c r="E5101" i="19"/>
  <c r="F5101" i="19"/>
  <c r="B5102" i="19"/>
  <c r="C5102" i="19"/>
  <c r="A5102" i="19" s="1"/>
  <c r="D5102" i="19"/>
  <c r="E5102" i="19"/>
  <c r="F5102" i="19"/>
  <c r="B5103" i="19"/>
  <c r="C5103" i="19"/>
  <c r="D5103" i="19"/>
  <c r="E5103" i="19"/>
  <c r="F5103" i="19" s="1"/>
  <c r="B5104" i="19"/>
  <c r="A5104" i="19" s="1"/>
  <c r="C5104" i="19"/>
  <c r="D5104" i="19"/>
  <c r="E5104" i="19"/>
  <c r="F5104" i="19" s="1"/>
  <c r="B5105" i="19"/>
  <c r="C5105" i="19"/>
  <c r="A5105" i="19" s="1"/>
  <c r="D5105" i="19"/>
  <c r="E5105" i="19"/>
  <c r="F5105" i="19"/>
  <c r="A5106" i="19"/>
  <c r="B5106" i="19"/>
  <c r="C5106" i="19"/>
  <c r="D5106" i="19"/>
  <c r="E5106" i="19"/>
  <c r="F5106" i="19" s="1"/>
  <c r="B5107" i="19"/>
  <c r="C5107" i="19"/>
  <c r="D5107" i="19"/>
  <c r="E5107" i="19"/>
  <c r="F5107" i="19" s="1"/>
  <c r="A5108" i="19"/>
  <c r="B5108" i="19"/>
  <c r="C5108" i="19"/>
  <c r="D5108" i="19"/>
  <c r="E5108" i="19"/>
  <c r="F5108" i="19" s="1"/>
  <c r="A5109" i="19"/>
  <c r="B5109" i="19"/>
  <c r="C5109" i="19"/>
  <c r="D5109" i="19"/>
  <c r="E5109" i="19"/>
  <c r="F5109" i="19"/>
  <c r="B5110" i="19"/>
  <c r="C5110" i="19"/>
  <c r="A5110" i="19" s="1"/>
  <c r="D5110" i="19"/>
  <c r="E5110" i="19"/>
  <c r="F5110" i="19"/>
  <c r="B5111" i="19"/>
  <c r="C5111" i="19"/>
  <c r="D5111" i="19"/>
  <c r="E5111" i="19"/>
  <c r="F5111" i="19" s="1"/>
  <c r="B5112" i="19"/>
  <c r="A5112" i="19" s="1"/>
  <c r="C5112" i="19"/>
  <c r="D5112" i="19"/>
  <c r="E5112" i="19"/>
  <c r="F5112" i="19" s="1"/>
  <c r="B5113" i="19"/>
  <c r="C5113" i="19"/>
  <c r="A5113" i="19" s="1"/>
  <c r="D5113" i="19"/>
  <c r="E5113" i="19"/>
  <c r="F5113" i="19"/>
  <c r="A5114" i="19"/>
  <c r="B5114" i="19"/>
  <c r="C5114" i="19"/>
  <c r="D5114" i="19"/>
  <c r="E5114" i="19"/>
  <c r="F5114" i="19"/>
  <c r="B5115" i="19"/>
  <c r="A5115" i="19" s="1"/>
  <c r="C5115" i="19"/>
  <c r="D5115" i="19"/>
  <c r="E5115" i="19"/>
  <c r="F5115" i="19" s="1"/>
  <c r="A5116" i="19"/>
  <c r="B5116" i="19"/>
  <c r="C5116" i="19"/>
  <c r="D5116" i="19"/>
  <c r="E5116" i="19"/>
  <c r="F5116" i="19" s="1"/>
  <c r="B5117" i="19"/>
  <c r="C5117" i="19"/>
  <c r="D5117" i="19"/>
  <c r="A5117" i="19" s="1"/>
  <c r="E5117" i="19"/>
  <c r="F5117" i="19"/>
  <c r="A5118" i="19"/>
  <c r="B5118" i="19"/>
  <c r="C5118" i="19"/>
  <c r="D5118" i="19"/>
  <c r="E5118" i="19"/>
  <c r="F5118" i="19"/>
  <c r="B5119" i="19"/>
  <c r="C5119" i="19"/>
  <c r="D5119" i="19"/>
  <c r="E5119" i="19"/>
  <c r="F5119" i="19" s="1"/>
  <c r="B5120" i="19"/>
  <c r="A5120" i="19" s="1"/>
  <c r="C5120" i="19"/>
  <c r="D5120" i="19"/>
  <c r="E5120" i="19"/>
  <c r="F5120" i="19" s="1"/>
  <c r="B5121" i="19"/>
  <c r="C5121" i="19"/>
  <c r="A5121" i="19" s="1"/>
  <c r="D5121" i="19"/>
  <c r="E5121" i="19"/>
  <c r="F5121" i="19"/>
  <c r="A5122" i="19"/>
  <c r="B5122" i="19"/>
  <c r="C5122" i="19"/>
  <c r="D5122" i="19"/>
  <c r="E5122" i="19"/>
  <c r="F5122" i="19" s="1"/>
  <c r="B5123" i="19"/>
  <c r="A5123" i="19" s="1"/>
  <c r="C5123" i="19"/>
  <c r="D5123" i="19"/>
  <c r="E5123" i="19"/>
  <c r="F5123" i="19" s="1"/>
  <c r="A5124" i="19"/>
  <c r="B5124" i="19"/>
  <c r="C5124" i="19"/>
  <c r="D5124" i="19"/>
  <c r="E5124" i="19"/>
  <c r="F5124" i="19" s="1"/>
  <c r="B5125" i="19"/>
  <c r="C5125" i="19"/>
  <c r="D5125" i="19"/>
  <c r="E5125" i="19"/>
  <c r="F5125" i="19"/>
  <c r="A5126" i="19"/>
  <c r="B5126" i="19"/>
  <c r="C5126" i="19"/>
  <c r="D5126" i="19"/>
  <c r="E5126" i="19"/>
  <c r="F5126" i="19"/>
  <c r="B5127" i="19"/>
  <c r="A5127" i="19" s="1"/>
  <c r="C5127" i="19"/>
  <c r="D5127" i="19"/>
  <c r="E5127" i="19"/>
  <c r="F5127" i="19" s="1"/>
  <c r="B5128" i="19"/>
  <c r="A5128" i="19" s="1"/>
  <c r="C5128" i="19"/>
  <c r="D5128" i="19"/>
  <c r="E5128" i="19"/>
  <c r="F5128" i="19" s="1"/>
  <c r="A5129" i="19"/>
  <c r="B5129" i="19"/>
  <c r="C5129" i="19"/>
  <c r="D5129" i="19"/>
  <c r="E5129" i="19"/>
  <c r="F5129" i="19"/>
  <c r="B5130" i="19"/>
  <c r="C5130" i="19"/>
  <c r="A5130" i="19" s="1"/>
  <c r="D5130" i="19"/>
  <c r="E5130" i="19"/>
  <c r="F5130" i="19" s="1"/>
  <c r="B5131" i="19"/>
  <c r="A5131" i="19" s="1"/>
  <c r="C5131" i="19"/>
  <c r="D5131" i="19"/>
  <c r="E5131" i="19"/>
  <c r="F5131" i="19" s="1"/>
  <c r="A5132" i="19"/>
  <c r="B5132" i="19"/>
  <c r="C5132" i="19"/>
  <c r="D5132" i="19"/>
  <c r="E5132" i="19"/>
  <c r="F5132" i="19" s="1"/>
  <c r="B5133" i="19"/>
  <c r="C5133" i="19"/>
  <c r="A5133" i="19" s="1"/>
  <c r="D5133" i="19"/>
  <c r="E5133" i="19"/>
  <c r="F5133" i="19"/>
  <c r="B5134" i="19"/>
  <c r="C5134" i="19"/>
  <c r="A5134" i="19" s="1"/>
  <c r="D5134" i="19"/>
  <c r="E5134" i="19"/>
  <c r="F5134" i="19"/>
  <c r="B5135" i="19"/>
  <c r="C5135" i="19"/>
  <c r="D5135" i="19"/>
  <c r="E5135" i="19"/>
  <c r="F5135" i="19" s="1"/>
  <c r="B5136" i="19"/>
  <c r="A5136" i="19" s="1"/>
  <c r="C5136" i="19"/>
  <c r="D5136" i="19"/>
  <c r="E5136" i="19"/>
  <c r="F5136" i="19" s="1"/>
  <c r="B5137" i="19"/>
  <c r="C5137" i="19"/>
  <c r="A5137" i="19" s="1"/>
  <c r="D5137" i="19"/>
  <c r="E5137" i="19"/>
  <c r="F5137" i="19"/>
  <c r="A5138" i="19"/>
  <c r="B5138" i="19"/>
  <c r="C5138" i="19"/>
  <c r="D5138" i="19"/>
  <c r="E5138" i="19"/>
  <c r="F5138" i="19" s="1"/>
  <c r="B5139" i="19"/>
  <c r="C5139" i="19"/>
  <c r="D5139" i="19"/>
  <c r="E5139" i="19"/>
  <c r="F5139" i="19" s="1"/>
  <c r="A5140" i="19"/>
  <c r="B5140" i="19"/>
  <c r="C5140" i="19"/>
  <c r="D5140" i="19"/>
  <c r="E5140" i="19"/>
  <c r="F5140" i="19" s="1"/>
  <c r="A5141" i="19"/>
  <c r="B5141" i="19"/>
  <c r="C5141" i="19"/>
  <c r="D5141" i="19"/>
  <c r="E5141" i="19"/>
  <c r="F5141" i="19"/>
  <c r="B5142" i="19"/>
  <c r="C5142" i="19"/>
  <c r="A5142" i="19" s="1"/>
  <c r="D5142" i="19"/>
  <c r="E5142" i="19"/>
  <c r="F5142" i="19"/>
  <c r="B5143" i="19"/>
  <c r="C5143" i="19"/>
  <c r="D5143" i="19"/>
  <c r="E5143" i="19"/>
  <c r="F5143" i="19" s="1"/>
  <c r="B5144" i="19"/>
  <c r="A5144" i="19" s="1"/>
  <c r="C5144" i="19"/>
  <c r="D5144" i="19"/>
  <c r="E5144" i="19"/>
  <c r="F5144" i="19" s="1"/>
  <c r="B5145" i="19"/>
  <c r="C5145" i="19"/>
  <c r="A5145" i="19" s="1"/>
  <c r="D5145" i="19"/>
  <c r="E5145" i="19"/>
  <c r="F5145" i="19"/>
  <c r="A5146" i="19"/>
  <c r="B5146" i="19"/>
  <c r="C5146" i="19"/>
  <c r="D5146" i="19"/>
  <c r="E5146" i="19"/>
  <c r="F5146" i="19" s="1"/>
  <c r="B5147" i="19"/>
  <c r="A5147" i="19" s="1"/>
  <c r="C5147" i="19"/>
  <c r="D5147" i="19"/>
  <c r="E5147" i="19"/>
  <c r="F5147" i="19" s="1"/>
  <c r="A5148" i="19"/>
  <c r="B5148" i="19"/>
  <c r="C5148" i="19"/>
  <c r="D5148" i="19"/>
  <c r="E5148" i="19"/>
  <c r="F5148" i="19" s="1"/>
  <c r="B5149" i="19"/>
  <c r="C5149" i="19"/>
  <c r="D5149" i="19"/>
  <c r="E5149" i="19"/>
  <c r="F5149" i="19"/>
  <c r="A5150" i="19"/>
  <c r="B5150" i="19"/>
  <c r="C5150" i="19"/>
  <c r="D5150" i="19"/>
  <c r="E5150" i="19"/>
  <c r="F5150" i="19"/>
  <c r="B5151" i="19"/>
  <c r="C5151" i="19"/>
  <c r="D5151" i="19"/>
  <c r="E5151" i="19"/>
  <c r="F5151" i="19" s="1"/>
  <c r="B5152" i="19"/>
  <c r="A5152" i="19" s="1"/>
  <c r="C5152" i="19"/>
  <c r="D5152" i="19"/>
  <c r="E5152" i="19"/>
  <c r="F5152" i="19" s="1"/>
  <c r="B5153" i="19"/>
  <c r="C5153" i="19"/>
  <c r="A5153" i="19" s="1"/>
  <c r="D5153" i="19"/>
  <c r="E5153" i="19"/>
  <c r="F5153" i="19"/>
  <c r="A5154" i="19"/>
  <c r="B5154" i="19"/>
  <c r="C5154" i="19"/>
  <c r="D5154" i="19"/>
  <c r="E5154" i="19"/>
  <c r="F5154" i="19" s="1"/>
  <c r="B5155" i="19"/>
  <c r="A5155" i="19" s="1"/>
  <c r="C5155" i="19"/>
  <c r="D5155" i="19"/>
  <c r="E5155" i="19"/>
  <c r="F5155" i="19" s="1"/>
  <c r="A5156" i="19"/>
  <c r="B5156" i="19"/>
  <c r="C5156" i="19"/>
  <c r="D5156" i="19"/>
  <c r="E5156" i="19"/>
  <c r="F5156" i="19" s="1"/>
  <c r="B5157" i="19"/>
  <c r="C5157" i="19"/>
  <c r="D5157" i="19"/>
  <c r="A5157" i="19" s="1"/>
  <c r="E5157" i="19"/>
  <c r="F5157" i="19"/>
  <c r="B5158" i="19"/>
  <c r="C5158" i="19"/>
  <c r="A5158" i="19" s="1"/>
  <c r="D5158" i="19"/>
  <c r="E5158" i="19"/>
  <c r="F5158" i="19"/>
  <c r="B5159" i="19"/>
  <c r="C5159" i="19"/>
  <c r="D5159" i="19"/>
  <c r="E5159" i="19"/>
  <c r="F5159" i="19" s="1"/>
  <c r="B5160" i="19"/>
  <c r="A5160" i="19" s="1"/>
  <c r="C5160" i="19"/>
  <c r="D5160" i="19"/>
  <c r="E5160" i="19"/>
  <c r="F5160" i="19" s="1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 s="1"/>
  <c r="B5163" i="19"/>
  <c r="A5163" i="19" s="1"/>
  <c r="C5163" i="19"/>
  <c r="D5163" i="19"/>
  <c r="E5163" i="19"/>
  <c r="F5163" i="19" s="1"/>
  <c r="A5164" i="19"/>
  <c r="B5164" i="19"/>
  <c r="C5164" i="19"/>
  <c r="D5164" i="19"/>
  <c r="E5164" i="19"/>
  <c r="F5164" i="19" s="1"/>
  <c r="B5165" i="19"/>
  <c r="C5165" i="19"/>
  <c r="D5165" i="19"/>
  <c r="E5165" i="19"/>
  <c r="F5165" i="19"/>
  <c r="A5166" i="19"/>
  <c r="B5166" i="19"/>
  <c r="C5166" i="19"/>
  <c r="D5166" i="19"/>
  <c r="E5166" i="19"/>
  <c r="F5166" i="19"/>
  <c r="B5167" i="19"/>
  <c r="C5167" i="19"/>
  <c r="D5167" i="19"/>
  <c r="E5167" i="19"/>
  <c r="F5167" i="19" s="1"/>
  <c r="B5168" i="19"/>
  <c r="A5168" i="19" s="1"/>
  <c r="C5168" i="19"/>
  <c r="D5168" i="19"/>
  <c r="E5168" i="19"/>
  <c r="F5168" i="19" s="1"/>
  <c r="B5169" i="19"/>
  <c r="C5169" i="19"/>
  <c r="A5169" i="19" s="1"/>
  <c r="D5169" i="19"/>
  <c r="E5169" i="19"/>
  <c r="F5169" i="19"/>
  <c r="B5170" i="19"/>
  <c r="C5170" i="19"/>
  <c r="A5170" i="19" s="1"/>
  <c r="D5170" i="19"/>
  <c r="E5170" i="19"/>
  <c r="F5170" i="19" s="1"/>
  <c r="B5171" i="19"/>
  <c r="C5171" i="19"/>
  <c r="D5171" i="19"/>
  <c r="E5171" i="19"/>
  <c r="F5171" i="19" s="1"/>
  <c r="A5172" i="19"/>
  <c r="B5172" i="19"/>
  <c r="C5172" i="19"/>
  <c r="D5172" i="19"/>
  <c r="E5172" i="19"/>
  <c r="F5172" i="19" s="1"/>
  <c r="B5173" i="19"/>
  <c r="C5173" i="19"/>
  <c r="D5173" i="19"/>
  <c r="A5173" i="19" s="1"/>
  <c r="E5173" i="19"/>
  <c r="F5173" i="19"/>
  <c r="B5174" i="19"/>
  <c r="C5174" i="19"/>
  <c r="A5174" i="19" s="1"/>
  <c r="D5174" i="19"/>
  <c r="E5174" i="19"/>
  <c r="F5174" i="19"/>
  <c r="B5175" i="19"/>
  <c r="C5175" i="19"/>
  <c r="D5175" i="19"/>
  <c r="E5175" i="19"/>
  <c r="F5175" i="19" s="1"/>
  <c r="B5176" i="19"/>
  <c r="A5176" i="19" s="1"/>
  <c r="C5176" i="19"/>
  <c r="D5176" i="19"/>
  <c r="E5176" i="19"/>
  <c r="F5176" i="19" s="1"/>
  <c r="B5177" i="19"/>
  <c r="C5177" i="19"/>
  <c r="A5177" i="19" s="1"/>
  <c r="D5177" i="19"/>
  <c r="E5177" i="19"/>
  <c r="F5177" i="19"/>
  <c r="B5178" i="19"/>
  <c r="C5178" i="19"/>
  <c r="A5178" i="19" s="1"/>
  <c r="D5178" i="19"/>
  <c r="E5178" i="19"/>
  <c r="F5178" i="19" s="1"/>
  <c r="B5179" i="19"/>
  <c r="A5179" i="19" s="1"/>
  <c r="C5179" i="19"/>
  <c r="D5179" i="19"/>
  <c r="E5179" i="19"/>
  <c r="F5179" i="19" s="1"/>
  <c r="A5180" i="19"/>
  <c r="B5180" i="19"/>
  <c r="C5180" i="19"/>
  <c r="D5180" i="19"/>
  <c r="E5180" i="19"/>
  <c r="F5180" i="19" s="1"/>
  <c r="B5181" i="19"/>
  <c r="C5181" i="19"/>
  <c r="D5181" i="19"/>
  <c r="E5181" i="19"/>
  <c r="F5181" i="19"/>
  <c r="A5182" i="19"/>
  <c r="B5182" i="19"/>
  <c r="C5182" i="19"/>
  <c r="D5182" i="19"/>
  <c r="E5182" i="19"/>
  <c r="F5182" i="19"/>
  <c r="B5183" i="19"/>
  <c r="C5183" i="19"/>
  <c r="D5183" i="19"/>
  <c r="E5183" i="19"/>
  <c r="F5183" i="19" s="1"/>
  <c r="B5184" i="19"/>
  <c r="A5184" i="19" s="1"/>
  <c r="C5184" i="19"/>
  <c r="D5184" i="19"/>
  <c r="E5184" i="19"/>
  <c r="F5184" i="19" s="1"/>
  <c r="B5185" i="19"/>
  <c r="C5185" i="19"/>
  <c r="A5185" i="19" s="1"/>
  <c r="D5185" i="19"/>
  <c r="E5185" i="19"/>
  <c r="F5185" i="19"/>
  <c r="B5186" i="19"/>
  <c r="C5186" i="19"/>
  <c r="A5186" i="19" s="1"/>
  <c r="D5186" i="19"/>
  <c r="E5186" i="19"/>
  <c r="F5186" i="19" s="1"/>
  <c r="B5187" i="19"/>
  <c r="A5187" i="19" s="1"/>
  <c r="C5187" i="19"/>
  <c r="D5187" i="19"/>
  <c r="E5187" i="19"/>
  <c r="F5187" i="19" s="1"/>
  <c r="A5188" i="19"/>
  <c r="B5188" i="19"/>
  <c r="C5188" i="19"/>
  <c r="D5188" i="19"/>
  <c r="E5188" i="19"/>
  <c r="F5188" i="19" s="1"/>
  <c r="B5189" i="19"/>
  <c r="C5189" i="19"/>
  <c r="D5189" i="19"/>
  <c r="A5189" i="19" s="1"/>
  <c r="E5189" i="19"/>
  <c r="F5189" i="19"/>
  <c r="B5190" i="19"/>
  <c r="C5190" i="19"/>
  <c r="A5190" i="19" s="1"/>
  <c r="D5190" i="19"/>
  <c r="E5190" i="19"/>
  <c r="F5190" i="19"/>
  <c r="B5191" i="19"/>
  <c r="C5191" i="19"/>
  <c r="D5191" i="19"/>
  <c r="E5191" i="19"/>
  <c r="F5191" i="19" s="1"/>
  <c r="B5192" i="19"/>
  <c r="A5192" i="19" s="1"/>
  <c r="C5192" i="19"/>
  <c r="D5192" i="19"/>
  <c r="E5192" i="19"/>
  <c r="F5192" i="19" s="1"/>
  <c r="B5193" i="19"/>
  <c r="C5193" i="19"/>
  <c r="A5193" i="19" s="1"/>
  <c r="D5193" i="19"/>
  <c r="E5193" i="19"/>
  <c r="F5193" i="19"/>
  <c r="A5194" i="19"/>
  <c r="B5194" i="19"/>
  <c r="C5194" i="19"/>
  <c r="D5194" i="19"/>
  <c r="E5194" i="19"/>
  <c r="F5194" i="19" s="1"/>
  <c r="B5195" i="19"/>
  <c r="A5195" i="19" s="1"/>
  <c r="C5195" i="19"/>
  <c r="D5195" i="19"/>
  <c r="E5195" i="19"/>
  <c r="F5195" i="19" s="1"/>
  <c r="A5196" i="19"/>
  <c r="B5196" i="19"/>
  <c r="C5196" i="19"/>
  <c r="D5196" i="19"/>
  <c r="E5196" i="19"/>
  <c r="F5196" i="19" s="1"/>
  <c r="B5197" i="19"/>
  <c r="C5197" i="19"/>
  <c r="D5197" i="19"/>
  <c r="E5197" i="19"/>
  <c r="F5197" i="19"/>
  <c r="A5198" i="19"/>
  <c r="B5198" i="19"/>
  <c r="C5198" i="19"/>
  <c r="D5198" i="19"/>
  <c r="E5198" i="19"/>
  <c r="F5198" i="19"/>
  <c r="B5199" i="19"/>
  <c r="C5199" i="19"/>
  <c r="D5199" i="19"/>
  <c r="E5199" i="19"/>
  <c r="F5199" i="19" s="1"/>
  <c r="B5200" i="19"/>
  <c r="A5200" i="19" s="1"/>
  <c r="C5200" i="19"/>
  <c r="D5200" i="19"/>
  <c r="E5200" i="19"/>
  <c r="F5200" i="19" s="1"/>
  <c r="A5201" i="19"/>
  <c r="B5201" i="19"/>
  <c r="C5201" i="19"/>
  <c r="D5201" i="19"/>
  <c r="E5201" i="19"/>
  <c r="F5201" i="19"/>
  <c r="B5202" i="19"/>
  <c r="C5202" i="19"/>
  <c r="A5202" i="19" s="1"/>
  <c r="D5202" i="19"/>
  <c r="E5202" i="19"/>
  <c r="F5202" i="19" s="1"/>
  <c r="B5203" i="19"/>
  <c r="C5203" i="19"/>
  <c r="D5203" i="19"/>
  <c r="E5203" i="19"/>
  <c r="F5203" i="19" s="1"/>
  <c r="A5204" i="19"/>
  <c r="B5204" i="19"/>
  <c r="C5204" i="19"/>
  <c r="D5204" i="19"/>
  <c r="E5204" i="19"/>
  <c r="F5204" i="19" s="1"/>
  <c r="A5205" i="19"/>
  <c r="B5205" i="19"/>
  <c r="C5205" i="19"/>
  <c r="D5205" i="19"/>
  <c r="E5205" i="19"/>
  <c r="F5205" i="19"/>
  <c r="B5206" i="19"/>
  <c r="C5206" i="19"/>
  <c r="A5206" i="19" s="1"/>
  <c r="D5206" i="19"/>
  <c r="E5206" i="19"/>
  <c r="F5206" i="19"/>
  <c r="B5207" i="19"/>
  <c r="C5207" i="19"/>
  <c r="D5207" i="19"/>
  <c r="E5207" i="19"/>
  <c r="F5207" i="19" s="1"/>
  <c r="B5208" i="19"/>
  <c r="A5208" i="19" s="1"/>
  <c r="C5208" i="19"/>
  <c r="D5208" i="19"/>
  <c r="E5208" i="19"/>
  <c r="F5208" i="19" s="1"/>
  <c r="B5209" i="19"/>
  <c r="C5209" i="19"/>
  <c r="A5209" i="19" s="1"/>
  <c r="D5209" i="19"/>
  <c r="E5209" i="19"/>
  <c r="F5209" i="19"/>
  <c r="B5210" i="19"/>
  <c r="C5210" i="19"/>
  <c r="A5210" i="19" s="1"/>
  <c r="D5210" i="19"/>
  <c r="E5210" i="19"/>
  <c r="F5210" i="19" s="1"/>
  <c r="B5211" i="19"/>
  <c r="A5211" i="19" s="1"/>
  <c r="C5211" i="19"/>
  <c r="D5211" i="19"/>
  <c r="E5211" i="19"/>
  <c r="F5211" i="19" s="1"/>
  <c r="A5212" i="19"/>
  <c r="B5212" i="19"/>
  <c r="C5212" i="19"/>
  <c r="D5212" i="19"/>
  <c r="E5212" i="19"/>
  <c r="F5212" i="19" s="1"/>
  <c r="B5213" i="19"/>
  <c r="C5213" i="19"/>
  <c r="D5213" i="19"/>
  <c r="E5213" i="19"/>
  <c r="F5213" i="19"/>
  <c r="A5214" i="19"/>
  <c r="B5214" i="19"/>
  <c r="C5214" i="19"/>
  <c r="D5214" i="19"/>
  <c r="E5214" i="19"/>
  <c r="F5214" i="19"/>
  <c r="B5215" i="19"/>
  <c r="C5215" i="19"/>
  <c r="D5215" i="19"/>
  <c r="E5215" i="19"/>
  <c r="F5215" i="19" s="1"/>
  <c r="B5216" i="19"/>
  <c r="A5216" i="19" s="1"/>
  <c r="C5216" i="19"/>
  <c r="D5216" i="19"/>
  <c r="E5216" i="19"/>
  <c r="F5216" i="19" s="1"/>
  <c r="A5217" i="19"/>
  <c r="B5217" i="19"/>
  <c r="C5217" i="19"/>
  <c r="D5217" i="19"/>
  <c r="E5217" i="19"/>
  <c r="F5217" i="19"/>
  <c r="B5218" i="19"/>
  <c r="C5218" i="19"/>
  <c r="A5218" i="19" s="1"/>
  <c r="D5218" i="19"/>
  <c r="E5218" i="19"/>
  <c r="F5218" i="19" s="1"/>
  <c r="B5219" i="19"/>
  <c r="A5219" i="19" s="1"/>
  <c r="C5219" i="19"/>
  <c r="D5219" i="19"/>
  <c r="E5219" i="19"/>
  <c r="F5219" i="19" s="1"/>
  <c r="B5220" i="19"/>
  <c r="A5220" i="19" s="1"/>
  <c r="C5220" i="19"/>
  <c r="D5220" i="19"/>
  <c r="E5220" i="19"/>
  <c r="F5220" i="19" s="1"/>
  <c r="B5221" i="19"/>
  <c r="C5221" i="19"/>
  <c r="D5221" i="19"/>
  <c r="A5221" i="19" s="1"/>
  <c r="E5221" i="19"/>
  <c r="F5221" i="19"/>
  <c r="B5222" i="19"/>
  <c r="C5222" i="19"/>
  <c r="A5222" i="19" s="1"/>
  <c r="D5222" i="19"/>
  <c r="E5222" i="19"/>
  <c r="F5222" i="19"/>
  <c r="B5223" i="19"/>
  <c r="C5223" i="19"/>
  <c r="D5223" i="19"/>
  <c r="E5223" i="19"/>
  <c r="F5223" i="19" s="1"/>
  <c r="B5224" i="19"/>
  <c r="A5224" i="19" s="1"/>
  <c r="C5224" i="19"/>
  <c r="D5224" i="19"/>
  <c r="E5224" i="19"/>
  <c r="F5224" i="19" s="1"/>
  <c r="B5225" i="19"/>
  <c r="C5225" i="19"/>
  <c r="A5225" i="19" s="1"/>
  <c r="D5225" i="19"/>
  <c r="E5225" i="19"/>
  <c r="F5225" i="19"/>
  <c r="A5226" i="19"/>
  <c r="B5226" i="19"/>
  <c r="C5226" i="19"/>
  <c r="D5226" i="19"/>
  <c r="E5226" i="19"/>
  <c r="F5226" i="19" s="1"/>
  <c r="B5227" i="19"/>
  <c r="C5227" i="19"/>
  <c r="A5227" i="19" s="1"/>
  <c r="D5227" i="19"/>
  <c r="E5227" i="19"/>
  <c r="F5227" i="19" s="1"/>
  <c r="B5228" i="19"/>
  <c r="C5228" i="19"/>
  <c r="D5228" i="19"/>
  <c r="E5228" i="19"/>
  <c r="F5228" i="19" s="1"/>
  <c r="B5229" i="19"/>
  <c r="C5229" i="19"/>
  <c r="A5229" i="19" s="1"/>
  <c r="D5229" i="19"/>
  <c r="E5229" i="19"/>
  <c r="F5229" i="19" s="1"/>
  <c r="A5230" i="19"/>
  <c r="B5230" i="19"/>
  <c r="C5230" i="19"/>
  <c r="D5230" i="19"/>
  <c r="E5230" i="19"/>
  <c r="F5230" i="19" s="1"/>
  <c r="A5231" i="19"/>
  <c r="B5231" i="19"/>
  <c r="C5231" i="19"/>
  <c r="D5231" i="19"/>
  <c r="E5231" i="19"/>
  <c r="F5231" i="19" s="1"/>
  <c r="B5232" i="19"/>
  <c r="C5232" i="19"/>
  <c r="D5232" i="19"/>
  <c r="E5232" i="19"/>
  <c r="F5232" i="19" s="1"/>
  <c r="B5233" i="19"/>
  <c r="C5233" i="19"/>
  <c r="A5233" i="19" s="1"/>
  <c r="D5233" i="19"/>
  <c r="E5233" i="19"/>
  <c r="F5233" i="19" s="1"/>
  <c r="B5234" i="19"/>
  <c r="C5234" i="19"/>
  <c r="A5234" i="19" s="1"/>
  <c r="D5234" i="19"/>
  <c r="E5234" i="19"/>
  <c r="F5234" i="19"/>
  <c r="B5235" i="19"/>
  <c r="C5235" i="19"/>
  <c r="A5235" i="19" s="1"/>
  <c r="D5235" i="19"/>
  <c r="E5235" i="19"/>
  <c r="F5235" i="19" s="1"/>
  <c r="B5236" i="19"/>
  <c r="C5236" i="19"/>
  <c r="D5236" i="19"/>
  <c r="E5236" i="19"/>
  <c r="F5236" i="19" s="1"/>
  <c r="B5237" i="19"/>
  <c r="C5237" i="19"/>
  <c r="A5237" i="19" s="1"/>
  <c r="D5237" i="19"/>
  <c r="E5237" i="19"/>
  <c r="F5237" i="19"/>
  <c r="A5238" i="19"/>
  <c r="B5238" i="19"/>
  <c r="C5238" i="19"/>
  <c r="D5238" i="19"/>
  <c r="E5238" i="19"/>
  <c r="F5238" i="19" s="1"/>
  <c r="A5239" i="19"/>
  <c r="B5239" i="19"/>
  <c r="C5239" i="19"/>
  <c r="D5239" i="19"/>
  <c r="E5239" i="19"/>
  <c r="F5239" i="19" s="1"/>
  <c r="B5240" i="19"/>
  <c r="C5240" i="19"/>
  <c r="D5240" i="19"/>
  <c r="E5240" i="19"/>
  <c r="F5240" i="19" s="1"/>
  <c r="B5241" i="19"/>
  <c r="C5241" i="19"/>
  <c r="A5241" i="19" s="1"/>
  <c r="D5241" i="19"/>
  <c r="E5241" i="19"/>
  <c r="F5241" i="19" s="1"/>
  <c r="B5242" i="19"/>
  <c r="C5242" i="19"/>
  <c r="A5242" i="19" s="1"/>
  <c r="D5242" i="19"/>
  <c r="E5242" i="19"/>
  <c r="F5242" i="19" s="1"/>
  <c r="B5243" i="19"/>
  <c r="C5243" i="19"/>
  <c r="A5243" i="19" s="1"/>
  <c r="D5243" i="19"/>
  <c r="E5243" i="19"/>
  <c r="F5243" i="19" s="1"/>
  <c r="B5244" i="19"/>
  <c r="A5244" i="19" s="1"/>
  <c r="C5244" i="19"/>
  <c r="D5244" i="19"/>
  <c r="E5244" i="19"/>
  <c r="F5244" i="19" s="1"/>
  <c r="B5245" i="19"/>
  <c r="C5245" i="19"/>
  <c r="A5245" i="19" s="1"/>
  <c r="D5245" i="19"/>
  <c r="E5245" i="19"/>
  <c r="F5245" i="19" s="1"/>
  <c r="B5246" i="19"/>
  <c r="C5246" i="19"/>
  <c r="A5246" i="19" s="1"/>
  <c r="D5246" i="19"/>
  <c r="E5246" i="19"/>
  <c r="F5246" i="19" s="1"/>
  <c r="B5247" i="19"/>
  <c r="C5247" i="19"/>
  <c r="A5247" i="19" s="1"/>
  <c r="D5247" i="19"/>
  <c r="E5247" i="19"/>
  <c r="F5247" i="19" s="1"/>
  <c r="A5248" i="19"/>
  <c r="B5248" i="19"/>
  <c r="C5248" i="19"/>
  <c r="D5248" i="19"/>
  <c r="E5248" i="19"/>
  <c r="F5248" i="19" s="1"/>
  <c r="B5249" i="19"/>
  <c r="C5249" i="19"/>
  <c r="D5249" i="19"/>
  <c r="A5249" i="19" s="1"/>
  <c r="E5249" i="19"/>
  <c r="F5249" i="19" s="1"/>
  <c r="B5250" i="19"/>
  <c r="C5250" i="19"/>
  <c r="A5250" i="19" s="1"/>
  <c r="D5250" i="19"/>
  <c r="E5250" i="19"/>
  <c r="F5250" i="19"/>
  <c r="A5251" i="19"/>
  <c r="B5251" i="19"/>
  <c r="C5251" i="19"/>
  <c r="D5251" i="19"/>
  <c r="E5251" i="19"/>
  <c r="F5251" i="19" s="1"/>
  <c r="B5252" i="19"/>
  <c r="A5252" i="19" s="1"/>
  <c r="C5252" i="19"/>
  <c r="D5252" i="19"/>
  <c r="E5252" i="19"/>
  <c r="F5252" i="19" s="1"/>
  <c r="B5253" i="19"/>
  <c r="C5253" i="19"/>
  <c r="A5253" i="19" s="1"/>
  <c r="D5253" i="19"/>
  <c r="E5253" i="19"/>
  <c r="F5253" i="19" s="1"/>
  <c r="A5254" i="19"/>
  <c r="B5254" i="19"/>
  <c r="C5254" i="19"/>
  <c r="D5254" i="19"/>
  <c r="E5254" i="19"/>
  <c r="F5254" i="19" s="1"/>
  <c r="B5255" i="19"/>
  <c r="A5255" i="19" s="1"/>
  <c r="C5255" i="19"/>
  <c r="D5255" i="19"/>
  <c r="E5255" i="19"/>
  <c r="F5255" i="19" s="1"/>
  <c r="B5256" i="19"/>
  <c r="C5256" i="19"/>
  <c r="D5256" i="19"/>
  <c r="E5256" i="19"/>
  <c r="F5256" i="19" s="1"/>
  <c r="A5257" i="19"/>
  <c r="B5257" i="19"/>
  <c r="C5257" i="19"/>
  <c r="D5257" i="19"/>
  <c r="E5257" i="19"/>
  <c r="F5257" i="19" s="1"/>
  <c r="A5258" i="19"/>
  <c r="B5258" i="19"/>
  <c r="C5258" i="19"/>
  <c r="D5258" i="19"/>
  <c r="E5258" i="19"/>
  <c r="F5258" i="19" s="1"/>
  <c r="A5259" i="19"/>
  <c r="B5259" i="19"/>
  <c r="C5259" i="19"/>
  <c r="D5259" i="19"/>
  <c r="E5259" i="19"/>
  <c r="F5259" i="19" s="1"/>
  <c r="B5260" i="19"/>
  <c r="A5260" i="19" s="1"/>
  <c r="C5260" i="19"/>
  <c r="D5260" i="19"/>
  <c r="E5260" i="19"/>
  <c r="F5260" i="19" s="1"/>
  <c r="B5261" i="19"/>
  <c r="C5261" i="19"/>
  <c r="A5261" i="19" s="1"/>
  <c r="D5261" i="19"/>
  <c r="E5261" i="19"/>
  <c r="F5261" i="19" s="1"/>
  <c r="A5262" i="19"/>
  <c r="B5262" i="19"/>
  <c r="C5262" i="19"/>
  <c r="D5262" i="19"/>
  <c r="E5262" i="19"/>
  <c r="F5262" i="19" s="1"/>
  <c r="A5263" i="19"/>
  <c r="B5263" i="19"/>
  <c r="C5263" i="19"/>
  <c r="D5263" i="19"/>
  <c r="E5263" i="19"/>
  <c r="F5263" i="19" s="1"/>
  <c r="B5264" i="19"/>
  <c r="A5264" i="19" s="1"/>
  <c r="C5264" i="19"/>
  <c r="D5264" i="19"/>
  <c r="E5264" i="19"/>
  <c r="F5264" i="19" s="1"/>
  <c r="A5265" i="19"/>
  <c r="B5265" i="19"/>
  <c r="C5265" i="19"/>
  <c r="D5265" i="19"/>
  <c r="E5265" i="19"/>
  <c r="F5265" i="19" s="1"/>
  <c r="B5266" i="19"/>
  <c r="C5266" i="19"/>
  <c r="A5266" i="19" s="1"/>
  <c r="D5266" i="19"/>
  <c r="E5266" i="19"/>
  <c r="F5266" i="19" s="1"/>
  <c r="A5267" i="19"/>
  <c r="B5267" i="19"/>
  <c r="C5267" i="19"/>
  <c r="D5267" i="19"/>
  <c r="E5267" i="19"/>
  <c r="F5267" i="19" s="1"/>
  <c r="B5268" i="19"/>
  <c r="C5268" i="19"/>
  <c r="D5268" i="19"/>
  <c r="E5268" i="19"/>
  <c r="F5268" i="19" s="1"/>
  <c r="B5269" i="19"/>
  <c r="C5269" i="19"/>
  <c r="A5269" i="19" s="1"/>
  <c r="D5269" i="19"/>
  <c r="E5269" i="19"/>
  <c r="F5269" i="19"/>
  <c r="B5270" i="19"/>
  <c r="C5270" i="19"/>
  <c r="A5270" i="19" s="1"/>
  <c r="D5270" i="19"/>
  <c r="E5270" i="19"/>
  <c r="F5270" i="19" s="1"/>
  <c r="B5271" i="19"/>
  <c r="A5271" i="19" s="1"/>
  <c r="C5271" i="19"/>
  <c r="D5271" i="19"/>
  <c r="E5271" i="19"/>
  <c r="F5271" i="19" s="1"/>
  <c r="B5272" i="19"/>
  <c r="A5272" i="19" s="1"/>
  <c r="C5272" i="19"/>
  <c r="D5272" i="19"/>
  <c r="E5272" i="19"/>
  <c r="F5272" i="19" s="1"/>
  <c r="A5273" i="19"/>
  <c r="B5273" i="19"/>
  <c r="C5273" i="19"/>
  <c r="D5273" i="19"/>
  <c r="E5273" i="19"/>
  <c r="F5273" i="19" s="1"/>
  <c r="B5274" i="19"/>
  <c r="C5274" i="19"/>
  <c r="A5274" i="19" s="1"/>
  <c r="D5274" i="19"/>
  <c r="E5274" i="19"/>
  <c r="F5274" i="19" s="1"/>
  <c r="B5275" i="19"/>
  <c r="C5275" i="19"/>
  <c r="A5275" i="19" s="1"/>
  <c r="D5275" i="19"/>
  <c r="E5275" i="19"/>
  <c r="F5275" i="19" s="1"/>
  <c r="B5276" i="19"/>
  <c r="C5276" i="19"/>
  <c r="D5276" i="19"/>
  <c r="E5276" i="19"/>
  <c r="F5276" i="19" s="1"/>
  <c r="A5277" i="19"/>
  <c r="B5277" i="19"/>
  <c r="C5277" i="19"/>
  <c r="D5277" i="19"/>
  <c r="E5277" i="19"/>
  <c r="F5277" i="19" s="1"/>
  <c r="A5278" i="19"/>
  <c r="B5278" i="19"/>
  <c r="C5278" i="19"/>
  <c r="D5278" i="19"/>
  <c r="E5278" i="19"/>
  <c r="F5278" i="19" s="1"/>
  <c r="B5279" i="19"/>
  <c r="C5279" i="19"/>
  <c r="A5279" i="19" s="1"/>
  <c r="D5279" i="19"/>
  <c r="E5279" i="19"/>
  <c r="F5279" i="19" s="1"/>
  <c r="B5280" i="19"/>
  <c r="A5280" i="19" s="1"/>
  <c r="C5280" i="19"/>
  <c r="D5280" i="19"/>
  <c r="E5280" i="19"/>
  <c r="F5280" i="19" s="1"/>
  <c r="B5281" i="19"/>
  <c r="C5281" i="19"/>
  <c r="A5281" i="19" s="1"/>
  <c r="D5281" i="19"/>
  <c r="E5281" i="19"/>
  <c r="F5281" i="19" s="1"/>
  <c r="A5282" i="19"/>
  <c r="B5282" i="19"/>
  <c r="C5282" i="19"/>
  <c r="D5282" i="19"/>
  <c r="E5282" i="19"/>
  <c r="F5282" i="19" s="1"/>
  <c r="B5283" i="19"/>
  <c r="C5283" i="19"/>
  <c r="A5283" i="19" s="1"/>
  <c r="D5283" i="19"/>
  <c r="E5283" i="19"/>
  <c r="F5283" i="19" s="1"/>
  <c r="B5284" i="19"/>
  <c r="C5284" i="19"/>
  <c r="D5284" i="19"/>
  <c r="E5284" i="19"/>
  <c r="F5284" i="19" s="1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 s="1"/>
  <c r="A5287" i="19"/>
  <c r="B5287" i="19"/>
  <c r="C5287" i="19"/>
  <c r="D5287" i="19"/>
  <c r="E5287" i="19"/>
  <c r="F5287" i="19" s="1"/>
  <c r="B5288" i="19"/>
  <c r="A5288" i="19" s="1"/>
  <c r="C5288" i="19"/>
  <c r="D5288" i="19"/>
  <c r="E5288" i="19"/>
  <c r="F5288" i="19" s="1"/>
  <c r="B5289" i="19"/>
  <c r="C5289" i="19"/>
  <c r="A5289" i="19" s="1"/>
  <c r="D5289" i="19"/>
  <c r="E5289" i="19"/>
  <c r="F5289" i="19" s="1"/>
  <c r="B5290" i="19"/>
  <c r="C5290" i="19"/>
  <c r="A5290" i="19" s="1"/>
  <c r="D5290" i="19"/>
  <c r="E5290" i="19"/>
  <c r="F5290" i="19" s="1"/>
  <c r="A5291" i="19"/>
  <c r="B5291" i="19"/>
  <c r="C5291" i="19"/>
  <c r="D5291" i="19"/>
  <c r="E5291" i="19"/>
  <c r="F5291" i="19" s="1"/>
  <c r="B5292" i="19"/>
  <c r="A5292" i="19" s="1"/>
  <c r="C5292" i="19"/>
  <c r="D5292" i="19"/>
  <c r="E5292" i="19"/>
  <c r="F5292" i="19" s="1"/>
  <c r="B5293" i="19"/>
  <c r="C5293" i="19"/>
  <c r="A5293" i="19" s="1"/>
  <c r="D5293" i="19"/>
  <c r="E5293" i="19"/>
  <c r="F5293" i="19" s="1"/>
  <c r="B5294" i="19"/>
  <c r="C5294" i="19"/>
  <c r="A5294" i="19" s="1"/>
  <c r="D5294" i="19"/>
  <c r="E5294" i="19"/>
  <c r="F5294" i="19" s="1"/>
  <c r="A5295" i="19"/>
  <c r="B5295" i="19"/>
  <c r="C5295" i="19"/>
  <c r="D5295" i="19"/>
  <c r="E5295" i="19"/>
  <c r="F5295" i="19" s="1"/>
  <c r="B5296" i="19"/>
  <c r="C5296" i="19"/>
  <c r="D5296" i="19"/>
  <c r="A5296" i="19" s="1"/>
  <c r="E5296" i="19"/>
  <c r="F5296" i="19" s="1"/>
  <c r="B5297" i="19"/>
  <c r="C5297" i="19"/>
  <c r="A5297" i="19" s="1"/>
  <c r="D5297" i="19"/>
  <c r="E5297" i="19"/>
  <c r="F5297" i="19" s="1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 s="1"/>
  <c r="B5300" i="19"/>
  <c r="C5300" i="19"/>
  <c r="D5300" i="19"/>
  <c r="E5300" i="19"/>
  <c r="F5300" i="19" s="1"/>
  <c r="B5301" i="19"/>
  <c r="C5301" i="19"/>
  <c r="A5301" i="19" s="1"/>
  <c r="D5301" i="19"/>
  <c r="E5301" i="19"/>
  <c r="F5301" i="19" s="1"/>
  <c r="A5302" i="19"/>
  <c r="B5302" i="19"/>
  <c r="C5302" i="19"/>
  <c r="D5302" i="19"/>
  <c r="E5302" i="19"/>
  <c r="F5302" i="19" s="1"/>
  <c r="B5303" i="19"/>
  <c r="A5303" i="19" s="1"/>
  <c r="C5303" i="19"/>
  <c r="D5303" i="19"/>
  <c r="E5303" i="19"/>
  <c r="F5303" i="19" s="1"/>
  <c r="B5304" i="19"/>
  <c r="C5304" i="19"/>
  <c r="D5304" i="19"/>
  <c r="E5304" i="19"/>
  <c r="F5304" i="19" s="1"/>
  <c r="B5305" i="19"/>
  <c r="C5305" i="19"/>
  <c r="A5305" i="19" s="1"/>
  <c r="D5305" i="19"/>
  <c r="E5305" i="19"/>
  <c r="F5305" i="19" s="1"/>
  <c r="A5306" i="19"/>
  <c r="B5306" i="19"/>
  <c r="C5306" i="19"/>
  <c r="D5306" i="19"/>
  <c r="E5306" i="19"/>
  <c r="F5306" i="19" s="1"/>
  <c r="A5307" i="19"/>
  <c r="B5307" i="19"/>
  <c r="C5307" i="19"/>
  <c r="D5307" i="19"/>
  <c r="E5307" i="19"/>
  <c r="F5307" i="19" s="1"/>
  <c r="B5308" i="19"/>
  <c r="C5308" i="19"/>
  <c r="D5308" i="19"/>
  <c r="E5308" i="19"/>
  <c r="F5308" i="19" s="1"/>
  <c r="A5309" i="19"/>
  <c r="B5309" i="19"/>
  <c r="C5309" i="19"/>
  <c r="D5309" i="19"/>
  <c r="E5309" i="19"/>
  <c r="F5309" i="19" s="1"/>
  <c r="B5310" i="19"/>
  <c r="C5310" i="19"/>
  <c r="A5310" i="19" s="1"/>
  <c r="D5310" i="19"/>
  <c r="E5310" i="19"/>
  <c r="F5310" i="19" s="1"/>
  <c r="A5311" i="19"/>
  <c r="B5311" i="19"/>
  <c r="C5311" i="19"/>
  <c r="D5311" i="19"/>
  <c r="E5311" i="19"/>
  <c r="F5311" i="19" s="1"/>
  <c r="A5312" i="19"/>
  <c r="B5312" i="19"/>
  <c r="C5312" i="19"/>
  <c r="D5312" i="19"/>
  <c r="E5312" i="19"/>
  <c r="F5312" i="19" s="1"/>
  <c r="B5313" i="19"/>
  <c r="C5313" i="19"/>
  <c r="D5313" i="19"/>
  <c r="E5313" i="19"/>
  <c r="F5313" i="19" s="1"/>
  <c r="B5314" i="19"/>
  <c r="C5314" i="19"/>
  <c r="A5314" i="19" s="1"/>
  <c r="D5314" i="19"/>
  <c r="E5314" i="19"/>
  <c r="F5314" i="19" s="1"/>
  <c r="A5315" i="19"/>
  <c r="B5315" i="19"/>
  <c r="C5315" i="19"/>
  <c r="D5315" i="19"/>
  <c r="E5315" i="19"/>
  <c r="F5315" i="19" s="1"/>
  <c r="B5316" i="19"/>
  <c r="C5316" i="19"/>
  <c r="D5316" i="19"/>
  <c r="E5316" i="19"/>
  <c r="F5316" i="19" s="1"/>
  <c r="A5317" i="19"/>
  <c r="B5317" i="19"/>
  <c r="C5317" i="19"/>
  <c r="D5317" i="19"/>
  <c r="E5317" i="19"/>
  <c r="F5317" i="19"/>
  <c r="B5318" i="19"/>
  <c r="C5318" i="19"/>
  <c r="A5318" i="19" s="1"/>
  <c r="D5318" i="19"/>
  <c r="E5318" i="19"/>
  <c r="F5318" i="19" s="1"/>
  <c r="A5319" i="19"/>
  <c r="B5319" i="19"/>
  <c r="C5319" i="19"/>
  <c r="D5319" i="19"/>
  <c r="E5319" i="19"/>
  <c r="F5319" i="19" s="1"/>
  <c r="B5320" i="19"/>
  <c r="A5320" i="19" s="1"/>
  <c r="C5320" i="19"/>
  <c r="D5320" i="19"/>
  <c r="E5320" i="19"/>
  <c r="F5320" i="19" s="1"/>
  <c r="B5321" i="19"/>
  <c r="C5321" i="19"/>
  <c r="A5321" i="19" s="1"/>
  <c r="D5321" i="19"/>
  <c r="E5321" i="19"/>
  <c r="F5321" i="19" s="1"/>
  <c r="B5322" i="19"/>
  <c r="C5322" i="19"/>
  <c r="A5322" i="19" s="1"/>
  <c r="D5322" i="19"/>
  <c r="E5322" i="19"/>
  <c r="F5322" i="19" s="1"/>
  <c r="B5323" i="19"/>
  <c r="C5323" i="19"/>
  <c r="A5323" i="19" s="1"/>
  <c r="D5323" i="19"/>
  <c r="E5323" i="19"/>
  <c r="F5323" i="19" s="1"/>
  <c r="B5324" i="19"/>
  <c r="C5324" i="19"/>
  <c r="D5324" i="19"/>
  <c r="E5324" i="19"/>
  <c r="F5324" i="19" s="1"/>
  <c r="A5325" i="19"/>
  <c r="B5325" i="19"/>
  <c r="C5325" i="19"/>
  <c r="D5325" i="19"/>
  <c r="E5325" i="19"/>
  <c r="F5325" i="19" s="1"/>
  <c r="B5326" i="19"/>
  <c r="C5326" i="19"/>
  <c r="A5326" i="19" s="1"/>
  <c r="D5326" i="19"/>
  <c r="E5326" i="19"/>
  <c r="F5326" i="19" s="1"/>
  <c r="B5327" i="19"/>
  <c r="C5327" i="19"/>
  <c r="A5327" i="19" s="1"/>
  <c r="D5327" i="19"/>
  <c r="E5327" i="19"/>
  <c r="F5327" i="19" s="1"/>
  <c r="B5328" i="19"/>
  <c r="A5328" i="19" s="1"/>
  <c r="C5328" i="19"/>
  <c r="D5328" i="19"/>
  <c r="E5328" i="19"/>
  <c r="F5328" i="19" s="1"/>
  <c r="B5329" i="19"/>
  <c r="C5329" i="19"/>
  <c r="A5329" i="19" s="1"/>
  <c r="D5329" i="19"/>
  <c r="E5329" i="19"/>
  <c r="F5329" i="19" s="1"/>
  <c r="A5330" i="19"/>
  <c r="B5330" i="19"/>
  <c r="C5330" i="19"/>
  <c r="D5330" i="19"/>
  <c r="E5330" i="19"/>
  <c r="F5330" i="19"/>
  <c r="B5331" i="19"/>
  <c r="C5331" i="19"/>
  <c r="A5331" i="19" s="1"/>
  <c r="D5331" i="19"/>
  <c r="E5331" i="19"/>
  <c r="F5331" i="19" s="1"/>
  <c r="B5332" i="19"/>
  <c r="C5332" i="19"/>
  <c r="D5332" i="19"/>
  <c r="E5332" i="19"/>
  <c r="F5332" i="19" s="1"/>
  <c r="A5333" i="19"/>
  <c r="B5333" i="19"/>
  <c r="C5333" i="19"/>
  <c r="D5333" i="19"/>
  <c r="E5333" i="19"/>
  <c r="F5333" i="19" s="1"/>
  <c r="B5334" i="19"/>
  <c r="C5334" i="19"/>
  <c r="A5334" i="19" s="1"/>
  <c r="D5334" i="19"/>
  <c r="E5334" i="19"/>
  <c r="F5334" i="19" s="1"/>
  <c r="B5335" i="19"/>
  <c r="A5335" i="19" s="1"/>
  <c r="C5335" i="19"/>
  <c r="D5335" i="19"/>
  <c r="E5335" i="19"/>
  <c r="F5335" i="19" s="1"/>
  <c r="B5336" i="19"/>
  <c r="A5336" i="19" s="1"/>
  <c r="C5336" i="19"/>
  <c r="D5336" i="19"/>
  <c r="E5336" i="19"/>
  <c r="F5336" i="19" s="1"/>
  <c r="A5337" i="19"/>
  <c r="B5337" i="19"/>
  <c r="C5337" i="19"/>
  <c r="D5337" i="19"/>
  <c r="E5337" i="19"/>
  <c r="F5337" i="19" s="1"/>
  <c r="A5338" i="19"/>
  <c r="B5338" i="19"/>
  <c r="C5338" i="19"/>
  <c r="D5338" i="19"/>
  <c r="E5338" i="19"/>
  <c r="F5338" i="19" s="1"/>
  <c r="B5339" i="19"/>
  <c r="C5339" i="19"/>
  <c r="A5339" i="19" s="1"/>
  <c r="D5339" i="19"/>
  <c r="E5339" i="19"/>
  <c r="F5339" i="19" s="1"/>
  <c r="B5340" i="19"/>
  <c r="A5340" i="19" s="1"/>
  <c r="C5340" i="19"/>
  <c r="D5340" i="19"/>
  <c r="E5340" i="19"/>
  <c r="F5340" i="19" s="1"/>
  <c r="B5341" i="19"/>
  <c r="C5341" i="19"/>
  <c r="A5341" i="19" s="1"/>
  <c r="D5341" i="19"/>
  <c r="E5341" i="19"/>
  <c r="F5341" i="19" s="1"/>
  <c r="B5342" i="19"/>
  <c r="C5342" i="19"/>
  <c r="A5342" i="19" s="1"/>
  <c r="D5342" i="19"/>
  <c r="E5342" i="19"/>
  <c r="F5342" i="19" s="1"/>
  <c r="A5343" i="19"/>
  <c r="B5343" i="19"/>
  <c r="C5343" i="19"/>
  <c r="D5343" i="19"/>
  <c r="E5343" i="19"/>
  <c r="F5343" i="19" s="1"/>
  <c r="A5344" i="19"/>
  <c r="B5344" i="19"/>
  <c r="C5344" i="19"/>
  <c r="D5344" i="19"/>
  <c r="E5344" i="19"/>
  <c r="F5344" i="19" s="1"/>
  <c r="B5345" i="19"/>
  <c r="C5345" i="19"/>
  <c r="D5345" i="19"/>
  <c r="A5345" i="19" s="1"/>
  <c r="E5345" i="19"/>
  <c r="F5345" i="19" s="1"/>
  <c r="A5346" i="19"/>
  <c r="B5346" i="19"/>
  <c r="C5346" i="19"/>
  <c r="D5346" i="19"/>
  <c r="E5346" i="19"/>
  <c r="F5346" i="19" s="1"/>
  <c r="B5347" i="19"/>
  <c r="C5347" i="19"/>
  <c r="A5347" i="19" s="1"/>
  <c r="D5347" i="19"/>
  <c r="E5347" i="19"/>
  <c r="F5347" i="19" s="1"/>
  <c r="B5348" i="19"/>
  <c r="C5348" i="19"/>
  <c r="D5348" i="19"/>
  <c r="E5348" i="19"/>
  <c r="F5348" i="19" s="1"/>
  <c r="B5349" i="19"/>
  <c r="C5349" i="19"/>
  <c r="A5349" i="19" s="1"/>
  <c r="D5349" i="19"/>
  <c r="E5349" i="19"/>
  <c r="F5349" i="19"/>
  <c r="B5350" i="19"/>
  <c r="C5350" i="19"/>
  <c r="A5350" i="19" s="1"/>
  <c r="D5350" i="19"/>
  <c r="E5350" i="19"/>
  <c r="F5350" i="19" s="1"/>
  <c r="B5351" i="19"/>
  <c r="A5351" i="19" s="1"/>
  <c r="C5351" i="19"/>
  <c r="D5351" i="19"/>
  <c r="E5351" i="19"/>
  <c r="F5351" i="19" s="1"/>
  <c r="B5352" i="19"/>
  <c r="C5352" i="19"/>
  <c r="D5352" i="19"/>
  <c r="E5352" i="19"/>
  <c r="F5352" i="19" s="1"/>
  <c r="A5353" i="19"/>
  <c r="B5353" i="19"/>
  <c r="C5353" i="19"/>
  <c r="D5353" i="19"/>
  <c r="E5353" i="19"/>
  <c r="F5353" i="19" s="1"/>
  <c r="A5354" i="19"/>
  <c r="B5354" i="19"/>
  <c r="C5354" i="19"/>
  <c r="D5354" i="19"/>
  <c r="E5354" i="19"/>
  <c r="F5354" i="19" s="1"/>
  <c r="B5355" i="19"/>
  <c r="C5355" i="19"/>
  <c r="A5355" i="19" s="1"/>
  <c r="D5355" i="19"/>
  <c r="E5355" i="19"/>
  <c r="F5355" i="19" s="1"/>
  <c r="B5356" i="19"/>
  <c r="C5356" i="19"/>
  <c r="D5356" i="19"/>
  <c r="E5356" i="19"/>
  <c r="F5356" i="19" s="1"/>
  <c r="B5357" i="19"/>
  <c r="C5357" i="19"/>
  <c r="A5357" i="19" s="1"/>
  <c r="D5357" i="19"/>
  <c r="E5357" i="19"/>
  <c r="F5357" i="19" s="1"/>
  <c r="A5358" i="19"/>
  <c r="B5358" i="19"/>
  <c r="C5358" i="19"/>
  <c r="D5358" i="19"/>
  <c r="E5358" i="19"/>
  <c r="F5358" i="19" s="1"/>
  <c r="A5359" i="19"/>
  <c r="B5359" i="19"/>
  <c r="C5359" i="19"/>
  <c r="D5359" i="19"/>
  <c r="E5359" i="19"/>
  <c r="F5359" i="19" s="1"/>
  <c r="B5360" i="19"/>
  <c r="C5360" i="19"/>
  <c r="D5360" i="19"/>
  <c r="E5360" i="19"/>
  <c r="F5360" i="19" s="1"/>
  <c r="B5361" i="19"/>
  <c r="C5361" i="19"/>
  <c r="A5361" i="19" s="1"/>
  <c r="D5361" i="19"/>
  <c r="E5361" i="19"/>
  <c r="F5361" i="19" s="1"/>
  <c r="B5362" i="19"/>
  <c r="C5362" i="19"/>
  <c r="A5362" i="19" s="1"/>
  <c r="D5362" i="19"/>
  <c r="E5362" i="19"/>
  <c r="F5362" i="19"/>
  <c r="B5363" i="19"/>
  <c r="C5363" i="19"/>
  <c r="A5363" i="19" s="1"/>
  <c r="D5363" i="19"/>
  <c r="E5363" i="19"/>
  <c r="F5363" i="19" s="1"/>
  <c r="B5364" i="19"/>
  <c r="C5364" i="19"/>
  <c r="D5364" i="19"/>
  <c r="E5364" i="19"/>
  <c r="F5364" i="19" s="1"/>
  <c r="B5365" i="19"/>
  <c r="C5365" i="19"/>
  <c r="A5365" i="19" s="1"/>
  <c r="D5365" i="19"/>
  <c r="E5365" i="19"/>
  <c r="F5365" i="19"/>
  <c r="A5366" i="19"/>
  <c r="B5366" i="19"/>
  <c r="C5366" i="19"/>
  <c r="D5366" i="19"/>
  <c r="E5366" i="19"/>
  <c r="F5366" i="19" s="1"/>
  <c r="A5367" i="19"/>
  <c r="B5367" i="19"/>
  <c r="C5367" i="19"/>
  <c r="D5367" i="19"/>
  <c r="E5367" i="19"/>
  <c r="F5367" i="19" s="1"/>
  <c r="B5368" i="19"/>
  <c r="C5368" i="19"/>
  <c r="D5368" i="19"/>
  <c r="E5368" i="19"/>
  <c r="F5368" i="19" s="1"/>
  <c r="B5369" i="19"/>
  <c r="C5369" i="19"/>
  <c r="A5369" i="19" s="1"/>
  <c r="D5369" i="19"/>
  <c r="E5369" i="19"/>
  <c r="F5369" i="19" s="1"/>
  <c r="B5370" i="19"/>
  <c r="C5370" i="19"/>
  <c r="A5370" i="19" s="1"/>
  <c r="D5370" i="19"/>
  <c r="E5370" i="19"/>
  <c r="F5370" i="19" s="1"/>
  <c r="B5371" i="19"/>
  <c r="C5371" i="19"/>
  <c r="A5371" i="19" s="1"/>
  <c r="D5371" i="19"/>
  <c r="E5371" i="19"/>
  <c r="F5371" i="19" s="1"/>
  <c r="B5372" i="19"/>
  <c r="A5372" i="19" s="1"/>
  <c r="C5372" i="19"/>
  <c r="D5372" i="19"/>
  <c r="E5372" i="19"/>
  <c r="F5372" i="19" s="1"/>
  <c r="B5373" i="19"/>
  <c r="C5373" i="19"/>
  <c r="A5373" i="19" s="1"/>
  <c r="D5373" i="19"/>
  <c r="E5373" i="19"/>
  <c r="F5373" i="19" s="1"/>
  <c r="B5374" i="19"/>
  <c r="C5374" i="19"/>
  <c r="A5374" i="19" s="1"/>
  <c r="D5374" i="19"/>
  <c r="E5374" i="19"/>
  <c r="F5374" i="19" s="1"/>
  <c r="B5375" i="19"/>
  <c r="C5375" i="19"/>
  <c r="A5375" i="19" s="1"/>
  <c r="D5375" i="19"/>
  <c r="E5375" i="19"/>
  <c r="F5375" i="19" s="1"/>
  <c r="A5376" i="19"/>
  <c r="B5376" i="19"/>
  <c r="C5376" i="19"/>
  <c r="D5376" i="19"/>
  <c r="E5376" i="19"/>
  <c r="F5376" i="19" s="1"/>
  <c r="B5377" i="19"/>
  <c r="C5377" i="19"/>
  <c r="D5377" i="19"/>
  <c r="A5377" i="19" s="1"/>
  <c r="E5377" i="19"/>
  <c r="F5377" i="19" s="1"/>
  <c r="B5378" i="19"/>
  <c r="C5378" i="19"/>
  <c r="A5378" i="19" s="1"/>
  <c r="D5378" i="19"/>
  <c r="E5378" i="19"/>
  <c r="F5378" i="19"/>
  <c r="A5379" i="19"/>
  <c r="B5379" i="19"/>
  <c r="C5379" i="19"/>
  <c r="D5379" i="19"/>
  <c r="E5379" i="19"/>
  <c r="F5379" i="19" s="1"/>
  <c r="B5380" i="19"/>
  <c r="A5380" i="19" s="1"/>
  <c r="C5380" i="19"/>
  <c r="D5380" i="19"/>
  <c r="E5380" i="19"/>
  <c r="F5380" i="19" s="1"/>
  <c r="B5381" i="19"/>
  <c r="C5381" i="19"/>
  <c r="A5381" i="19" s="1"/>
  <c r="D5381" i="19"/>
  <c r="E5381" i="19"/>
  <c r="F5381" i="19" s="1"/>
  <c r="A5382" i="19"/>
  <c r="B5382" i="19"/>
  <c r="C5382" i="19"/>
  <c r="D5382" i="19"/>
  <c r="E5382" i="19"/>
  <c r="F5382" i="19" s="1"/>
  <c r="B5383" i="19"/>
  <c r="A5383" i="19" s="1"/>
  <c r="C5383" i="19"/>
  <c r="D5383" i="19"/>
  <c r="E5383" i="19"/>
  <c r="F5383" i="19" s="1"/>
  <c r="B5384" i="19"/>
  <c r="C5384" i="19"/>
  <c r="D5384" i="19"/>
  <c r="E5384" i="19"/>
  <c r="F5384" i="19" s="1"/>
  <c r="A5385" i="19"/>
  <c r="B5385" i="19"/>
  <c r="C5385" i="19"/>
  <c r="D5385" i="19"/>
  <c r="E5385" i="19"/>
  <c r="F5385" i="19" s="1"/>
  <c r="A5386" i="19"/>
  <c r="B5386" i="19"/>
  <c r="C5386" i="19"/>
  <c r="D5386" i="19"/>
  <c r="E5386" i="19"/>
  <c r="F5386" i="19" s="1"/>
  <c r="A5387" i="19"/>
  <c r="B5387" i="19"/>
  <c r="C5387" i="19"/>
  <c r="D5387" i="19"/>
  <c r="E5387" i="19"/>
  <c r="F5387" i="19" s="1"/>
  <c r="B5388" i="19"/>
  <c r="A5388" i="19" s="1"/>
  <c r="C5388" i="19"/>
  <c r="D5388" i="19"/>
  <c r="E5388" i="19"/>
  <c r="F5388" i="19" s="1"/>
  <c r="B5389" i="19"/>
  <c r="C5389" i="19"/>
  <c r="A5389" i="19" s="1"/>
  <c r="D5389" i="19"/>
  <c r="E5389" i="19"/>
  <c r="F5389" i="19" s="1"/>
  <c r="A5390" i="19"/>
  <c r="B5390" i="19"/>
  <c r="C5390" i="19"/>
  <c r="D5390" i="19"/>
  <c r="E5390" i="19"/>
  <c r="F5390" i="19" s="1"/>
  <c r="A5391" i="19"/>
  <c r="B5391" i="19"/>
  <c r="C5391" i="19"/>
  <c r="D5391" i="19"/>
  <c r="E5391" i="19"/>
  <c r="F5391" i="19" s="1"/>
  <c r="B5392" i="19"/>
  <c r="A5392" i="19" s="1"/>
  <c r="C5392" i="19"/>
  <c r="D5392" i="19"/>
  <c r="E5392" i="19"/>
  <c r="F5392" i="19" s="1"/>
  <c r="A5393" i="19"/>
  <c r="B5393" i="19"/>
  <c r="C5393" i="19"/>
  <c r="D5393" i="19"/>
  <c r="E5393" i="19"/>
  <c r="F5393" i="19" s="1"/>
  <c r="B5394" i="19"/>
  <c r="C5394" i="19"/>
  <c r="A5394" i="19" s="1"/>
  <c r="D5394" i="19"/>
  <c r="E5394" i="19"/>
  <c r="F5394" i="19" s="1"/>
  <c r="A5395" i="19"/>
  <c r="B5395" i="19"/>
  <c r="C5395" i="19"/>
  <c r="D5395" i="19"/>
  <c r="E5395" i="19"/>
  <c r="F5395" i="19" s="1"/>
  <c r="B5396" i="19"/>
  <c r="C5396" i="19"/>
  <c r="D5396" i="19"/>
  <c r="E5396" i="19"/>
  <c r="F5396" i="19" s="1"/>
  <c r="B5397" i="19"/>
  <c r="C5397" i="19"/>
  <c r="A5397" i="19" s="1"/>
  <c r="D5397" i="19"/>
  <c r="E5397" i="19"/>
  <c r="F5397" i="19"/>
  <c r="B5398" i="19"/>
  <c r="C5398" i="19"/>
  <c r="A5398" i="19" s="1"/>
  <c r="D5398" i="19"/>
  <c r="E5398" i="19"/>
  <c r="F5398" i="19" s="1"/>
  <c r="B5399" i="19"/>
  <c r="A5399" i="19" s="1"/>
  <c r="C5399" i="19"/>
  <c r="D5399" i="19"/>
  <c r="E5399" i="19"/>
  <c r="F5399" i="19" s="1"/>
  <c r="B5400" i="19"/>
  <c r="A5400" i="19" s="1"/>
  <c r="C5400" i="19"/>
  <c r="D5400" i="19"/>
  <c r="E5400" i="19"/>
  <c r="F5400" i="19" s="1"/>
  <c r="A5401" i="19"/>
  <c r="B5401" i="19"/>
  <c r="C5401" i="19"/>
  <c r="D5401" i="19"/>
  <c r="E5401" i="19"/>
  <c r="F5401" i="19" s="1"/>
  <c r="B5402" i="19"/>
  <c r="C5402" i="19"/>
  <c r="A5402" i="19" s="1"/>
  <c r="D5402" i="19"/>
  <c r="E5402" i="19"/>
  <c r="F5402" i="19" s="1"/>
  <c r="B5403" i="19"/>
  <c r="C5403" i="19"/>
  <c r="A5403" i="19" s="1"/>
  <c r="D5403" i="19"/>
  <c r="E5403" i="19"/>
  <c r="F5403" i="19" s="1"/>
  <c r="B5404" i="19"/>
  <c r="C5404" i="19"/>
  <c r="D5404" i="19"/>
  <c r="E5404" i="19"/>
  <c r="F5404" i="19" s="1"/>
  <c r="A5405" i="19"/>
  <c r="B5405" i="19"/>
  <c r="C5405" i="19"/>
  <c r="D5405" i="19"/>
  <c r="E5405" i="19"/>
  <c r="F5405" i="19" s="1"/>
  <c r="A5406" i="19"/>
  <c r="B5406" i="19"/>
  <c r="C5406" i="19"/>
  <c r="D5406" i="19"/>
  <c r="E5406" i="19"/>
  <c r="F5406" i="19" s="1"/>
  <c r="B5407" i="19"/>
  <c r="C5407" i="19"/>
  <c r="A5407" i="19" s="1"/>
  <c r="D5407" i="19"/>
  <c r="E5407" i="19"/>
  <c r="F5407" i="19" s="1"/>
  <c r="B5408" i="19"/>
  <c r="A5408" i="19" s="1"/>
  <c r="C5408" i="19"/>
  <c r="D5408" i="19"/>
  <c r="E5408" i="19"/>
  <c r="F5408" i="19" s="1"/>
  <c r="B5409" i="19"/>
  <c r="C5409" i="19"/>
  <c r="A5409" i="19" s="1"/>
  <c r="D5409" i="19"/>
  <c r="E5409" i="19"/>
  <c r="F5409" i="19" s="1"/>
  <c r="A5410" i="19"/>
  <c r="B5410" i="19"/>
  <c r="C5410" i="19"/>
  <c r="D5410" i="19"/>
  <c r="E5410" i="19"/>
  <c r="F5410" i="19" s="1"/>
  <c r="B5411" i="19"/>
  <c r="C5411" i="19"/>
  <c r="A5411" i="19" s="1"/>
  <c r="D5411" i="19"/>
  <c r="E5411" i="19"/>
  <c r="F5411" i="19" s="1"/>
  <c r="B5412" i="19"/>
  <c r="C5412" i="19"/>
  <c r="D5412" i="19"/>
  <c r="E5412" i="19"/>
  <c r="F5412" i="19" s="1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 s="1"/>
  <c r="A5415" i="19"/>
  <c r="B5415" i="19"/>
  <c r="C5415" i="19"/>
  <c r="D5415" i="19"/>
  <c r="E5415" i="19"/>
  <c r="F5415" i="19" s="1"/>
  <c r="B5416" i="19"/>
  <c r="A5416" i="19" s="1"/>
  <c r="C5416" i="19"/>
  <c r="D5416" i="19"/>
  <c r="E5416" i="19"/>
  <c r="F5416" i="19" s="1"/>
  <c r="B5417" i="19"/>
  <c r="C5417" i="19"/>
  <c r="A5417" i="19" s="1"/>
  <c r="D5417" i="19"/>
  <c r="E5417" i="19"/>
  <c r="F5417" i="19" s="1"/>
  <c r="B5418" i="19"/>
  <c r="C5418" i="19"/>
  <c r="A5418" i="19" s="1"/>
  <c r="D5418" i="19"/>
  <c r="E5418" i="19"/>
  <c r="F5418" i="19" s="1"/>
  <c r="A5419" i="19"/>
  <c r="B5419" i="19"/>
  <c r="C5419" i="19"/>
  <c r="D5419" i="19"/>
  <c r="E5419" i="19"/>
  <c r="F5419" i="19" s="1"/>
  <c r="B5420" i="19"/>
  <c r="A5420" i="19" s="1"/>
  <c r="C5420" i="19"/>
  <c r="D5420" i="19"/>
  <c r="E5420" i="19"/>
  <c r="F5420" i="19" s="1"/>
  <c r="B5421" i="19"/>
  <c r="C5421" i="19"/>
  <c r="A5421" i="19" s="1"/>
  <c r="D5421" i="19"/>
  <c r="E5421" i="19"/>
  <c r="F5421" i="19" s="1"/>
  <c r="B5422" i="19"/>
  <c r="C5422" i="19"/>
  <c r="A5422" i="19" s="1"/>
  <c r="D5422" i="19"/>
  <c r="E5422" i="19"/>
  <c r="F5422" i="19" s="1"/>
  <c r="A5423" i="19"/>
  <c r="B5423" i="19"/>
  <c r="C5423" i="19"/>
  <c r="D5423" i="19"/>
  <c r="E5423" i="19"/>
  <c r="F5423" i="19" s="1"/>
  <c r="B5424" i="19"/>
  <c r="C5424" i="19"/>
  <c r="D5424" i="19"/>
  <c r="A5424" i="19" s="1"/>
  <c r="E5424" i="19"/>
  <c r="F5424" i="19" s="1"/>
  <c r="B5425" i="19"/>
  <c r="C5425" i="19"/>
  <c r="A5425" i="19" s="1"/>
  <c r="D5425" i="19"/>
  <c r="E5425" i="19"/>
  <c r="F5425" i="19" s="1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 s="1"/>
  <c r="B5428" i="19"/>
  <c r="C5428" i="19"/>
  <c r="A5428" i="19" s="1"/>
  <c r="D5428" i="19"/>
  <c r="E5428" i="19"/>
  <c r="F5428" i="19" s="1"/>
  <c r="B5429" i="19"/>
  <c r="A5429" i="19" s="1"/>
  <c r="C5429" i="19"/>
  <c r="D5429" i="19"/>
  <c r="E5429" i="19"/>
  <c r="F5429" i="19" s="1"/>
  <c r="B5430" i="19"/>
  <c r="C5430" i="19"/>
  <c r="A5430" i="19" s="1"/>
  <c r="D5430" i="19"/>
  <c r="E5430" i="19"/>
  <c r="F5430" i="19"/>
  <c r="B5431" i="19"/>
  <c r="A5431" i="19" s="1"/>
  <c r="C5431" i="19"/>
  <c r="D5431" i="19"/>
  <c r="E5431" i="19"/>
  <c r="F5431" i="19"/>
  <c r="B5432" i="19"/>
  <c r="C5432" i="19"/>
  <c r="D5432" i="19"/>
  <c r="E5432" i="19"/>
  <c r="F5432" i="19" s="1"/>
  <c r="B5433" i="19"/>
  <c r="C5433" i="19"/>
  <c r="A5433" i="19" s="1"/>
  <c r="D5433" i="19"/>
  <c r="E5433" i="19"/>
  <c r="F5433" i="19"/>
  <c r="B5434" i="19"/>
  <c r="C5434" i="19"/>
  <c r="A5434" i="19" s="1"/>
  <c r="D5434" i="19"/>
  <c r="E5434" i="19"/>
  <c r="F5434" i="19" s="1"/>
  <c r="B5435" i="19"/>
  <c r="C5435" i="19"/>
  <c r="D5435" i="19"/>
  <c r="E5435" i="19"/>
  <c r="F5435" i="19" s="1"/>
  <c r="B5436" i="19"/>
  <c r="C5436" i="19"/>
  <c r="A5436" i="19" s="1"/>
  <c r="D5436" i="19"/>
  <c r="E5436" i="19"/>
  <c r="F5436" i="19" s="1"/>
  <c r="B5437" i="19"/>
  <c r="C5437" i="19"/>
  <c r="D5437" i="19"/>
  <c r="E5437" i="19"/>
  <c r="F5437" i="19"/>
  <c r="A5438" i="19"/>
  <c r="B5438" i="19"/>
  <c r="C5438" i="19"/>
  <c r="D5438" i="19"/>
  <c r="E5438" i="19"/>
  <c r="F5438" i="19"/>
  <c r="B5439" i="19"/>
  <c r="C5439" i="19"/>
  <c r="D5439" i="19"/>
  <c r="E5439" i="19"/>
  <c r="F5439" i="19"/>
  <c r="B5440" i="19"/>
  <c r="C5440" i="19"/>
  <c r="D5440" i="19"/>
  <c r="E5440" i="19"/>
  <c r="F5440" i="19" s="1"/>
  <c r="A5441" i="19"/>
  <c r="B5441" i="19"/>
  <c r="C5441" i="19"/>
  <c r="D5441" i="19"/>
  <c r="E5441" i="19"/>
  <c r="F5441" i="19" s="1"/>
  <c r="B5442" i="19"/>
  <c r="C5442" i="19"/>
  <c r="A5442" i="19" s="1"/>
  <c r="D5442" i="19"/>
  <c r="E5442" i="19"/>
  <c r="F5442" i="19" s="1"/>
  <c r="B5443" i="19"/>
  <c r="C5443" i="19"/>
  <c r="A5443" i="19" s="1"/>
  <c r="D5443" i="19"/>
  <c r="E5443" i="19"/>
  <c r="F5443" i="19" s="1"/>
  <c r="B5444" i="19"/>
  <c r="C5444" i="19"/>
  <c r="A5444" i="19" s="1"/>
  <c r="D5444" i="19"/>
  <c r="E5444" i="19"/>
  <c r="F5444" i="19"/>
  <c r="B5445" i="19"/>
  <c r="C5445" i="19"/>
  <c r="A5445" i="19" s="1"/>
  <c r="D5445" i="19"/>
  <c r="E5445" i="19"/>
  <c r="F5445" i="19" s="1"/>
  <c r="B5446" i="19"/>
  <c r="C5446" i="19"/>
  <c r="A5446" i="19" s="1"/>
  <c r="D5446" i="19"/>
  <c r="E5446" i="19"/>
  <c r="F5446" i="19" s="1"/>
  <c r="B5447" i="19"/>
  <c r="C5447" i="19"/>
  <c r="A5447" i="19" s="1"/>
  <c r="D5447" i="19"/>
  <c r="E5447" i="19"/>
  <c r="F5447" i="19" s="1"/>
  <c r="A5448" i="19"/>
  <c r="B5448" i="19"/>
  <c r="C5448" i="19"/>
  <c r="D5448" i="19"/>
  <c r="E5448" i="19"/>
  <c r="F5448" i="19"/>
  <c r="B5449" i="19"/>
  <c r="C5449" i="19"/>
  <c r="A5449" i="19" s="1"/>
  <c r="D5449" i="19"/>
  <c r="E5449" i="19"/>
  <c r="F5449" i="19" s="1"/>
  <c r="B5450" i="19"/>
  <c r="C5450" i="19"/>
  <c r="D5450" i="19"/>
  <c r="E5450" i="19"/>
  <c r="F5450" i="19" s="1"/>
  <c r="B5451" i="19"/>
  <c r="C5451" i="19"/>
  <c r="A5451" i="19" s="1"/>
  <c r="D5451" i="19"/>
  <c r="E5451" i="19"/>
  <c r="F5451" i="19" s="1"/>
  <c r="A5452" i="19"/>
  <c r="B5452" i="19"/>
  <c r="C5452" i="19"/>
  <c r="D5452" i="19"/>
  <c r="E5452" i="19"/>
  <c r="F5452" i="19"/>
  <c r="B5453" i="19"/>
  <c r="C5453" i="19"/>
  <c r="A5453" i="19" s="1"/>
  <c r="D5453" i="19"/>
  <c r="E5453" i="19"/>
  <c r="F5453" i="19" s="1"/>
  <c r="A5454" i="19"/>
  <c r="B5454" i="19"/>
  <c r="C5454" i="19"/>
  <c r="D5454" i="19"/>
  <c r="E5454" i="19"/>
  <c r="F5454" i="19" s="1"/>
  <c r="B5455" i="19"/>
  <c r="C5455" i="19"/>
  <c r="D5455" i="19"/>
  <c r="A5455" i="19" s="1"/>
  <c r="E5455" i="19"/>
  <c r="F5455" i="19" s="1"/>
  <c r="B5456" i="19"/>
  <c r="C5456" i="19"/>
  <c r="A5456" i="19" s="1"/>
  <c r="D5456" i="19"/>
  <c r="E5456" i="19"/>
  <c r="F5456" i="19" s="1"/>
  <c r="A5457" i="19"/>
  <c r="B5457" i="19"/>
  <c r="C5457" i="19"/>
  <c r="D5457" i="19"/>
  <c r="E5457" i="19"/>
  <c r="F5457" i="19" s="1"/>
  <c r="A5458" i="19"/>
  <c r="B5458" i="19"/>
  <c r="C5458" i="19"/>
  <c r="D5458" i="19"/>
  <c r="E5458" i="19"/>
  <c r="F5458" i="19" s="1"/>
  <c r="B5459" i="19"/>
  <c r="C5459" i="19"/>
  <c r="A5459" i="19" s="1"/>
  <c r="D5459" i="19"/>
  <c r="E5459" i="19"/>
  <c r="F5459" i="19" s="1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 s="1"/>
  <c r="B5462" i="19"/>
  <c r="C5462" i="19"/>
  <c r="A5462" i="19" s="1"/>
  <c r="D5462" i="19"/>
  <c r="E5462" i="19"/>
  <c r="F5462" i="19" s="1"/>
  <c r="B5463" i="19"/>
  <c r="C5463" i="19"/>
  <c r="D5463" i="19"/>
  <c r="A5463" i="19" s="1"/>
  <c r="E5463" i="19"/>
  <c r="F5463" i="19" s="1"/>
  <c r="B5464" i="19"/>
  <c r="C5464" i="19"/>
  <c r="A5464" i="19" s="1"/>
  <c r="D5464" i="19"/>
  <c r="E5464" i="19"/>
  <c r="F5464" i="19" s="1"/>
  <c r="A5465" i="19"/>
  <c r="B5465" i="19"/>
  <c r="C5465" i="19"/>
  <c r="D5465" i="19"/>
  <c r="E5465" i="19"/>
  <c r="F5465" i="19" s="1"/>
  <c r="B5466" i="19"/>
  <c r="A5466" i="19" s="1"/>
  <c r="C5466" i="19"/>
  <c r="D5466" i="19"/>
  <c r="E5466" i="19"/>
  <c r="F5466" i="19" s="1"/>
  <c r="A5467" i="19"/>
  <c r="B5467" i="19"/>
  <c r="C5467" i="19"/>
  <c r="D5467" i="19"/>
  <c r="E5467" i="19"/>
  <c r="F5467" i="19" s="1"/>
  <c r="B5468" i="19"/>
  <c r="C5468" i="19"/>
  <c r="A5468" i="19" s="1"/>
  <c r="D5468" i="19"/>
  <c r="E5468" i="19"/>
  <c r="F5468" i="19" s="1"/>
  <c r="A5469" i="19"/>
  <c r="B5469" i="19"/>
  <c r="C5469" i="19"/>
  <c r="D5469" i="19"/>
  <c r="E5469" i="19"/>
  <c r="F5469" i="19" s="1"/>
  <c r="A5470" i="19"/>
  <c r="B5470" i="19"/>
  <c r="C5470" i="19"/>
  <c r="D5470" i="19"/>
  <c r="E5470" i="19"/>
  <c r="F5470" i="19" s="1"/>
  <c r="B5471" i="19"/>
  <c r="C5471" i="19"/>
  <c r="D5471" i="19"/>
  <c r="E5471" i="19"/>
  <c r="F5471" i="19" s="1"/>
  <c r="A5472" i="19"/>
  <c r="B5472" i="19"/>
  <c r="C5472" i="19"/>
  <c r="D5472" i="19"/>
  <c r="E5472" i="19"/>
  <c r="F5472" i="19" s="1"/>
  <c r="B5473" i="19"/>
  <c r="C5473" i="19"/>
  <c r="A5473" i="19" s="1"/>
  <c r="D5473" i="19"/>
  <c r="E5473" i="19"/>
  <c r="F5473" i="19" s="1"/>
  <c r="B5474" i="19"/>
  <c r="A5474" i="19" s="1"/>
  <c r="C5474" i="19"/>
  <c r="D5474" i="19"/>
  <c r="E5474" i="19"/>
  <c r="F5474" i="19" s="1"/>
  <c r="B5475" i="19"/>
  <c r="C5475" i="19"/>
  <c r="A5475" i="19" s="1"/>
  <c r="D5475" i="19"/>
  <c r="E5475" i="19"/>
  <c r="F5475" i="19" s="1"/>
  <c r="B5476" i="19"/>
  <c r="C5476" i="19"/>
  <c r="A5476" i="19" s="1"/>
  <c r="D5476" i="19"/>
  <c r="E5476" i="19"/>
  <c r="F5476" i="19"/>
  <c r="B5477" i="19"/>
  <c r="C5477" i="19"/>
  <c r="A5477" i="19" s="1"/>
  <c r="D5477" i="19"/>
  <c r="E5477" i="19"/>
  <c r="F5477" i="19" s="1"/>
  <c r="A5478" i="19"/>
  <c r="B5478" i="19"/>
  <c r="C5478" i="19"/>
  <c r="D5478" i="19"/>
  <c r="E5478" i="19"/>
  <c r="F5478" i="19" s="1"/>
  <c r="B5479" i="19"/>
  <c r="C5479" i="19"/>
  <c r="A5479" i="19" s="1"/>
  <c r="D5479" i="19"/>
  <c r="E5479" i="19"/>
  <c r="F5479" i="19" s="1"/>
  <c r="B5480" i="19"/>
  <c r="C5480" i="19"/>
  <c r="A5480" i="19" s="1"/>
  <c r="D5480" i="19"/>
  <c r="E5480" i="19"/>
  <c r="F5480" i="19"/>
  <c r="A5481" i="19"/>
  <c r="B5481" i="19"/>
  <c r="C5481" i="19"/>
  <c r="D5481" i="19"/>
  <c r="E5481" i="19"/>
  <c r="F5481" i="19" s="1"/>
  <c r="B5482" i="19"/>
  <c r="A5482" i="19" s="1"/>
  <c r="C5482" i="19"/>
  <c r="D5482" i="19"/>
  <c r="E5482" i="19"/>
  <c r="F5482" i="19" s="1"/>
  <c r="A5483" i="19"/>
  <c r="B5483" i="19"/>
  <c r="C5483" i="19"/>
  <c r="D5483" i="19"/>
  <c r="E5483" i="19"/>
  <c r="F5483" i="19" s="1"/>
  <c r="A5484" i="19"/>
  <c r="B5484" i="19"/>
  <c r="C5484" i="19"/>
  <c r="D5484" i="19"/>
  <c r="E5484" i="19"/>
  <c r="F5484" i="19"/>
  <c r="B5485" i="19"/>
  <c r="C5485" i="19"/>
  <c r="A5485" i="19" s="1"/>
  <c r="D5485" i="19"/>
  <c r="E5485" i="19"/>
  <c r="F5485" i="19" s="1"/>
  <c r="A5486" i="19"/>
  <c r="B5486" i="19"/>
  <c r="C5486" i="19"/>
  <c r="D5486" i="19"/>
  <c r="E5486" i="19"/>
  <c r="F5486" i="19" s="1"/>
  <c r="A5487" i="19"/>
  <c r="B5487" i="19"/>
  <c r="C5487" i="19"/>
  <c r="D5487" i="19"/>
  <c r="E5487" i="19"/>
  <c r="F5487" i="19" s="1"/>
  <c r="B5488" i="19"/>
  <c r="C5488" i="19"/>
  <c r="A5488" i="19" s="1"/>
  <c r="D5488" i="19"/>
  <c r="E5488" i="19"/>
  <c r="F5488" i="19" s="1"/>
  <c r="B5489" i="19"/>
  <c r="C5489" i="19"/>
  <c r="A5489" i="19" s="1"/>
  <c r="D5489" i="19"/>
  <c r="E5489" i="19"/>
  <c r="F5489" i="19" s="1"/>
  <c r="A5490" i="19"/>
  <c r="B5490" i="19"/>
  <c r="C5490" i="19"/>
  <c r="D5490" i="19"/>
  <c r="E5490" i="19"/>
  <c r="F5490" i="19" s="1"/>
  <c r="B5491" i="19"/>
  <c r="C5491" i="19"/>
  <c r="D5491" i="19"/>
  <c r="A5491" i="19" s="1"/>
  <c r="E5491" i="19"/>
  <c r="F5491" i="19" s="1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 s="1"/>
  <c r="A5494" i="19"/>
  <c r="B5494" i="19"/>
  <c r="C5494" i="19"/>
  <c r="D5494" i="19"/>
  <c r="E5494" i="19"/>
  <c r="F5494" i="19" s="1"/>
  <c r="B5495" i="19"/>
  <c r="C5495" i="19"/>
  <c r="D5495" i="19"/>
  <c r="A5495" i="19" s="1"/>
  <c r="E5495" i="19"/>
  <c r="F5495" i="19" s="1"/>
  <c r="B5496" i="19"/>
  <c r="C5496" i="19"/>
  <c r="A5496" i="19" s="1"/>
  <c r="D5496" i="19"/>
  <c r="E5496" i="19"/>
  <c r="F5496" i="19" s="1"/>
  <c r="B5497" i="19"/>
  <c r="C5497" i="19"/>
  <c r="A5497" i="19" s="1"/>
  <c r="D5497" i="19"/>
  <c r="E5497" i="19"/>
  <c r="F5497" i="19" s="1"/>
  <c r="B5498" i="19"/>
  <c r="A5498" i="19" s="1"/>
  <c r="C5498" i="19"/>
  <c r="D5498" i="19"/>
  <c r="E5498" i="19"/>
  <c r="F5498" i="19" s="1"/>
  <c r="A5499" i="19"/>
  <c r="B5499" i="19"/>
  <c r="C5499" i="19"/>
  <c r="D5499" i="19"/>
  <c r="E5499" i="19"/>
  <c r="F5499" i="19" s="1"/>
  <c r="B5500" i="19"/>
  <c r="C5500" i="19"/>
  <c r="A5500" i="19" s="1"/>
  <c r="D5500" i="19"/>
  <c r="E5500" i="19"/>
  <c r="F5500" i="19"/>
  <c r="A5501" i="19"/>
  <c r="B5501" i="19"/>
  <c r="C5501" i="19"/>
  <c r="D5501" i="19"/>
  <c r="E5501" i="19"/>
  <c r="F5501" i="19" s="1"/>
  <c r="B5502" i="19"/>
  <c r="C5502" i="19"/>
  <c r="A5502" i="19" s="1"/>
  <c r="D5502" i="19"/>
  <c r="E5502" i="19"/>
  <c r="F5502" i="19" s="1"/>
  <c r="B5503" i="19"/>
  <c r="C5503" i="19"/>
  <c r="A5503" i="19" s="1"/>
  <c r="D5503" i="19"/>
  <c r="E5503" i="19"/>
  <c r="F5503" i="19" s="1"/>
  <c r="A5504" i="19"/>
  <c r="B5504" i="19"/>
  <c r="C5504" i="19"/>
  <c r="D5504" i="19"/>
  <c r="E5504" i="19"/>
  <c r="F5504" i="19" s="1"/>
  <c r="A5505" i="19"/>
  <c r="B5505" i="19"/>
  <c r="C5505" i="19"/>
  <c r="D5505" i="19"/>
  <c r="E5505" i="19"/>
  <c r="F5505" i="19" s="1"/>
  <c r="B5506" i="19"/>
  <c r="A5506" i="19" s="1"/>
  <c r="C5506" i="19"/>
  <c r="D5506" i="19"/>
  <c r="E5506" i="19"/>
  <c r="F5506" i="19" s="1"/>
  <c r="B5507" i="19"/>
  <c r="C5507" i="19"/>
  <c r="A5507" i="19" s="1"/>
  <c r="D5507" i="19"/>
  <c r="E5507" i="19"/>
  <c r="F5507" i="19" s="1"/>
  <c r="B5508" i="19"/>
  <c r="C5508" i="19"/>
  <c r="A5508" i="19" s="1"/>
  <c r="D5508" i="19"/>
  <c r="E5508" i="19"/>
  <c r="F5508" i="19"/>
  <c r="B5509" i="19"/>
  <c r="C5509" i="19"/>
  <c r="A5509" i="19" s="1"/>
  <c r="D5509" i="19"/>
  <c r="E5509" i="19"/>
  <c r="F5509" i="19" s="1"/>
  <c r="A5510" i="19"/>
  <c r="B5510" i="19"/>
  <c r="C5510" i="19"/>
  <c r="D5510" i="19"/>
  <c r="E5510" i="19"/>
  <c r="F5510" i="19" s="1"/>
  <c r="B5511" i="19"/>
  <c r="C5511" i="19"/>
  <c r="D5511" i="19"/>
  <c r="E5511" i="19"/>
  <c r="F5511" i="19" s="1"/>
  <c r="A5512" i="19"/>
  <c r="B5512" i="19"/>
  <c r="C5512" i="19"/>
  <c r="D5512" i="19"/>
  <c r="E5512" i="19"/>
  <c r="F5512" i="19" s="1"/>
  <c r="B5513" i="19"/>
  <c r="C5513" i="19"/>
  <c r="A5513" i="19" s="1"/>
  <c r="D5513" i="19"/>
  <c r="E5513" i="19"/>
  <c r="F5513" i="19" s="1"/>
  <c r="B5514" i="19"/>
  <c r="C5514" i="19"/>
  <c r="D5514" i="19"/>
  <c r="E5514" i="19"/>
  <c r="F5514" i="19" s="1"/>
  <c r="A5515" i="19"/>
  <c r="B5515" i="19"/>
  <c r="C5515" i="19"/>
  <c r="D5515" i="19"/>
  <c r="E5515" i="19"/>
  <c r="F5515" i="19" s="1"/>
  <c r="A5516" i="19"/>
  <c r="B5516" i="19"/>
  <c r="C5516" i="19"/>
  <c r="D5516" i="19"/>
  <c r="E5516" i="19"/>
  <c r="F5516" i="19"/>
  <c r="B5517" i="19"/>
  <c r="C5517" i="19"/>
  <c r="A5517" i="19" s="1"/>
  <c r="D5517" i="19"/>
  <c r="E5517" i="19"/>
  <c r="F5517" i="19" s="1"/>
  <c r="B5518" i="19"/>
  <c r="C5518" i="19"/>
  <c r="A5518" i="19" s="1"/>
  <c r="D5518" i="19"/>
  <c r="E5518" i="19"/>
  <c r="F5518" i="19" s="1"/>
  <c r="B5519" i="19"/>
  <c r="C5519" i="19"/>
  <c r="D5519" i="19"/>
  <c r="A5519" i="19" s="1"/>
  <c r="E5519" i="19"/>
  <c r="F5519" i="19" s="1"/>
  <c r="A5520" i="19"/>
  <c r="B5520" i="19"/>
  <c r="C5520" i="19"/>
  <c r="D5520" i="19"/>
  <c r="E5520" i="19"/>
  <c r="F5520" i="19" s="1"/>
  <c r="B5521" i="19"/>
  <c r="C5521" i="19"/>
  <c r="A5521" i="19" s="1"/>
  <c r="D5521" i="19"/>
  <c r="E5521" i="19"/>
  <c r="F5521" i="19" s="1"/>
  <c r="A5522" i="19"/>
  <c r="B5522" i="19"/>
  <c r="C5522" i="19"/>
  <c r="D5522" i="19"/>
  <c r="E5522" i="19"/>
  <c r="F5522" i="19" s="1"/>
  <c r="A5523" i="19"/>
  <c r="B5523" i="19"/>
  <c r="C5523" i="19"/>
  <c r="D5523" i="19"/>
  <c r="E5523" i="19"/>
  <c r="F5523" i="19" s="1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 s="1"/>
  <c r="A5526" i="19"/>
  <c r="B5526" i="19"/>
  <c r="C5526" i="19"/>
  <c r="D5526" i="19"/>
  <c r="E5526" i="19"/>
  <c r="F5526" i="19" s="1"/>
  <c r="B5527" i="19"/>
  <c r="C5527" i="19"/>
  <c r="D5527" i="19"/>
  <c r="A5527" i="19" s="1"/>
  <c r="E5527" i="19"/>
  <c r="F5527" i="19" s="1"/>
  <c r="A5528" i="19"/>
  <c r="B5528" i="19"/>
  <c r="C5528" i="19"/>
  <c r="D5528" i="19"/>
  <c r="E5528" i="19"/>
  <c r="F5528" i="19" s="1"/>
  <c r="B5529" i="19"/>
  <c r="C5529" i="19"/>
  <c r="A5529" i="19" s="1"/>
  <c r="D5529" i="19"/>
  <c r="E5529" i="19"/>
  <c r="F5529" i="19" s="1"/>
  <c r="B5530" i="19"/>
  <c r="A5530" i="19" s="1"/>
  <c r="C5530" i="19"/>
  <c r="D5530" i="19"/>
  <c r="E5530" i="19"/>
  <c r="F5530" i="19" s="1"/>
  <c r="B5531" i="19"/>
  <c r="C5531" i="19"/>
  <c r="A5531" i="19" s="1"/>
  <c r="D5531" i="19"/>
  <c r="E5531" i="19"/>
  <c r="F5531" i="19" s="1"/>
  <c r="B5532" i="19"/>
  <c r="C5532" i="19"/>
  <c r="A5532" i="19" s="1"/>
  <c r="D5532" i="19"/>
  <c r="E5532" i="19"/>
  <c r="F5532" i="19"/>
  <c r="A5533" i="19"/>
  <c r="B5533" i="19"/>
  <c r="C5533" i="19"/>
  <c r="D5533" i="19"/>
  <c r="E5533" i="19"/>
  <c r="F5533" i="19" s="1"/>
  <c r="B5534" i="19"/>
  <c r="A5534" i="19" s="1"/>
  <c r="C5534" i="19"/>
  <c r="D5534" i="19"/>
  <c r="E5534" i="19"/>
  <c r="F5534" i="19" s="1"/>
  <c r="B5535" i="19"/>
  <c r="C5535" i="19"/>
  <c r="D5535" i="19"/>
  <c r="E5535" i="19"/>
  <c r="F5535" i="19" s="1"/>
  <c r="B5536" i="19"/>
  <c r="C5536" i="19"/>
  <c r="A5536" i="19" s="1"/>
  <c r="D5536" i="19"/>
  <c r="E5536" i="19"/>
  <c r="F5536" i="19" s="1"/>
  <c r="A5537" i="19"/>
  <c r="B5537" i="19"/>
  <c r="C5537" i="19"/>
  <c r="D5537" i="19"/>
  <c r="E5537" i="19"/>
  <c r="F5537" i="19" s="1"/>
  <c r="B5538" i="19"/>
  <c r="A5538" i="19" s="1"/>
  <c r="C5538" i="19"/>
  <c r="D5538" i="19"/>
  <c r="E5538" i="19"/>
  <c r="F5538" i="19" s="1"/>
  <c r="A5539" i="19"/>
  <c r="B5539" i="19"/>
  <c r="C5539" i="19"/>
  <c r="D5539" i="19"/>
  <c r="E5539" i="19"/>
  <c r="F5539" i="19" s="1"/>
  <c r="B5540" i="19"/>
  <c r="C5540" i="19"/>
  <c r="A5540" i="19" s="1"/>
  <c r="D5540" i="19"/>
  <c r="E5540" i="19"/>
  <c r="F5540" i="19"/>
  <c r="B5541" i="19"/>
  <c r="C5541" i="19"/>
  <c r="A5541" i="19" s="1"/>
  <c r="D5541" i="19"/>
  <c r="E5541" i="19"/>
  <c r="F5541" i="19" s="1"/>
  <c r="B5542" i="19"/>
  <c r="C5542" i="19"/>
  <c r="A5542" i="19" s="1"/>
  <c r="D5542" i="19"/>
  <c r="E5542" i="19"/>
  <c r="F5542" i="19" s="1"/>
  <c r="B5543" i="19"/>
  <c r="C5543" i="19"/>
  <c r="A5543" i="19" s="1"/>
  <c r="D5543" i="19"/>
  <c r="E5543" i="19"/>
  <c r="F5543" i="19" s="1"/>
  <c r="A5544" i="19"/>
  <c r="B5544" i="19"/>
  <c r="C5544" i="19"/>
  <c r="D5544" i="19"/>
  <c r="E5544" i="19"/>
  <c r="F5544" i="19"/>
  <c r="B5545" i="19"/>
  <c r="C5545" i="19"/>
  <c r="A5545" i="19" s="1"/>
  <c r="D5545" i="19"/>
  <c r="E5545" i="19"/>
  <c r="F5545" i="19" s="1"/>
  <c r="B5546" i="19"/>
  <c r="C5546" i="19"/>
  <c r="D5546" i="19"/>
  <c r="E5546" i="19"/>
  <c r="F5546" i="19" s="1"/>
  <c r="B5547" i="19"/>
  <c r="A5547" i="19" s="1"/>
  <c r="C5547" i="19"/>
  <c r="D5547" i="19"/>
  <c r="E5547" i="19"/>
  <c r="F5547" i="19" s="1"/>
  <c r="A5548" i="19"/>
  <c r="B5548" i="19"/>
  <c r="C5548" i="19"/>
  <c r="D5548" i="19"/>
  <c r="E5548" i="19"/>
  <c r="F5548" i="19" s="1"/>
  <c r="A5549" i="19"/>
  <c r="B5549" i="19"/>
  <c r="C5549" i="19"/>
  <c r="D5549" i="19"/>
  <c r="E5549" i="19"/>
  <c r="F5549" i="19" s="1"/>
  <c r="B5550" i="19"/>
  <c r="C5550" i="19"/>
  <c r="A5550" i="19" s="1"/>
  <c r="D5550" i="19"/>
  <c r="E5550" i="19"/>
  <c r="F5550" i="19" s="1"/>
  <c r="B5551" i="19"/>
  <c r="C5551" i="19"/>
  <c r="D5551" i="19"/>
  <c r="E5551" i="19"/>
  <c r="F5551" i="19" s="1"/>
  <c r="B5552" i="19"/>
  <c r="C5552" i="19"/>
  <c r="A5552" i="19" s="1"/>
  <c r="D5552" i="19"/>
  <c r="E5552" i="19"/>
  <c r="F5552" i="19" s="1"/>
  <c r="A5553" i="19"/>
  <c r="B5553" i="19"/>
  <c r="C5553" i="19"/>
  <c r="D5553" i="19"/>
  <c r="E5553" i="19"/>
  <c r="F5553" i="19" s="1"/>
  <c r="A5554" i="19"/>
  <c r="B5554" i="19"/>
  <c r="C5554" i="19"/>
  <c r="D5554" i="19"/>
  <c r="E5554" i="19"/>
  <c r="F5554" i="19" s="1"/>
  <c r="B5555" i="19"/>
  <c r="A5555" i="19" s="1"/>
  <c r="C5555" i="19"/>
  <c r="D5555" i="19"/>
  <c r="E5555" i="19"/>
  <c r="F5555" i="19" s="1"/>
  <c r="B5556" i="19"/>
  <c r="C5556" i="19"/>
  <c r="A5556" i="19" s="1"/>
  <c r="D5556" i="19"/>
  <c r="E5556" i="19"/>
  <c r="F5556" i="19" s="1"/>
  <c r="A5557" i="19"/>
  <c r="B5557" i="19"/>
  <c r="C5557" i="19"/>
  <c r="D5557" i="19"/>
  <c r="E5557" i="19"/>
  <c r="F5557" i="19"/>
  <c r="B5558" i="19"/>
  <c r="C5558" i="19"/>
  <c r="A5558" i="19" s="1"/>
  <c r="D5558" i="19"/>
  <c r="E5558" i="19"/>
  <c r="F5558" i="19" s="1"/>
  <c r="B5559" i="19"/>
  <c r="C5559" i="19"/>
  <c r="D5559" i="19"/>
  <c r="E5559" i="19"/>
  <c r="F5559" i="19" s="1"/>
  <c r="B5560" i="19"/>
  <c r="C5560" i="19"/>
  <c r="A5560" i="19" s="1"/>
  <c r="D5560" i="19"/>
  <c r="E5560" i="19"/>
  <c r="F5560" i="19"/>
  <c r="A5561" i="19"/>
  <c r="B5561" i="19"/>
  <c r="C5561" i="19"/>
  <c r="D5561" i="19"/>
  <c r="E5561" i="19"/>
  <c r="F5561" i="19" s="1"/>
  <c r="B5562" i="19"/>
  <c r="C5562" i="19"/>
  <c r="D5562" i="19"/>
  <c r="E5562" i="19"/>
  <c r="F5562" i="19" s="1"/>
  <c r="B5563" i="19"/>
  <c r="C5563" i="19"/>
  <c r="D5563" i="19"/>
  <c r="E5563" i="19"/>
  <c r="F5563" i="19" s="1"/>
  <c r="B5564" i="19"/>
  <c r="C5564" i="19"/>
  <c r="A5564" i="19" s="1"/>
  <c r="D5564" i="19"/>
  <c r="E5564" i="19"/>
  <c r="F5564" i="19" s="1"/>
  <c r="A5565" i="19"/>
  <c r="B5565" i="19"/>
  <c r="C5565" i="19"/>
  <c r="D5565" i="19"/>
  <c r="E5565" i="19"/>
  <c r="F5565" i="19" s="1"/>
  <c r="A5566" i="19"/>
  <c r="B5566" i="19"/>
  <c r="C5566" i="19"/>
  <c r="D5566" i="19"/>
  <c r="E5566" i="19"/>
  <c r="F5566" i="19" s="1"/>
  <c r="B5567" i="19"/>
  <c r="C5567" i="19"/>
  <c r="D5567" i="19"/>
  <c r="E5567" i="19"/>
  <c r="F5567" i="19" s="1"/>
  <c r="B5568" i="19"/>
  <c r="C5568" i="19"/>
  <c r="A5568" i="19" s="1"/>
  <c r="D5568" i="19"/>
  <c r="E5568" i="19"/>
  <c r="F5568" i="19" s="1"/>
  <c r="B5569" i="19"/>
  <c r="C5569" i="19"/>
  <c r="A5569" i="19" s="1"/>
  <c r="D5569" i="19"/>
  <c r="E5569" i="19"/>
  <c r="F5569" i="19" s="1"/>
  <c r="A5570" i="19"/>
  <c r="B5570" i="19"/>
  <c r="C5570" i="19"/>
  <c r="D5570" i="19"/>
  <c r="E5570" i="19"/>
  <c r="F5570" i="19" s="1"/>
  <c r="A5571" i="19"/>
  <c r="B5571" i="19"/>
  <c r="C5571" i="19"/>
  <c r="D5571" i="19"/>
  <c r="E5571" i="19"/>
  <c r="F5571" i="19" s="1"/>
  <c r="B5572" i="19"/>
  <c r="C5572" i="19"/>
  <c r="D5572" i="19"/>
  <c r="E5572" i="19"/>
  <c r="F5572" i="19" s="1"/>
  <c r="B5573" i="19"/>
  <c r="C5573" i="19"/>
  <c r="A5573" i="19" s="1"/>
  <c r="D5573" i="19"/>
  <c r="E5573" i="19"/>
  <c r="F5573" i="19"/>
  <c r="A5574" i="19"/>
  <c r="B5574" i="19"/>
  <c r="C5574" i="19"/>
  <c r="D5574" i="19"/>
  <c r="E5574" i="19"/>
  <c r="F5574" i="19" s="1"/>
  <c r="B5575" i="19"/>
  <c r="C5575" i="19"/>
  <c r="D5575" i="19"/>
  <c r="E5575" i="19"/>
  <c r="F5575" i="19" s="1"/>
  <c r="B5576" i="19"/>
  <c r="C5576" i="19"/>
  <c r="A5576" i="19" s="1"/>
  <c r="D5576" i="19"/>
  <c r="E5576" i="19"/>
  <c r="F5576" i="19"/>
  <c r="A5577" i="19"/>
  <c r="B5577" i="19"/>
  <c r="C5577" i="19"/>
  <c r="D5577" i="19"/>
  <c r="E5577" i="19"/>
  <c r="F5577" i="19" s="1"/>
  <c r="A5578" i="19"/>
  <c r="B5578" i="19"/>
  <c r="C5578" i="19"/>
  <c r="D5578" i="19"/>
  <c r="E5578" i="19"/>
  <c r="F5578" i="19" s="1"/>
  <c r="B5579" i="19"/>
  <c r="C5579" i="19"/>
  <c r="D5579" i="19"/>
  <c r="E5579" i="19"/>
  <c r="F5579" i="19" s="1"/>
  <c r="B5580" i="19"/>
  <c r="C5580" i="19"/>
  <c r="A5580" i="19" s="1"/>
  <c r="D5580" i="19"/>
  <c r="E5580" i="19"/>
  <c r="F5580" i="19" s="1"/>
  <c r="B5581" i="19"/>
  <c r="C5581" i="19"/>
  <c r="A5581" i="19" s="1"/>
  <c r="D5581" i="19"/>
  <c r="E5581" i="19"/>
  <c r="F5581" i="19" s="1"/>
  <c r="A5582" i="19"/>
  <c r="B5582" i="19"/>
  <c r="C5582" i="19"/>
  <c r="D5582" i="19"/>
  <c r="E5582" i="19"/>
  <c r="F5582" i="19" s="1"/>
  <c r="B5583" i="19"/>
  <c r="A5583" i="19" s="1"/>
  <c r="C5583" i="19"/>
  <c r="D5583" i="19"/>
  <c r="E5583" i="19"/>
  <c r="F5583" i="19" s="1"/>
  <c r="A5584" i="19"/>
  <c r="B5584" i="19"/>
  <c r="C5584" i="19"/>
  <c r="D5584" i="19"/>
  <c r="E5584" i="19"/>
  <c r="F5584" i="19" s="1"/>
  <c r="B5585" i="19"/>
  <c r="C5585" i="19"/>
  <c r="A5585" i="19" s="1"/>
  <c r="D5585" i="19"/>
  <c r="E5585" i="19"/>
  <c r="F5585" i="19" s="1"/>
  <c r="B5586" i="19"/>
  <c r="C5586" i="19"/>
  <c r="A5586" i="19" s="1"/>
  <c r="D5586" i="19"/>
  <c r="E5586" i="19"/>
  <c r="F5586" i="19" s="1"/>
  <c r="B5587" i="19"/>
  <c r="A5587" i="19" s="1"/>
  <c r="C5587" i="19"/>
  <c r="D5587" i="19"/>
  <c r="E5587" i="19"/>
  <c r="F5587" i="19" s="1"/>
  <c r="B5588" i="19"/>
  <c r="C5588" i="19"/>
  <c r="D5588" i="19"/>
  <c r="A5588" i="19" s="1"/>
  <c r="E5588" i="19"/>
  <c r="F5588" i="19" s="1"/>
  <c r="B5589" i="19"/>
  <c r="C5589" i="19"/>
  <c r="A5589" i="19" s="1"/>
  <c r="D5589" i="19"/>
  <c r="E5589" i="19"/>
  <c r="F5589" i="19"/>
  <c r="A5590" i="19"/>
  <c r="B5590" i="19"/>
  <c r="C5590" i="19"/>
  <c r="D5590" i="19"/>
  <c r="E5590" i="19"/>
  <c r="F5590" i="19" s="1"/>
  <c r="B5591" i="19"/>
  <c r="A5591" i="19" s="1"/>
  <c r="C5591" i="19"/>
  <c r="D5591" i="19"/>
  <c r="E5591" i="19"/>
  <c r="F5591" i="19" s="1"/>
  <c r="A5592" i="19"/>
  <c r="B5592" i="19"/>
  <c r="C5592" i="19"/>
  <c r="D5592" i="19"/>
  <c r="E5592" i="19"/>
  <c r="F5592" i="19" s="1"/>
  <c r="B5593" i="19"/>
  <c r="C5593" i="19"/>
  <c r="A5593" i="19" s="1"/>
  <c r="D5593" i="19"/>
  <c r="E5593" i="19"/>
  <c r="F5593" i="19" s="1"/>
  <c r="B5594" i="19"/>
  <c r="A5594" i="19" s="1"/>
  <c r="C5594" i="19"/>
  <c r="D5594" i="19"/>
  <c r="E5594" i="19"/>
  <c r="F5594" i="19" s="1"/>
  <c r="B5595" i="19"/>
  <c r="A5595" i="19" s="1"/>
  <c r="C5595" i="19"/>
  <c r="D5595" i="19"/>
  <c r="E5595" i="19"/>
  <c r="F5595" i="19" s="1"/>
  <c r="A5596" i="19"/>
  <c r="B5596" i="19"/>
  <c r="C5596" i="19"/>
  <c r="D5596" i="19"/>
  <c r="E5596" i="19"/>
  <c r="F5596" i="19" s="1"/>
  <c r="B5597" i="19"/>
  <c r="C5597" i="19"/>
  <c r="A5597" i="19" s="1"/>
  <c r="D5597" i="19"/>
  <c r="E5597" i="19"/>
  <c r="F5597" i="19" s="1"/>
  <c r="B5598" i="19"/>
  <c r="C5598" i="19"/>
  <c r="A5598" i="19" s="1"/>
  <c r="D5598" i="19"/>
  <c r="E5598" i="19"/>
  <c r="F5598" i="19" s="1"/>
  <c r="B5599" i="19"/>
  <c r="A5599" i="19" s="1"/>
  <c r="C5599" i="19"/>
  <c r="D5599" i="19"/>
  <c r="E5599" i="19"/>
  <c r="F5599" i="19" s="1"/>
  <c r="A5600" i="19"/>
  <c r="B5600" i="19"/>
  <c r="C5600" i="19"/>
  <c r="D5600" i="19"/>
  <c r="E5600" i="19"/>
  <c r="F5600" i="19" s="1"/>
  <c r="A5601" i="19"/>
  <c r="B5601" i="19"/>
  <c r="C5601" i="19"/>
  <c r="D5601" i="19"/>
  <c r="E5601" i="19"/>
  <c r="F5601" i="19" s="1"/>
  <c r="B5602" i="19"/>
  <c r="C5602" i="19"/>
  <c r="A5602" i="19" s="1"/>
  <c r="D5602" i="19"/>
  <c r="E5602" i="19"/>
  <c r="F5602" i="19" s="1"/>
  <c r="B5603" i="19"/>
  <c r="A5603" i="19" s="1"/>
  <c r="C5603" i="19"/>
  <c r="D5603" i="19"/>
  <c r="E5603" i="19"/>
  <c r="F5603" i="19" s="1"/>
  <c r="B5604" i="19"/>
  <c r="C5604" i="19"/>
  <c r="D5604" i="19"/>
  <c r="A5604" i="19" s="1"/>
  <c r="E5604" i="19"/>
  <c r="F5604" i="19" s="1"/>
  <c r="A5605" i="19"/>
  <c r="B5605" i="19"/>
  <c r="C5605" i="19"/>
  <c r="D5605" i="19"/>
  <c r="E5605" i="19"/>
  <c r="F5605" i="19" s="1"/>
  <c r="B5606" i="19"/>
  <c r="C5606" i="19"/>
  <c r="A5606" i="19" s="1"/>
  <c r="D5606" i="19"/>
  <c r="E5606" i="19"/>
  <c r="F5606" i="19" s="1"/>
  <c r="B5607" i="19"/>
  <c r="C5607" i="19"/>
  <c r="D5607" i="19"/>
  <c r="E5607" i="19"/>
  <c r="F5607" i="19" s="1"/>
  <c r="A5608" i="19"/>
  <c r="B5608" i="19"/>
  <c r="C5608" i="19"/>
  <c r="D5608" i="19"/>
  <c r="E5608" i="19"/>
  <c r="F5608" i="19"/>
  <c r="B5609" i="19"/>
  <c r="C5609" i="19"/>
  <c r="A5609" i="19" s="1"/>
  <c r="D5609" i="19"/>
  <c r="E5609" i="19"/>
  <c r="F5609" i="19" s="1"/>
  <c r="B5610" i="19"/>
  <c r="C5610" i="19"/>
  <c r="A5610" i="19" s="1"/>
  <c r="D5610" i="19"/>
  <c r="E5610" i="19"/>
  <c r="F5610" i="19" s="1"/>
  <c r="B5611" i="19"/>
  <c r="A5611" i="19" s="1"/>
  <c r="C5611" i="19"/>
  <c r="D5611" i="19"/>
  <c r="E5611" i="19"/>
  <c r="F5611" i="19" s="1"/>
  <c r="A5612" i="19"/>
  <c r="B5612" i="19"/>
  <c r="C5612" i="19"/>
  <c r="D5612" i="19"/>
  <c r="E5612" i="19"/>
  <c r="F5612" i="19" s="1"/>
  <c r="A5613" i="19"/>
  <c r="B5613" i="19"/>
  <c r="C5613" i="19"/>
  <c r="D5613" i="19"/>
  <c r="E5613" i="19"/>
  <c r="F5613" i="19" s="1"/>
  <c r="B5614" i="19"/>
  <c r="C5614" i="19"/>
  <c r="A5614" i="19" s="1"/>
  <c r="D5614" i="19"/>
  <c r="E5614" i="19"/>
  <c r="F5614" i="19" s="1"/>
  <c r="B5615" i="19"/>
  <c r="C5615" i="19"/>
  <c r="D5615" i="19"/>
  <c r="E5615" i="19"/>
  <c r="F5615" i="19" s="1"/>
  <c r="B5616" i="19"/>
  <c r="C5616" i="19"/>
  <c r="A5616" i="19" s="1"/>
  <c r="D5616" i="19"/>
  <c r="E5616" i="19"/>
  <c r="F5616" i="19" s="1"/>
  <c r="A5617" i="19"/>
  <c r="B5617" i="19"/>
  <c r="C5617" i="19"/>
  <c r="D5617" i="19"/>
  <c r="E5617" i="19"/>
  <c r="F5617" i="19" s="1"/>
  <c r="A5618" i="19"/>
  <c r="B5618" i="19"/>
  <c r="C5618" i="19"/>
  <c r="D5618" i="19"/>
  <c r="E5618" i="19"/>
  <c r="F5618" i="19" s="1"/>
  <c r="B5619" i="19"/>
  <c r="C5619" i="19"/>
  <c r="D5619" i="19"/>
  <c r="E5619" i="19"/>
  <c r="F5619" i="19" s="1"/>
  <c r="B5620" i="19"/>
  <c r="C5620" i="19"/>
  <c r="A5620" i="19" s="1"/>
  <c r="D5620" i="19"/>
  <c r="E5620" i="19"/>
  <c r="F5620" i="19" s="1"/>
  <c r="A5621" i="19"/>
  <c r="B5621" i="19"/>
  <c r="C5621" i="19"/>
  <c r="D5621" i="19"/>
  <c r="E5621" i="19"/>
  <c r="F5621" i="19"/>
  <c r="B5622" i="19"/>
  <c r="C5622" i="19"/>
  <c r="A5622" i="19" s="1"/>
  <c r="D5622" i="19"/>
  <c r="E5622" i="19"/>
  <c r="F5622" i="19" s="1"/>
  <c r="B5623" i="19"/>
  <c r="C5623" i="19"/>
  <c r="D5623" i="19"/>
  <c r="E5623" i="19"/>
  <c r="F5623" i="19" s="1"/>
  <c r="B5624" i="19"/>
  <c r="C5624" i="19"/>
  <c r="A5624" i="19" s="1"/>
  <c r="D5624" i="19"/>
  <c r="E5624" i="19"/>
  <c r="F5624" i="19" s="1"/>
  <c r="A5625" i="19"/>
  <c r="B5625" i="19"/>
  <c r="C5625" i="19"/>
  <c r="D5625" i="19"/>
  <c r="E5625" i="19"/>
  <c r="F5625" i="19" s="1"/>
  <c r="B5626" i="19"/>
  <c r="A5626" i="19" s="1"/>
  <c r="C5626" i="19"/>
  <c r="D5626" i="19"/>
  <c r="E5626" i="19"/>
  <c r="F5626" i="19" s="1"/>
  <c r="B5627" i="19"/>
  <c r="C5627" i="19"/>
  <c r="D5627" i="19"/>
  <c r="E5627" i="19"/>
  <c r="F5627" i="19" s="1"/>
  <c r="B5628" i="19"/>
  <c r="C5628" i="19"/>
  <c r="A5628" i="19" s="1"/>
  <c r="D5628" i="19"/>
  <c r="E5628" i="19"/>
  <c r="F5628" i="19" s="1"/>
  <c r="A5629" i="19"/>
  <c r="B5629" i="19"/>
  <c r="C5629" i="19"/>
  <c r="D5629" i="19"/>
  <c r="E5629" i="19"/>
  <c r="F5629" i="19" s="1"/>
  <c r="A5630" i="19"/>
  <c r="B5630" i="19"/>
  <c r="C5630" i="19"/>
  <c r="D5630" i="19"/>
  <c r="E5630" i="19"/>
  <c r="F5630" i="19" s="1"/>
  <c r="B5631" i="19"/>
  <c r="C5631" i="19"/>
  <c r="D5631" i="19"/>
  <c r="E5631" i="19"/>
  <c r="F5631" i="19" s="1"/>
  <c r="B5632" i="19"/>
  <c r="C5632" i="19"/>
  <c r="A5632" i="19" s="1"/>
  <c r="D5632" i="19"/>
  <c r="E5632" i="19"/>
  <c r="F5632" i="19" s="1"/>
  <c r="B5633" i="19"/>
  <c r="C5633" i="19"/>
  <c r="A5633" i="19" s="1"/>
  <c r="D5633" i="19"/>
  <c r="E5633" i="19"/>
  <c r="F5633" i="19" s="1"/>
  <c r="A5634" i="19"/>
  <c r="B5634" i="19"/>
  <c r="C5634" i="19"/>
  <c r="D5634" i="19"/>
  <c r="E5634" i="19"/>
  <c r="F5634" i="19" s="1"/>
  <c r="B5635" i="19"/>
  <c r="C5635" i="19"/>
  <c r="D5635" i="19"/>
  <c r="A5635" i="19" s="1"/>
  <c r="E5635" i="19"/>
  <c r="F5635" i="19" s="1"/>
  <c r="B5636" i="19"/>
  <c r="C5636" i="19"/>
  <c r="A5636" i="19" s="1"/>
  <c r="D5636" i="19"/>
  <c r="E5636" i="19"/>
  <c r="F5636" i="19" s="1"/>
  <c r="B5637" i="19"/>
  <c r="C5637" i="19"/>
  <c r="A5637" i="19" s="1"/>
  <c r="D5637" i="19"/>
  <c r="E5637" i="19"/>
  <c r="F5637" i="19" s="1"/>
  <c r="A5638" i="19"/>
  <c r="B5638" i="19"/>
  <c r="C5638" i="19"/>
  <c r="D5638" i="19"/>
  <c r="E5638" i="19"/>
  <c r="F5638" i="19" s="1"/>
  <c r="B5639" i="19"/>
  <c r="C5639" i="19"/>
  <c r="D5639" i="19"/>
  <c r="E5639" i="19"/>
  <c r="F5639" i="19" s="1"/>
  <c r="B5640" i="19"/>
  <c r="C5640" i="19"/>
  <c r="A5640" i="19" s="1"/>
  <c r="D5640" i="19"/>
  <c r="E5640" i="19"/>
  <c r="F5640" i="19"/>
  <c r="A5641" i="19"/>
  <c r="B5641" i="19"/>
  <c r="C5641" i="19"/>
  <c r="D5641" i="19"/>
  <c r="E5641" i="19"/>
  <c r="F5641" i="19" s="1"/>
  <c r="A5642" i="19"/>
  <c r="B5642" i="19"/>
  <c r="C5642" i="19"/>
  <c r="D5642" i="19"/>
  <c r="E5642" i="19"/>
  <c r="F5642" i="19" s="1"/>
  <c r="B5643" i="19"/>
  <c r="C5643" i="19"/>
  <c r="D5643" i="19"/>
  <c r="E5643" i="19"/>
  <c r="F5643" i="19" s="1"/>
  <c r="B5644" i="19"/>
  <c r="C5644" i="19"/>
  <c r="A5644" i="19" s="1"/>
  <c r="D5644" i="19"/>
  <c r="E5644" i="19"/>
  <c r="F5644" i="19" s="1"/>
  <c r="B5645" i="19"/>
  <c r="C5645" i="19"/>
  <c r="A5645" i="19" s="1"/>
  <c r="D5645" i="19"/>
  <c r="E5645" i="19"/>
  <c r="F5645" i="19" s="1"/>
  <c r="A5646" i="19"/>
  <c r="B5646" i="19"/>
  <c r="C5646" i="19"/>
  <c r="D5646" i="19"/>
  <c r="E5646" i="19"/>
  <c r="F5646" i="19" s="1"/>
  <c r="B5647" i="19"/>
  <c r="A5647" i="19" s="1"/>
  <c r="C5647" i="19"/>
  <c r="D5647" i="19"/>
  <c r="E5647" i="19"/>
  <c r="F5647" i="19" s="1"/>
  <c r="A5648" i="19"/>
  <c r="B5648" i="19"/>
  <c r="C5648" i="19"/>
  <c r="D5648" i="19"/>
  <c r="E5648" i="19"/>
  <c r="F5648" i="19" s="1"/>
  <c r="B5649" i="19"/>
  <c r="C5649" i="19"/>
  <c r="A5649" i="19" s="1"/>
  <c r="D5649" i="19"/>
  <c r="E5649" i="19"/>
  <c r="F5649" i="19" s="1"/>
  <c r="B5650" i="19"/>
  <c r="C5650" i="19"/>
  <c r="A5650" i="19" s="1"/>
  <c r="D5650" i="19"/>
  <c r="E5650" i="19"/>
  <c r="F5650" i="19" s="1"/>
  <c r="B5651" i="19"/>
  <c r="A5651" i="19" s="1"/>
  <c r="C5651" i="19"/>
  <c r="D5651" i="19"/>
  <c r="E5651" i="19"/>
  <c r="F5651" i="19" s="1"/>
  <c r="A5652" i="19"/>
  <c r="B5652" i="19"/>
  <c r="C5652" i="19"/>
  <c r="D5652" i="19"/>
  <c r="E5652" i="19"/>
  <c r="F5652" i="19" s="1"/>
  <c r="B5653" i="19"/>
  <c r="C5653" i="19"/>
  <c r="A5653" i="19" s="1"/>
  <c r="D5653" i="19"/>
  <c r="E5653" i="19"/>
  <c r="F5653" i="19"/>
  <c r="A5654" i="19"/>
  <c r="B5654" i="19"/>
  <c r="C5654" i="19"/>
  <c r="D5654" i="19"/>
  <c r="E5654" i="19"/>
  <c r="F5654" i="19" s="1"/>
  <c r="B5655" i="19"/>
  <c r="A5655" i="19" s="1"/>
  <c r="C5655" i="19"/>
  <c r="D5655" i="19"/>
  <c r="E5655" i="19"/>
  <c r="F5655" i="19" s="1"/>
  <c r="A5656" i="19"/>
  <c r="B5656" i="19"/>
  <c r="C5656" i="19"/>
  <c r="D5656" i="19"/>
  <c r="E5656" i="19"/>
  <c r="F5656" i="19" s="1"/>
  <c r="B5657" i="19"/>
  <c r="C5657" i="19"/>
  <c r="A5657" i="19" s="1"/>
  <c r="D5657" i="19"/>
  <c r="E5657" i="19"/>
  <c r="F5657" i="19" s="1"/>
  <c r="B5658" i="19"/>
  <c r="A5658" i="19" s="1"/>
  <c r="C5658" i="19"/>
  <c r="D5658" i="19"/>
  <c r="E5658" i="19"/>
  <c r="F5658" i="19" s="1"/>
  <c r="B5659" i="19"/>
  <c r="A5659" i="19" s="1"/>
  <c r="C5659" i="19"/>
  <c r="D5659" i="19"/>
  <c r="E5659" i="19"/>
  <c r="F5659" i="19" s="1"/>
  <c r="A5660" i="19"/>
  <c r="B5660" i="19"/>
  <c r="C5660" i="19"/>
  <c r="D5660" i="19"/>
  <c r="E5660" i="19"/>
  <c r="F5660" i="19" s="1"/>
  <c r="B5661" i="19"/>
  <c r="C5661" i="19"/>
  <c r="A5661" i="19" s="1"/>
  <c r="D5661" i="19"/>
  <c r="E5661" i="19"/>
  <c r="F5661" i="19" s="1"/>
  <c r="B5662" i="19"/>
  <c r="C5662" i="19"/>
  <c r="A5662" i="19" s="1"/>
  <c r="D5662" i="19"/>
  <c r="E5662" i="19"/>
  <c r="F5662" i="19" s="1"/>
  <c r="B5663" i="19"/>
  <c r="A5663" i="19" s="1"/>
  <c r="C5663" i="19"/>
  <c r="D5663" i="19"/>
  <c r="E5663" i="19"/>
  <c r="F5663" i="19" s="1"/>
  <c r="A5664" i="19"/>
  <c r="B5664" i="19"/>
  <c r="C5664" i="19"/>
  <c r="D5664" i="19"/>
  <c r="E5664" i="19"/>
  <c r="F5664" i="19" s="1"/>
  <c r="A5665" i="19"/>
  <c r="B5665" i="19"/>
  <c r="C5665" i="19"/>
  <c r="D5665" i="19"/>
  <c r="E5665" i="19"/>
  <c r="F5665" i="19" s="1"/>
  <c r="B5666" i="19"/>
  <c r="C5666" i="19"/>
  <c r="A5666" i="19" s="1"/>
  <c r="D5666" i="19"/>
  <c r="E5666" i="19"/>
  <c r="F5666" i="19" s="1"/>
  <c r="A5667" i="19"/>
  <c r="B5667" i="19"/>
  <c r="C5667" i="19"/>
  <c r="D5667" i="19"/>
  <c r="E5667" i="19"/>
  <c r="F5667" i="19" s="1"/>
  <c r="A5668" i="19"/>
  <c r="B5668" i="19"/>
  <c r="C5668" i="19"/>
  <c r="D5668" i="19"/>
  <c r="E5668" i="19"/>
  <c r="F5668" i="19" s="1"/>
  <c r="A5669" i="19"/>
  <c r="B5669" i="19"/>
  <c r="C5669" i="19"/>
  <c r="D5669" i="19"/>
  <c r="E5669" i="19"/>
  <c r="F5669" i="19" s="1"/>
  <c r="B5670" i="19"/>
  <c r="C5670" i="19"/>
  <c r="A5670" i="19" s="1"/>
  <c r="D5670" i="19"/>
  <c r="E5670" i="19"/>
  <c r="F5670" i="19" s="1"/>
  <c r="B5671" i="19"/>
  <c r="A5671" i="19" s="1"/>
  <c r="C5671" i="19"/>
  <c r="D5671" i="19"/>
  <c r="E5671" i="19"/>
  <c r="F5671" i="19" s="1"/>
  <c r="A5672" i="19"/>
  <c r="B5672" i="19"/>
  <c r="C5672" i="19"/>
  <c r="D5672" i="19"/>
  <c r="E5672" i="19"/>
  <c r="F5672" i="19" s="1"/>
  <c r="B5673" i="19"/>
  <c r="C5673" i="19"/>
  <c r="A5673" i="19" s="1"/>
  <c r="D5673" i="19"/>
  <c r="E5673" i="19"/>
  <c r="F5673" i="19" s="1"/>
  <c r="B5674" i="19"/>
  <c r="C5674" i="19"/>
  <c r="D5674" i="19"/>
  <c r="E5674" i="19"/>
  <c r="F5674" i="19" s="1"/>
  <c r="B5675" i="19"/>
  <c r="A5675" i="19" s="1"/>
  <c r="C5675" i="19"/>
  <c r="D5675" i="19"/>
  <c r="E5675" i="19"/>
  <c r="F5675" i="19" s="1"/>
  <c r="A5676" i="19"/>
  <c r="B5676" i="19"/>
  <c r="C5676" i="19"/>
  <c r="D5676" i="19"/>
  <c r="E5676" i="19"/>
  <c r="F5676" i="19" s="1"/>
  <c r="A5677" i="19"/>
  <c r="B5677" i="19"/>
  <c r="C5677" i="19"/>
  <c r="D5677" i="19"/>
  <c r="E5677" i="19"/>
  <c r="F5677" i="19" s="1"/>
  <c r="B5678" i="19"/>
  <c r="C5678" i="19"/>
  <c r="A5678" i="19" s="1"/>
  <c r="D5678" i="19"/>
  <c r="E5678" i="19"/>
  <c r="F5678" i="19" s="1"/>
  <c r="B5679" i="19"/>
  <c r="C5679" i="19"/>
  <c r="D5679" i="19"/>
  <c r="E5679" i="19"/>
  <c r="F5679" i="19" s="1"/>
  <c r="B5680" i="19"/>
  <c r="C5680" i="19"/>
  <c r="A5680" i="19" s="1"/>
  <c r="D5680" i="19"/>
  <c r="E5680" i="19"/>
  <c r="F5680" i="19" s="1"/>
  <c r="A5681" i="19"/>
  <c r="B5681" i="19"/>
  <c r="C5681" i="19"/>
  <c r="D5681" i="19"/>
  <c r="E5681" i="19"/>
  <c r="F5681" i="19" s="1"/>
  <c r="A5682" i="19"/>
  <c r="B5682" i="19"/>
  <c r="C5682" i="19"/>
  <c r="D5682" i="19"/>
  <c r="E5682" i="19"/>
  <c r="F5682" i="19" s="1"/>
  <c r="B5683" i="19"/>
  <c r="A5683" i="19" s="1"/>
  <c r="C5683" i="19"/>
  <c r="D5683" i="19"/>
  <c r="E5683" i="19"/>
  <c r="F5683" i="19" s="1"/>
  <c r="B5684" i="19"/>
  <c r="C5684" i="19"/>
  <c r="A5684" i="19" s="1"/>
  <c r="D5684" i="19"/>
  <c r="E5684" i="19"/>
  <c r="F5684" i="19" s="1"/>
  <c r="A5685" i="19"/>
  <c r="B5685" i="19"/>
  <c r="C5685" i="19"/>
  <c r="D5685" i="19"/>
  <c r="E5685" i="19"/>
  <c r="F5685" i="19" s="1"/>
  <c r="B5686" i="19"/>
  <c r="C5686" i="19"/>
  <c r="A5686" i="19" s="1"/>
  <c r="D5686" i="19"/>
  <c r="E5686" i="19"/>
  <c r="F5686" i="19" s="1"/>
  <c r="B5687" i="19"/>
  <c r="C5687" i="19"/>
  <c r="D5687" i="19"/>
  <c r="E5687" i="19"/>
  <c r="F5687" i="19" s="1"/>
  <c r="B5688" i="19"/>
  <c r="C5688" i="19"/>
  <c r="A5688" i="19" s="1"/>
  <c r="D5688" i="19"/>
  <c r="E5688" i="19"/>
  <c r="F5688" i="19"/>
  <c r="A5689" i="19"/>
  <c r="B5689" i="19"/>
  <c r="C5689" i="19"/>
  <c r="D5689" i="19"/>
  <c r="E5689" i="19"/>
  <c r="F5689" i="19" s="1"/>
  <c r="B5690" i="19"/>
  <c r="A5690" i="19" s="1"/>
  <c r="C5690" i="19"/>
  <c r="D5690" i="19"/>
  <c r="E5690" i="19"/>
  <c r="F5690" i="19" s="1"/>
  <c r="B5691" i="19"/>
  <c r="C5691" i="19"/>
  <c r="D5691" i="19"/>
  <c r="E5691" i="19"/>
  <c r="F5691" i="19" s="1"/>
  <c r="B5692" i="19"/>
  <c r="C5692" i="19"/>
  <c r="A5692" i="19" s="1"/>
  <c r="D5692" i="19"/>
  <c r="E5692" i="19"/>
  <c r="F5692" i="19" s="1"/>
  <c r="A5693" i="19"/>
  <c r="B5693" i="19"/>
  <c r="C5693" i="19"/>
  <c r="D5693" i="19"/>
  <c r="E5693" i="19"/>
  <c r="F5693" i="19" s="1"/>
  <c r="A5694" i="19"/>
  <c r="B5694" i="19"/>
  <c r="C5694" i="19"/>
  <c r="D5694" i="19"/>
  <c r="E5694" i="19"/>
  <c r="F5694" i="19" s="1"/>
  <c r="B5695" i="19"/>
  <c r="C5695" i="19"/>
  <c r="D5695" i="19"/>
  <c r="E5695" i="19"/>
  <c r="F5695" i="19" s="1"/>
  <c r="B5696" i="19"/>
  <c r="C5696" i="19"/>
  <c r="A5696" i="19" s="1"/>
  <c r="D5696" i="19"/>
  <c r="E5696" i="19"/>
  <c r="F5696" i="19" s="1"/>
  <c r="B5697" i="19"/>
  <c r="C5697" i="19"/>
  <c r="A5697" i="19" s="1"/>
  <c r="D5697" i="19"/>
  <c r="E5697" i="19"/>
  <c r="F5697" i="19" s="1"/>
  <c r="A5698" i="19"/>
  <c r="B5698" i="19"/>
  <c r="C5698" i="19"/>
  <c r="D5698" i="19"/>
  <c r="E5698" i="19"/>
  <c r="F5698" i="19" s="1"/>
  <c r="A5699" i="19"/>
  <c r="B5699" i="19"/>
  <c r="C5699" i="19"/>
  <c r="D5699" i="19"/>
  <c r="E5699" i="19"/>
  <c r="F5699" i="19" s="1"/>
  <c r="B5700" i="19"/>
  <c r="C5700" i="19"/>
  <c r="D5700" i="19"/>
  <c r="E5700" i="19"/>
  <c r="F5700" i="19" s="1"/>
  <c r="B5701" i="19"/>
  <c r="C5701" i="19"/>
  <c r="A5701" i="19" s="1"/>
  <c r="D5701" i="19"/>
  <c r="E5701" i="19"/>
  <c r="F5701" i="19"/>
  <c r="A5702" i="19"/>
  <c r="B5702" i="19"/>
  <c r="C5702" i="19"/>
  <c r="D5702" i="19"/>
  <c r="E5702" i="19"/>
  <c r="F5702" i="19" s="1"/>
  <c r="B5703" i="19"/>
  <c r="C5703" i="19"/>
  <c r="D5703" i="19"/>
  <c r="E5703" i="19"/>
  <c r="F5703" i="19" s="1"/>
  <c r="B5704" i="19"/>
  <c r="C5704" i="19"/>
  <c r="A5704" i="19" s="1"/>
  <c r="D5704" i="19"/>
  <c r="E5704" i="19"/>
  <c r="F5704" i="19"/>
  <c r="A5705" i="19"/>
  <c r="B5705" i="19"/>
  <c r="C5705" i="19"/>
  <c r="D5705" i="19"/>
  <c r="E5705" i="19"/>
  <c r="F5705" i="19" s="1"/>
  <c r="A5706" i="19"/>
  <c r="B5706" i="19"/>
  <c r="C5706" i="19"/>
  <c r="D5706" i="19"/>
  <c r="E5706" i="19"/>
  <c r="F5706" i="19" s="1"/>
  <c r="B5707" i="19"/>
  <c r="C5707" i="19"/>
  <c r="D5707" i="19"/>
  <c r="E5707" i="19"/>
  <c r="F5707" i="19" s="1"/>
  <c r="B5708" i="19"/>
  <c r="C5708" i="19"/>
  <c r="A5708" i="19" s="1"/>
  <c r="D5708" i="19"/>
  <c r="E5708" i="19"/>
  <c r="F5708" i="19" s="1"/>
  <c r="B5709" i="19"/>
  <c r="C5709" i="19"/>
  <c r="A5709" i="19" s="1"/>
  <c r="D5709" i="19"/>
  <c r="E5709" i="19"/>
  <c r="F5709" i="19" s="1"/>
  <c r="A5710" i="19"/>
  <c r="B5710" i="19"/>
  <c r="C5710" i="19"/>
  <c r="D5710" i="19"/>
  <c r="E5710" i="19"/>
  <c r="F5710" i="19" s="1"/>
  <c r="B5711" i="19"/>
  <c r="A5711" i="19" s="1"/>
  <c r="C5711" i="19"/>
  <c r="D5711" i="19"/>
  <c r="E5711" i="19"/>
  <c r="F5711" i="19" s="1"/>
  <c r="A5712" i="19"/>
  <c r="B5712" i="19"/>
  <c r="C5712" i="19"/>
  <c r="D5712" i="19"/>
  <c r="E5712" i="19"/>
  <c r="F5712" i="19" s="1"/>
  <c r="B5713" i="19"/>
  <c r="C5713" i="19"/>
  <c r="A5713" i="19" s="1"/>
  <c r="D5713" i="19"/>
  <c r="E5713" i="19"/>
  <c r="F5713" i="19" s="1"/>
  <c r="B5714" i="19"/>
  <c r="C5714" i="19"/>
  <c r="A5714" i="19" s="1"/>
  <c r="D5714" i="19"/>
  <c r="E5714" i="19"/>
  <c r="F5714" i="19" s="1"/>
  <c r="B5715" i="19"/>
  <c r="A5715" i="19" s="1"/>
  <c r="C5715" i="19"/>
  <c r="D5715" i="19"/>
  <c r="E5715" i="19"/>
  <c r="F5715" i="19" s="1"/>
  <c r="B5716" i="19"/>
  <c r="C5716" i="19"/>
  <c r="D5716" i="19"/>
  <c r="A5716" i="19" s="1"/>
  <c r="E5716" i="19"/>
  <c r="F5716" i="19" s="1"/>
  <c r="B5717" i="19"/>
  <c r="C5717" i="19"/>
  <c r="A5717" i="19" s="1"/>
  <c r="D5717" i="19"/>
  <c r="E5717" i="19"/>
  <c r="F5717" i="19"/>
  <c r="A5718" i="19"/>
  <c r="B5718" i="19"/>
  <c r="C5718" i="19"/>
  <c r="D5718" i="19"/>
  <c r="E5718" i="19"/>
  <c r="F5718" i="19" s="1"/>
  <c r="B5719" i="19"/>
  <c r="A5719" i="19" s="1"/>
  <c r="C5719" i="19"/>
  <c r="D5719" i="19"/>
  <c r="E5719" i="19"/>
  <c r="F5719" i="19" s="1"/>
  <c r="A5720" i="19"/>
  <c r="B5720" i="19"/>
  <c r="C5720" i="19"/>
  <c r="D5720" i="19"/>
  <c r="E5720" i="19"/>
  <c r="F5720" i="19" s="1"/>
  <c r="B5721" i="19"/>
  <c r="C5721" i="19"/>
  <c r="A5721" i="19" s="1"/>
  <c r="D5721" i="19"/>
  <c r="E5721" i="19"/>
  <c r="F5721" i="19" s="1"/>
  <c r="B5722" i="19"/>
  <c r="A5722" i="19" s="1"/>
  <c r="C5722" i="19"/>
  <c r="D5722" i="19"/>
  <c r="E5722" i="19"/>
  <c r="F5722" i="19" s="1"/>
  <c r="B5723" i="19"/>
  <c r="A5723" i="19" s="1"/>
  <c r="C5723" i="19"/>
  <c r="D5723" i="19"/>
  <c r="E5723" i="19"/>
  <c r="F5723" i="19" s="1"/>
  <c r="A5724" i="19"/>
  <c r="B5724" i="19"/>
  <c r="C5724" i="19"/>
  <c r="D5724" i="19"/>
  <c r="E5724" i="19"/>
  <c r="F5724" i="19" s="1"/>
  <c r="B5725" i="19"/>
  <c r="C5725" i="19"/>
  <c r="A5725" i="19" s="1"/>
  <c r="D5725" i="19"/>
  <c r="E5725" i="19"/>
  <c r="F5725" i="19" s="1"/>
  <c r="B5726" i="19"/>
  <c r="C5726" i="19"/>
  <c r="A5726" i="19" s="1"/>
  <c r="D5726" i="19"/>
  <c r="E5726" i="19"/>
  <c r="F5726" i="19" s="1"/>
  <c r="B5727" i="19"/>
  <c r="A5727" i="19" s="1"/>
  <c r="C5727" i="19"/>
  <c r="D5727" i="19"/>
  <c r="E5727" i="19"/>
  <c r="F5727" i="19" s="1"/>
  <c r="A5728" i="19"/>
  <c r="B5728" i="19"/>
  <c r="C5728" i="19"/>
  <c r="D5728" i="19"/>
  <c r="E5728" i="19"/>
  <c r="F5728" i="19" s="1"/>
  <c r="A5729" i="19"/>
  <c r="B5729" i="19"/>
  <c r="C5729" i="19"/>
  <c r="D5729" i="19"/>
  <c r="E5729" i="19"/>
  <c r="F5729" i="19" s="1"/>
  <c r="B5730" i="19"/>
  <c r="C5730" i="19"/>
  <c r="A5730" i="19" s="1"/>
  <c r="D5730" i="19"/>
  <c r="E5730" i="19"/>
  <c r="F5730" i="19" s="1"/>
  <c r="B5731" i="19"/>
  <c r="A5731" i="19" s="1"/>
  <c r="C5731" i="19"/>
  <c r="D5731" i="19"/>
  <c r="E5731" i="19"/>
  <c r="F5731" i="19" s="1"/>
  <c r="B5732" i="19"/>
  <c r="C5732" i="19"/>
  <c r="D5732" i="19"/>
  <c r="A5732" i="19" s="1"/>
  <c r="E5732" i="19"/>
  <c r="F5732" i="19" s="1"/>
  <c r="A5733" i="19"/>
  <c r="B5733" i="19"/>
  <c r="C5733" i="19"/>
  <c r="D5733" i="19"/>
  <c r="E5733" i="19"/>
  <c r="F5733" i="19" s="1"/>
  <c r="B5734" i="19"/>
  <c r="C5734" i="19"/>
  <c r="A5734" i="19" s="1"/>
  <c r="D5734" i="19"/>
  <c r="E5734" i="19"/>
  <c r="F5734" i="19" s="1"/>
  <c r="B5735" i="19"/>
  <c r="C5735" i="19"/>
  <c r="D5735" i="19"/>
  <c r="E5735" i="19"/>
  <c r="F5735" i="19" s="1"/>
  <c r="A5736" i="19"/>
  <c r="B5736" i="19"/>
  <c r="C5736" i="19"/>
  <c r="D5736" i="19"/>
  <c r="E5736" i="19"/>
  <c r="F5736" i="19"/>
  <c r="B5737" i="19"/>
  <c r="C5737" i="19"/>
  <c r="A5737" i="19" s="1"/>
  <c r="D5737" i="19"/>
  <c r="E5737" i="19"/>
  <c r="F5737" i="19" s="1"/>
  <c r="B5738" i="19"/>
  <c r="C5738" i="19"/>
  <c r="A5738" i="19" s="1"/>
  <c r="D5738" i="19"/>
  <c r="E5738" i="19"/>
  <c r="F5738" i="19" s="1"/>
  <c r="B5739" i="19"/>
  <c r="A5739" i="19" s="1"/>
  <c r="C5739" i="19"/>
  <c r="D5739" i="19"/>
  <c r="E5739" i="19"/>
  <c r="F5739" i="19" s="1"/>
  <c r="A5740" i="19"/>
  <c r="B5740" i="19"/>
  <c r="C5740" i="19"/>
  <c r="D5740" i="19"/>
  <c r="E5740" i="19"/>
  <c r="F5740" i="19" s="1"/>
  <c r="A5741" i="19"/>
  <c r="B5741" i="19"/>
  <c r="C5741" i="19"/>
  <c r="D5741" i="19"/>
  <c r="E5741" i="19"/>
  <c r="F5741" i="19" s="1"/>
  <c r="B5742" i="19"/>
  <c r="C5742" i="19"/>
  <c r="A5742" i="19" s="1"/>
  <c r="D5742" i="19"/>
  <c r="E5742" i="19"/>
  <c r="F5742" i="19" s="1"/>
  <c r="B5743" i="19"/>
  <c r="C5743" i="19"/>
  <c r="D5743" i="19"/>
  <c r="E5743" i="19"/>
  <c r="F5743" i="19" s="1"/>
  <c r="B5744" i="19"/>
  <c r="C5744" i="19"/>
  <c r="A5744" i="19" s="1"/>
  <c r="D5744" i="19"/>
  <c r="E5744" i="19"/>
  <c r="F5744" i="19" s="1"/>
  <c r="A5745" i="19"/>
  <c r="B5745" i="19"/>
  <c r="C5745" i="19"/>
  <c r="D5745" i="19"/>
  <c r="E5745" i="19"/>
  <c r="F5745" i="19" s="1"/>
  <c r="A5746" i="19"/>
  <c r="B5746" i="19"/>
  <c r="C5746" i="19"/>
  <c r="D5746" i="19"/>
  <c r="E5746" i="19"/>
  <c r="F5746" i="19" s="1"/>
  <c r="B5747" i="19"/>
  <c r="C5747" i="19"/>
  <c r="D5747" i="19"/>
  <c r="E5747" i="19"/>
  <c r="F5747" i="19" s="1"/>
  <c r="B5748" i="19"/>
  <c r="C5748" i="19"/>
  <c r="A5748" i="19" s="1"/>
  <c r="D5748" i="19"/>
  <c r="E5748" i="19"/>
  <c r="F5748" i="19" s="1"/>
  <c r="A5749" i="19"/>
  <c r="B5749" i="19"/>
  <c r="C5749" i="19"/>
  <c r="D5749" i="19"/>
  <c r="E5749" i="19"/>
  <c r="F5749" i="19"/>
  <c r="B5750" i="19"/>
  <c r="C5750" i="19"/>
  <c r="A5750" i="19" s="1"/>
  <c r="D5750" i="19"/>
  <c r="E5750" i="19"/>
  <c r="F5750" i="19" s="1"/>
  <c r="B5751" i="19"/>
  <c r="C5751" i="19"/>
  <c r="D5751" i="19"/>
  <c r="E5751" i="19"/>
  <c r="F5751" i="19" s="1"/>
  <c r="B5752" i="19"/>
  <c r="C5752" i="19"/>
  <c r="A5752" i="19" s="1"/>
  <c r="D5752" i="19"/>
  <c r="E5752" i="19"/>
  <c r="F5752" i="19" s="1"/>
  <c r="A5753" i="19"/>
  <c r="B5753" i="19"/>
  <c r="C5753" i="19"/>
  <c r="D5753" i="19"/>
  <c r="E5753" i="19"/>
  <c r="F5753" i="19" s="1"/>
  <c r="B5754" i="19"/>
  <c r="A5754" i="19" s="1"/>
  <c r="C5754" i="19"/>
  <c r="D5754" i="19"/>
  <c r="E5754" i="19"/>
  <c r="F5754" i="19" s="1"/>
  <c r="B5755" i="19"/>
  <c r="C5755" i="19"/>
  <c r="D5755" i="19"/>
  <c r="E5755" i="19"/>
  <c r="F5755" i="19" s="1"/>
  <c r="B5756" i="19"/>
  <c r="C5756" i="19"/>
  <c r="A5756" i="19" s="1"/>
  <c r="D5756" i="19"/>
  <c r="E5756" i="19"/>
  <c r="F5756" i="19" s="1"/>
  <c r="A5757" i="19"/>
  <c r="B5757" i="19"/>
  <c r="C5757" i="19"/>
  <c r="D5757" i="19"/>
  <c r="E5757" i="19"/>
  <c r="F5757" i="19" s="1"/>
  <c r="A5758" i="19"/>
  <c r="B5758" i="19"/>
  <c r="C5758" i="19"/>
  <c r="D5758" i="19"/>
  <c r="E5758" i="19"/>
  <c r="F5758" i="19" s="1"/>
  <c r="B5759" i="19"/>
  <c r="C5759" i="19"/>
  <c r="D5759" i="19"/>
  <c r="E5759" i="19"/>
  <c r="F5759" i="19" s="1"/>
  <c r="B5760" i="19"/>
  <c r="C5760" i="19"/>
  <c r="A5760" i="19" s="1"/>
  <c r="D5760" i="19"/>
  <c r="E5760" i="19"/>
  <c r="F5760" i="19" s="1"/>
  <c r="B5761" i="19"/>
  <c r="C5761" i="19"/>
  <c r="A5761" i="19" s="1"/>
  <c r="D5761" i="19"/>
  <c r="E5761" i="19"/>
  <c r="F5761" i="19" s="1"/>
  <c r="A5762" i="19"/>
  <c r="B5762" i="19"/>
  <c r="C5762" i="19"/>
  <c r="D5762" i="19"/>
  <c r="E5762" i="19"/>
  <c r="F5762" i="19" s="1"/>
  <c r="B5763" i="19"/>
  <c r="C5763" i="19"/>
  <c r="D5763" i="19"/>
  <c r="A5763" i="19" s="1"/>
  <c r="E5763" i="19"/>
  <c r="F5763" i="19" s="1"/>
  <c r="B5764" i="19"/>
  <c r="C5764" i="19"/>
  <c r="A5764" i="19" s="1"/>
  <c r="D5764" i="19"/>
  <c r="E5764" i="19"/>
  <c r="F5764" i="19" s="1"/>
  <c r="B5765" i="19"/>
  <c r="C5765" i="19"/>
  <c r="A5765" i="19" s="1"/>
  <c r="D5765" i="19"/>
  <c r="E5765" i="19"/>
  <c r="F5765" i="19" s="1"/>
  <c r="A5766" i="19"/>
  <c r="B5766" i="19"/>
  <c r="C5766" i="19"/>
  <c r="D5766" i="19"/>
  <c r="E5766" i="19"/>
  <c r="F5766" i="19" s="1"/>
  <c r="B5767" i="19"/>
  <c r="C5767" i="19"/>
  <c r="D5767" i="19"/>
  <c r="E5767" i="19"/>
  <c r="F5767" i="19" s="1"/>
  <c r="B5768" i="19"/>
  <c r="C5768" i="19"/>
  <c r="A5768" i="19" s="1"/>
  <c r="D5768" i="19"/>
  <c r="E5768" i="19"/>
  <c r="F5768" i="19"/>
  <c r="A5769" i="19"/>
  <c r="B5769" i="19"/>
  <c r="C5769" i="19"/>
  <c r="D5769" i="19"/>
  <c r="E5769" i="19"/>
  <c r="F5769" i="19" s="1"/>
  <c r="A5770" i="19"/>
  <c r="B5770" i="19"/>
  <c r="C5770" i="19"/>
  <c r="D5770" i="19"/>
  <c r="E5770" i="19"/>
  <c r="F5770" i="19" s="1"/>
  <c r="B5771" i="19"/>
  <c r="C5771" i="19"/>
  <c r="D5771" i="19"/>
  <c r="E5771" i="19"/>
  <c r="F5771" i="19" s="1"/>
  <c r="B5772" i="19"/>
  <c r="C5772" i="19"/>
  <c r="A5772" i="19" s="1"/>
  <c r="D5772" i="19"/>
  <c r="E5772" i="19"/>
  <c r="F5772" i="19" s="1"/>
  <c r="B5773" i="19"/>
  <c r="C5773" i="19"/>
  <c r="A5773" i="19" s="1"/>
  <c r="D5773" i="19"/>
  <c r="E5773" i="19"/>
  <c r="F5773" i="19" s="1"/>
  <c r="A5774" i="19"/>
  <c r="B5774" i="19"/>
  <c r="C5774" i="19"/>
  <c r="D5774" i="19"/>
  <c r="E5774" i="19"/>
  <c r="F5774" i="19" s="1"/>
  <c r="B5775" i="19"/>
  <c r="A5775" i="19" s="1"/>
  <c r="C5775" i="19"/>
  <c r="D5775" i="19"/>
  <c r="E5775" i="19"/>
  <c r="F5775" i="19" s="1"/>
  <c r="A5776" i="19"/>
  <c r="B5776" i="19"/>
  <c r="C5776" i="19"/>
  <c r="D5776" i="19"/>
  <c r="E5776" i="19"/>
  <c r="F5776" i="19" s="1"/>
  <c r="B5777" i="19"/>
  <c r="C5777" i="19"/>
  <c r="A5777" i="19" s="1"/>
  <c r="D5777" i="19"/>
  <c r="E5777" i="19"/>
  <c r="F5777" i="19" s="1"/>
  <c r="B5778" i="19"/>
  <c r="C5778" i="19"/>
  <c r="A5778" i="19" s="1"/>
  <c r="D5778" i="19"/>
  <c r="E5778" i="19"/>
  <c r="F5778" i="19" s="1"/>
  <c r="B5779" i="19"/>
  <c r="A5779" i="19" s="1"/>
  <c r="C5779" i="19"/>
  <c r="D5779" i="19"/>
  <c r="E5779" i="19"/>
  <c r="F5779" i="19" s="1"/>
  <c r="A5780" i="19"/>
  <c r="B5780" i="19"/>
  <c r="C5780" i="19"/>
  <c r="D5780" i="19"/>
  <c r="E5780" i="19"/>
  <c r="F5780" i="19" s="1"/>
  <c r="B5781" i="19"/>
  <c r="C5781" i="19"/>
  <c r="A5781" i="19" s="1"/>
  <c r="D5781" i="19"/>
  <c r="E5781" i="19"/>
  <c r="F5781" i="19"/>
  <c r="A5782" i="19"/>
  <c r="B5782" i="19"/>
  <c r="C5782" i="19"/>
  <c r="D5782" i="19"/>
  <c r="E5782" i="19"/>
  <c r="F5782" i="19" s="1"/>
  <c r="B5783" i="19"/>
  <c r="A5783" i="19" s="1"/>
  <c r="C5783" i="19"/>
  <c r="D5783" i="19"/>
  <c r="E5783" i="19"/>
  <c r="F5783" i="19" s="1"/>
  <c r="A5784" i="19"/>
  <c r="B5784" i="19"/>
  <c r="C5784" i="19"/>
  <c r="D5784" i="19"/>
  <c r="E5784" i="19"/>
  <c r="F5784" i="19" s="1"/>
  <c r="B5785" i="19"/>
  <c r="C5785" i="19"/>
  <c r="A5785" i="19" s="1"/>
  <c r="D5785" i="19"/>
  <c r="E5785" i="19"/>
  <c r="F5785" i="19" s="1"/>
  <c r="A5786" i="19"/>
  <c r="B5786" i="19"/>
  <c r="C5786" i="19"/>
  <c r="D5786" i="19"/>
  <c r="E5786" i="19"/>
  <c r="F5786" i="19" s="1"/>
  <c r="B5787" i="19"/>
  <c r="A5787" i="19" s="1"/>
  <c r="C5787" i="19"/>
  <c r="D5787" i="19"/>
  <c r="E5787" i="19"/>
  <c r="F5787" i="19" s="1"/>
  <c r="A5788" i="19"/>
  <c r="B5788" i="19"/>
  <c r="C5788" i="19"/>
  <c r="D5788" i="19"/>
  <c r="E5788" i="19"/>
  <c r="F5788" i="19" s="1"/>
  <c r="B5789" i="19"/>
  <c r="C5789" i="19"/>
  <c r="A5789" i="19" s="1"/>
  <c r="D5789" i="19"/>
  <c r="E5789" i="19"/>
  <c r="F5789" i="19" s="1"/>
  <c r="B5790" i="19"/>
  <c r="C5790" i="19"/>
  <c r="A5790" i="19" s="1"/>
  <c r="D5790" i="19"/>
  <c r="E5790" i="19"/>
  <c r="F5790" i="19" s="1"/>
  <c r="B5791" i="19"/>
  <c r="A5791" i="19" s="1"/>
  <c r="C5791" i="19"/>
  <c r="D5791" i="19"/>
  <c r="E5791" i="19"/>
  <c r="F5791" i="19" s="1"/>
  <c r="A5792" i="19"/>
  <c r="B5792" i="19"/>
  <c r="C5792" i="19"/>
  <c r="D5792" i="19"/>
  <c r="E5792" i="19"/>
  <c r="F5792" i="19" s="1"/>
  <c r="A5793" i="19"/>
  <c r="B5793" i="19"/>
  <c r="C5793" i="19"/>
  <c r="D5793" i="19"/>
  <c r="E5793" i="19"/>
  <c r="F5793" i="19" s="1"/>
  <c r="B5794" i="19"/>
  <c r="C5794" i="19"/>
  <c r="A5794" i="19" s="1"/>
  <c r="D5794" i="19"/>
  <c r="E5794" i="19"/>
  <c r="F5794" i="19" s="1"/>
  <c r="A5795" i="19"/>
  <c r="B5795" i="19"/>
  <c r="C5795" i="19"/>
  <c r="D5795" i="19"/>
  <c r="E5795" i="19"/>
  <c r="F5795" i="19" s="1"/>
  <c r="A5796" i="19"/>
  <c r="B5796" i="19"/>
  <c r="C5796" i="19"/>
  <c r="D5796" i="19"/>
  <c r="E5796" i="19"/>
  <c r="F5796" i="19" s="1"/>
  <c r="A5797" i="19"/>
  <c r="B5797" i="19"/>
  <c r="C5797" i="19"/>
  <c r="D5797" i="19"/>
  <c r="E5797" i="19"/>
  <c r="F5797" i="19" s="1"/>
  <c r="B5798" i="19"/>
  <c r="C5798" i="19"/>
  <c r="A5798" i="19" s="1"/>
  <c r="D5798" i="19"/>
  <c r="E5798" i="19"/>
  <c r="F5798" i="19" s="1"/>
  <c r="B5799" i="19"/>
  <c r="A5799" i="19" s="1"/>
  <c r="C5799" i="19"/>
  <c r="D5799" i="19"/>
  <c r="E5799" i="19"/>
  <c r="F5799" i="19" s="1"/>
  <c r="A5800" i="19"/>
  <c r="B5800" i="19"/>
  <c r="C5800" i="19"/>
  <c r="D5800" i="19"/>
  <c r="E5800" i="19"/>
  <c r="F5800" i="19" s="1"/>
  <c r="B5801" i="19"/>
  <c r="C5801" i="19"/>
  <c r="A5801" i="19" s="1"/>
  <c r="D5801" i="19"/>
  <c r="E5801" i="19"/>
  <c r="F5801" i="19" s="1"/>
  <c r="B5802" i="19"/>
  <c r="A5802" i="19" s="1"/>
  <c r="C5802" i="19"/>
  <c r="D5802" i="19"/>
  <c r="E5802" i="19"/>
  <c r="F5802" i="19" s="1"/>
  <c r="B5803" i="19"/>
  <c r="A5803" i="19" s="1"/>
  <c r="C5803" i="19"/>
  <c r="D5803" i="19"/>
  <c r="E5803" i="19"/>
  <c r="F5803" i="19" s="1"/>
  <c r="A5804" i="19"/>
  <c r="B5804" i="19"/>
  <c r="C5804" i="19"/>
  <c r="D5804" i="19"/>
  <c r="E5804" i="19"/>
  <c r="F5804" i="19" s="1"/>
  <c r="A5805" i="19"/>
  <c r="B5805" i="19"/>
  <c r="C5805" i="19"/>
  <c r="D5805" i="19"/>
  <c r="E5805" i="19"/>
  <c r="F5805" i="19" s="1"/>
  <c r="B5806" i="19"/>
  <c r="C5806" i="19"/>
  <c r="A5806" i="19" s="1"/>
  <c r="D5806" i="19"/>
  <c r="E5806" i="19"/>
  <c r="F5806" i="19" s="1"/>
  <c r="B5807" i="19"/>
  <c r="C5807" i="19"/>
  <c r="D5807" i="19"/>
  <c r="E5807" i="19"/>
  <c r="F5807" i="19" s="1"/>
  <c r="B5808" i="19"/>
  <c r="C5808" i="19"/>
  <c r="A5808" i="19" s="1"/>
  <c r="D5808" i="19"/>
  <c r="E5808" i="19"/>
  <c r="F5808" i="19" s="1"/>
  <c r="A5809" i="19"/>
  <c r="B5809" i="19"/>
  <c r="C5809" i="19"/>
  <c r="D5809" i="19"/>
  <c r="E5809" i="19"/>
  <c r="F5809" i="19" s="1"/>
  <c r="A5810" i="19"/>
  <c r="B5810" i="19"/>
  <c r="C5810" i="19"/>
  <c r="D5810" i="19"/>
  <c r="E5810" i="19"/>
  <c r="F5810" i="19" s="1"/>
  <c r="B5811" i="19"/>
  <c r="A5811" i="19" s="1"/>
  <c r="C5811" i="19"/>
  <c r="D5811" i="19"/>
  <c r="E5811" i="19"/>
  <c r="F5811" i="19" s="1"/>
  <c r="B5812" i="19"/>
  <c r="C5812" i="19"/>
  <c r="A5812" i="19" s="1"/>
  <c r="D5812" i="19"/>
  <c r="E5812" i="19"/>
  <c r="F5812" i="19" s="1"/>
  <c r="A5813" i="19"/>
  <c r="B5813" i="19"/>
  <c r="C5813" i="19"/>
  <c r="D5813" i="19"/>
  <c r="E5813" i="19"/>
  <c r="F5813" i="19"/>
  <c r="B5814" i="19"/>
  <c r="C5814" i="19"/>
  <c r="A5814" i="19" s="1"/>
  <c r="D5814" i="19"/>
  <c r="E5814" i="19"/>
  <c r="F5814" i="19" s="1"/>
  <c r="B5815" i="19"/>
  <c r="C5815" i="19"/>
  <c r="D5815" i="19"/>
  <c r="E5815" i="19"/>
  <c r="F5815" i="19" s="1"/>
  <c r="B5816" i="19"/>
  <c r="C5816" i="19"/>
  <c r="A5816" i="19" s="1"/>
  <c r="D5816" i="19"/>
  <c r="E5816" i="19"/>
  <c r="F5816" i="19"/>
  <c r="A5817" i="19"/>
  <c r="B5817" i="19"/>
  <c r="C5817" i="19"/>
  <c r="D5817" i="19"/>
  <c r="E5817" i="19"/>
  <c r="F5817" i="19" s="1"/>
  <c r="B5818" i="19"/>
  <c r="A5818" i="19" s="1"/>
  <c r="C5818" i="19"/>
  <c r="D5818" i="19"/>
  <c r="E5818" i="19"/>
  <c r="F5818" i="19" s="1"/>
  <c r="B5819" i="19"/>
  <c r="C5819" i="19"/>
  <c r="D5819" i="19"/>
  <c r="E5819" i="19"/>
  <c r="F5819" i="19" s="1"/>
  <c r="B5820" i="19"/>
  <c r="C5820" i="19"/>
  <c r="A5820" i="19" s="1"/>
  <c r="D5820" i="19"/>
  <c r="E5820" i="19"/>
  <c r="F5820" i="19" s="1"/>
  <c r="A5821" i="19"/>
  <c r="B5821" i="19"/>
  <c r="C5821" i="19"/>
  <c r="D5821" i="19"/>
  <c r="E5821" i="19"/>
  <c r="F5821" i="19" s="1"/>
  <c r="A5822" i="19"/>
  <c r="B5822" i="19"/>
  <c r="C5822" i="19"/>
  <c r="D5822" i="19"/>
  <c r="E5822" i="19"/>
  <c r="F5822" i="19" s="1"/>
  <c r="B5823" i="19"/>
  <c r="C5823" i="19"/>
  <c r="D5823" i="19"/>
  <c r="E5823" i="19"/>
  <c r="F5823" i="19" s="1"/>
  <c r="B5824" i="19"/>
  <c r="C5824" i="19"/>
  <c r="A5824" i="19" s="1"/>
  <c r="D5824" i="19"/>
  <c r="E5824" i="19"/>
  <c r="F5824" i="19" s="1"/>
  <c r="B5825" i="19"/>
  <c r="C5825" i="19"/>
  <c r="A5825" i="19" s="1"/>
  <c r="D5825" i="19"/>
  <c r="E5825" i="19"/>
  <c r="F5825" i="19" s="1"/>
  <c r="A5826" i="19"/>
  <c r="B5826" i="19"/>
  <c r="C5826" i="19"/>
  <c r="D5826" i="19"/>
  <c r="E5826" i="19"/>
  <c r="F5826" i="19" s="1"/>
  <c r="A5827" i="19"/>
  <c r="B5827" i="19"/>
  <c r="C5827" i="19"/>
  <c r="D5827" i="19"/>
  <c r="E5827" i="19"/>
  <c r="F5827" i="19" s="1"/>
  <c r="B5828" i="19"/>
  <c r="C5828" i="19"/>
  <c r="A5828" i="19" s="1"/>
  <c r="D5828" i="19"/>
  <c r="E5828" i="19"/>
  <c r="F5828" i="19" s="1"/>
  <c r="B5829" i="19"/>
  <c r="C5829" i="19"/>
  <c r="A5829" i="19" s="1"/>
  <c r="D5829" i="19"/>
  <c r="E5829" i="19"/>
  <c r="F5829" i="19"/>
  <c r="A5830" i="19"/>
  <c r="B5830" i="19"/>
  <c r="C5830" i="19"/>
  <c r="D5830" i="19"/>
  <c r="E5830" i="19"/>
  <c r="F5830" i="19" s="1"/>
  <c r="B5831" i="19"/>
  <c r="C5831" i="19"/>
  <c r="D5831" i="19"/>
  <c r="E5831" i="19"/>
  <c r="F5831" i="19" s="1"/>
  <c r="B5832" i="19"/>
  <c r="C5832" i="19"/>
  <c r="A5832" i="19" s="1"/>
  <c r="D5832" i="19"/>
  <c r="E5832" i="19"/>
  <c r="F5832" i="19"/>
  <c r="A5833" i="19"/>
  <c r="B5833" i="19"/>
  <c r="C5833" i="19"/>
  <c r="D5833" i="19"/>
  <c r="E5833" i="19"/>
  <c r="F5833" i="19" s="1"/>
  <c r="A5834" i="19"/>
  <c r="B5834" i="19"/>
  <c r="C5834" i="19"/>
  <c r="D5834" i="19"/>
  <c r="E5834" i="19"/>
  <c r="F5834" i="19" s="1"/>
  <c r="B5835" i="19"/>
  <c r="C5835" i="19"/>
  <c r="D5835" i="19"/>
  <c r="E5835" i="19"/>
  <c r="F5835" i="19" s="1"/>
  <c r="B5836" i="19"/>
  <c r="C5836" i="19"/>
  <c r="A5836" i="19" s="1"/>
  <c r="D5836" i="19"/>
  <c r="E5836" i="19"/>
  <c r="F5836" i="19" s="1"/>
  <c r="B5837" i="19"/>
  <c r="C5837" i="19"/>
  <c r="A5837" i="19" s="1"/>
  <c r="D5837" i="19"/>
  <c r="E5837" i="19"/>
  <c r="F5837" i="19" s="1"/>
  <c r="A5838" i="19"/>
  <c r="B5838" i="19"/>
  <c r="C5838" i="19"/>
  <c r="D5838" i="19"/>
  <c r="E5838" i="19"/>
  <c r="F5838" i="19" s="1"/>
  <c r="B5839" i="19"/>
  <c r="A5839" i="19" s="1"/>
  <c r="C5839" i="19"/>
  <c r="D5839" i="19"/>
  <c r="E5839" i="19"/>
  <c r="F5839" i="19" s="1"/>
  <c r="A5840" i="19"/>
  <c r="B5840" i="19"/>
  <c r="C5840" i="19"/>
  <c r="D5840" i="19"/>
  <c r="E5840" i="19"/>
  <c r="F5840" i="19" s="1"/>
  <c r="B5841" i="19"/>
  <c r="C5841" i="19"/>
  <c r="A5841" i="19" s="1"/>
  <c r="D5841" i="19"/>
  <c r="E5841" i="19"/>
  <c r="F5841" i="19" s="1"/>
  <c r="B5842" i="19"/>
  <c r="C5842" i="19"/>
  <c r="A5842" i="19" s="1"/>
  <c r="D5842" i="19"/>
  <c r="E5842" i="19"/>
  <c r="F5842" i="19" s="1"/>
  <c r="A5843" i="19"/>
  <c r="B5843" i="19"/>
  <c r="C5843" i="19"/>
  <c r="D5843" i="19"/>
  <c r="E5843" i="19"/>
  <c r="F5843" i="19" s="1"/>
  <c r="B5844" i="19"/>
  <c r="C5844" i="19"/>
  <c r="D5844" i="19"/>
  <c r="A5844" i="19" s="1"/>
  <c r="E5844" i="19"/>
  <c r="F5844" i="19" s="1"/>
  <c r="B5845" i="19"/>
  <c r="C5845" i="19"/>
  <c r="A5845" i="19" s="1"/>
  <c r="D5845" i="19"/>
  <c r="E5845" i="19"/>
  <c r="F5845" i="19"/>
  <c r="A5846" i="19"/>
  <c r="B5846" i="19"/>
  <c r="C5846" i="19"/>
  <c r="D5846" i="19"/>
  <c r="E5846" i="19"/>
  <c r="F5846" i="19" s="1"/>
  <c r="B5847" i="19"/>
  <c r="A5847" i="19" s="1"/>
  <c r="C5847" i="19"/>
  <c r="D5847" i="19"/>
  <c r="E5847" i="19"/>
  <c r="F5847" i="19" s="1"/>
  <c r="A5848" i="19"/>
  <c r="B5848" i="19"/>
  <c r="C5848" i="19"/>
  <c r="D5848" i="19"/>
  <c r="E5848" i="19"/>
  <c r="F5848" i="19" s="1"/>
  <c r="B5849" i="19"/>
  <c r="C5849" i="19"/>
  <c r="A5849" i="19" s="1"/>
  <c r="D5849" i="19"/>
  <c r="E5849" i="19"/>
  <c r="F5849" i="19" s="1"/>
  <c r="B5850" i="19"/>
  <c r="A5850" i="19" s="1"/>
  <c r="C5850" i="19"/>
  <c r="D5850" i="19"/>
  <c r="E5850" i="19"/>
  <c r="F5850" i="19" s="1"/>
  <c r="B5851" i="19"/>
  <c r="A5851" i="19" s="1"/>
  <c r="C5851" i="19"/>
  <c r="D5851" i="19"/>
  <c r="E5851" i="19"/>
  <c r="F5851" i="19" s="1"/>
  <c r="A5852" i="19"/>
  <c r="B5852" i="19"/>
  <c r="C5852" i="19"/>
  <c r="D5852" i="19"/>
  <c r="E5852" i="19"/>
  <c r="F5852" i="19" s="1"/>
  <c r="B5853" i="19"/>
  <c r="C5853" i="19"/>
  <c r="A5853" i="19" s="1"/>
  <c r="D5853" i="19"/>
  <c r="E5853" i="19"/>
  <c r="F5853" i="19" s="1"/>
  <c r="B5854" i="19"/>
  <c r="C5854" i="19"/>
  <c r="A5854" i="19" s="1"/>
  <c r="D5854" i="19"/>
  <c r="E5854" i="19"/>
  <c r="F5854" i="19" s="1"/>
  <c r="B5855" i="19"/>
  <c r="A5855" i="19" s="1"/>
  <c r="C5855" i="19"/>
  <c r="D5855" i="19"/>
  <c r="E5855" i="19"/>
  <c r="F5855" i="19" s="1"/>
  <c r="A5856" i="19"/>
  <c r="B5856" i="19"/>
  <c r="C5856" i="19"/>
  <c r="D5856" i="19"/>
  <c r="E5856" i="19"/>
  <c r="F5856" i="19" s="1"/>
  <c r="A5857" i="19"/>
  <c r="B5857" i="19"/>
  <c r="C5857" i="19"/>
  <c r="D5857" i="19"/>
  <c r="E5857" i="19"/>
  <c r="F5857" i="19" s="1"/>
  <c r="B5858" i="19"/>
  <c r="C5858" i="19"/>
  <c r="A5858" i="19" s="1"/>
  <c r="D5858" i="19"/>
  <c r="E5858" i="19"/>
  <c r="F5858" i="19" s="1"/>
  <c r="B5859" i="19"/>
  <c r="A5859" i="19" s="1"/>
  <c r="C5859" i="19"/>
  <c r="D5859" i="19"/>
  <c r="E5859" i="19"/>
  <c r="F5859" i="19" s="1"/>
  <c r="B5860" i="19"/>
  <c r="C5860" i="19"/>
  <c r="D5860" i="19"/>
  <c r="A5860" i="19" s="1"/>
  <c r="E5860" i="19"/>
  <c r="F5860" i="19" s="1"/>
  <c r="A5861" i="19"/>
  <c r="B5861" i="19"/>
  <c r="C5861" i="19"/>
  <c r="D5861" i="19"/>
  <c r="E5861" i="19"/>
  <c r="F5861" i="19" s="1"/>
  <c r="B5862" i="19"/>
  <c r="C5862" i="19"/>
  <c r="A5862" i="19" s="1"/>
  <c r="D5862" i="19"/>
  <c r="E5862" i="19"/>
  <c r="F5862" i="19" s="1"/>
  <c r="B5863" i="19"/>
  <c r="C5863" i="19"/>
  <c r="D5863" i="19"/>
  <c r="E5863" i="19"/>
  <c r="F5863" i="19" s="1"/>
  <c r="A5864" i="19"/>
  <c r="B5864" i="19"/>
  <c r="C5864" i="19"/>
  <c r="D5864" i="19"/>
  <c r="E5864" i="19"/>
  <c r="F5864" i="19"/>
  <c r="B5865" i="19"/>
  <c r="C5865" i="19"/>
  <c r="A5865" i="19" s="1"/>
  <c r="D5865" i="19"/>
  <c r="E5865" i="19"/>
  <c r="F5865" i="19" s="1"/>
  <c r="B5866" i="19"/>
  <c r="C5866" i="19"/>
  <c r="A5866" i="19" s="1"/>
  <c r="D5866" i="19"/>
  <c r="E5866" i="19"/>
  <c r="F5866" i="19" s="1"/>
  <c r="B5867" i="19"/>
  <c r="A5867" i="19" s="1"/>
  <c r="C5867" i="19"/>
  <c r="D5867" i="19"/>
  <c r="E5867" i="19"/>
  <c r="F5867" i="19" s="1"/>
  <c r="A5868" i="19"/>
  <c r="B5868" i="19"/>
  <c r="C5868" i="19"/>
  <c r="D5868" i="19"/>
  <c r="E5868" i="19"/>
  <c r="F5868" i="19" s="1"/>
  <c r="A5869" i="19"/>
  <c r="B5869" i="19"/>
  <c r="C5869" i="19"/>
  <c r="D5869" i="19"/>
  <c r="E5869" i="19"/>
  <c r="F5869" i="19" s="1"/>
  <c r="B5870" i="19"/>
  <c r="C5870" i="19"/>
  <c r="A5870" i="19" s="1"/>
  <c r="D5870" i="19"/>
  <c r="E5870" i="19"/>
  <c r="F5870" i="19" s="1"/>
  <c r="B5871" i="19"/>
  <c r="C5871" i="19"/>
  <c r="D5871" i="19"/>
  <c r="E5871" i="19"/>
  <c r="F5871" i="19" s="1"/>
  <c r="B5872" i="19"/>
  <c r="C5872" i="19"/>
  <c r="A5872" i="19" s="1"/>
  <c r="D5872" i="19"/>
  <c r="E5872" i="19"/>
  <c r="F5872" i="19" s="1"/>
  <c r="A5873" i="19"/>
  <c r="B5873" i="19"/>
  <c r="C5873" i="19"/>
  <c r="D5873" i="19"/>
  <c r="E5873" i="19"/>
  <c r="F5873" i="19" s="1"/>
  <c r="A5874" i="19"/>
  <c r="B5874" i="19"/>
  <c r="C5874" i="19"/>
  <c r="D5874" i="19"/>
  <c r="E5874" i="19"/>
  <c r="F5874" i="19" s="1"/>
  <c r="B5875" i="19"/>
  <c r="C5875" i="19"/>
  <c r="D5875" i="19"/>
  <c r="E5875" i="19"/>
  <c r="F5875" i="19" s="1"/>
  <c r="B5876" i="19"/>
  <c r="C5876" i="19"/>
  <c r="A5876" i="19" s="1"/>
  <c r="D5876" i="19"/>
  <c r="E5876" i="19"/>
  <c r="F5876" i="19" s="1"/>
  <c r="A5877" i="19"/>
  <c r="B5877" i="19"/>
  <c r="C5877" i="19"/>
  <c r="D5877" i="19"/>
  <c r="E5877" i="19"/>
  <c r="F5877" i="19"/>
  <c r="B5878" i="19"/>
  <c r="C5878" i="19"/>
  <c r="A5878" i="19" s="1"/>
  <c r="D5878" i="19"/>
  <c r="E5878" i="19"/>
  <c r="F5878" i="19" s="1"/>
  <c r="B5879" i="19"/>
  <c r="C5879" i="19"/>
  <c r="D5879" i="19"/>
  <c r="E5879" i="19"/>
  <c r="F5879" i="19" s="1"/>
  <c r="B5880" i="19"/>
  <c r="C5880" i="19"/>
  <c r="A5880" i="19" s="1"/>
  <c r="D5880" i="19"/>
  <c r="E5880" i="19"/>
  <c r="F5880" i="19" s="1"/>
  <c r="A5881" i="19"/>
  <c r="B5881" i="19"/>
  <c r="C5881" i="19"/>
  <c r="D5881" i="19"/>
  <c r="E5881" i="19"/>
  <c r="F5881" i="19" s="1"/>
  <c r="B5882" i="19"/>
  <c r="A5882" i="19" s="1"/>
  <c r="C5882" i="19"/>
  <c r="D5882" i="19"/>
  <c r="E5882" i="19"/>
  <c r="F5882" i="19" s="1"/>
  <c r="B5883" i="19"/>
  <c r="C5883" i="19"/>
  <c r="D5883" i="19"/>
  <c r="E5883" i="19"/>
  <c r="F5883" i="19" s="1"/>
  <c r="B5884" i="19"/>
  <c r="C5884" i="19"/>
  <c r="A5884" i="19" s="1"/>
  <c r="D5884" i="19"/>
  <c r="E5884" i="19"/>
  <c r="F5884" i="19" s="1"/>
  <c r="A5885" i="19"/>
  <c r="B5885" i="19"/>
  <c r="C5885" i="19"/>
  <c r="D5885" i="19"/>
  <c r="E5885" i="19"/>
  <c r="F5885" i="19" s="1"/>
  <c r="A5886" i="19"/>
  <c r="B5886" i="19"/>
  <c r="C5886" i="19"/>
  <c r="D5886" i="19"/>
  <c r="E5886" i="19"/>
  <c r="F5886" i="19" s="1"/>
  <c r="B5887" i="19"/>
  <c r="C5887" i="19"/>
  <c r="D5887" i="19"/>
  <c r="E5887" i="19"/>
  <c r="F5887" i="19" s="1"/>
  <c r="B5888" i="19"/>
  <c r="C5888" i="19"/>
  <c r="A5888" i="19" s="1"/>
  <c r="D5888" i="19"/>
  <c r="E5888" i="19"/>
  <c r="F5888" i="19" s="1"/>
  <c r="B5889" i="19"/>
  <c r="C5889" i="19"/>
  <c r="A5889" i="19" s="1"/>
  <c r="D5889" i="19"/>
  <c r="E5889" i="19"/>
  <c r="F5889" i="19" s="1"/>
  <c r="A5890" i="19"/>
  <c r="B5890" i="19"/>
  <c r="C5890" i="19"/>
  <c r="D5890" i="19"/>
  <c r="E5890" i="19"/>
  <c r="F5890" i="19" s="1"/>
  <c r="B5891" i="19"/>
  <c r="C5891" i="19"/>
  <c r="D5891" i="19"/>
  <c r="A5891" i="19" s="1"/>
  <c r="E5891" i="19"/>
  <c r="F5891" i="19" s="1"/>
  <c r="B5892" i="19"/>
  <c r="C5892" i="19"/>
  <c r="D5892" i="19"/>
  <c r="E5892" i="19"/>
  <c r="F5892" i="19" s="1"/>
  <c r="B5893" i="19"/>
  <c r="C5893" i="19"/>
  <c r="A5893" i="19" s="1"/>
  <c r="D5893" i="19"/>
  <c r="E5893" i="19"/>
  <c r="F5893" i="19" s="1"/>
  <c r="A5894" i="19"/>
  <c r="B5894" i="19"/>
  <c r="C5894" i="19"/>
  <c r="D5894" i="19"/>
  <c r="E5894" i="19"/>
  <c r="F5894" i="19" s="1"/>
  <c r="B5895" i="19"/>
  <c r="C5895" i="19"/>
  <c r="D5895" i="19"/>
  <c r="E5895" i="19"/>
  <c r="F5895" i="19" s="1"/>
  <c r="B5896" i="19"/>
  <c r="C5896" i="19"/>
  <c r="A5896" i="19" s="1"/>
  <c r="D5896" i="19"/>
  <c r="E5896" i="19"/>
  <c r="F5896" i="19"/>
  <c r="A5897" i="19"/>
  <c r="B5897" i="19"/>
  <c r="C5897" i="19"/>
  <c r="D5897" i="19"/>
  <c r="E5897" i="19"/>
  <c r="F5897" i="19" s="1"/>
  <c r="A5898" i="19"/>
  <c r="B5898" i="19"/>
  <c r="C5898" i="19"/>
  <c r="D5898" i="19"/>
  <c r="E5898" i="19"/>
  <c r="F5898" i="19" s="1"/>
  <c r="B5899" i="19"/>
  <c r="C5899" i="19"/>
  <c r="D5899" i="19"/>
  <c r="E5899" i="19"/>
  <c r="F5899" i="19" s="1"/>
  <c r="B5900" i="19"/>
  <c r="C5900" i="19"/>
  <c r="A5900" i="19" s="1"/>
  <c r="D5900" i="19"/>
  <c r="E5900" i="19"/>
  <c r="F5900" i="19" s="1"/>
  <c r="B5901" i="19"/>
  <c r="C5901" i="19"/>
  <c r="A5901" i="19" s="1"/>
  <c r="D5901" i="19"/>
  <c r="E5901" i="19"/>
  <c r="F5901" i="19" s="1"/>
  <c r="A5902" i="19"/>
  <c r="B5902" i="19"/>
  <c r="C5902" i="19"/>
  <c r="D5902" i="19"/>
  <c r="E5902" i="19"/>
  <c r="F5902" i="19" s="1"/>
  <c r="B5903" i="19"/>
  <c r="A5903" i="19" s="1"/>
  <c r="C5903" i="19"/>
  <c r="D5903" i="19"/>
  <c r="E5903" i="19"/>
  <c r="F5903" i="19" s="1"/>
  <c r="A5904" i="19"/>
  <c r="B5904" i="19"/>
  <c r="C5904" i="19"/>
  <c r="D5904" i="19"/>
  <c r="E5904" i="19"/>
  <c r="F5904" i="19" s="1"/>
  <c r="B5905" i="19"/>
  <c r="C5905" i="19"/>
  <c r="A5905" i="19" s="1"/>
  <c r="D5905" i="19"/>
  <c r="E5905" i="19"/>
  <c r="F5905" i="19" s="1"/>
  <c r="B5906" i="19"/>
  <c r="C5906" i="19"/>
  <c r="A5906" i="19" s="1"/>
  <c r="D5906" i="19"/>
  <c r="E5906" i="19"/>
  <c r="F5906" i="19" s="1"/>
  <c r="B5907" i="19"/>
  <c r="A5907" i="19" s="1"/>
  <c r="C5907" i="19"/>
  <c r="D5907" i="19"/>
  <c r="E5907" i="19"/>
  <c r="F5907" i="19" s="1"/>
  <c r="A5908" i="19"/>
  <c r="B5908" i="19"/>
  <c r="C5908" i="19"/>
  <c r="D5908" i="19"/>
  <c r="E5908" i="19"/>
  <c r="F5908" i="19" s="1"/>
  <c r="B5909" i="19"/>
  <c r="C5909" i="19"/>
  <c r="A5909" i="19" s="1"/>
  <c r="D5909" i="19"/>
  <c r="E5909" i="19"/>
  <c r="F5909" i="19"/>
  <c r="A5910" i="19"/>
  <c r="B5910" i="19"/>
  <c r="C5910" i="19"/>
  <c r="D5910" i="19"/>
  <c r="E5910" i="19"/>
  <c r="F5910" i="19" s="1"/>
  <c r="B5911" i="19"/>
  <c r="A5911" i="19" s="1"/>
  <c r="C5911" i="19"/>
  <c r="D5911" i="19"/>
  <c r="E5911" i="19"/>
  <c r="F5911" i="19" s="1"/>
  <c r="A5912" i="19"/>
  <c r="B5912" i="19"/>
  <c r="C5912" i="19"/>
  <c r="D5912" i="19"/>
  <c r="E5912" i="19"/>
  <c r="F5912" i="19" s="1"/>
  <c r="B5913" i="19"/>
  <c r="C5913" i="19"/>
  <c r="A5913" i="19" s="1"/>
  <c r="D5913" i="19"/>
  <c r="E5913" i="19"/>
  <c r="F5913" i="19" s="1"/>
  <c r="A5914" i="19"/>
  <c r="B5914" i="19"/>
  <c r="C5914" i="19"/>
  <c r="D5914" i="19"/>
  <c r="E5914" i="19"/>
  <c r="F5914" i="19" s="1"/>
  <c r="B5915" i="19"/>
  <c r="A5915" i="19" s="1"/>
  <c r="C5915" i="19"/>
  <c r="D5915" i="19"/>
  <c r="E5915" i="19"/>
  <c r="F5915" i="19" s="1"/>
  <c r="A5916" i="19"/>
  <c r="B5916" i="19"/>
  <c r="C5916" i="19"/>
  <c r="D5916" i="19"/>
  <c r="E5916" i="19"/>
  <c r="F5916" i="19" s="1"/>
  <c r="B5917" i="19"/>
  <c r="C5917" i="19"/>
  <c r="A5917" i="19" s="1"/>
  <c r="D5917" i="19"/>
  <c r="E5917" i="19"/>
  <c r="F5917" i="19" s="1"/>
  <c r="B5918" i="19"/>
  <c r="C5918" i="19"/>
  <c r="A5918" i="19" s="1"/>
  <c r="D5918" i="19"/>
  <c r="E5918" i="19"/>
  <c r="F5918" i="19" s="1"/>
  <c r="B5919" i="19"/>
  <c r="A5919" i="19" s="1"/>
  <c r="C5919" i="19"/>
  <c r="D5919" i="19"/>
  <c r="E5919" i="19"/>
  <c r="F5919" i="19" s="1"/>
  <c r="A5920" i="19"/>
  <c r="B5920" i="19"/>
  <c r="C5920" i="19"/>
  <c r="D5920" i="19"/>
  <c r="E5920" i="19"/>
  <c r="F5920" i="19" s="1"/>
  <c r="A5921" i="19"/>
  <c r="B5921" i="19"/>
  <c r="C5921" i="19"/>
  <c r="D5921" i="19"/>
  <c r="E5921" i="19"/>
  <c r="F5921" i="19" s="1"/>
  <c r="B5922" i="19"/>
  <c r="C5922" i="19"/>
  <c r="A5922" i="19" s="1"/>
  <c r="D5922" i="19"/>
  <c r="E5922" i="19"/>
  <c r="F5922" i="19" s="1"/>
  <c r="A5923" i="19"/>
  <c r="B5923" i="19"/>
  <c r="C5923" i="19"/>
  <c r="D5923" i="19"/>
  <c r="E5923" i="19"/>
  <c r="F5923" i="19" s="1"/>
  <c r="A5924" i="19"/>
  <c r="B5924" i="19"/>
  <c r="C5924" i="19"/>
  <c r="D5924" i="19"/>
  <c r="E5924" i="19"/>
  <c r="F5924" i="19" s="1"/>
  <c r="A5925" i="19"/>
  <c r="B5925" i="19"/>
  <c r="C5925" i="19"/>
  <c r="D5925" i="19"/>
  <c r="E5925" i="19"/>
  <c r="F5925" i="19" s="1"/>
  <c r="B5926" i="19"/>
  <c r="C5926" i="19"/>
  <c r="A5926" i="19" s="1"/>
  <c r="D5926" i="19"/>
  <c r="E5926" i="19"/>
  <c r="F5926" i="19" s="1"/>
  <c r="B5927" i="19"/>
  <c r="C5927" i="19"/>
  <c r="D5927" i="19"/>
  <c r="E5927" i="19"/>
  <c r="F5927" i="19" s="1"/>
  <c r="A5928" i="19"/>
  <c r="B5928" i="19"/>
  <c r="C5928" i="19"/>
  <c r="D5928" i="19"/>
  <c r="E5928" i="19"/>
  <c r="F5928" i="19"/>
  <c r="B5929" i="19"/>
  <c r="C5929" i="19"/>
  <c r="A5929" i="19" s="1"/>
  <c r="D5929" i="19"/>
  <c r="E5929" i="19"/>
  <c r="F5929" i="19" s="1"/>
  <c r="B5930" i="19"/>
  <c r="C5930" i="19"/>
  <c r="D5930" i="19"/>
  <c r="E5930" i="19"/>
  <c r="F5930" i="19" s="1"/>
  <c r="B5931" i="19"/>
  <c r="A5931" i="19" s="1"/>
  <c r="C5931" i="19"/>
  <c r="D5931" i="19"/>
  <c r="E5931" i="19"/>
  <c r="F5931" i="19" s="1"/>
  <c r="A5932" i="19"/>
  <c r="B5932" i="19"/>
  <c r="C5932" i="19"/>
  <c r="D5932" i="19"/>
  <c r="E5932" i="19"/>
  <c r="F5932" i="19" s="1"/>
  <c r="A5933" i="19"/>
  <c r="B5933" i="19"/>
  <c r="C5933" i="19"/>
  <c r="D5933" i="19"/>
  <c r="E5933" i="19"/>
  <c r="F5933" i="19" s="1"/>
  <c r="B5934" i="19"/>
  <c r="C5934" i="19"/>
  <c r="A5934" i="19" s="1"/>
  <c r="D5934" i="19"/>
  <c r="E5934" i="19"/>
  <c r="F5934" i="19" s="1"/>
  <c r="B5935" i="19"/>
  <c r="C5935" i="19"/>
  <c r="D5935" i="19"/>
  <c r="E5935" i="19"/>
  <c r="F5935" i="19" s="1"/>
  <c r="B5936" i="19"/>
  <c r="C5936" i="19"/>
  <c r="A5936" i="19" s="1"/>
  <c r="D5936" i="19"/>
  <c r="E5936" i="19"/>
  <c r="F5936" i="19" s="1"/>
  <c r="A5937" i="19"/>
  <c r="B5937" i="19"/>
  <c r="C5937" i="19"/>
  <c r="D5937" i="19"/>
  <c r="E5937" i="19"/>
  <c r="F5937" i="19" s="1"/>
  <c r="A5938" i="19"/>
  <c r="B5938" i="19"/>
  <c r="C5938" i="19"/>
  <c r="D5938" i="19"/>
  <c r="E5938" i="19"/>
  <c r="F5938" i="19" s="1"/>
  <c r="B5939" i="19"/>
  <c r="C5939" i="19"/>
  <c r="D5939" i="19"/>
  <c r="E5939" i="19"/>
  <c r="F5939" i="19" s="1"/>
  <c r="B5940" i="19"/>
  <c r="C5940" i="19"/>
  <c r="A5940" i="19" s="1"/>
  <c r="D5940" i="19"/>
  <c r="E5940" i="19"/>
  <c r="F5940" i="19" s="1"/>
  <c r="A5941" i="19"/>
  <c r="B5941" i="19"/>
  <c r="C5941" i="19"/>
  <c r="D5941" i="19"/>
  <c r="E5941" i="19"/>
  <c r="F5941" i="19" s="1"/>
  <c r="B5942" i="19"/>
  <c r="C5942" i="19"/>
  <c r="A5942" i="19" s="1"/>
  <c r="D5942" i="19"/>
  <c r="E5942" i="19"/>
  <c r="F5942" i="19" s="1"/>
  <c r="B5943" i="19"/>
  <c r="C5943" i="19"/>
  <c r="D5943" i="19"/>
  <c r="E5943" i="19"/>
  <c r="F5943" i="19" s="1"/>
  <c r="B5944" i="19"/>
  <c r="C5944" i="19"/>
  <c r="A5944" i="19" s="1"/>
  <c r="D5944" i="19"/>
  <c r="E5944" i="19"/>
  <c r="F5944" i="19"/>
  <c r="A5945" i="19"/>
  <c r="B5945" i="19"/>
  <c r="C5945" i="19"/>
  <c r="D5945" i="19"/>
  <c r="E5945" i="19"/>
  <c r="F5945" i="19" s="1"/>
  <c r="B5946" i="19"/>
  <c r="C5946" i="19"/>
  <c r="D5946" i="19"/>
  <c r="E5946" i="19"/>
  <c r="F5946" i="19" s="1"/>
  <c r="B5947" i="19"/>
  <c r="C5947" i="19"/>
  <c r="D5947" i="19"/>
  <c r="E5947" i="19"/>
  <c r="F5947" i="19" s="1"/>
  <c r="B5948" i="19"/>
  <c r="C5948" i="19"/>
  <c r="A5948" i="19" s="1"/>
  <c r="D5948" i="19"/>
  <c r="E5948" i="19"/>
  <c r="F5948" i="19" s="1"/>
  <c r="A5949" i="19"/>
  <c r="B5949" i="19"/>
  <c r="C5949" i="19"/>
  <c r="D5949" i="19"/>
  <c r="E5949" i="19"/>
  <c r="F5949" i="19" s="1"/>
  <c r="A5950" i="19"/>
  <c r="B5950" i="19"/>
  <c r="C5950" i="19"/>
  <c r="D5950" i="19"/>
  <c r="E5950" i="19"/>
  <c r="F5950" i="19" s="1"/>
  <c r="B5951" i="19"/>
  <c r="C5951" i="19"/>
  <c r="D5951" i="19"/>
  <c r="E5951" i="19"/>
  <c r="F5951" i="19" s="1"/>
  <c r="B5952" i="19"/>
  <c r="C5952" i="19"/>
  <c r="A5952" i="19" s="1"/>
  <c r="D5952" i="19"/>
  <c r="E5952" i="19"/>
  <c r="F5952" i="19" s="1"/>
  <c r="B5953" i="19"/>
  <c r="C5953" i="19"/>
  <c r="A5953" i="19" s="1"/>
  <c r="D5953" i="19"/>
  <c r="E5953" i="19"/>
  <c r="F5953" i="19" s="1"/>
  <c r="A5954" i="19"/>
  <c r="B5954" i="19"/>
  <c r="C5954" i="19"/>
  <c r="D5954" i="19"/>
  <c r="E5954" i="19"/>
  <c r="F5954" i="19" s="1"/>
  <c r="A5955" i="19"/>
  <c r="B5955" i="19"/>
  <c r="C5955" i="19"/>
  <c r="D5955" i="19"/>
  <c r="E5955" i="19"/>
  <c r="F5955" i="19" s="1"/>
  <c r="B5956" i="19"/>
  <c r="C5956" i="19"/>
  <c r="A5956" i="19" s="1"/>
  <c r="D5956" i="19"/>
  <c r="E5956" i="19"/>
  <c r="F5956" i="19" s="1"/>
  <c r="B5957" i="19"/>
  <c r="C5957" i="19"/>
  <c r="A5957" i="19" s="1"/>
  <c r="D5957" i="19"/>
  <c r="E5957" i="19"/>
  <c r="F5957" i="19"/>
  <c r="A5958" i="19"/>
  <c r="B5958" i="19"/>
  <c r="C5958" i="19"/>
  <c r="D5958" i="19"/>
  <c r="E5958" i="19"/>
  <c r="F5958" i="19" s="1"/>
  <c r="B5959" i="19"/>
  <c r="C5959" i="19"/>
  <c r="D5959" i="19"/>
  <c r="E5959" i="19"/>
  <c r="F5959" i="19" s="1"/>
  <c r="B5960" i="19"/>
  <c r="C5960" i="19"/>
  <c r="A5960" i="19" s="1"/>
  <c r="D5960" i="19"/>
  <c r="E5960" i="19"/>
  <c r="F5960" i="19"/>
  <c r="A5961" i="19"/>
  <c r="B5961" i="19"/>
  <c r="C5961" i="19"/>
  <c r="D5961" i="19"/>
  <c r="E5961" i="19"/>
  <c r="F5961" i="19" s="1"/>
  <c r="A5962" i="19"/>
  <c r="B5962" i="19"/>
  <c r="C5962" i="19"/>
  <c r="D5962" i="19"/>
  <c r="E5962" i="19"/>
  <c r="F5962" i="19" s="1"/>
  <c r="B5963" i="19"/>
  <c r="C5963" i="19"/>
  <c r="D5963" i="19"/>
  <c r="E5963" i="19"/>
  <c r="F5963" i="19" s="1"/>
  <c r="B5964" i="19"/>
  <c r="C5964" i="19"/>
  <c r="A5964" i="19" s="1"/>
  <c r="D5964" i="19"/>
  <c r="E5964" i="19"/>
  <c r="F5964" i="19" s="1"/>
  <c r="B5965" i="19"/>
  <c r="C5965" i="19"/>
  <c r="A5965" i="19" s="1"/>
  <c r="D5965" i="19"/>
  <c r="E5965" i="19"/>
  <c r="F5965" i="19" s="1"/>
  <c r="A5966" i="19"/>
  <c r="B5966" i="19"/>
  <c r="C5966" i="19"/>
  <c r="D5966" i="19"/>
  <c r="E5966" i="19"/>
  <c r="F5966" i="19" s="1"/>
  <c r="B5967" i="19"/>
  <c r="A5967" i="19" s="1"/>
  <c r="C5967" i="19"/>
  <c r="D5967" i="19"/>
  <c r="E5967" i="19"/>
  <c r="F5967" i="19" s="1"/>
  <c r="A5968" i="19"/>
  <c r="B5968" i="19"/>
  <c r="C5968" i="19"/>
  <c r="D5968" i="19"/>
  <c r="E5968" i="19"/>
  <c r="F5968" i="19" s="1"/>
  <c r="B5969" i="19"/>
  <c r="C5969" i="19"/>
  <c r="A5969" i="19" s="1"/>
  <c r="D5969" i="19"/>
  <c r="E5969" i="19"/>
  <c r="F5969" i="19" s="1"/>
  <c r="B5970" i="19"/>
  <c r="C5970" i="19"/>
  <c r="A5970" i="19" s="1"/>
  <c r="D5970" i="19"/>
  <c r="E5970" i="19"/>
  <c r="F5970" i="19" s="1"/>
  <c r="A5971" i="19"/>
  <c r="B5971" i="19"/>
  <c r="C5971" i="19"/>
  <c r="D5971" i="19"/>
  <c r="E5971" i="19"/>
  <c r="F5971" i="19" s="1"/>
  <c r="A5972" i="19"/>
  <c r="B5972" i="19"/>
  <c r="C5972" i="19"/>
  <c r="D5972" i="19"/>
  <c r="E5972" i="19"/>
  <c r="F5972" i="19" s="1"/>
  <c r="B5973" i="19"/>
  <c r="C5973" i="19"/>
  <c r="A5973" i="19" s="1"/>
  <c r="D5973" i="19"/>
  <c r="E5973" i="19"/>
  <c r="F5973" i="19"/>
  <c r="A5974" i="19"/>
  <c r="B5974" i="19"/>
  <c r="C5974" i="19"/>
  <c r="D5974" i="19"/>
  <c r="E5974" i="19"/>
  <c r="F5974" i="19" s="1"/>
  <c r="B5975" i="19"/>
  <c r="A5975" i="19" s="1"/>
  <c r="C5975" i="19"/>
  <c r="D5975" i="19"/>
  <c r="E5975" i="19"/>
  <c r="F5975" i="19" s="1"/>
  <c r="A5976" i="19"/>
  <c r="B5976" i="19"/>
  <c r="C5976" i="19"/>
  <c r="D5976" i="19"/>
  <c r="E5976" i="19"/>
  <c r="F5976" i="19" s="1"/>
  <c r="B5977" i="19"/>
  <c r="C5977" i="19"/>
  <c r="A5977" i="19" s="1"/>
  <c r="D5977" i="19"/>
  <c r="E5977" i="19"/>
  <c r="F5977" i="19" s="1"/>
  <c r="B5978" i="19"/>
  <c r="A5978" i="19" s="1"/>
  <c r="C5978" i="19"/>
  <c r="D5978" i="19"/>
  <c r="E5978" i="19"/>
  <c r="F5978" i="19" s="1"/>
  <c r="B5979" i="19"/>
  <c r="A5979" i="19" s="1"/>
  <c r="C5979" i="19"/>
  <c r="D5979" i="19"/>
  <c r="E5979" i="19"/>
  <c r="F5979" i="19" s="1"/>
  <c r="A5980" i="19"/>
  <c r="B5980" i="19"/>
  <c r="C5980" i="19"/>
  <c r="D5980" i="19"/>
  <c r="E5980" i="19"/>
  <c r="F5980" i="19" s="1"/>
  <c r="B5981" i="19"/>
  <c r="C5981" i="19"/>
  <c r="A5981" i="19" s="1"/>
  <c r="D5981" i="19"/>
  <c r="E5981" i="19"/>
  <c r="F5981" i="19" s="1"/>
  <c r="B5982" i="19"/>
  <c r="C5982" i="19"/>
  <c r="A5982" i="19" s="1"/>
  <c r="D5982" i="19"/>
  <c r="E5982" i="19"/>
  <c r="F5982" i="19" s="1"/>
  <c r="B5983" i="19"/>
  <c r="A5983" i="19" s="1"/>
  <c r="C5983" i="19"/>
  <c r="D5983" i="19"/>
  <c r="E5983" i="19"/>
  <c r="F5983" i="19" s="1"/>
  <c r="A5984" i="19"/>
  <c r="B5984" i="19"/>
  <c r="C5984" i="19"/>
  <c r="D5984" i="19"/>
  <c r="E5984" i="19"/>
  <c r="F5984" i="19" s="1"/>
  <c r="A5985" i="19"/>
  <c r="B5985" i="19"/>
  <c r="C5985" i="19"/>
  <c r="D5985" i="19"/>
  <c r="E5985" i="19"/>
  <c r="F5985" i="19" s="1"/>
  <c r="B5986" i="19"/>
  <c r="C5986" i="19"/>
  <c r="A5986" i="19" s="1"/>
  <c r="D5986" i="19"/>
  <c r="E5986" i="19"/>
  <c r="F5986" i="19" s="1"/>
  <c r="B5987" i="19"/>
  <c r="A5987" i="19" s="1"/>
  <c r="C5987" i="19"/>
  <c r="D5987" i="19"/>
  <c r="E5987" i="19"/>
  <c r="F5987" i="19" s="1"/>
  <c r="B5988" i="19"/>
  <c r="C5988" i="19"/>
  <c r="D5988" i="19"/>
  <c r="A5988" i="19" s="1"/>
  <c r="E5988" i="19"/>
  <c r="F5988" i="19" s="1"/>
  <c r="A5989" i="19"/>
  <c r="B5989" i="19"/>
  <c r="C5989" i="19"/>
  <c r="D5989" i="19"/>
  <c r="E5989" i="19"/>
  <c r="F5989" i="19" s="1"/>
  <c r="B5990" i="19"/>
  <c r="C5990" i="19"/>
  <c r="A5990" i="19" s="1"/>
  <c r="D5990" i="19"/>
  <c r="E5990" i="19"/>
  <c r="F5990" i="19" s="1"/>
  <c r="B5991" i="19"/>
  <c r="C5991" i="19"/>
  <c r="D5991" i="19"/>
  <c r="E5991" i="19"/>
  <c r="F5991" i="19" s="1"/>
  <c r="A5992" i="19"/>
  <c r="B5992" i="19"/>
  <c r="C5992" i="19"/>
  <c r="D5992" i="19"/>
  <c r="E5992" i="19"/>
  <c r="F5992" i="19"/>
  <c r="B5993" i="19"/>
  <c r="C5993" i="19"/>
  <c r="A5993" i="19" s="1"/>
  <c r="D5993" i="19"/>
  <c r="E5993" i="19"/>
  <c r="F5993" i="19" s="1"/>
  <c r="B5994" i="19"/>
  <c r="C5994" i="19"/>
  <c r="A5994" i="19" s="1"/>
  <c r="D5994" i="19"/>
  <c r="E5994" i="19"/>
  <c r="F5994" i="19" s="1"/>
  <c r="B5995" i="19"/>
  <c r="A5995" i="19" s="1"/>
  <c r="C5995" i="19"/>
  <c r="D5995" i="19"/>
  <c r="E5995" i="19"/>
  <c r="F5995" i="19" s="1"/>
  <c r="A5996" i="19"/>
  <c r="B5996" i="19"/>
  <c r="C5996" i="19"/>
  <c r="D5996" i="19"/>
  <c r="E5996" i="19"/>
  <c r="F5996" i="19" s="1"/>
  <c r="A5997" i="19"/>
  <c r="B5997" i="19"/>
  <c r="C5997" i="19"/>
  <c r="D5997" i="19"/>
  <c r="E5997" i="19"/>
  <c r="F5997" i="19" s="1"/>
  <c r="B5998" i="19"/>
  <c r="C5998" i="19"/>
  <c r="A5998" i="19" s="1"/>
  <c r="D5998" i="19"/>
  <c r="E5998" i="19"/>
  <c r="F5998" i="19" s="1"/>
  <c r="B5999" i="19"/>
  <c r="C5999" i="19"/>
  <c r="D5999" i="19"/>
  <c r="E5999" i="19"/>
  <c r="F5999" i="19" s="1"/>
  <c r="B6000" i="19"/>
  <c r="C6000" i="19"/>
  <c r="A6000" i="19" s="1"/>
  <c r="D6000" i="19"/>
  <c r="E6000" i="19"/>
  <c r="F6000" i="19" s="1"/>
  <c r="A6001" i="19"/>
  <c r="B6001" i="19"/>
  <c r="C6001" i="19"/>
  <c r="D6001" i="19"/>
  <c r="E6001" i="19"/>
  <c r="F6001" i="19" s="1"/>
  <c r="A6002" i="19"/>
  <c r="B6002" i="19"/>
  <c r="C6002" i="19"/>
  <c r="D6002" i="19"/>
  <c r="E6002" i="19"/>
  <c r="F6002" i="19" s="1"/>
  <c r="B6003" i="19"/>
  <c r="C6003" i="19"/>
  <c r="D6003" i="19"/>
  <c r="E6003" i="19"/>
  <c r="F6003" i="19" s="1"/>
  <c r="B6004" i="19"/>
  <c r="C6004" i="19"/>
  <c r="A6004" i="19" s="1"/>
  <c r="D6004" i="19"/>
  <c r="E6004" i="19"/>
  <c r="F6004" i="19" s="1"/>
  <c r="A6005" i="19"/>
  <c r="B6005" i="19"/>
  <c r="C6005" i="19"/>
  <c r="D6005" i="19"/>
  <c r="E6005" i="19"/>
  <c r="F6005" i="19"/>
  <c r="B6006" i="19"/>
  <c r="C6006" i="19"/>
  <c r="A6006" i="19" s="1"/>
  <c r="D6006" i="19"/>
  <c r="E6006" i="19"/>
  <c r="F6006" i="19" s="1"/>
  <c r="B6007" i="19"/>
  <c r="C6007" i="19"/>
  <c r="D6007" i="19"/>
  <c r="E6007" i="19"/>
  <c r="F6007" i="19" s="1"/>
  <c r="B6008" i="19"/>
  <c r="C6008" i="19"/>
  <c r="A6008" i="19" s="1"/>
  <c r="D6008" i="19"/>
  <c r="E6008" i="19"/>
  <c r="F6008" i="19" s="1"/>
  <c r="A6009" i="19"/>
  <c r="B6009" i="19"/>
  <c r="C6009" i="19"/>
  <c r="D6009" i="19"/>
  <c r="E6009" i="19"/>
  <c r="F6009" i="19" s="1"/>
  <c r="B6010" i="19"/>
  <c r="A6010" i="19" s="1"/>
  <c r="C6010" i="19"/>
  <c r="D6010" i="19"/>
  <c r="E6010" i="19"/>
  <c r="F6010" i="19" s="1"/>
  <c r="B6011" i="19"/>
  <c r="C6011" i="19"/>
  <c r="D6011" i="19"/>
  <c r="E6011" i="19"/>
  <c r="F6011" i="19" s="1"/>
  <c r="B6012" i="19"/>
  <c r="C6012" i="19"/>
  <c r="A6012" i="19" s="1"/>
  <c r="D6012" i="19"/>
  <c r="E6012" i="19"/>
  <c r="F6012" i="19" s="1"/>
  <c r="A6013" i="19"/>
  <c r="B6013" i="19"/>
  <c r="C6013" i="19"/>
  <c r="D6013" i="19"/>
  <c r="E6013" i="19"/>
  <c r="F6013" i="19" s="1"/>
  <c r="A6014" i="19"/>
  <c r="B6014" i="19"/>
  <c r="C6014" i="19"/>
  <c r="D6014" i="19"/>
  <c r="E6014" i="19"/>
  <c r="F6014" i="19" s="1"/>
  <c r="B6015" i="19"/>
  <c r="C6015" i="19"/>
  <c r="D6015" i="19"/>
  <c r="E6015" i="19"/>
  <c r="F6015" i="19" s="1"/>
  <c r="B6016" i="19"/>
  <c r="C6016" i="19"/>
  <c r="A6016" i="19" s="1"/>
  <c r="D6016" i="19"/>
  <c r="E6016" i="19"/>
  <c r="F6016" i="19" s="1"/>
  <c r="B6017" i="19"/>
  <c r="C6017" i="19"/>
  <c r="A6017" i="19" s="1"/>
  <c r="D6017" i="19"/>
  <c r="E6017" i="19"/>
  <c r="F6017" i="19" s="1"/>
  <c r="A6018" i="19"/>
  <c r="B6018" i="19"/>
  <c r="C6018" i="19"/>
  <c r="D6018" i="19"/>
  <c r="E6018" i="19"/>
  <c r="F6018" i="19" s="1"/>
  <c r="A6019" i="19"/>
  <c r="B6019" i="19"/>
  <c r="C6019" i="19"/>
  <c r="D6019" i="19"/>
  <c r="E6019" i="19"/>
  <c r="F6019" i="19" s="1"/>
  <c r="B6020" i="19"/>
  <c r="C6020" i="19"/>
  <c r="A6020" i="19" s="1"/>
  <c r="D6020" i="19"/>
  <c r="E6020" i="19"/>
  <c r="F6020" i="19" s="1"/>
  <c r="B6021" i="19"/>
  <c r="C6021" i="19"/>
  <c r="A6021" i="19" s="1"/>
  <c r="D6021" i="19"/>
  <c r="E6021" i="19"/>
  <c r="F6021" i="19" s="1"/>
  <c r="A6022" i="19"/>
  <c r="B6022" i="19"/>
  <c r="C6022" i="19"/>
  <c r="D6022" i="19"/>
  <c r="E6022" i="19"/>
  <c r="F6022" i="19" s="1"/>
  <c r="B6023" i="19"/>
  <c r="C6023" i="19"/>
  <c r="D6023" i="19"/>
  <c r="E6023" i="19"/>
  <c r="F6023" i="19" s="1"/>
  <c r="B6024" i="19"/>
  <c r="C6024" i="19"/>
  <c r="A6024" i="19" s="1"/>
  <c r="D6024" i="19"/>
  <c r="E6024" i="19"/>
  <c r="F6024" i="19"/>
  <c r="A6025" i="19"/>
  <c r="B6025" i="19"/>
  <c r="C6025" i="19"/>
  <c r="D6025" i="19"/>
  <c r="E6025" i="19"/>
  <c r="F6025" i="19" s="1"/>
  <c r="A6026" i="19"/>
  <c r="B6026" i="19"/>
  <c r="C6026" i="19"/>
  <c r="D6026" i="19"/>
  <c r="E6026" i="19"/>
  <c r="F6026" i="19" s="1"/>
  <c r="B6027" i="19"/>
  <c r="C6027" i="19"/>
  <c r="D6027" i="19"/>
  <c r="E6027" i="19"/>
  <c r="F6027" i="19" s="1"/>
  <c r="B6028" i="19"/>
  <c r="C6028" i="19"/>
  <c r="A6028" i="19" s="1"/>
  <c r="D6028" i="19"/>
  <c r="E6028" i="19"/>
  <c r="F6028" i="19" s="1"/>
  <c r="B6029" i="19"/>
  <c r="C6029" i="19"/>
  <c r="A6029" i="19" s="1"/>
  <c r="D6029" i="19"/>
  <c r="E6029" i="19"/>
  <c r="F6029" i="19" s="1"/>
  <c r="A6030" i="19"/>
  <c r="B6030" i="19"/>
  <c r="C6030" i="19"/>
  <c r="D6030" i="19"/>
  <c r="E6030" i="19"/>
  <c r="F6030" i="19" s="1"/>
  <c r="B6031" i="19"/>
  <c r="A6031" i="19" s="1"/>
  <c r="C6031" i="19"/>
  <c r="D6031" i="19"/>
  <c r="E6031" i="19"/>
  <c r="F6031" i="19" s="1"/>
  <c r="A6032" i="19"/>
  <c r="B6032" i="19"/>
  <c r="C6032" i="19"/>
  <c r="D6032" i="19"/>
  <c r="E6032" i="19"/>
  <c r="F6032" i="19" s="1"/>
  <c r="B6033" i="19"/>
  <c r="C6033" i="19"/>
  <c r="A6033" i="19" s="1"/>
  <c r="D6033" i="19"/>
  <c r="E6033" i="19"/>
  <c r="F6033" i="19" s="1"/>
  <c r="B6034" i="19"/>
  <c r="C6034" i="19"/>
  <c r="A6034" i="19" s="1"/>
  <c r="D6034" i="19"/>
  <c r="E6034" i="19"/>
  <c r="F6034" i="19" s="1"/>
  <c r="B6035" i="19"/>
  <c r="A6035" i="19" s="1"/>
  <c r="C6035" i="19"/>
  <c r="D6035" i="19"/>
  <c r="E6035" i="19"/>
  <c r="F6035" i="19" s="1"/>
  <c r="A6036" i="19"/>
  <c r="B6036" i="19"/>
  <c r="C6036" i="19"/>
  <c r="D6036" i="19"/>
  <c r="E6036" i="19"/>
  <c r="F6036" i="19" s="1"/>
  <c r="B6037" i="19"/>
  <c r="C6037" i="19"/>
  <c r="A6037" i="19" s="1"/>
  <c r="D6037" i="19"/>
  <c r="E6037" i="19"/>
  <c r="F6037" i="19"/>
  <c r="A6038" i="19"/>
  <c r="B6038" i="19"/>
  <c r="C6038" i="19"/>
  <c r="D6038" i="19"/>
  <c r="E6038" i="19"/>
  <c r="F6038" i="19" s="1"/>
  <c r="B6039" i="19"/>
  <c r="A6039" i="19" s="1"/>
  <c r="C6039" i="19"/>
  <c r="D6039" i="19"/>
  <c r="E6039" i="19"/>
  <c r="F6039" i="19" s="1"/>
  <c r="A6040" i="19"/>
  <c r="B6040" i="19"/>
  <c r="C6040" i="19"/>
  <c r="D6040" i="19"/>
  <c r="E6040" i="19"/>
  <c r="F6040" i="19" s="1"/>
  <c r="B6041" i="19"/>
  <c r="C6041" i="19"/>
  <c r="A6041" i="19" s="1"/>
  <c r="D6041" i="19"/>
  <c r="E6041" i="19"/>
  <c r="F6041" i="19" s="1"/>
  <c r="B6042" i="19"/>
  <c r="A6042" i="19" s="1"/>
  <c r="C6042" i="19"/>
  <c r="D6042" i="19"/>
  <c r="E6042" i="19"/>
  <c r="F6042" i="19" s="1"/>
  <c r="B6043" i="19"/>
  <c r="A6043" i="19" s="1"/>
  <c r="C6043" i="19"/>
  <c r="D6043" i="19"/>
  <c r="E6043" i="19"/>
  <c r="F6043" i="19" s="1"/>
  <c r="A6044" i="19"/>
  <c r="B6044" i="19"/>
  <c r="C6044" i="19"/>
  <c r="D6044" i="19"/>
  <c r="E6044" i="19"/>
  <c r="F6044" i="19" s="1"/>
  <c r="B6045" i="19"/>
  <c r="C6045" i="19"/>
  <c r="A6045" i="19" s="1"/>
  <c r="D6045" i="19"/>
  <c r="E6045" i="19"/>
  <c r="F6045" i="19" s="1"/>
  <c r="B6046" i="19"/>
  <c r="C6046" i="19"/>
  <c r="A6046" i="19" s="1"/>
  <c r="D6046" i="19"/>
  <c r="E6046" i="19"/>
  <c r="F6046" i="19" s="1"/>
  <c r="B6047" i="19"/>
  <c r="A6047" i="19" s="1"/>
  <c r="C6047" i="19"/>
  <c r="D6047" i="19"/>
  <c r="E6047" i="19"/>
  <c r="F6047" i="19" s="1"/>
  <c r="A6048" i="19"/>
  <c r="B6048" i="19"/>
  <c r="C6048" i="19"/>
  <c r="D6048" i="19"/>
  <c r="E6048" i="19"/>
  <c r="F6048" i="19" s="1"/>
  <c r="A6049" i="19"/>
  <c r="B6049" i="19"/>
  <c r="C6049" i="19"/>
  <c r="D6049" i="19"/>
  <c r="E6049" i="19"/>
  <c r="F6049" i="19" s="1"/>
  <c r="B6050" i="19"/>
  <c r="C6050" i="19"/>
  <c r="A6050" i="19" s="1"/>
  <c r="D6050" i="19"/>
  <c r="E6050" i="19"/>
  <c r="F6050" i="19" s="1"/>
  <c r="A6051" i="19"/>
  <c r="B6051" i="19"/>
  <c r="C6051" i="19"/>
  <c r="D6051" i="19"/>
  <c r="E6051" i="19"/>
  <c r="F6051" i="19" s="1"/>
  <c r="A6052" i="19"/>
  <c r="B6052" i="19"/>
  <c r="C6052" i="19"/>
  <c r="D6052" i="19"/>
  <c r="E6052" i="19"/>
  <c r="F6052" i="19" s="1"/>
  <c r="A6053" i="19"/>
  <c r="B6053" i="19"/>
  <c r="C6053" i="19"/>
  <c r="D6053" i="19"/>
  <c r="E6053" i="19"/>
  <c r="F6053" i="19" s="1"/>
  <c r="B6054" i="19"/>
  <c r="C6054" i="19"/>
  <c r="A6054" i="19" s="1"/>
  <c r="D6054" i="19"/>
  <c r="E6054" i="19"/>
  <c r="F6054" i="19" s="1"/>
  <c r="B6055" i="19"/>
  <c r="C6055" i="19"/>
  <c r="D6055" i="19"/>
  <c r="E6055" i="19"/>
  <c r="F6055" i="19" s="1"/>
  <c r="A6056" i="19"/>
  <c r="B6056" i="19"/>
  <c r="C6056" i="19"/>
  <c r="D6056" i="19"/>
  <c r="E6056" i="19"/>
  <c r="F6056" i="19"/>
  <c r="B6057" i="19"/>
  <c r="C6057" i="19"/>
  <c r="A6057" i="19" s="1"/>
  <c r="D6057" i="19"/>
  <c r="E6057" i="19"/>
  <c r="F6057" i="19" s="1"/>
  <c r="B6058" i="19"/>
  <c r="A6058" i="19" s="1"/>
  <c r="C6058" i="19"/>
  <c r="D6058" i="19"/>
  <c r="E6058" i="19"/>
  <c r="F6058" i="19" s="1"/>
  <c r="B6059" i="19"/>
  <c r="A6059" i="19" s="1"/>
  <c r="C6059" i="19"/>
  <c r="D6059" i="19"/>
  <c r="E6059" i="19"/>
  <c r="F6059" i="19" s="1"/>
  <c r="A6060" i="19"/>
  <c r="B6060" i="19"/>
  <c r="C6060" i="19"/>
  <c r="D6060" i="19"/>
  <c r="E6060" i="19"/>
  <c r="F6060" i="19" s="1"/>
  <c r="A6061" i="19"/>
  <c r="B6061" i="19"/>
  <c r="C6061" i="19"/>
  <c r="D6061" i="19"/>
  <c r="E6061" i="19"/>
  <c r="F6061" i="19" s="1"/>
  <c r="B6062" i="19"/>
  <c r="C6062" i="19"/>
  <c r="A6062" i="19" s="1"/>
  <c r="D6062" i="19"/>
  <c r="E6062" i="19"/>
  <c r="F6062" i="19" s="1"/>
  <c r="B6063" i="19"/>
  <c r="C6063" i="19"/>
  <c r="D6063" i="19"/>
  <c r="E6063" i="19"/>
  <c r="F6063" i="19" s="1"/>
  <c r="B6064" i="19"/>
  <c r="C6064" i="19"/>
  <c r="A6064" i="19" s="1"/>
  <c r="D6064" i="19"/>
  <c r="E6064" i="19"/>
  <c r="F6064" i="19" s="1"/>
  <c r="A6065" i="19"/>
  <c r="B6065" i="19"/>
  <c r="C6065" i="19"/>
  <c r="D6065" i="19"/>
  <c r="E6065" i="19"/>
  <c r="F6065" i="19" s="1"/>
  <c r="A6066" i="19"/>
  <c r="B6066" i="19"/>
  <c r="C6066" i="19"/>
  <c r="D6066" i="19"/>
  <c r="E6066" i="19"/>
  <c r="F6066" i="19" s="1"/>
  <c r="B6067" i="19"/>
  <c r="A6067" i="19" s="1"/>
  <c r="C6067" i="19"/>
  <c r="D6067" i="19"/>
  <c r="E6067" i="19"/>
  <c r="F6067" i="19" s="1"/>
  <c r="B6068" i="19"/>
  <c r="C6068" i="19"/>
  <c r="A6068" i="19" s="1"/>
  <c r="D6068" i="19"/>
  <c r="E6068" i="19"/>
  <c r="F6068" i="19" s="1"/>
  <c r="A6069" i="19"/>
  <c r="B6069" i="19"/>
  <c r="C6069" i="19"/>
  <c r="D6069" i="19"/>
  <c r="E6069" i="19"/>
  <c r="F6069" i="19"/>
  <c r="B6070" i="19"/>
  <c r="C6070" i="19"/>
  <c r="A6070" i="19" s="1"/>
  <c r="D6070" i="19"/>
  <c r="E6070" i="19"/>
  <c r="F6070" i="19" s="1"/>
  <c r="B6071" i="19"/>
  <c r="C6071" i="19"/>
  <c r="D6071" i="19"/>
  <c r="E6071" i="19"/>
  <c r="F6071" i="19" s="1"/>
  <c r="B6072" i="19"/>
  <c r="C6072" i="19"/>
  <c r="A6072" i="19" s="1"/>
  <c r="D6072" i="19"/>
  <c r="E6072" i="19"/>
  <c r="F6072" i="19"/>
  <c r="A6073" i="19"/>
  <c r="B6073" i="19"/>
  <c r="C6073" i="19"/>
  <c r="D6073" i="19"/>
  <c r="E6073" i="19"/>
  <c r="F6073" i="19" s="1"/>
  <c r="B6074" i="19"/>
  <c r="A6074" i="19" s="1"/>
  <c r="C6074" i="19"/>
  <c r="D6074" i="19"/>
  <c r="E6074" i="19"/>
  <c r="F6074" i="19" s="1"/>
  <c r="B6075" i="19"/>
  <c r="C6075" i="19"/>
  <c r="D6075" i="19"/>
  <c r="E6075" i="19"/>
  <c r="F6075" i="19" s="1"/>
  <c r="B6076" i="19"/>
  <c r="C6076" i="19"/>
  <c r="A6076" i="19" s="1"/>
  <c r="D6076" i="19"/>
  <c r="E6076" i="19"/>
  <c r="F6076" i="19" s="1"/>
  <c r="A6077" i="19"/>
  <c r="B6077" i="19"/>
  <c r="C6077" i="19"/>
  <c r="D6077" i="19"/>
  <c r="E6077" i="19"/>
  <c r="F6077" i="19" s="1"/>
  <c r="B6078" i="19"/>
  <c r="C6078" i="19"/>
  <c r="A6078" i="19" s="1"/>
  <c r="D6078" i="19"/>
  <c r="E6078" i="19"/>
  <c r="F6078" i="19" s="1"/>
  <c r="B6079" i="19"/>
  <c r="C6079" i="19"/>
  <c r="D6079" i="19"/>
  <c r="E6079" i="19"/>
  <c r="F6079" i="19" s="1"/>
  <c r="B6080" i="19"/>
  <c r="C6080" i="19"/>
  <c r="A6080" i="19" s="1"/>
  <c r="D6080" i="19"/>
  <c r="E6080" i="19"/>
  <c r="F6080" i="19" s="1"/>
  <c r="B6081" i="19"/>
  <c r="C6081" i="19"/>
  <c r="A6081" i="19" s="1"/>
  <c r="D6081" i="19"/>
  <c r="E6081" i="19"/>
  <c r="F6081" i="19" s="1"/>
  <c r="A6082" i="19"/>
  <c r="B6082" i="19"/>
  <c r="C6082" i="19"/>
  <c r="D6082" i="19"/>
  <c r="E6082" i="19"/>
  <c r="F6082" i="19" s="1"/>
  <c r="A6083" i="19"/>
  <c r="B6083" i="19"/>
  <c r="C6083" i="19"/>
  <c r="D6083" i="19"/>
  <c r="E6083" i="19"/>
  <c r="F6083" i="19" s="1"/>
  <c r="B6084" i="19"/>
  <c r="C6084" i="19"/>
  <c r="D6084" i="19"/>
  <c r="E6084" i="19"/>
  <c r="F6084" i="19" s="1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 s="1"/>
  <c r="B6087" i="19"/>
  <c r="C6087" i="19"/>
  <c r="D6087" i="19"/>
  <c r="E6087" i="19"/>
  <c r="F6087" i="19" s="1"/>
  <c r="B6088" i="19"/>
  <c r="C6088" i="19"/>
  <c r="A6088" i="19" s="1"/>
  <c r="D6088" i="19"/>
  <c r="E6088" i="19"/>
  <c r="F6088" i="19"/>
  <c r="A6089" i="19"/>
  <c r="B6089" i="19"/>
  <c r="C6089" i="19"/>
  <c r="D6089" i="19"/>
  <c r="E6089" i="19"/>
  <c r="F6089" i="19" s="1"/>
  <c r="A6090" i="19"/>
  <c r="B6090" i="19"/>
  <c r="C6090" i="19"/>
  <c r="D6090" i="19"/>
  <c r="E6090" i="19"/>
  <c r="F6090" i="19" s="1"/>
  <c r="B6091" i="19"/>
  <c r="C6091" i="19"/>
  <c r="D6091" i="19"/>
  <c r="E6091" i="19"/>
  <c r="F6091" i="19" s="1"/>
  <c r="B6092" i="19"/>
  <c r="C6092" i="19"/>
  <c r="A6092" i="19" s="1"/>
  <c r="D6092" i="19"/>
  <c r="E6092" i="19"/>
  <c r="F6092" i="19" s="1"/>
  <c r="A6093" i="19"/>
  <c r="B6093" i="19"/>
  <c r="C6093" i="19"/>
  <c r="D6093" i="19"/>
  <c r="E6093" i="19"/>
  <c r="F6093" i="19" s="1"/>
  <c r="A6094" i="19"/>
  <c r="B6094" i="19"/>
  <c r="C6094" i="19"/>
  <c r="D6094" i="19"/>
  <c r="E6094" i="19"/>
  <c r="F6094" i="19" s="1"/>
  <c r="B6095" i="19"/>
  <c r="A6095" i="19" s="1"/>
  <c r="C6095" i="19"/>
  <c r="D6095" i="19"/>
  <c r="E6095" i="19"/>
  <c r="F6095" i="19" s="1"/>
  <c r="B6096" i="19"/>
  <c r="C6096" i="19"/>
  <c r="A6096" i="19" s="1"/>
  <c r="D6096" i="19"/>
  <c r="E6096" i="19"/>
  <c r="F6096" i="19" s="1"/>
  <c r="B6097" i="19"/>
  <c r="C6097" i="19"/>
  <c r="A6097" i="19" s="1"/>
  <c r="D6097" i="19"/>
  <c r="E6097" i="19"/>
  <c r="F6097" i="19" s="1"/>
  <c r="B6098" i="19"/>
  <c r="C6098" i="19"/>
  <c r="A6098" i="19" s="1"/>
  <c r="D6098" i="19"/>
  <c r="E6098" i="19"/>
  <c r="F6098" i="19" s="1"/>
  <c r="B6099" i="19"/>
  <c r="A6099" i="19" s="1"/>
  <c r="C6099" i="19"/>
  <c r="D6099" i="19"/>
  <c r="E6099" i="19"/>
  <c r="F6099" i="19" s="1"/>
  <c r="A6100" i="19"/>
  <c r="B6100" i="19"/>
  <c r="C6100" i="19"/>
  <c r="D6100" i="19"/>
  <c r="E6100" i="19"/>
  <c r="F6100" i="19" s="1"/>
  <c r="B6101" i="19"/>
  <c r="C6101" i="19"/>
  <c r="A6101" i="19" s="1"/>
  <c r="D6101" i="19"/>
  <c r="E6101" i="19"/>
  <c r="F6101" i="19"/>
  <c r="A6102" i="19"/>
  <c r="B6102" i="19"/>
  <c r="C6102" i="19"/>
  <c r="D6102" i="19"/>
  <c r="E6102" i="19"/>
  <c r="F6102" i="19" s="1"/>
  <c r="B6103" i="19"/>
  <c r="A6103" i="19" s="1"/>
  <c r="C6103" i="19"/>
  <c r="D6103" i="19"/>
  <c r="E6103" i="19"/>
  <c r="F6103" i="19" s="1"/>
  <c r="A6104" i="19"/>
  <c r="B6104" i="19"/>
  <c r="C6104" i="19"/>
  <c r="D6104" i="19"/>
  <c r="E6104" i="19"/>
  <c r="F6104" i="19" s="1"/>
  <c r="B6105" i="19"/>
  <c r="C6105" i="19"/>
  <c r="A6105" i="19" s="1"/>
  <c r="D6105" i="19"/>
  <c r="E6105" i="19"/>
  <c r="F6105" i="19" s="1"/>
  <c r="B6106" i="19"/>
  <c r="A6106" i="19" s="1"/>
  <c r="C6106" i="19"/>
  <c r="D6106" i="19"/>
  <c r="E6106" i="19"/>
  <c r="F6106" i="19" s="1"/>
  <c r="B6107" i="19"/>
  <c r="A6107" i="19" s="1"/>
  <c r="C6107" i="19"/>
  <c r="D6107" i="19"/>
  <c r="E6107" i="19"/>
  <c r="F6107" i="19" s="1"/>
  <c r="A6108" i="19"/>
  <c r="B6108" i="19"/>
  <c r="C6108" i="19"/>
  <c r="D6108" i="19"/>
  <c r="E6108" i="19"/>
  <c r="F6108" i="19" s="1"/>
  <c r="B6109" i="19"/>
  <c r="C6109" i="19"/>
  <c r="A6109" i="19" s="1"/>
  <c r="D6109" i="19"/>
  <c r="E6109" i="19"/>
  <c r="F6109" i="19" s="1"/>
  <c r="B6110" i="19"/>
  <c r="C6110" i="19"/>
  <c r="A6110" i="19" s="1"/>
  <c r="D6110" i="19"/>
  <c r="E6110" i="19"/>
  <c r="F6110" i="19" s="1"/>
  <c r="B6111" i="19"/>
  <c r="A6111" i="19" s="1"/>
  <c r="C6111" i="19"/>
  <c r="D6111" i="19"/>
  <c r="E6111" i="19"/>
  <c r="F6111" i="19" s="1"/>
  <c r="A6112" i="19"/>
  <c r="B6112" i="19"/>
  <c r="C6112" i="19"/>
  <c r="D6112" i="19"/>
  <c r="E6112" i="19"/>
  <c r="F6112" i="19" s="1"/>
  <c r="A6113" i="19"/>
  <c r="B6113" i="19"/>
  <c r="C6113" i="19"/>
  <c r="D6113" i="19"/>
  <c r="E6113" i="19"/>
  <c r="F6113" i="19" s="1"/>
  <c r="B6114" i="19"/>
  <c r="C6114" i="19"/>
  <c r="A6114" i="19" s="1"/>
  <c r="D6114" i="19"/>
  <c r="E6114" i="19"/>
  <c r="F6114" i="19" s="1"/>
  <c r="B6115" i="19"/>
  <c r="A6115" i="19" s="1"/>
  <c r="C6115" i="19"/>
  <c r="D6115" i="19"/>
  <c r="E6115" i="19"/>
  <c r="F6115" i="19" s="1"/>
  <c r="B6116" i="19"/>
  <c r="C6116" i="19"/>
  <c r="D6116" i="19"/>
  <c r="A6116" i="19" s="1"/>
  <c r="E6116" i="19"/>
  <c r="F6116" i="19" s="1"/>
  <c r="A6117" i="19"/>
  <c r="B6117" i="19"/>
  <c r="C6117" i="19"/>
  <c r="D6117" i="19"/>
  <c r="E6117" i="19"/>
  <c r="F6117" i="19" s="1"/>
  <c r="B6118" i="19"/>
  <c r="C6118" i="19"/>
  <c r="A6118" i="19" s="1"/>
  <c r="D6118" i="19"/>
  <c r="E6118" i="19"/>
  <c r="F6118" i="19" s="1"/>
  <c r="B6119" i="19"/>
  <c r="C6119" i="19"/>
  <c r="D6119" i="19"/>
  <c r="E6119" i="19"/>
  <c r="F6119" i="19" s="1"/>
  <c r="A6120" i="19"/>
  <c r="B6120" i="19"/>
  <c r="C6120" i="19"/>
  <c r="D6120" i="19"/>
  <c r="E6120" i="19"/>
  <c r="F6120" i="19"/>
  <c r="B6121" i="19"/>
  <c r="C6121" i="19"/>
  <c r="A6121" i="19" s="1"/>
  <c r="D6121" i="19"/>
  <c r="E6121" i="19"/>
  <c r="F6121" i="19" s="1"/>
  <c r="B6122" i="19"/>
  <c r="C6122" i="19"/>
  <c r="A6122" i="19" s="1"/>
  <c r="D6122" i="19"/>
  <c r="E6122" i="19"/>
  <c r="F6122" i="19" s="1"/>
  <c r="B6123" i="19"/>
  <c r="A6123" i="19" s="1"/>
  <c r="C6123" i="19"/>
  <c r="D6123" i="19"/>
  <c r="E6123" i="19"/>
  <c r="F6123" i="19" s="1"/>
  <c r="A6124" i="19"/>
  <c r="B6124" i="19"/>
  <c r="C6124" i="19"/>
  <c r="D6124" i="19"/>
  <c r="E6124" i="19"/>
  <c r="F6124" i="19" s="1"/>
  <c r="A6125" i="19"/>
  <c r="B6125" i="19"/>
  <c r="C6125" i="19"/>
  <c r="D6125" i="19"/>
  <c r="E6125" i="19"/>
  <c r="F6125" i="19" s="1"/>
  <c r="B6126" i="19"/>
  <c r="C6126" i="19"/>
  <c r="A6126" i="19" s="1"/>
  <c r="D6126" i="19"/>
  <c r="E6126" i="19"/>
  <c r="F6126" i="19" s="1"/>
  <c r="B6127" i="19"/>
  <c r="A6127" i="19" s="1"/>
  <c r="C6127" i="19"/>
  <c r="D6127" i="19"/>
  <c r="E6127" i="19"/>
  <c r="F6127" i="19" s="1"/>
  <c r="B6128" i="19"/>
  <c r="C6128" i="19"/>
  <c r="A6128" i="19" s="1"/>
  <c r="D6128" i="19"/>
  <c r="E6128" i="19"/>
  <c r="F6128" i="19" s="1"/>
  <c r="A6129" i="19"/>
  <c r="B6129" i="19"/>
  <c r="C6129" i="19"/>
  <c r="D6129" i="19"/>
  <c r="E6129" i="19"/>
  <c r="F6129" i="19" s="1"/>
  <c r="B6130" i="19"/>
  <c r="C6130" i="19"/>
  <c r="A6130" i="19" s="1"/>
  <c r="D6130" i="19"/>
  <c r="E6130" i="19"/>
  <c r="F6130" i="19" s="1"/>
  <c r="B6131" i="19"/>
  <c r="A6131" i="19" s="1"/>
  <c r="C6131" i="19"/>
  <c r="D6131" i="19"/>
  <c r="E6131" i="19"/>
  <c r="F6131" i="19" s="1"/>
  <c r="A6132" i="19"/>
  <c r="B6132" i="19"/>
  <c r="C6132" i="19"/>
  <c r="D6132" i="19"/>
  <c r="E6132" i="19"/>
  <c r="F6132" i="19" s="1"/>
  <c r="A6133" i="19"/>
  <c r="B6133" i="19"/>
  <c r="C6133" i="19"/>
  <c r="D6133" i="19"/>
  <c r="E6133" i="19"/>
  <c r="F6133" i="19"/>
  <c r="B6134" i="19"/>
  <c r="C6134" i="19"/>
  <c r="A6134" i="19" s="1"/>
  <c r="D6134" i="19"/>
  <c r="E6134" i="19"/>
  <c r="F6134" i="19" s="1"/>
  <c r="B6135" i="19"/>
  <c r="C6135" i="19"/>
  <c r="D6135" i="19"/>
  <c r="E6135" i="19"/>
  <c r="F6135" i="19" s="1"/>
  <c r="A6136" i="19"/>
  <c r="B6136" i="19"/>
  <c r="C6136" i="19"/>
  <c r="D6136" i="19"/>
  <c r="E6136" i="19"/>
  <c r="F6136" i="19" s="1"/>
  <c r="A6137" i="19"/>
  <c r="B6137" i="19"/>
  <c r="C6137" i="19"/>
  <c r="D6137" i="19"/>
  <c r="E6137" i="19"/>
  <c r="F6137" i="19" s="1"/>
  <c r="B6138" i="19"/>
  <c r="A6138" i="19" s="1"/>
  <c r="C6138" i="19"/>
  <c r="D6138" i="19"/>
  <c r="E6138" i="19"/>
  <c r="F6138" i="19" s="1"/>
  <c r="B6139" i="19"/>
  <c r="A6139" i="19" s="1"/>
  <c r="C6139" i="19"/>
  <c r="D6139" i="19"/>
  <c r="E6139" i="19"/>
  <c r="F6139" i="19" s="1"/>
  <c r="B6140" i="19"/>
  <c r="C6140" i="19"/>
  <c r="A6140" i="19" s="1"/>
  <c r="D6140" i="19"/>
  <c r="E6140" i="19"/>
  <c r="F6140" i="19" s="1"/>
  <c r="A6141" i="19"/>
  <c r="B6141" i="19"/>
  <c r="C6141" i="19"/>
  <c r="D6141" i="19"/>
  <c r="E6141" i="19"/>
  <c r="F6141" i="19" s="1"/>
  <c r="A6142" i="19"/>
  <c r="B6142" i="19"/>
  <c r="C6142" i="19"/>
  <c r="D6142" i="19"/>
  <c r="E6142" i="19"/>
  <c r="F6142" i="19" s="1"/>
  <c r="B6143" i="19"/>
  <c r="C6143" i="19"/>
  <c r="D6143" i="19"/>
  <c r="E6143" i="19"/>
  <c r="F6143" i="19" s="1"/>
  <c r="B6144" i="19"/>
  <c r="C6144" i="19"/>
  <c r="A6144" i="19" s="1"/>
  <c r="D6144" i="19"/>
  <c r="E6144" i="19"/>
  <c r="F6144" i="19" s="1"/>
  <c r="A6145" i="19"/>
  <c r="B6145" i="19"/>
  <c r="C6145" i="19"/>
  <c r="D6145" i="19"/>
  <c r="E6145" i="19"/>
  <c r="F6145" i="19" s="1"/>
  <c r="A6146" i="19"/>
  <c r="B6146" i="19"/>
  <c r="C6146" i="19"/>
  <c r="D6146" i="19"/>
  <c r="E6146" i="19"/>
  <c r="F6146" i="19" s="1"/>
  <c r="B6147" i="19"/>
  <c r="C6147" i="19"/>
  <c r="D6147" i="19"/>
  <c r="A6147" i="19" s="1"/>
  <c r="E6147" i="19"/>
  <c r="F6147" i="19" s="1"/>
  <c r="B6148" i="19"/>
  <c r="C6148" i="19"/>
  <c r="A6148" i="19" s="1"/>
  <c r="D6148" i="19"/>
  <c r="E6148" i="19"/>
  <c r="F6148" i="19" s="1"/>
  <c r="A6149" i="19"/>
  <c r="B6149" i="19"/>
  <c r="C6149" i="19"/>
  <c r="D6149" i="19"/>
  <c r="E6149" i="19"/>
  <c r="F6149" i="19" s="1"/>
  <c r="A6150" i="19"/>
  <c r="B6150" i="19"/>
  <c r="C6150" i="19"/>
  <c r="D6150" i="19"/>
  <c r="E6150" i="19"/>
  <c r="F6150" i="19" s="1"/>
  <c r="B6151" i="19"/>
  <c r="C6151" i="19"/>
  <c r="D6151" i="19"/>
  <c r="E6151" i="19"/>
  <c r="F6151" i="19" s="1"/>
  <c r="B6152" i="19"/>
  <c r="C6152" i="19"/>
  <c r="A6152" i="19" s="1"/>
  <c r="D6152" i="19"/>
  <c r="E6152" i="19"/>
  <c r="F6152" i="19"/>
  <c r="A6153" i="19"/>
  <c r="B6153" i="19"/>
  <c r="C6153" i="19"/>
  <c r="D6153" i="19"/>
  <c r="E6153" i="19"/>
  <c r="F6153" i="19" s="1"/>
  <c r="A6154" i="19"/>
  <c r="B6154" i="19"/>
  <c r="C6154" i="19"/>
  <c r="D6154" i="19"/>
  <c r="E6154" i="19"/>
  <c r="F6154" i="19" s="1"/>
  <c r="B6155" i="19"/>
  <c r="C6155" i="19"/>
  <c r="D6155" i="19"/>
  <c r="E6155" i="19"/>
  <c r="F6155" i="19" s="1"/>
  <c r="B6156" i="19"/>
  <c r="C6156" i="19"/>
  <c r="A6156" i="19" s="1"/>
  <c r="D6156" i="19"/>
  <c r="E6156" i="19"/>
  <c r="F6156" i="19" s="1"/>
  <c r="A6157" i="19"/>
  <c r="B6157" i="19"/>
  <c r="C6157" i="19"/>
  <c r="D6157" i="19"/>
  <c r="E6157" i="19"/>
  <c r="F6157" i="19" s="1"/>
  <c r="A6158" i="19"/>
  <c r="B6158" i="19"/>
  <c r="C6158" i="19"/>
  <c r="D6158" i="19"/>
  <c r="E6158" i="19"/>
  <c r="F6158" i="19" s="1"/>
  <c r="B6159" i="19"/>
  <c r="C6159" i="19"/>
  <c r="D6159" i="19"/>
  <c r="E6159" i="19"/>
  <c r="F6159" i="19" s="1"/>
  <c r="B6160" i="19"/>
  <c r="C6160" i="19"/>
  <c r="A6160" i="19" s="1"/>
  <c r="D6160" i="19"/>
  <c r="E6160" i="19"/>
  <c r="F6160" i="19" s="1"/>
  <c r="B6161" i="19"/>
  <c r="C6161" i="19"/>
  <c r="A6161" i="19" s="1"/>
  <c r="D6161" i="19"/>
  <c r="E6161" i="19"/>
  <c r="F6161" i="19" s="1"/>
  <c r="A6162" i="19"/>
  <c r="B6162" i="19"/>
  <c r="C6162" i="19"/>
  <c r="D6162" i="19"/>
  <c r="E6162" i="19"/>
  <c r="F6162" i="19" s="1"/>
  <c r="B6163" i="19"/>
  <c r="A6163" i="19" s="1"/>
  <c r="C6163" i="19"/>
  <c r="D6163" i="19"/>
  <c r="E6163" i="19"/>
  <c r="F6163" i="19" s="1"/>
  <c r="A6164" i="19"/>
  <c r="B6164" i="19"/>
  <c r="C6164" i="19"/>
  <c r="D6164" i="19"/>
  <c r="E6164" i="19"/>
  <c r="F6164" i="19" s="1"/>
  <c r="B6165" i="19"/>
  <c r="C6165" i="19"/>
  <c r="A6165" i="19" s="1"/>
  <c r="D6165" i="19"/>
  <c r="E6165" i="19"/>
  <c r="F6165" i="19"/>
  <c r="A6166" i="19"/>
  <c r="B6166" i="19"/>
  <c r="C6166" i="19"/>
  <c r="D6166" i="19"/>
  <c r="E6166" i="19"/>
  <c r="F6166" i="19" s="1"/>
  <c r="B6167" i="19"/>
  <c r="A6167" i="19" s="1"/>
  <c r="C6167" i="19"/>
  <c r="D6167" i="19"/>
  <c r="E6167" i="19"/>
  <c r="F6167" i="19" s="1"/>
  <c r="A6168" i="19"/>
  <c r="B6168" i="19"/>
  <c r="C6168" i="19"/>
  <c r="D6168" i="19"/>
  <c r="E6168" i="19"/>
  <c r="F6168" i="19" s="1"/>
  <c r="A6169" i="19"/>
  <c r="B6169" i="19"/>
  <c r="C6169" i="19"/>
  <c r="D6169" i="19"/>
  <c r="E6169" i="19"/>
  <c r="F6169" i="19" s="1"/>
  <c r="A6170" i="19"/>
  <c r="B6170" i="19"/>
  <c r="C6170" i="19"/>
  <c r="D6170" i="19"/>
  <c r="E6170" i="19"/>
  <c r="F6170" i="19" s="1"/>
  <c r="B6171" i="19"/>
  <c r="C6171" i="19"/>
  <c r="D6171" i="19"/>
  <c r="E6171" i="19"/>
  <c r="F6171" i="19" s="1"/>
  <c r="B6172" i="19"/>
  <c r="C6172" i="19"/>
  <c r="A6172" i="19" s="1"/>
  <c r="D6172" i="19"/>
  <c r="E6172" i="19"/>
  <c r="F6172" i="19" s="1"/>
  <c r="B6173" i="19"/>
  <c r="C6173" i="19"/>
  <c r="A6173" i="19" s="1"/>
  <c r="D6173" i="19"/>
  <c r="E6173" i="19"/>
  <c r="F6173" i="19" s="1"/>
  <c r="A6174" i="19"/>
  <c r="B6174" i="19"/>
  <c r="C6174" i="19"/>
  <c r="D6174" i="19"/>
  <c r="E6174" i="19"/>
  <c r="F6174" i="19" s="1"/>
  <c r="B6175" i="19"/>
  <c r="A6175" i="19" s="1"/>
  <c r="C6175" i="19"/>
  <c r="D6175" i="19"/>
  <c r="E6175" i="19"/>
  <c r="F6175" i="19" s="1"/>
  <c r="A6176" i="19"/>
  <c r="B6176" i="19"/>
  <c r="C6176" i="19"/>
  <c r="D6176" i="19"/>
  <c r="E6176" i="19"/>
  <c r="F6176" i="19" s="1"/>
  <c r="A6177" i="19"/>
  <c r="B6177" i="19"/>
  <c r="C6177" i="19"/>
  <c r="D6177" i="19"/>
  <c r="E6177" i="19"/>
  <c r="F6177" i="19" s="1"/>
  <c r="B6178" i="19"/>
  <c r="C6178" i="19"/>
  <c r="A6178" i="19" s="1"/>
  <c r="D6178" i="19"/>
  <c r="E6178" i="19"/>
  <c r="F6178" i="19" s="1"/>
  <c r="A6179" i="19"/>
  <c r="B6179" i="19"/>
  <c r="C6179" i="19"/>
  <c r="D6179" i="19"/>
  <c r="E6179" i="19"/>
  <c r="F6179" i="19" s="1"/>
  <c r="A6180" i="19"/>
  <c r="B6180" i="19"/>
  <c r="C6180" i="19"/>
  <c r="D6180" i="19"/>
  <c r="E6180" i="19"/>
  <c r="F6180" i="19" s="1"/>
  <c r="A6181" i="19"/>
  <c r="B6181" i="19"/>
  <c r="C6181" i="19"/>
  <c r="D6181" i="19"/>
  <c r="E6181" i="19"/>
  <c r="F6181" i="19" s="1"/>
  <c r="A6182" i="19"/>
  <c r="B6182" i="19"/>
  <c r="C6182" i="19"/>
  <c r="D6182" i="19"/>
  <c r="E6182" i="19"/>
  <c r="F6182" i="19" s="1"/>
  <c r="B6183" i="19"/>
  <c r="C6183" i="19"/>
  <c r="D6183" i="19"/>
  <c r="E6183" i="19"/>
  <c r="F6183" i="19" s="1"/>
  <c r="A6184" i="19"/>
  <c r="B6184" i="19"/>
  <c r="C6184" i="19"/>
  <c r="D6184" i="19"/>
  <c r="E6184" i="19"/>
  <c r="F6184" i="19"/>
  <c r="B6185" i="19"/>
  <c r="C6185" i="19"/>
  <c r="A6185" i="19" s="1"/>
  <c r="D6185" i="19"/>
  <c r="E6185" i="19"/>
  <c r="F6185" i="19" s="1"/>
  <c r="A6186" i="19"/>
  <c r="B6186" i="19"/>
  <c r="C6186" i="19"/>
  <c r="D6186" i="19"/>
  <c r="E6186" i="19"/>
  <c r="F6186" i="19" s="1"/>
  <c r="B6187" i="19"/>
  <c r="A6187" i="19" s="1"/>
  <c r="C6187" i="19"/>
  <c r="D6187" i="19"/>
  <c r="E6187" i="19"/>
  <c r="F6187" i="19" s="1"/>
  <c r="A6188" i="19"/>
  <c r="B6188" i="19"/>
  <c r="C6188" i="19"/>
  <c r="D6188" i="19"/>
  <c r="E6188" i="19"/>
  <c r="F6188" i="19" s="1"/>
  <c r="B6189" i="19"/>
  <c r="C6189" i="19"/>
  <c r="A6189" i="19" s="1"/>
  <c r="D6189" i="19"/>
  <c r="E6189" i="19"/>
  <c r="F6189" i="19" s="1"/>
  <c r="B6190" i="19"/>
  <c r="C6190" i="19"/>
  <c r="A6190" i="19" s="1"/>
  <c r="D6190" i="19"/>
  <c r="E6190" i="19"/>
  <c r="F6190" i="19" s="1"/>
  <c r="B6191" i="19"/>
  <c r="A6191" i="19" s="1"/>
  <c r="C6191" i="19"/>
  <c r="D6191" i="19"/>
  <c r="E6191" i="19"/>
  <c r="F6191" i="19" s="1"/>
  <c r="B6192" i="19"/>
  <c r="C6192" i="19"/>
  <c r="A6192" i="19" s="1"/>
  <c r="D6192" i="19"/>
  <c r="E6192" i="19"/>
  <c r="F6192" i="19" s="1"/>
  <c r="A6193" i="19"/>
  <c r="B6193" i="19"/>
  <c r="C6193" i="19"/>
  <c r="D6193" i="19"/>
  <c r="E6193" i="19"/>
  <c r="F6193" i="19" s="1"/>
  <c r="A6194" i="19"/>
  <c r="B6194" i="19"/>
  <c r="C6194" i="19"/>
  <c r="D6194" i="19"/>
  <c r="E6194" i="19"/>
  <c r="F6194" i="19" s="1"/>
  <c r="B6195" i="19"/>
  <c r="C6195" i="19"/>
  <c r="D6195" i="19"/>
  <c r="E6195" i="19"/>
  <c r="F6195" i="19" s="1"/>
  <c r="B6196" i="19"/>
  <c r="C6196" i="19"/>
  <c r="A6196" i="19" s="1"/>
  <c r="D6196" i="19"/>
  <c r="E6196" i="19"/>
  <c r="F6196" i="19" s="1"/>
  <c r="A6197" i="19"/>
  <c r="B6197" i="19"/>
  <c r="C6197" i="19"/>
  <c r="D6197" i="19"/>
  <c r="E6197" i="19"/>
  <c r="F6197" i="19"/>
  <c r="B6198" i="19"/>
  <c r="C6198" i="19"/>
  <c r="A6198" i="19" s="1"/>
  <c r="D6198" i="19"/>
  <c r="E6198" i="19"/>
  <c r="F6198" i="19" s="1"/>
  <c r="B6199" i="19"/>
  <c r="A6199" i="19" s="1"/>
  <c r="C6199" i="19"/>
  <c r="D6199" i="19"/>
  <c r="E6199" i="19"/>
  <c r="F6199" i="19" s="1"/>
  <c r="B6200" i="19"/>
  <c r="C6200" i="19"/>
  <c r="A6200" i="19" s="1"/>
  <c r="D6200" i="19"/>
  <c r="E6200" i="19"/>
  <c r="F6200" i="19" s="1"/>
  <c r="A6201" i="19"/>
  <c r="B6201" i="19"/>
  <c r="C6201" i="19"/>
  <c r="D6201" i="19"/>
  <c r="E6201" i="19"/>
  <c r="F6201" i="19" s="1"/>
  <c r="B6202" i="19"/>
  <c r="C6202" i="19"/>
  <c r="D6202" i="19"/>
  <c r="E6202" i="19"/>
  <c r="F6202" i="19" s="1"/>
  <c r="B6203" i="19"/>
  <c r="A6203" i="19" s="1"/>
  <c r="C6203" i="19"/>
  <c r="D6203" i="19"/>
  <c r="E6203" i="19"/>
  <c r="F6203" i="19" s="1"/>
  <c r="A6204" i="19"/>
  <c r="B6204" i="19"/>
  <c r="C6204" i="19"/>
  <c r="D6204" i="19"/>
  <c r="E6204" i="19"/>
  <c r="F6204" i="19" s="1"/>
  <c r="A6205" i="19"/>
  <c r="B6205" i="19"/>
  <c r="C6205" i="19"/>
  <c r="D6205" i="19"/>
  <c r="E6205" i="19"/>
  <c r="F6205" i="19" s="1"/>
  <c r="B6206" i="19"/>
  <c r="C6206" i="19"/>
  <c r="A6206" i="19" s="1"/>
  <c r="D6206" i="19"/>
  <c r="E6206" i="19"/>
  <c r="F6206" i="19" s="1"/>
  <c r="B6207" i="19"/>
  <c r="C6207" i="19"/>
  <c r="D6207" i="19"/>
  <c r="E6207" i="19"/>
  <c r="F6207" i="19" s="1"/>
  <c r="B6208" i="19"/>
  <c r="C6208" i="19"/>
  <c r="A6208" i="19" s="1"/>
  <c r="D6208" i="19"/>
  <c r="E6208" i="19"/>
  <c r="F6208" i="19" s="1"/>
  <c r="A6209" i="19"/>
  <c r="B6209" i="19"/>
  <c r="C6209" i="19"/>
  <c r="D6209" i="19"/>
  <c r="E6209" i="19"/>
  <c r="F6209" i="19" s="1"/>
  <c r="A6210" i="19"/>
  <c r="B6210" i="19"/>
  <c r="C6210" i="19"/>
  <c r="D6210" i="19"/>
  <c r="E6210" i="19"/>
  <c r="F6210" i="19" s="1"/>
  <c r="A6211" i="19"/>
  <c r="B6211" i="19"/>
  <c r="C6211" i="19"/>
  <c r="D6211" i="19"/>
  <c r="E6211" i="19"/>
  <c r="F6211" i="19" s="1"/>
  <c r="B6212" i="19"/>
  <c r="C6212" i="19"/>
  <c r="D6212" i="19"/>
  <c r="E6212" i="19"/>
  <c r="F6212" i="19" s="1"/>
  <c r="B6213" i="19"/>
  <c r="C6213" i="19"/>
  <c r="A6213" i="19" s="1"/>
  <c r="D6213" i="19"/>
  <c r="E6213" i="19"/>
  <c r="F6213" i="19"/>
  <c r="A6214" i="19"/>
  <c r="B6214" i="19"/>
  <c r="C6214" i="19"/>
  <c r="D6214" i="19"/>
  <c r="E6214" i="19"/>
  <c r="F6214" i="19" s="1"/>
  <c r="B6215" i="19"/>
  <c r="C6215" i="19"/>
  <c r="D6215" i="19"/>
  <c r="E6215" i="19"/>
  <c r="F6215" i="19" s="1"/>
  <c r="B6216" i="19"/>
  <c r="C6216" i="19"/>
  <c r="A6216" i="19" s="1"/>
  <c r="D6216" i="19"/>
  <c r="E6216" i="19"/>
  <c r="F6216" i="19"/>
  <c r="A6217" i="19"/>
  <c r="B6217" i="19"/>
  <c r="C6217" i="19"/>
  <c r="D6217" i="19"/>
  <c r="E6217" i="19"/>
  <c r="F6217" i="19" s="1"/>
  <c r="A6218" i="19"/>
  <c r="B6218" i="19"/>
  <c r="C6218" i="19"/>
  <c r="D6218" i="19"/>
  <c r="E6218" i="19"/>
  <c r="F6218" i="19" s="1"/>
  <c r="B6219" i="19"/>
  <c r="C6219" i="19"/>
  <c r="D6219" i="19"/>
  <c r="E6219" i="19"/>
  <c r="F6219" i="19" s="1"/>
  <c r="B6220" i="19"/>
  <c r="C6220" i="19"/>
  <c r="A6220" i="19" s="1"/>
  <c r="D6220" i="19"/>
  <c r="E6220" i="19"/>
  <c r="F6220" i="19" s="1"/>
  <c r="A6221" i="19"/>
  <c r="B6221" i="19"/>
  <c r="C6221" i="19"/>
  <c r="D6221" i="19"/>
  <c r="E6221" i="19"/>
  <c r="F6221" i="19" s="1"/>
  <c r="A6222" i="19"/>
  <c r="B6222" i="19"/>
  <c r="C6222" i="19"/>
  <c r="D6222" i="19"/>
  <c r="E6222" i="19"/>
  <c r="F6222" i="19" s="1"/>
  <c r="B6223" i="19"/>
  <c r="C6223" i="19"/>
  <c r="D6223" i="19"/>
  <c r="E6223" i="19"/>
  <c r="F6223" i="19" s="1"/>
  <c r="B6224" i="19"/>
  <c r="C6224" i="19"/>
  <c r="A6224" i="19" s="1"/>
  <c r="D6224" i="19"/>
  <c r="E6224" i="19"/>
  <c r="F6224" i="19" s="1"/>
  <c r="B6225" i="19"/>
  <c r="C6225" i="19"/>
  <c r="A6225" i="19" s="1"/>
  <c r="D6225" i="19"/>
  <c r="E6225" i="19"/>
  <c r="F6225" i="19" s="1"/>
  <c r="A6226" i="19"/>
  <c r="B6226" i="19"/>
  <c r="C6226" i="19"/>
  <c r="D6226" i="19"/>
  <c r="E6226" i="19"/>
  <c r="F6226" i="19" s="1"/>
  <c r="A6227" i="19"/>
  <c r="B6227" i="19"/>
  <c r="C6227" i="19"/>
  <c r="D6227" i="19"/>
  <c r="E6227" i="19"/>
  <c r="F6227" i="19" s="1"/>
  <c r="B6228" i="19"/>
  <c r="C6228" i="19"/>
  <c r="D6228" i="19"/>
  <c r="A6228" i="19" s="1"/>
  <c r="E6228" i="19"/>
  <c r="F6228" i="19" s="1"/>
  <c r="B6229" i="19"/>
  <c r="C6229" i="19"/>
  <c r="A6229" i="19" s="1"/>
  <c r="D6229" i="19"/>
  <c r="E6229" i="19"/>
  <c r="F6229" i="19"/>
  <c r="A6230" i="19"/>
  <c r="B6230" i="19"/>
  <c r="C6230" i="19"/>
  <c r="D6230" i="19"/>
  <c r="E6230" i="19"/>
  <c r="F6230" i="19" s="1"/>
  <c r="B6231" i="19"/>
  <c r="A6231" i="19" s="1"/>
  <c r="C6231" i="19"/>
  <c r="D6231" i="19"/>
  <c r="E6231" i="19"/>
  <c r="F6231" i="19" s="1"/>
  <c r="A6232" i="19"/>
  <c r="B6232" i="19"/>
  <c r="C6232" i="19"/>
  <c r="D6232" i="19"/>
  <c r="E6232" i="19"/>
  <c r="F6232" i="19" s="1"/>
  <c r="A6233" i="19"/>
  <c r="B6233" i="19"/>
  <c r="C6233" i="19"/>
  <c r="D6233" i="19"/>
  <c r="E6233" i="19"/>
  <c r="F6233" i="19" s="1"/>
  <c r="B6234" i="19"/>
  <c r="A6234" i="19" s="1"/>
  <c r="C6234" i="19"/>
  <c r="D6234" i="19"/>
  <c r="E6234" i="19"/>
  <c r="F6234" i="19" s="1"/>
  <c r="B6235" i="19"/>
  <c r="C6235" i="19"/>
  <c r="D6235" i="19"/>
  <c r="E6235" i="19"/>
  <c r="F6235" i="19" s="1"/>
  <c r="B6236" i="19"/>
  <c r="C6236" i="19"/>
  <c r="A6236" i="19" s="1"/>
  <c r="D6236" i="19"/>
  <c r="E6236" i="19"/>
  <c r="F6236" i="19" s="1"/>
  <c r="B6237" i="19"/>
  <c r="C6237" i="19"/>
  <c r="A6237" i="19" s="1"/>
  <c r="D6237" i="19"/>
  <c r="E6237" i="19"/>
  <c r="F6237" i="19" s="1"/>
  <c r="B6238" i="19"/>
  <c r="C6238" i="19"/>
  <c r="A6238" i="19" s="1"/>
  <c r="D6238" i="19"/>
  <c r="E6238" i="19"/>
  <c r="F6238" i="19" s="1"/>
  <c r="B6239" i="19"/>
  <c r="A6239" i="19" s="1"/>
  <c r="C6239" i="19"/>
  <c r="D6239" i="19"/>
  <c r="E6239" i="19"/>
  <c r="F6239" i="19" s="1"/>
  <c r="A6240" i="19"/>
  <c r="B6240" i="19"/>
  <c r="C6240" i="19"/>
  <c r="D6240" i="19"/>
  <c r="E6240" i="19"/>
  <c r="F6240" i="19" s="1"/>
  <c r="B6241" i="19"/>
  <c r="C6241" i="19"/>
  <c r="A6241" i="19" s="1"/>
  <c r="D6241" i="19"/>
  <c r="E6241" i="19"/>
  <c r="F6241" i="19" s="1"/>
  <c r="B6242" i="19"/>
  <c r="C6242" i="19"/>
  <c r="A6242" i="19" s="1"/>
  <c r="D6242" i="19"/>
  <c r="E6242" i="19"/>
  <c r="F6242" i="19" s="1"/>
  <c r="B6243" i="19"/>
  <c r="A6243" i="19" s="1"/>
  <c r="C6243" i="19"/>
  <c r="D6243" i="19"/>
  <c r="E6243" i="19"/>
  <c r="F6243" i="19" s="1"/>
  <c r="B6244" i="19"/>
  <c r="C6244" i="19"/>
  <c r="D6244" i="19"/>
  <c r="A6244" i="19" s="1"/>
  <c r="E6244" i="19"/>
  <c r="F6244" i="19" s="1"/>
  <c r="B6245" i="19"/>
  <c r="C6245" i="19"/>
  <c r="A6245" i="19" s="1"/>
  <c r="D6245" i="19"/>
  <c r="E6245" i="19"/>
  <c r="F6245" i="19" s="1"/>
  <c r="A6246" i="19"/>
  <c r="B6246" i="19"/>
  <c r="C6246" i="19"/>
  <c r="D6246" i="19"/>
  <c r="E6246" i="19"/>
  <c r="F6246" i="19" s="1"/>
  <c r="B6247" i="19"/>
  <c r="C6247" i="19"/>
  <c r="D6247" i="19"/>
  <c r="E6247" i="19"/>
  <c r="F6247" i="19" s="1"/>
  <c r="A6248" i="19"/>
  <c r="B6248" i="19"/>
  <c r="C6248" i="19"/>
  <c r="D6248" i="19"/>
  <c r="E6248" i="19"/>
  <c r="F6248" i="19"/>
  <c r="B6249" i="19"/>
  <c r="C6249" i="19"/>
  <c r="A6249" i="19" s="1"/>
  <c r="D6249" i="19"/>
  <c r="E6249" i="19"/>
  <c r="F6249" i="19" s="1"/>
  <c r="B6250" i="19"/>
  <c r="C6250" i="19"/>
  <c r="A6250" i="19" s="1"/>
  <c r="D6250" i="19"/>
  <c r="E6250" i="19"/>
  <c r="F6250" i="19" s="1"/>
  <c r="B6251" i="19"/>
  <c r="A6251" i="19" s="1"/>
  <c r="C6251" i="19"/>
  <c r="D6251" i="19"/>
  <c r="E6251" i="19"/>
  <c r="F6251" i="19" s="1"/>
  <c r="A6252" i="19"/>
  <c r="B6252" i="19"/>
  <c r="C6252" i="19"/>
  <c r="D6252" i="19"/>
  <c r="E6252" i="19"/>
  <c r="F6252" i="19" s="1"/>
  <c r="B6253" i="19"/>
  <c r="C6253" i="19"/>
  <c r="A6253" i="19" s="1"/>
  <c r="D6253" i="19"/>
  <c r="E6253" i="19"/>
  <c r="F6253" i="19" s="1"/>
  <c r="B6254" i="19"/>
  <c r="C6254" i="19"/>
  <c r="A6254" i="19" s="1"/>
  <c r="D6254" i="19"/>
  <c r="E6254" i="19"/>
  <c r="F6254" i="19" s="1"/>
  <c r="B6255" i="19"/>
  <c r="C6255" i="19"/>
  <c r="D6255" i="19"/>
  <c r="E6255" i="19"/>
  <c r="F6255" i="19" s="1"/>
  <c r="B6256" i="19"/>
  <c r="C6256" i="19"/>
  <c r="A6256" i="19" s="1"/>
  <c r="D6256" i="19"/>
  <c r="E6256" i="19"/>
  <c r="F6256" i="19" s="1"/>
  <c r="A6257" i="19"/>
  <c r="B6257" i="19"/>
  <c r="C6257" i="19"/>
  <c r="D6257" i="19"/>
  <c r="E6257" i="19"/>
  <c r="F6257" i="19" s="1"/>
  <c r="A6258" i="19"/>
  <c r="B6258" i="19"/>
  <c r="C6258" i="19"/>
  <c r="D6258" i="19"/>
  <c r="E6258" i="19"/>
  <c r="F6258" i="19" s="1"/>
  <c r="B6259" i="19"/>
  <c r="A6259" i="19" s="1"/>
  <c r="C6259" i="19"/>
  <c r="D6259" i="19"/>
  <c r="E6259" i="19"/>
  <c r="F6259" i="19" s="1"/>
  <c r="B6260" i="19"/>
  <c r="C6260" i="19"/>
  <c r="A6260" i="19" s="1"/>
  <c r="D6260" i="19"/>
  <c r="E6260" i="19"/>
  <c r="F6260" i="19" s="1"/>
  <c r="A6261" i="19"/>
  <c r="B6261" i="19"/>
  <c r="C6261" i="19"/>
  <c r="D6261" i="19"/>
  <c r="E6261" i="19"/>
  <c r="F6261" i="19"/>
  <c r="B6262" i="19"/>
  <c r="C6262" i="19"/>
  <c r="A6262" i="19" s="1"/>
  <c r="D6262" i="19"/>
  <c r="E6262" i="19"/>
  <c r="F6262" i="19" s="1"/>
  <c r="B6263" i="19"/>
  <c r="A6263" i="19" s="1"/>
  <c r="C6263" i="19"/>
  <c r="D6263" i="19"/>
  <c r="E6263" i="19"/>
  <c r="F6263" i="19" s="1"/>
  <c r="A6264" i="19"/>
  <c r="B6264" i="19"/>
  <c r="C6264" i="19"/>
  <c r="D6264" i="19"/>
  <c r="E6264" i="19"/>
  <c r="F6264" i="19" s="1"/>
  <c r="B6265" i="19"/>
  <c r="C6265" i="19"/>
  <c r="A6265" i="19" s="1"/>
  <c r="D6265" i="19"/>
  <c r="E6265" i="19"/>
  <c r="F6265" i="19" s="1"/>
  <c r="B6266" i="19"/>
  <c r="A6266" i="19" s="1"/>
  <c r="C6266" i="19"/>
  <c r="D6266" i="19"/>
  <c r="E6266" i="19"/>
  <c r="F6266" i="19" s="1"/>
  <c r="B6267" i="19"/>
  <c r="C6267" i="19"/>
  <c r="D6267" i="19"/>
  <c r="E6267" i="19"/>
  <c r="F6267" i="19" s="1"/>
  <c r="B6268" i="19"/>
  <c r="C6268" i="19"/>
  <c r="A6268" i="19" s="1"/>
  <c r="D6268" i="19"/>
  <c r="E6268" i="19"/>
  <c r="F6268" i="19" s="1"/>
  <c r="A6269" i="19"/>
  <c r="B6269" i="19"/>
  <c r="C6269" i="19"/>
  <c r="D6269" i="19"/>
  <c r="E6269" i="19"/>
  <c r="F6269" i="19" s="1"/>
  <c r="A6270" i="19"/>
  <c r="B6270" i="19"/>
  <c r="C6270" i="19"/>
  <c r="D6270" i="19"/>
  <c r="E6270" i="19"/>
  <c r="F6270" i="19" s="1"/>
  <c r="B6271" i="19"/>
  <c r="C6271" i="19"/>
  <c r="D6271" i="19"/>
  <c r="E6271" i="19"/>
  <c r="F6271" i="19" s="1"/>
  <c r="B6272" i="19"/>
  <c r="C6272" i="19"/>
  <c r="A6272" i="19" s="1"/>
  <c r="D6272" i="19"/>
  <c r="E6272" i="19"/>
  <c r="F6272" i="19" s="1"/>
  <c r="A6273" i="19"/>
  <c r="B6273" i="19"/>
  <c r="C6273" i="19"/>
  <c r="D6273" i="19"/>
  <c r="E6273" i="19"/>
  <c r="F6273" i="19" s="1"/>
  <c r="A6274" i="19"/>
  <c r="B6274" i="19"/>
  <c r="C6274" i="19"/>
  <c r="D6274" i="19"/>
  <c r="E6274" i="19"/>
  <c r="F6274" i="19" s="1"/>
  <c r="B6275" i="19"/>
  <c r="C6275" i="19"/>
  <c r="D6275" i="19"/>
  <c r="A6275" i="19" s="1"/>
  <c r="E6275" i="19"/>
  <c r="F6275" i="19" s="1"/>
  <c r="B6276" i="19"/>
  <c r="C6276" i="19"/>
  <c r="A6276" i="19" s="1"/>
  <c r="D6276" i="19"/>
  <c r="E6276" i="19"/>
  <c r="F6276" i="19" s="1"/>
  <c r="A6277" i="19"/>
  <c r="B6277" i="19"/>
  <c r="C6277" i="19"/>
  <c r="D6277" i="19"/>
  <c r="E6277" i="19"/>
  <c r="F6277" i="19" s="1"/>
  <c r="A6278" i="19"/>
  <c r="B6278" i="19"/>
  <c r="C6278" i="19"/>
  <c r="D6278" i="19"/>
  <c r="E6278" i="19"/>
  <c r="F6278" i="19" s="1"/>
  <c r="B6279" i="19"/>
  <c r="C6279" i="19"/>
  <c r="D6279" i="19"/>
  <c r="E6279" i="19"/>
  <c r="F6279" i="19" s="1"/>
  <c r="B6280" i="19"/>
  <c r="C6280" i="19"/>
  <c r="A6280" i="19" s="1"/>
  <c r="D6280" i="19"/>
  <c r="E6280" i="19"/>
  <c r="F6280" i="19"/>
  <c r="A6281" i="19"/>
  <c r="B6281" i="19"/>
  <c r="C6281" i="19"/>
  <c r="D6281" i="19"/>
  <c r="E6281" i="19"/>
  <c r="F6281" i="19" s="1"/>
  <c r="A6282" i="19"/>
  <c r="B6282" i="19"/>
  <c r="C6282" i="19"/>
  <c r="D6282" i="19"/>
  <c r="E6282" i="19"/>
  <c r="F6282" i="19" s="1"/>
  <c r="B6283" i="19"/>
  <c r="C6283" i="19"/>
  <c r="D6283" i="19"/>
  <c r="E6283" i="19"/>
  <c r="F6283" i="19" s="1"/>
  <c r="B6284" i="19"/>
  <c r="C6284" i="19"/>
  <c r="A6284" i="19" s="1"/>
  <c r="D6284" i="19"/>
  <c r="E6284" i="19"/>
  <c r="F6284" i="19" s="1"/>
  <c r="A6285" i="19"/>
  <c r="B6285" i="19"/>
  <c r="C6285" i="19"/>
  <c r="D6285" i="19"/>
  <c r="E6285" i="19"/>
  <c r="F6285" i="19" s="1"/>
  <c r="A6286" i="19"/>
  <c r="B6286" i="19"/>
  <c r="C6286" i="19"/>
  <c r="D6286" i="19"/>
  <c r="E6286" i="19"/>
  <c r="F6286" i="19" s="1"/>
  <c r="B6287" i="19"/>
  <c r="A6287" i="19" s="1"/>
  <c r="C6287" i="19"/>
  <c r="D6287" i="19"/>
  <c r="E6287" i="19"/>
  <c r="F6287" i="19" s="1"/>
  <c r="B6288" i="19"/>
  <c r="C6288" i="19"/>
  <c r="A6288" i="19" s="1"/>
  <c r="D6288" i="19"/>
  <c r="E6288" i="19"/>
  <c r="F6288" i="19" s="1"/>
  <c r="B6289" i="19"/>
  <c r="C6289" i="19"/>
  <c r="A6289" i="19" s="1"/>
  <c r="D6289" i="19"/>
  <c r="E6289" i="19"/>
  <c r="F6289" i="19" s="1"/>
  <c r="A6290" i="19"/>
  <c r="B6290" i="19"/>
  <c r="C6290" i="19"/>
  <c r="D6290" i="19"/>
  <c r="E6290" i="19"/>
  <c r="F6290" i="19" s="1"/>
  <c r="B6291" i="19"/>
  <c r="C6291" i="19"/>
  <c r="D6291" i="19"/>
  <c r="E6291" i="19"/>
  <c r="F6291" i="19" s="1"/>
  <c r="A6292" i="19"/>
  <c r="B6292" i="19"/>
  <c r="C6292" i="19"/>
  <c r="D6292" i="19"/>
  <c r="E6292" i="19"/>
  <c r="F6292" i="19" s="1"/>
  <c r="B6293" i="19"/>
  <c r="C6293" i="19"/>
  <c r="A6293" i="19" s="1"/>
  <c r="D6293" i="19"/>
  <c r="E6293" i="19"/>
  <c r="F6293" i="19"/>
  <c r="A6294" i="19"/>
  <c r="B6294" i="19"/>
  <c r="C6294" i="19"/>
  <c r="D6294" i="19"/>
  <c r="E6294" i="19"/>
  <c r="F6294" i="19" s="1"/>
  <c r="B6295" i="19"/>
  <c r="A6295" i="19" s="1"/>
  <c r="C6295" i="19"/>
  <c r="D6295" i="19"/>
  <c r="E6295" i="19"/>
  <c r="F6295" i="19" s="1"/>
  <c r="A6296" i="19"/>
  <c r="B6296" i="19"/>
  <c r="C6296" i="19"/>
  <c r="D6296" i="19"/>
  <c r="E6296" i="19"/>
  <c r="F6296" i="19" s="1"/>
  <c r="A6297" i="19"/>
  <c r="B6297" i="19"/>
  <c r="C6297" i="19"/>
  <c r="D6297" i="19"/>
  <c r="E6297" i="19"/>
  <c r="F6297" i="19" s="1"/>
  <c r="B6298" i="19"/>
  <c r="A6298" i="19" s="1"/>
  <c r="C6298" i="19"/>
  <c r="D6298" i="19"/>
  <c r="E6298" i="19"/>
  <c r="F6298" i="19" s="1"/>
  <c r="B6299" i="19"/>
  <c r="A6299" i="19" s="1"/>
  <c r="C6299" i="19"/>
  <c r="D6299" i="19"/>
  <c r="E6299" i="19"/>
  <c r="F6299" i="19" s="1"/>
  <c r="B6300" i="19"/>
  <c r="C6300" i="19"/>
  <c r="A6300" i="19" s="1"/>
  <c r="D6300" i="19"/>
  <c r="E6300" i="19"/>
  <c r="F6300" i="19" s="1"/>
  <c r="B6301" i="19"/>
  <c r="C6301" i="19"/>
  <c r="A6301" i="19" s="1"/>
  <c r="D6301" i="19"/>
  <c r="E6301" i="19"/>
  <c r="F6301" i="19" s="1"/>
  <c r="A6302" i="19"/>
  <c r="B6302" i="19"/>
  <c r="C6302" i="19"/>
  <c r="D6302" i="19"/>
  <c r="E6302" i="19"/>
  <c r="F6302" i="19" s="1"/>
  <c r="B6303" i="19"/>
  <c r="A6303" i="19" s="1"/>
  <c r="C6303" i="19"/>
  <c r="D6303" i="19"/>
  <c r="E6303" i="19"/>
  <c r="F6303" i="19" s="1"/>
  <c r="A6304" i="19"/>
  <c r="B6304" i="19"/>
  <c r="C6304" i="19"/>
  <c r="D6304" i="19"/>
  <c r="E6304" i="19"/>
  <c r="F6304" i="19" s="1"/>
  <c r="B6305" i="19"/>
  <c r="C6305" i="19"/>
  <c r="A6305" i="19" s="1"/>
  <c r="D6305" i="19"/>
  <c r="E6305" i="19"/>
  <c r="F6305" i="19" s="1"/>
  <c r="B6306" i="19"/>
  <c r="C6306" i="19"/>
  <c r="A6306" i="19" s="1"/>
  <c r="D6306" i="19"/>
  <c r="E6306" i="19"/>
  <c r="F6306" i="19" s="1"/>
  <c r="A6307" i="19"/>
  <c r="B6307" i="19"/>
  <c r="C6307" i="19"/>
  <c r="D6307" i="19"/>
  <c r="E6307" i="19"/>
  <c r="F6307" i="19" s="1"/>
  <c r="B6308" i="19"/>
  <c r="C6308" i="19"/>
  <c r="D6308" i="19"/>
  <c r="A6308" i="19" s="1"/>
  <c r="E6308" i="19"/>
  <c r="F6308" i="19" s="1"/>
  <c r="A6309" i="19"/>
  <c r="B6309" i="19"/>
  <c r="C6309" i="19"/>
  <c r="D6309" i="19"/>
  <c r="E6309" i="19"/>
  <c r="F6309" i="19" s="1"/>
  <c r="B6310" i="19"/>
  <c r="C6310" i="19"/>
  <c r="A6310" i="19" s="1"/>
  <c r="D6310" i="19"/>
  <c r="E6310" i="19"/>
  <c r="F6310" i="19" s="1"/>
  <c r="B6311" i="19"/>
  <c r="C6311" i="19"/>
  <c r="D6311" i="19"/>
  <c r="E6311" i="19"/>
  <c r="F6311" i="19" s="1"/>
  <c r="A6312" i="19"/>
  <c r="B6312" i="19"/>
  <c r="C6312" i="19"/>
  <c r="D6312" i="19"/>
  <c r="E6312" i="19"/>
  <c r="F6312" i="19"/>
  <c r="B6313" i="19"/>
  <c r="C6313" i="19"/>
  <c r="A6313" i="19" s="1"/>
  <c r="D6313" i="19"/>
  <c r="E6313" i="19"/>
  <c r="F6313" i="19" s="1"/>
  <c r="A6314" i="19"/>
  <c r="B6314" i="19"/>
  <c r="C6314" i="19"/>
  <c r="D6314" i="19"/>
  <c r="E6314" i="19"/>
  <c r="F6314" i="19" s="1"/>
  <c r="B6315" i="19"/>
  <c r="A6315" i="19" s="1"/>
  <c r="C6315" i="19"/>
  <c r="D6315" i="19"/>
  <c r="E6315" i="19"/>
  <c r="F6315" i="19" s="1"/>
  <c r="A6316" i="19"/>
  <c r="B6316" i="19"/>
  <c r="C6316" i="19"/>
  <c r="D6316" i="19"/>
  <c r="E6316" i="19"/>
  <c r="F6316" i="19" s="1"/>
  <c r="B6317" i="19"/>
  <c r="C6317" i="19"/>
  <c r="A6317" i="19" s="1"/>
  <c r="D6317" i="19"/>
  <c r="E6317" i="19"/>
  <c r="F6317" i="19" s="1"/>
  <c r="B6318" i="19"/>
  <c r="C6318" i="19"/>
  <c r="A6318" i="19" s="1"/>
  <c r="D6318" i="19"/>
  <c r="E6318" i="19"/>
  <c r="F6318" i="19" s="1"/>
  <c r="B6319" i="19"/>
  <c r="A6319" i="19" s="1"/>
  <c r="C6319" i="19"/>
  <c r="D6319" i="19"/>
  <c r="E6319" i="19"/>
  <c r="F6319" i="19" s="1"/>
  <c r="A6320" i="19"/>
  <c r="B6320" i="19"/>
  <c r="C6320" i="19"/>
  <c r="D6320" i="19"/>
  <c r="E6320" i="19"/>
  <c r="F6320" i="19" s="1"/>
  <c r="A6321" i="19"/>
  <c r="B6321" i="19"/>
  <c r="C6321" i="19"/>
  <c r="D6321" i="19"/>
  <c r="E6321" i="19"/>
  <c r="F6321" i="19" s="1"/>
  <c r="B6322" i="19"/>
  <c r="C6322" i="19"/>
  <c r="A6322" i="19" s="1"/>
  <c r="D6322" i="19"/>
  <c r="E6322" i="19"/>
  <c r="F6322" i="19" s="1"/>
  <c r="B6323" i="19"/>
  <c r="A6323" i="19" s="1"/>
  <c r="C6323" i="19"/>
  <c r="D6323" i="19"/>
  <c r="E6323" i="19"/>
  <c r="F6323" i="19" s="1"/>
  <c r="B6324" i="19"/>
  <c r="C6324" i="19"/>
  <c r="A6324" i="19" s="1"/>
  <c r="D6324" i="19"/>
  <c r="E6324" i="19"/>
  <c r="F6324" i="19" s="1"/>
  <c r="A6325" i="19"/>
  <c r="B6325" i="19"/>
  <c r="C6325" i="19"/>
  <c r="D6325" i="19"/>
  <c r="E6325" i="19"/>
  <c r="F6325" i="19"/>
  <c r="B6326" i="19"/>
  <c r="C6326" i="19"/>
  <c r="A6326" i="19" s="1"/>
  <c r="D6326" i="19"/>
  <c r="E6326" i="19"/>
  <c r="F6326" i="19" s="1"/>
  <c r="B6327" i="19"/>
  <c r="C6327" i="19"/>
  <c r="D6327" i="19"/>
  <c r="E6327" i="19"/>
  <c r="F6327" i="19" s="1"/>
  <c r="B6328" i="19"/>
  <c r="C6328" i="19"/>
  <c r="A6328" i="19" s="1"/>
  <c r="D6328" i="19"/>
  <c r="E6328" i="19"/>
  <c r="F6328" i="19"/>
  <c r="A6329" i="19"/>
  <c r="B6329" i="19"/>
  <c r="C6329" i="19"/>
  <c r="D6329" i="19"/>
  <c r="E6329" i="19"/>
  <c r="F6329" i="19" s="1"/>
  <c r="B6330" i="19"/>
  <c r="C6330" i="19"/>
  <c r="D6330" i="19"/>
  <c r="E6330" i="19"/>
  <c r="F6330" i="19" s="1"/>
  <c r="B6331" i="19"/>
  <c r="A6331" i="19" s="1"/>
  <c r="C6331" i="19"/>
  <c r="D6331" i="19"/>
  <c r="E6331" i="19"/>
  <c r="F6331" i="19" s="1"/>
  <c r="B6332" i="19"/>
  <c r="C6332" i="19"/>
  <c r="A6332" i="19" s="1"/>
  <c r="D6332" i="19"/>
  <c r="E6332" i="19"/>
  <c r="F6332" i="19" s="1"/>
  <c r="A6333" i="19"/>
  <c r="B6333" i="19"/>
  <c r="C6333" i="19"/>
  <c r="D6333" i="19"/>
  <c r="E6333" i="19"/>
  <c r="F6333" i="19" s="1"/>
  <c r="A6334" i="19"/>
  <c r="B6334" i="19"/>
  <c r="C6334" i="19"/>
  <c r="D6334" i="19"/>
  <c r="E6334" i="19"/>
  <c r="F6334" i="19" s="1"/>
  <c r="B6335" i="19"/>
  <c r="C6335" i="19"/>
  <c r="D6335" i="19"/>
  <c r="E6335" i="19"/>
  <c r="F6335" i="19" s="1"/>
  <c r="B6336" i="19"/>
  <c r="C6336" i="19"/>
  <c r="A6336" i="19" s="1"/>
  <c r="D6336" i="19"/>
  <c r="E6336" i="19"/>
  <c r="F6336" i="19" s="1"/>
  <c r="A6337" i="19"/>
  <c r="B6337" i="19"/>
  <c r="C6337" i="19"/>
  <c r="D6337" i="19"/>
  <c r="E6337" i="19"/>
  <c r="F6337" i="19" s="1"/>
  <c r="A6338" i="19"/>
  <c r="B6338" i="19"/>
  <c r="C6338" i="19"/>
  <c r="D6338" i="19"/>
  <c r="E6338" i="19"/>
  <c r="F6338" i="19" s="1"/>
  <c r="A6339" i="19"/>
  <c r="B6339" i="19"/>
  <c r="C6339" i="19"/>
  <c r="D6339" i="19"/>
  <c r="E6339" i="19"/>
  <c r="F6339" i="19" s="1"/>
  <c r="B6340" i="19"/>
  <c r="C6340" i="19"/>
  <c r="A6340" i="19" s="1"/>
  <c r="D6340" i="19"/>
  <c r="E6340" i="19"/>
  <c r="F6340" i="19" s="1"/>
  <c r="A6341" i="19"/>
  <c r="B6341" i="19"/>
  <c r="C6341" i="19"/>
  <c r="D6341" i="19"/>
  <c r="E6341" i="19"/>
  <c r="F6341" i="19"/>
  <c r="B6342" i="19"/>
  <c r="C6342" i="19"/>
  <c r="A6342" i="19" s="1"/>
  <c r="D6342" i="19"/>
  <c r="E6342" i="19"/>
  <c r="F6342" i="19" s="1"/>
  <c r="B6343" i="19"/>
  <c r="C6343" i="19"/>
  <c r="D6343" i="19"/>
  <c r="E6343" i="19"/>
  <c r="F6343" i="19" s="1"/>
  <c r="B6344" i="19"/>
  <c r="C6344" i="19"/>
  <c r="A6344" i="19" s="1"/>
  <c r="D6344" i="19"/>
  <c r="E6344" i="19"/>
  <c r="F6344" i="19"/>
  <c r="A6345" i="19"/>
  <c r="B6345" i="19"/>
  <c r="C6345" i="19"/>
  <c r="D6345" i="19"/>
  <c r="E6345" i="19"/>
  <c r="F6345" i="19" s="1"/>
  <c r="A6346" i="19"/>
  <c r="B6346" i="19"/>
  <c r="C6346" i="19"/>
  <c r="D6346" i="19"/>
  <c r="E6346" i="19"/>
  <c r="F6346" i="19" s="1"/>
  <c r="B6347" i="19"/>
  <c r="C6347" i="19"/>
  <c r="D6347" i="19"/>
  <c r="E6347" i="19"/>
  <c r="F6347" i="19" s="1"/>
  <c r="B6348" i="19"/>
  <c r="C6348" i="19"/>
  <c r="A6348" i="19" s="1"/>
  <c r="D6348" i="19"/>
  <c r="E6348" i="19"/>
  <c r="F6348" i="19" s="1"/>
  <c r="B6349" i="19"/>
  <c r="C6349" i="19"/>
  <c r="A6349" i="19" s="1"/>
  <c r="D6349" i="19"/>
  <c r="E6349" i="19"/>
  <c r="F6349" i="19" s="1"/>
  <c r="A6350" i="19"/>
  <c r="B6350" i="19"/>
  <c r="C6350" i="19"/>
  <c r="D6350" i="19"/>
  <c r="E6350" i="19"/>
  <c r="F6350" i="19" s="1"/>
  <c r="B6351" i="19"/>
  <c r="A6351" i="19" s="1"/>
  <c r="C6351" i="19"/>
  <c r="D6351" i="19"/>
  <c r="E6351" i="19"/>
  <c r="F6351" i="19" s="1"/>
  <c r="A6352" i="19"/>
  <c r="B6352" i="19"/>
  <c r="C6352" i="19"/>
  <c r="D6352" i="19"/>
  <c r="E6352" i="19"/>
  <c r="F6352" i="19" s="1"/>
  <c r="B6353" i="19"/>
  <c r="C6353" i="19"/>
  <c r="A6353" i="19" s="1"/>
  <c r="D6353" i="19"/>
  <c r="E6353" i="19"/>
  <c r="F6353" i="19" s="1"/>
  <c r="A6354" i="19"/>
  <c r="B6354" i="19"/>
  <c r="C6354" i="19"/>
  <c r="D6354" i="19"/>
  <c r="E6354" i="19"/>
  <c r="F6354" i="19" s="1"/>
  <c r="A6355" i="19"/>
  <c r="B6355" i="19"/>
  <c r="C6355" i="19"/>
  <c r="D6355" i="19"/>
  <c r="E6355" i="19"/>
  <c r="F6355" i="19" s="1"/>
  <c r="B6356" i="19"/>
  <c r="C6356" i="19"/>
  <c r="A6356" i="19" s="1"/>
  <c r="D6356" i="19"/>
  <c r="E6356" i="19"/>
  <c r="F6356" i="19" s="1"/>
  <c r="B6357" i="19"/>
  <c r="C6357" i="19"/>
  <c r="A6357" i="19" s="1"/>
  <c r="D6357" i="19"/>
  <c r="E6357" i="19"/>
  <c r="F6357" i="19"/>
  <c r="A6358" i="19"/>
  <c r="B6358" i="19"/>
  <c r="C6358" i="19"/>
  <c r="D6358" i="19"/>
  <c r="E6358" i="19"/>
  <c r="F6358" i="19" s="1"/>
  <c r="B6359" i="19"/>
  <c r="C6359" i="19"/>
  <c r="D6359" i="19"/>
  <c r="E6359" i="19"/>
  <c r="F6359" i="19" s="1"/>
  <c r="A6360" i="19"/>
  <c r="B6360" i="19"/>
  <c r="C6360" i="19"/>
  <c r="D6360" i="19"/>
  <c r="E6360" i="19"/>
  <c r="F6360" i="19" s="1"/>
  <c r="B6361" i="19"/>
  <c r="C6361" i="19"/>
  <c r="A6361" i="19" s="1"/>
  <c r="D6361" i="19"/>
  <c r="E6361" i="19"/>
  <c r="F6361" i="19" s="1"/>
  <c r="B6362" i="19"/>
  <c r="A6362" i="19" s="1"/>
  <c r="C6362" i="19"/>
  <c r="D6362" i="19"/>
  <c r="E6362" i="19"/>
  <c r="F6362" i="19" s="1"/>
  <c r="B6363" i="19"/>
  <c r="C6363" i="19"/>
  <c r="D6363" i="19"/>
  <c r="E6363" i="19"/>
  <c r="F6363" i="19" s="1"/>
  <c r="A6364" i="19"/>
  <c r="B6364" i="19"/>
  <c r="C6364" i="19"/>
  <c r="D6364" i="19"/>
  <c r="E6364" i="19"/>
  <c r="F6364" i="19" s="1"/>
  <c r="B6365" i="19"/>
  <c r="C6365" i="19"/>
  <c r="A6365" i="19" s="1"/>
  <c r="D6365" i="19"/>
  <c r="E6365" i="19"/>
  <c r="F6365" i="19" s="1"/>
  <c r="A6366" i="19"/>
  <c r="B6366" i="19"/>
  <c r="C6366" i="19"/>
  <c r="D6366" i="19"/>
  <c r="E6366" i="19"/>
  <c r="F6366" i="19" s="1"/>
  <c r="B6367" i="19"/>
  <c r="A6367" i="19" s="1"/>
  <c r="C6367" i="19"/>
  <c r="D6367" i="19"/>
  <c r="E6367" i="19"/>
  <c r="F6367" i="19" s="1"/>
  <c r="A6368" i="19"/>
  <c r="B6368" i="19"/>
  <c r="C6368" i="19"/>
  <c r="D6368" i="19"/>
  <c r="E6368" i="19"/>
  <c r="F6368" i="19" s="1"/>
  <c r="B6369" i="19"/>
  <c r="C6369" i="19"/>
  <c r="A6369" i="19" s="1"/>
  <c r="D6369" i="19"/>
  <c r="E6369" i="19"/>
  <c r="F6369" i="19" s="1"/>
  <c r="B6370" i="19"/>
  <c r="C6370" i="19"/>
  <c r="A6370" i="19" s="1"/>
  <c r="D6370" i="19"/>
  <c r="E6370" i="19"/>
  <c r="F6370" i="19" s="1"/>
  <c r="B6371" i="19"/>
  <c r="A6371" i="19" s="1"/>
  <c r="C6371" i="19"/>
  <c r="D6371" i="19"/>
  <c r="E6371" i="19"/>
  <c r="F6371" i="19" s="1"/>
  <c r="B6372" i="19"/>
  <c r="C6372" i="19"/>
  <c r="D6372" i="19"/>
  <c r="A6372" i="19" s="1"/>
  <c r="E6372" i="19"/>
  <c r="F6372" i="19" s="1"/>
  <c r="A6373" i="19"/>
  <c r="B6373" i="19"/>
  <c r="C6373" i="19"/>
  <c r="D6373" i="19"/>
  <c r="E6373" i="19"/>
  <c r="F6373" i="19" s="1"/>
  <c r="A6374" i="19"/>
  <c r="B6374" i="19"/>
  <c r="C6374" i="19"/>
  <c r="D6374" i="19"/>
  <c r="E6374" i="19"/>
  <c r="F6374" i="19" s="1"/>
  <c r="B6375" i="19"/>
  <c r="C6375" i="19"/>
  <c r="D6375" i="19"/>
  <c r="E6375" i="19"/>
  <c r="F6375" i="19" s="1"/>
  <c r="A6376" i="19"/>
  <c r="B6376" i="19"/>
  <c r="C6376" i="19"/>
  <c r="D6376" i="19"/>
  <c r="E6376" i="19"/>
  <c r="F6376" i="19"/>
  <c r="B6377" i="19"/>
  <c r="C6377" i="19"/>
  <c r="A6377" i="19" s="1"/>
  <c r="D6377" i="19"/>
  <c r="E6377" i="19"/>
  <c r="F6377" i="19" s="1"/>
  <c r="A6378" i="19"/>
  <c r="B6378" i="19"/>
  <c r="C6378" i="19"/>
  <c r="D6378" i="19"/>
  <c r="E6378" i="19"/>
  <c r="F6378" i="19" s="1"/>
  <c r="B6379" i="19"/>
  <c r="A6379" i="19" s="1"/>
  <c r="C6379" i="19"/>
  <c r="D6379" i="19"/>
  <c r="E6379" i="19"/>
  <c r="F6379" i="19" s="1"/>
  <c r="A6380" i="19"/>
  <c r="B6380" i="19"/>
  <c r="C6380" i="19"/>
  <c r="D6380" i="19"/>
  <c r="E6380" i="19"/>
  <c r="F6380" i="19" s="1"/>
  <c r="B6381" i="19"/>
  <c r="C6381" i="19"/>
  <c r="A6381" i="19" s="1"/>
  <c r="D6381" i="19"/>
  <c r="E6381" i="19"/>
  <c r="F6381" i="19" s="1"/>
  <c r="B6382" i="19"/>
  <c r="C6382" i="19"/>
  <c r="A6382" i="19" s="1"/>
  <c r="D6382" i="19"/>
  <c r="E6382" i="19"/>
  <c r="F6382" i="19" s="1"/>
  <c r="B6383" i="19"/>
  <c r="A6383" i="19" s="1"/>
  <c r="C6383" i="19"/>
  <c r="D6383" i="19"/>
  <c r="E6383" i="19"/>
  <c r="F6383" i="19" s="1"/>
  <c r="A6384" i="19"/>
  <c r="B6384" i="19"/>
  <c r="C6384" i="19"/>
  <c r="D6384" i="19"/>
  <c r="E6384" i="19"/>
  <c r="F6384" i="19" s="1"/>
  <c r="A6385" i="19"/>
  <c r="B6385" i="19"/>
  <c r="C6385" i="19"/>
  <c r="D6385" i="19"/>
  <c r="E6385" i="19"/>
  <c r="F6385" i="19" s="1"/>
  <c r="A6386" i="19"/>
  <c r="B6386" i="19"/>
  <c r="C6386" i="19"/>
  <c r="D6386" i="19"/>
  <c r="E6386" i="19"/>
  <c r="F6386" i="19" s="1"/>
  <c r="B6387" i="19"/>
  <c r="C6387" i="19"/>
  <c r="D6387" i="19"/>
  <c r="E6387" i="19"/>
  <c r="F6387" i="19" s="1"/>
  <c r="B6388" i="19"/>
  <c r="C6388" i="19"/>
  <c r="A6388" i="19" s="1"/>
  <c r="D6388" i="19"/>
  <c r="E6388" i="19"/>
  <c r="F6388" i="19" s="1"/>
  <c r="A6389" i="19"/>
  <c r="B6389" i="19"/>
  <c r="C6389" i="19"/>
  <c r="D6389" i="19"/>
  <c r="E6389" i="19"/>
  <c r="F6389" i="19"/>
  <c r="B6390" i="19"/>
  <c r="C6390" i="19"/>
  <c r="A6390" i="19" s="1"/>
  <c r="D6390" i="19"/>
  <c r="E6390" i="19"/>
  <c r="F6390" i="19" s="1"/>
  <c r="B6391" i="19"/>
  <c r="A6391" i="19" s="1"/>
  <c r="C6391" i="19"/>
  <c r="D6391" i="19"/>
  <c r="E6391" i="19"/>
  <c r="F6391" i="19" s="1"/>
  <c r="B6392" i="19"/>
  <c r="C6392" i="19"/>
  <c r="A6392" i="19" s="1"/>
  <c r="D6392" i="19"/>
  <c r="E6392" i="19"/>
  <c r="F6392" i="19" s="1"/>
  <c r="B6393" i="19"/>
  <c r="C6393" i="19"/>
  <c r="A6393" i="19" s="1"/>
  <c r="D6393" i="19"/>
  <c r="E6393" i="19"/>
  <c r="F6393" i="19" s="1"/>
  <c r="B6394" i="19"/>
  <c r="A6394" i="19" s="1"/>
  <c r="C6394" i="19"/>
  <c r="D6394" i="19"/>
  <c r="E6394" i="19"/>
  <c r="F6394" i="19" s="1"/>
  <c r="B6395" i="19"/>
  <c r="A6395" i="19" s="1"/>
  <c r="C6395" i="19"/>
  <c r="D6395" i="19"/>
  <c r="E6395" i="19"/>
  <c r="F6395" i="19" s="1"/>
  <c r="A6396" i="19"/>
  <c r="B6396" i="19"/>
  <c r="C6396" i="19"/>
  <c r="D6396" i="19"/>
  <c r="E6396" i="19"/>
  <c r="F6396" i="19" s="1"/>
  <c r="A6397" i="19"/>
  <c r="B6397" i="19"/>
  <c r="C6397" i="19"/>
  <c r="D6397" i="19"/>
  <c r="E6397" i="19"/>
  <c r="F6397" i="19" s="1"/>
  <c r="A6398" i="19"/>
  <c r="B6398" i="19"/>
  <c r="C6398" i="19"/>
  <c r="D6398" i="19"/>
  <c r="E6398" i="19"/>
  <c r="F6398" i="19" s="1"/>
  <c r="B6399" i="19"/>
  <c r="C6399" i="19"/>
  <c r="D6399" i="19"/>
  <c r="E6399" i="19"/>
  <c r="F6399" i="19" s="1"/>
  <c r="B6400" i="19"/>
  <c r="C6400" i="19"/>
  <c r="A6400" i="19" s="1"/>
  <c r="D6400" i="19"/>
  <c r="E6400" i="19"/>
  <c r="F6400" i="19" s="1"/>
  <c r="B6401" i="19"/>
  <c r="C6401" i="19"/>
  <c r="A6401" i="19" s="1"/>
  <c r="D6401" i="19"/>
  <c r="E6401" i="19"/>
  <c r="F6401" i="19" s="1"/>
  <c r="A6402" i="19"/>
  <c r="B6402" i="19"/>
  <c r="C6402" i="19"/>
  <c r="D6402" i="19"/>
  <c r="E6402" i="19"/>
  <c r="F6402" i="19" s="1"/>
  <c r="A6403" i="19"/>
  <c r="B6403" i="19"/>
  <c r="C6403" i="19"/>
  <c r="D6403" i="19"/>
  <c r="E6403" i="19"/>
  <c r="F6403" i="19" s="1"/>
  <c r="B6404" i="19"/>
  <c r="C6404" i="19"/>
  <c r="D6404" i="19"/>
  <c r="E6404" i="19"/>
  <c r="F6404" i="19" s="1"/>
  <c r="A6405" i="19"/>
  <c r="B6405" i="19"/>
  <c r="C6405" i="19"/>
  <c r="D6405" i="19"/>
  <c r="E6405" i="19"/>
  <c r="F6405" i="19" s="1"/>
  <c r="B6406" i="19"/>
  <c r="C6406" i="19"/>
  <c r="A6406" i="19" s="1"/>
  <c r="D6406" i="19"/>
  <c r="E6406" i="19"/>
  <c r="F6406" i="19" s="1"/>
  <c r="B6407" i="19"/>
  <c r="C6407" i="19"/>
  <c r="D6407" i="19"/>
  <c r="E6407" i="19"/>
  <c r="F6407" i="19" s="1"/>
  <c r="B6408" i="19"/>
  <c r="C6408" i="19"/>
  <c r="A6408" i="19" s="1"/>
  <c r="D6408" i="19"/>
  <c r="E6408" i="19"/>
  <c r="F6408" i="19"/>
  <c r="A6409" i="19"/>
  <c r="B6409" i="19"/>
  <c r="C6409" i="19"/>
  <c r="D6409" i="19"/>
  <c r="E6409" i="19"/>
  <c r="F6409" i="19" s="1"/>
  <c r="A6410" i="19"/>
  <c r="B6410" i="19"/>
  <c r="C6410" i="19"/>
  <c r="D6410" i="19"/>
  <c r="E6410" i="19"/>
  <c r="F6410" i="19" s="1"/>
  <c r="B6411" i="19"/>
  <c r="C6411" i="19"/>
  <c r="D6411" i="19"/>
  <c r="E6411" i="19"/>
  <c r="F6411" i="19" s="1"/>
  <c r="B6412" i="19"/>
  <c r="C6412" i="19"/>
  <c r="A6412" i="19" s="1"/>
  <c r="D6412" i="19"/>
  <c r="E6412" i="19"/>
  <c r="F6412" i="19" s="1"/>
  <c r="B6413" i="19"/>
  <c r="C6413" i="19"/>
  <c r="A6413" i="19" s="1"/>
  <c r="D6413" i="19"/>
  <c r="E6413" i="19"/>
  <c r="F6413" i="19" s="1"/>
  <c r="A6414" i="19"/>
  <c r="B6414" i="19"/>
  <c r="C6414" i="19"/>
  <c r="D6414" i="19"/>
  <c r="E6414" i="19"/>
  <c r="F6414" i="19" s="1"/>
  <c r="B6415" i="19"/>
  <c r="A6415" i="19" s="1"/>
  <c r="C6415" i="19"/>
  <c r="D6415" i="19"/>
  <c r="E6415" i="19"/>
  <c r="F6415" i="19" s="1"/>
  <c r="A6416" i="19"/>
  <c r="B6416" i="19"/>
  <c r="C6416" i="19"/>
  <c r="D6416" i="19"/>
  <c r="E6416" i="19"/>
  <c r="F6416" i="19" s="1"/>
  <c r="B6417" i="19"/>
  <c r="C6417" i="19"/>
  <c r="A6417" i="19" s="1"/>
  <c r="D6417" i="19"/>
  <c r="E6417" i="19"/>
  <c r="F6417" i="19" s="1"/>
  <c r="B6418" i="19"/>
  <c r="C6418" i="19"/>
  <c r="A6418" i="19" s="1"/>
  <c r="D6418" i="19"/>
  <c r="E6418" i="19"/>
  <c r="F6418" i="19" s="1"/>
  <c r="B6419" i="19"/>
  <c r="C6419" i="19"/>
  <c r="D6419" i="19"/>
  <c r="E6419" i="19"/>
  <c r="F6419" i="19" s="1"/>
  <c r="B6420" i="19"/>
  <c r="C6420" i="19"/>
  <c r="A6420" i="19" s="1"/>
  <c r="D6420" i="19"/>
  <c r="E6420" i="19"/>
  <c r="F6420" i="19" s="1"/>
  <c r="B6421" i="19"/>
  <c r="C6421" i="19"/>
  <c r="A6421" i="19" s="1"/>
  <c r="D6421" i="19"/>
  <c r="E6421" i="19"/>
  <c r="F6421" i="19"/>
  <c r="A6422" i="19"/>
  <c r="B6422" i="19"/>
  <c r="C6422" i="19"/>
  <c r="D6422" i="19"/>
  <c r="E6422" i="19"/>
  <c r="F6422" i="19" s="1"/>
  <c r="B6423" i="19"/>
  <c r="C6423" i="19"/>
  <c r="D6423" i="19"/>
  <c r="E6423" i="19"/>
  <c r="F6423" i="19" s="1"/>
  <c r="A6424" i="19"/>
  <c r="B6424" i="19"/>
  <c r="C6424" i="19"/>
  <c r="D6424" i="19"/>
  <c r="E6424" i="19"/>
  <c r="F6424" i="19" s="1"/>
  <c r="B6425" i="19"/>
  <c r="C6425" i="19"/>
  <c r="A6425" i="19" s="1"/>
  <c r="D6425" i="19"/>
  <c r="E6425" i="19"/>
  <c r="F6425" i="19" s="1"/>
  <c r="B6426" i="19"/>
  <c r="A6426" i="19" s="1"/>
  <c r="C6426" i="19"/>
  <c r="D6426" i="19"/>
  <c r="E6426" i="19"/>
  <c r="F6426" i="19" s="1"/>
  <c r="B6427" i="19"/>
  <c r="A6427" i="19" s="1"/>
  <c r="C6427" i="19"/>
  <c r="D6427" i="19"/>
  <c r="E6427" i="19"/>
  <c r="F6427" i="19" s="1"/>
  <c r="A6428" i="19"/>
  <c r="B6428" i="19"/>
  <c r="C6428" i="19"/>
  <c r="D6428" i="19"/>
  <c r="E6428" i="19"/>
  <c r="F6428" i="19" s="1"/>
  <c r="B6429" i="19"/>
  <c r="C6429" i="19"/>
  <c r="A6429" i="19" s="1"/>
  <c r="D6429" i="19"/>
  <c r="E6429" i="19"/>
  <c r="F6429" i="19" s="1"/>
  <c r="B6430" i="19"/>
  <c r="C6430" i="19"/>
  <c r="A6430" i="19" s="1"/>
  <c r="D6430" i="19"/>
  <c r="E6430" i="19"/>
  <c r="F6430" i="19" s="1"/>
  <c r="B6431" i="19"/>
  <c r="A6431" i="19" s="1"/>
  <c r="C6431" i="19"/>
  <c r="D6431" i="19"/>
  <c r="E6431" i="19"/>
  <c r="F6431" i="19" s="1"/>
  <c r="A6432" i="19"/>
  <c r="B6432" i="19"/>
  <c r="C6432" i="19"/>
  <c r="D6432" i="19"/>
  <c r="E6432" i="19"/>
  <c r="F6432" i="19" s="1"/>
  <c r="A6433" i="19"/>
  <c r="B6433" i="19"/>
  <c r="C6433" i="19"/>
  <c r="D6433" i="19"/>
  <c r="E6433" i="19"/>
  <c r="F6433" i="19" s="1"/>
  <c r="B6434" i="19"/>
  <c r="C6434" i="19"/>
  <c r="A6434" i="19" s="1"/>
  <c r="D6434" i="19"/>
  <c r="E6434" i="19"/>
  <c r="F6434" i="19" s="1"/>
  <c r="A6435" i="19"/>
  <c r="B6435" i="19"/>
  <c r="C6435" i="19"/>
  <c r="D6435" i="19"/>
  <c r="E6435" i="19"/>
  <c r="F6435" i="19" s="1"/>
  <c r="A6436" i="19"/>
  <c r="B6436" i="19"/>
  <c r="C6436" i="19"/>
  <c r="D6436" i="19"/>
  <c r="E6436" i="19"/>
  <c r="F6436" i="19" s="1"/>
  <c r="B6437" i="19"/>
  <c r="C6437" i="19"/>
  <c r="A6437" i="19" s="1"/>
  <c r="D6437" i="19"/>
  <c r="E6437" i="19"/>
  <c r="F6437" i="19" s="1"/>
  <c r="A6438" i="19"/>
  <c r="B6438" i="19"/>
  <c r="C6438" i="19"/>
  <c r="D6438" i="19"/>
  <c r="E6438" i="19"/>
  <c r="F6438" i="19" s="1"/>
  <c r="B6439" i="19"/>
  <c r="A6439" i="19" s="1"/>
  <c r="C6439" i="19"/>
  <c r="D6439" i="19"/>
  <c r="E6439" i="19"/>
  <c r="F6439" i="19" s="1"/>
  <c r="A6440" i="19"/>
  <c r="B6440" i="19"/>
  <c r="C6440" i="19"/>
  <c r="D6440" i="19"/>
  <c r="E6440" i="19"/>
  <c r="F6440" i="19" s="1"/>
  <c r="B6441" i="19"/>
  <c r="C6441" i="19"/>
  <c r="A6441" i="19" s="1"/>
  <c r="D6441" i="19"/>
  <c r="E6441" i="19"/>
  <c r="F6441" i="19" s="1"/>
  <c r="B6442" i="19"/>
  <c r="A6442" i="19" s="1"/>
  <c r="C6442" i="19"/>
  <c r="D6442" i="19"/>
  <c r="E6442" i="19"/>
  <c r="F6442" i="19" s="1"/>
  <c r="B6443" i="19"/>
  <c r="A6443" i="19" s="1"/>
  <c r="C6443" i="19"/>
  <c r="D6443" i="19"/>
  <c r="E6443" i="19"/>
  <c r="F6443" i="19" s="1"/>
  <c r="A6444" i="19"/>
  <c r="B6444" i="19"/>
  <c r="C6444" i="19"/>
  <c r="D6444" i="19"/>
  <c r="E6444" i="19"/>
  <c r="F6444" i="19" s="1"/>
  <c r="A6445" i="19"/>
  <c r="B6445" i="19"/>
  <c r="C6445" i="19"/>
  <c r="D6445" i="19"/>
  <c r="E6445" i="19"/>
  <c r="F6445" i="19" s="1"/>
  <c r="B6446" i="19"/>
  <c r="C6446" i="19"/>
  <c r="A6446" i="19" s="1"/>
  <c r="D6446" i="19"/>
  <c r="E6446" i="19"/>
  <c r="F6446" i="19" s="1"/>
  <c r="B6447" i="19"/>
  <c r="C6447" i="19"/>
  <c r="D6447" i="19"/>
  <c r="E6447" i="19"/>
  <c r="F6447" i="19" s="1"/>
  <c r="A6448" i="19"/>
  <c r="B6448" i="19"/>
  <c r="C6448" i="19"/>
  <c r="D6448" i="19"/>
  <c r="E6448" i="19"/>
  <c r="F6448" i="19" s="1"/>
  <c r="A6449" i="19"/>
  <c r="B6449" i="19"/>
  <c r="C6449" i="19"/>
  <c r="D6449" i="19"/>
  <c r="E6449" i="19"/>
  <c r="F6449" i="19" s="1"/>
  <c r="A6450" i="19"/>
  <c r="B6450" i="19"/>
  <c r="C6450" i="19"/>
  <c r="D6450" i="19"/>
  <c r="E6450" i="19"/>
  <c r="F6450" i="19" s="1"/>
  <c r="B6451" i="19"/>
  <c r="A6451" i="19" s="1"/>
  <c r="C6451" i="19"/>
  <c r="D6451" i="19"/>
  <c r="E6451" i="19"/>
  <c r="F6451" i="19" s="1"/>
  <c r="A6452" i="19"/>
  <c r="B6452" i="19"/>
  <c r="C6452" i="19"/>
  <c r="D6452" i="19"/>
  <c r="E6452" i="19"/>
  <c r="F6452" i="19" s="1"/>
  <c r="A6453" i="19"/>
  <c r="B6453" i="19"/>
  <c r="C6453" i="19"/>
  <c r="D6453" i="19"/>
  <c r="E6453" i="19"/>
  <c r="F6453" i="19"/>
  <c r="B6454" i="19"/>
  <c r="C6454" i="19"/>
  <c r="A6454" i="19" s="1"/>
  <c r="D6454" i="19"/>
  <c r="E6454" i="19"/>
  <c r="F6454" i="19" s="1"/>
  <c r="B6455" i="19"/>
  <c r="C6455" i="19"/>
  <c r="D6455" i="19"/>
  <c r="E6455" i="19"/>
  <c r="F6455" i="19" s="1"/>
  <c r="B6456" i="19"/>
  <c r="C6456" i="19"/>
  <c r="A6456" i="19" s="1"/>
  <c r="D6456" i="19"/>
  <c r="E6456" i="19"/>
  <c r="F6456" i="19"/>
  <c r="B6457" i="19"/>
  <c r="C6457" i="19"/>
  <c r="A6457" i="19" s="1"/>
  <c r="D6457" i="19"/>
  <c r="E6457" i="19"/>
  <c r="F6457" i="19" s="1"/>
  <c r="B6458" i="19"/>
  <c r="C6458" i="19"/>
  <c r="D6458" i="19"/>
  <c r="E6458" i="19"/>
  <c r="F6458" i="19" s="1"/>
  <c r="B6459" i="19"/>
  <c r="C6459" i="19"/>
  <c r="D6459" i="19"/>
  <c r="E6459" i="19"/>
  <c r="F6459" i="19" s="1"/>
  <c r="B6460" i="19"/>
  <c r="C6460" i="19"/>
  <c r="A6460" i="19" s="1"/>
  <c r="D6460" i="19"/>
  <c r="E6460" i="19"/>
  <c r="F6460" i="19" s="1"/>
  <c r="A6461" i="19"/>
  <c r="B6461" i="19"/>
  <c r="C6461" i="19"/>
  <c r="D6461" i="19"/>
  <c r="E6461" i="19"/>
  <c r="F6461" i="19" s="1"/>
  <c r="A6462" i="19"/>
  <c r="B6462" i="19"/>
  <c r="C6462" i="19"/>
  <c r="D6462" i="19"/>
  <c r="E6462" i="19"/>
  <c r="F6462" i="19" s="1"/>
  <c r="B6463" i="19"/>
  <c r="C6463" i="19"/>
  <c r="D6463" i="19"/>
  <c r="E6463" i="19"/>
  <c r="F6463" i="19" s="1"/>
  <c r="B6464" i="19"/>
  <c r="C6464" i="19"/>
  <c r="A6464" i="19" s="1"/>
  <c r="D6464" i="19"/>
  <c r="E6464" i="19"/>
  <c r="F6464" i="19" s="1"/>
  <c r="A6465" i="19"/>
  <c r="B6465" i="19"/>
  <c r="C6465" i="19"/>
  <c r="D6465" i="19"/>
  <c r="E6465" i="19"/>
  <c r="F6465" i="19" s="1"/>
  <c r="A6466" i="19"/>
  <c r="B6466" i="19"/>
  <c r="C6466" i="19"/>
  <c r="D6466" i="19"/>
  <c r="E6466" i="19"/>
  <c r="F6466" i="19" s="1"/>
  <c r="A6467" i="19"/>
  <c r="B6467" i="19"/>
  <c r="C6467" i="19"/>
  <c r="D6467" i="19"/>
  <c r="E6467" i="19"/>
  <c r="F6467" i="19" s="1"/>
  <c r="B6468" i="19"/>
  <c r="C6468" i="19"/>
  <c r="A6468" i="19" s="1"/>
  <c r="D6468" i="19"/>
  <c r="E6468" i="19"/>
  <c r="F6468" i="19" s="1"/>
  <c r="A6469" i="19"/>
  <c r="B6469" i="19"/>
  <c r="C6469" i="19"/>
  <c r="D6469" i="19"/>
  <c r="E6469" i="19"/>
  <c r="F6469" i="19"/>
  <c r="B6470" i="19"/>
  <c r="C6470" i="19"/>
  <c r="A6470" i="19" s="1"/>
  <c r="D6470" i="19"/>
  <c r="E6470" i="19"/>
  <c r="F6470" i="19" s="1"/>
  <c r="B6471" i="19"/>
  <c r="C6471" i="19"/>
  <c r="D6471" i="19"/>
  <c r="E6471" i="19"/>
  <c r="F6471" i="19" s="1"/>
  <c r="B6472" i="19"/>
  <c r="C6472" i="19"/>
  <c r="A6472" i="19" s="1"/>
  <c r="D6472" i="19"/>
  <c r="E6472" i="19"/>
  <c r="F6472" i="19"/>
  <c r="A6473" i="19"/>
  <c r="B6473" i="19"/>
  <c r="C6473" i="19"/>
  <c r="D6473" i="19"/>
  <c r="E6473" i="19"/>
  <c r="F6473" i="19" s="1"/>
  <c r="B6474" i="19"/>
  <c r="C6474" i="19"/>
  <c r="A6474" i="19" s="1"/>
  <c r="D6474" i="19"/>
  <c r="E6474" i="19"/>
  <c r="F6474" i="19" s="1"/>
  <c r="B6475" i="19"/>
  <c r="C6475" i="19"/>
  <c r="D6475" i="19"/>
  <c r="E6475" i="19"/>
  <c r="F6475" i="19" s="1"/>
  <c r="B6476" i="19"/>
  <c r="C6476" i="19"/>
  <c r="A6476" i="19" s="1"/>
  <c r="D6476" i="19"/>
  <c r="E6476" i="19"/>
  <c r="F6476" i="19" s="1"/>
  <c r="B6477" i="19"/>
  <c r="C6477" i="19"/>
  <c r="A6477" i="19" s="1"/>
  <c r="D6477" i="19"/>
  <c r="E6477" i="19"/>
  <c r="F6477" i="19" s="1"/>
  <c r="A6478" i="19"/>
  <c r="B6478" i="19"/>
  <c r="C6478" i="19"/>
  <c r="D6478" i="19"/>
  <c r="E6478" i="19"/>
  <c r="F6478" i="19" s="1"/>
  <c r="B6479" i="19"/>
  <c r="A6479" i="19" s="1"/>
  <c r="C6479" i="19"/>
  <c r="D6479" i="19"/>
  <c r="E6479" i="19"/>
  <c r="F6479" i="19" s="1"/>
  <c r="A6480" i="19"/>
  <c r="B6480" i="19"/>
  <c r="C6480" i="19"/>
  <c r="D6480" i="19"/>
  <c r="E6480" i="19"/>
  <c r="F6480" i="19" s="1"/>
  <c r="B6481" i="19"/>
  <c r="C6481" i="19"/>
  <c r="A6481" i="19" s="1"/>
  <c r="D6481" i="19"/>
  <c r="E6481" i="19"/>
  <c r="F6481" i="19" s="1"/>
  <c r="A6482" i="19"/>
  <c r="B6482" i="19"/>
  <c r="C6482" i="19"/>
  <c r="D6482" i="19"/>
  <c r="E6482" i="19"/>
  <c r="F6482" i="19" s="1"/>
  <c r="B6483" i="19"/>
  <c r="A6483" i="19" s="1"/>
  <c r="C6483" i="19"/>
  <c r="D6483" i="19"/>
  <c r="E6483" i="19"/>
  <c r="F6483" i="19" s="1"/>
  <c r="B6484" i="19"/>
  <c r="C6484" i="19"/>
  <c r="D6484" i="19"/>
  <c r="A6484" i="19" s="1"/>
  <c r="E6484" i="19"/>
  <c r="F6484" i="19" s="1"/>
  <c r="B6485" i="19"/>
  <c r="C6485" i="19"/>
  <c r="A6485" i="19" s="1"/>
  <c r="D6485" i="19"/>
  <c r="E6485" i="19"/>
  <c r="F6485" i="19"/>
  <c r="A6486" i="19"/>
  <c r="B6486" i="19"/>
  <c r="C6486" i="19"/>
  <c r="D6486" i="19"/>
  <c r="E6486" i="19"/>
  <c r="F6486" i="19" s="1"/>
  <c r="B6487" i="19"/>
  <c r="C6487" i="19"/>
  <c r="D6487" i="19"/>
  <c r="E6487" i="19"/>
  <c r="F6487" i="19" s="1"/>
  <c r="B6488" i="19"/>
  <c r="C6488" i="19"/>
  <c r="A6488" i="19" s="1"/>
  <c r="D6488" i="19"/>
  <c r="E6488" i="19"/>
  <c r="F6488" i="19" s="1"/>
  <c r="A6489" i="19"/>
  <c r="B6489" i="19"/>
  <c r="C6489" i="19"/>
  <c r="D6489" i="19"/>
  <c r="E6489" i="19"/>
  <c r="F6489" i="19" s="1"/>
  <c r="B6490" i="19"/>
  <c r="A6490" i="19" s="1"/>
  <c r="C6490" i="19"/>
  <c r="D6490" i="19"/>
  <c r="E6490" i="19"/>
  <c r="F6490" i="19" s="1"/>
  <c r="B6491" i="19"/>
  <c r="A6491" i="19" s="1"/>
  <c r="C6491" i="19"/>
  <c r="D6491" i="19"/>
  <c r="E6491" i="19"/>
  <c r="F6491" i="19" s="1"/>
  <c r="A6492" i="19"/>
  <c r="B6492" i="19"/>
  <c r="C6492" i="19"/>
  <c r="D6492" i="19"/>
  <c r="E6492" i="19"/>
  <c r="F6492" i="19" s="1"/>
  <c r="B6493" i="19"/>
  <c r="C6493" i="19"/>
  <c r="A6493" i="19" s="1"/>
  <c r="D6493" i="19"/>
  <c r="E6493" i="19"/>
  <c r="F6493" i="19" s="1"/>
  <c r="A6494" i="19"/>
  <c r="B6494" i="19"/>
  <c r="C6494" i="19"/>
  <c r="D6494" i="19"/>
  <c r="E6494" i="19"/>
  <c r="F6494" i="19" s="1"/>
  <c r="B6495" i="19"/>
  <c r="A6495" i="19" s="1"/>
  <c r="C6495" i="19"/>
  <c r="D6495" i="19"/>
  <c r="E6495" i="19"/>
  <c r="F6495" i="19" s="1"/>
  <c r="A6496" i="19"/>
  <c r="B6496" i="19"/>
  <c r="C6496" i="19"/>
  <c r="D6496" i="19"/>
  <c r="E6496" i="19"/>
  <c r="F6496" i="19" s="1"/>
  <c r="B6497" i="19"/>
  <c r="C6497" i="19"/>
  <c r="A6497" i="19" s="1"/>
  <c r="D6497" i="19"/>
  <c r="E6497" i="19"/>
  <c r="F6497" i="19" s="1"/>
  <c r="B6498" i="19"/>
  <c r="C6498" i="19"/>
  <c r="A6498" i="19" s="1"/>
  <c r="D6498" i="19"/>
  <c r="E6498" i="19"/>
  <c r="F6498" i="19" s="1"/>
  <c r="B6499" i="19"/>
  <c r="A6499" i="19" s="1"/>
  <c r="C6499" i="19"/>
  <c r="D6499" i="19"/>
  <c r="E6499" i="19"/>
  <c r="F6499" i="19" s="1"/>
  <c r="B6500" i="19"/>
  <c r="C6500" i="19"/>
  <c r="D6500" i="19"/>
  <c r="A6500" i="19" s="1"/>
  <c r="E6500" i="19"/>
  <c r="F6500" i="19" s="1"/>
  <c r="A6501" i="19"/>
  <c r="B6501" i="19"/>
  <c r="C6501" i="19"/>
  <c r="D6501" i="19"/>
  <c r="E6501" i="19"/>
  <c r="F6501" i="19" s="1"/>
  <c r="B6502" i="19"/>
  <c r="C6502" i="19"/>
  <c r="A6502" i="19" s="1"/>
  <c r="D6502" i="19"/>
  <c r="E6502" i="19"/>
  <c r="F6502" i="19" s="1"/>
  <c r="B6503" i="19"/>
  <c r="C6503" i="19"/>
  <c r="D6503" i="19"/>
  <c r="E6503" i="19"/>
  <c r="F6503" i="19" s="1"/>
  <c r="A6504" i="19"/>
  <c r="B6504" i="19"/>
  <c r="C6504" i="19"/>
  <c r="D6504" i="19"/>
  <c r="E6504" i="19"/>
  <c r="F6504" i="19"/>
  <c r="B6505" i="19"/>
  <c r="C6505" i="19"/>
  <c r="A6505" i="19" s="1"/>
  <c r="D6505" i="19"/>
  <c r="E6505" i="19"/>
  <c r="F6505" i="19" s="1"/>
  <c r="A6506" i="19"/>
  <c r="B6506" i="19"/>
  <c r="C6506" i="19"/>
  <c r="D6506" i="19"/>
  <c r="E6506" i="19"/>
  <c r="F6506" i="19" s="1"/>
  <c r="B6507" i="19"/>
  <c r="A6507" i="19" s="1"/>
  <c r="C6507" i="19"/>
  <c r="D6507" i="19"/>
  <c r="E6507" i="19"/>
  <c r="F6507" i="19" s="1"/>
  <c r="A6508" i="19"/>
  <c r="B6508" i="19"/>
  <c r="C6508" i="19"/>
  <c r="D6508" i="19"/>
  <c r="E6508" i="19"/>
  <c r="F6508" i="19" s="1"/>
  <c r="B6509" i="19"/>
  <c r="C6509" i="19"/>
  <c r="A6509" i="19" s="1"/>
  <c r="D6509" i="19"/>
  <c r="E6509" i="19"/>
  <c r="F6509" i="19" s="1"/>
  <c r="B6510" i="19"/>
  <c r="C6510" i="19"/>
  <c r="A6510" i="19" s="1"/>
  <c r="D6510" i="19"/>
  <c r="E6510" i="19"/>
  <c r="F6510" i="19" s="1"/>
  <c r="B6511" i="19"/>
  <c r="A6511" i="19" s="1"/>
  <c r="C6511" i="19"/>
  <c r="D6511" i="19"/>
  <c r="E6511" i="19"/>
  <c r="F6511" i="19" s="1"/>
  <c r="A6512" i="19"/>
  <c r="B6512" i="19"/>
  <c r="C6512" i="19"/>
  <c r="D6512" i="19"/>
  <c r="E6512" i="19"/>
  <c r="F6512" i="19" s="1"/>
  <c r="A6513" i="19"/>
  <c r="B6513" i="19"/>
  <c r="C6513" i="19"/>
  <c r="D6513" i="19"/>
  <c r="E6513" i="19"/>
  <c r="F6513" i="19" s="1"/>
  <c r="B6514" i="19"/>
  <c r="C6514" i="19"/>
  <c r="A6514" i="19" s="1"/>
  <c r="D6514" i="19"/>
  <c r="E6514" i="19"/>
  <c r="F6514" i="19" s="1"/>
  <c r="B6515" i="19"/>
  <c r="A6515" i="19" s="1"/>
  <c r="C6515" i="19"/>
  <c r="D6515" i="19"/>
  <c r="E6515" i="19"/>
  <c r="F6515" i="19" s="1"/>
  <c r="B6516" i="19"/>
  <c r="C6516" i="19"/>
  <c r="A6516" i="19" s="1"/>
  <c r="D6516" i="19"/>
  <c r="E6516" i="19"/>
  <c r="F6516" i="19" s="1"/>
  <c r="A6517" i="19"/>
  <c r="B6517" i="19"/>
  <c r="C6517" i="19"/>
  <c r="D6517" i="19"/>
  <c r="E6517" i="19"/>
  <c r="F6517" i="19"/>
  <c r="B6518" i="19"/>
  <c r="C6518" i="19"/>
  <c r="A6518" i="19" s="1"/>
  <c r="D6518" i="19"/>
  <c r="E6518" i="19"/>
  <c r="F6518" i="19" s="1"/>
  <c r="B6519" i="19"/>
  <c r="C6519" i="19"/>
  <c r="D6519" i="19"/>
  <c r="E6519" i="19"/>
  <c r="F6519" i="19" s="1"/>
  <c r="B6520" i="19"/>
  <c r="C6520" i="19"/>
  <c r="A6520" i="19" s="1"/>
  <c r="D6520" i="19"/>
  <c r="E6520" i="19"/>
  <c r="F6520" i="19" s="1"/>
  <c r="A6521" i="19"/>
  <c r="B6521" i="19"/>
  <c r="C6521" i="19"/>
  <c r="D6521" i="19"/>
  <c r="E6521" i="19"/>
  <c r="F6521" i="19" s="1"/>
  <c r="B6522" i="19"/>
  <c r="A6522" i="19" s="1"/>
  <c r="C6522" i="19"/>
  <c r="D6522" i="19"/>
  <c r="E6522" i="19"/>
  <c r="F6522" i="19" s="1"/>
  <c r="B6523" i="19"/>
  <c r="A6523" i="19" s="1"/>
  <c r="C6523" i="19"/>
  <c r="D6523" i="19"/>
  <c r="E6523" i="19"/>
  <c r="F6523" i="19" s="1"/>
  <c r="A6524" i="19"/>
  <c r="B6524" i="19"/>
  <c r="C6524" i="19"/>
  <c r="D6524" i="19"/>
  <c r="E6524" i="19"/>
  <c r="F6524" i="19" s="1"/>
  <c r="A6525" i="19"/>
  <c r="B6525" i="19"/>
  <c r="C6525" i="19"/>
  <c r="D6525" i="19"/>
  <c r="E6525" i="19"/>
  <c r="F6525" i="19" s="1"/>
  <c r="B6526" i="19"/>
  <c r="C6526" i="19"/>
  <c r="A6526" i="19" s="1"/>
  <c r="D6526" i="19"/>
  <c r="E6526" i="19"/>
  <c r="F6526" i="19" s="1"/>
  <c r="B6527" i="19"/>
  <c r="C6527" i="19"/>
  <c r="D6527" i="19"/>
  <c r="E6527" i="19"/>
  <c r="F6527" i="19" s="1"/>
  <c r="B6528" i="19"/>
  <c r="C6528" i="19"/>
  <c r="A6528" i="19" s="1"/>
  <c r="D6528" i="19"/>
  <c r="E6528" i="19"/>
  <c r="F6528" i="19" s="1"/>
  <c r="A6529" i="19"/>
  <c r="B6529" i="19"/>
  <c r="C6529" i="19"/>
  <c r="D6529" i="19"/>
  <c r="E6529" i="19"/>
  <c r="F6529" i="19" s="1"/>
  <c r="A6530" i="19"/>
  <c r="B6530" i="19"/>
  <c r="C6530" i="19"/>
  <c r="D6530" i="19"/>
  <c r="E6530" i="19"/>
  <c r="F6530" i="19" s="1"/>
  <c r="B6531" i="19"/>
  <c r="C6531" i="19"/>
  <c r="D6531" i="19"/>
  <c r="A6531" i="19" s="1"/>
  <c r="E6531" i="19"/>
  <c r="F6531" i="19" s="1"/>
  <c r="B6532" i="19"/>
  <c r="C6532" i="19"/>
  <c r="D6532" i="19"/>
  <c r="E6532" i="19"/>
  <c r="F6532" i="19" s="1"/>
  <c r="B6533" i="19"/>
  <c r="C6533" i="19"/>
  <c r="A6533" i="19" s="1"/>
  <c r="D6533" i="19"/>
  <c r="E6533" i="19"/>
  <c r="F6533" i="19" s="1"/>
  <c r="A6534" i="19"/>
  <c r="B6534" i="19"/>
  <c r="C6534" i="19"/>
  <c r="D6534" i="19"/>
  <c r="E6534" i="19"/>
  <c r="F6534" i="19" s="1"/>
  <c r="B6535" i="19"/>
  <c r="C6535" i="19"/>
  <c r="D6535" i="19"/>
  <c r="E6535" i="19"/>
  <c r="F6535" i="19" s="1"/>
  <c r="B6536" i="19"/>
  <c r="C6536" i="19"/>
  <c r="A6536" i="19" s="1"/>
  <c r="D6536" i="19"/>
  <c r="E6536" i="19"/>
  <c r="F6536" i="19"/>
  <c r="A6537" i="19"/>
  <c r="B6537" i="19"/>
  <c r="C6537" i="19"/>
  <c r="D6537" i="19"/>
  <c r="E6537" i="19"/>
  <c r="F6537" i="19" s="1"/>
  <c r="B6538" i="19"/>
  <c r="C6538" i="19"/>
  <c r="A6538" i="19" s="1"/>
  <c r="D6538" i="19"/>
  <c r="E6538" i="19"/>
  <c r="F6538" i="19" s="1"/>
  <c r="B6539" i="19"/>
  <c r="C6539" i="19"/>
  <c r="D6539" i="19"/>
  <c r="E6539" i="19"/>
  <c r="F6539" i="19" s="1"/>
  <c r="B6540" i="19"/>
  <c r="C6540" i="19"/>
  <c r="A6540" i="19" s="1"/>
  <c r="D6540" i="19"/>
  <c r="E6540" i="19"/>
  <c r="F6540" i="19" s="1"/>
  <c r="A6541" i="19"/>
  <c r="B6541" i="19"/>
  <c r="C6541" i="19"/>
  <c r="D6541" i="19"/>
  <c r="E6541" i="19"/>
  <c r="F6541" i="19" s="1"/>
  <c r="A6542" i="19"/>
  <c r="B6542" i="19"/>
  <c r="C6542" i="19"/>
  <c r="D6542" i="19"/>
  <c r="E6542" i="19"/>
  <c r="F6542" i="19" s="1"/>
  <c r="B6543" i="19"/>
  <c r="C6543" i="19"/>
  <c r="D6543" i="19"/>
  <c r="E6543" i="19"/>
  <c r="F6543" i="19" s="1"/>
  <c r="A6544" i="19"/>
  <c r="B6544" i="19"/>
  <c r="C6544" i="19"/>
  <c r="D6544" i="19"/>
  <c r="E6544" i="19"/>
  <c r="F6544" i="19" s="1"/>
  <c r="B6545" i="19"/>
  <c r="C6545" i="19"/>
  <c r="A6545" i="19" s="1"/>
  <c r="D6545" i="19"/>
  <c r="E6545" i="19"/>
  <c r="F6545" i="19" s="1"/>
  <c r="B6546" i="19"/>
  <c r="C6546" i="19"/>
  <c r="A6546" i="19" s="1"/>
  <c r="D6546" i="19"/>
  <c r="E6546" i="19"/>
  <c r="F6546" i="19" s="1"/>
  <c r="B6547" i="19"/>
  <c r="C6547" i="19"/>
  <c r="D6547" i="19"/>
  <c r="E6547" i="19"/>
  <c r="F6547" i="19" s="1"/>
  <c r="A6548" i="19"/>
  <c r="B6548" i="19"/>
  <c r="C6548" i="19"/>
  <c r="D6548" i="19"/>
  <c r="E6548" i="19"/>
  <c r="F6548" i="19" s="1"/>
  <c r="B6549" i="19"/>
  <c r="C6549" i="19"/>
  <c r="A6549" i="19" s="1"/>
  <c r="D6549" i="19"/>
  <c r="E6549" i="19"/>
  <c r="F6549" i="19"/>
  <c r="A6550" i="19"/>
  <c r="B6550" i="19"/>
  <c r="C6550" i="19"/>
  <c r="D6550" i="19"/>
  <c r="E6550" i="19"/>
  <c r="F6550" i="19" s="1"/>
  <c r="B6551" i="19"/>
  <c r="C6551" i="19"/>
  <c r="D6551" i="19"/>
  <c r="E6551" i="19"/>
  <c r="F6551" i="19" s="1"/>
  <c r="B6552" i="19"/>
  <c r="C6552" i="19"/>
  <c r="A6552" i="19" s="1"/>
  <c r="D6552" i="19"/>
  <c r="E6552" i="19"/>
  <c r="F6552" i="19" s="1"/>
  <c r="A6553" i="19"/>
  <c r="B6553" i="19"/>
  <c r="C6553" i="19"/>
  <c r="D6553" i="19"/>
  <c r="E6553" i="19"/>
  <c r="F6553" i="19" s="1"/>
  <c r="A6554" i="19"/>
  <c r="B6554" i="19"/>
  <c r="C6554" i="19"/>
  <c r="D6554" i="19"/>
  <c r="E6554" i="19"/>
  <c r="F6554" i="19" s="1"/>
  <c r="B6555" i="19"/>
  <c r="C6555" i="19"/>
  <c r="D6555" i="19"/>
  <c r="E6555" i="19"/>
  <c r="F6555" i="19" s="1"/>
  <c r="A6556" i="19"/>
  <c r="B6556" i="19"/>
  <c r="C6556" i="19"/>
  <c r="D6556" i="19"/>
  <c r="E6556" i="19"/>
  <c r="F6556" i="19" s="1"/>
  <c r="B6557" i="19"/>
  <c r="C6557" i="19"/>
  <c r="A6557" i="19" s="1"/>
  <c r="D6557" i="19"/>
  <c r="E6557" i="19"/>
  <c r="F6557" i="19" s="1"/>
  <c r="B6558" i="19"/>
  <c r="C6558" i="19"/>
  <c r="A6558" i="19" s="1"/>
  <c r="D6558" i="19"/>
  <c r="E6558" i="19"/>
  <c r="F6558" i="19" s="1"/>
  <c r="B6559" i="19"/>
  <c r="A6559" i="19" s="1"/>
  <c r="C6559" i="19"/>
  <c r="D6559" i="19"/>
  <c r="E6559" i="19"/>
  <c r="F6559" i="19" s="1"/>
  <c r="A6560" i="19"/>
  <c r="B6560" i="19"/>
  <c r="C6560" i="19"/>
  <c r="D6560" i="19"/>
  <c r="E6560" i="19"/>
  <c r="F6560" i="19" s="1"/>
  <c r="A6561" i="19"/>
  <c r="B6561" i="19"/>
  <c r="C6561" i="19"/>
  <c r="D6561" i="19"/>
  <c r="E6561" i="19"/>
  <c r="F6561" i="19" s="1"/>
  <c r="B6562" i="19"/>
  <c r="C6562" i="19"/>
  <c r="A6562" i="19" s="1"/>
  <c r="D6562" i="19"/>
  <c r="E6562" i="19"/>
  <c r="F6562" i="19" s="1"/>
  <c r="A6563" i="19"/>
  <c r="B6563" i="19"/>
  <c r="C6563" i="19"/>
  <c r="D6563" i="19"/>
  <c r="E6563" i="19"/>
  <c r="F6563" i="19" s="1"/>
  <c r="B6564" i="19"/>
  <c r="C6564" i="19"/>
  <c r="D6564" i="19"/>
  <c r="A6564" i="19" s="1"/>
  <c r="E6564" i="19"/>
  <c r="F6564" i="19" s="1"/>
  <c r="A6565" i="19"/>
  <c r="B6565" i="19"/>
  <c r="C6565" i="19"/>
  <c r="D6565" i="19"/>
  <c r="E6565" i="19"/>
  <c r="F6565" i="19" s="1"/>
  <c r="A6566" i="19"/>
  <c r="B6566" i="19"/>
  <c r="C6566" i="19"/>
  <c r="D6566" i="19"/>
  <c r="E6566" i="19"/>
  <c r="F6566" i="19" s="1"/>
  <c r="B6567" i="19"/>
  <c r="C6567" i="19"/>
  <c r="D6567" i="19"/>
  <c r="E6567" i="19"/>
  <c r="F6567" i="19" s="1"/>
  <c r="A6568" i="19"/>
  <c r="B6568" i="19"/>
  <c r="C6568" i="19"/>
  <c r="D6568" i="19"/>
  <c r="E6568" i="19"/>
  <c r="F6568" i="19"/>
  <c r="B6569" i="19"/>
  <c r="C6569" i="19"/>
  <c r="A6569" i="19" s="1"/>
  <c r="D6569" i="19"/>
  <c r="E6569" i="19"/>
  <c r="F6569" i="19" s="1"/>
  <c r="B6570" i="19"/>
  <c r="A6570" i="19" s="1"/>
  <c r="C6570" i="19"/>
  <c r="D6570" i="19"/>
  <c r="E6570" i="19"/>
  <c r="F6570" i="19" s="1"/>
  <c r="B6571" i="19"/>
  <c r="A6571" i="19" s="1"/>
  <c r="C6571" i="19"/>
  <c r="D6571" i="19"/>
  <c r="E6571" i="19"/>
  <c r="F6571" i="19" s="1"/>
  <c r="A6572" i="19"/>
  <c r="B6572" i="19"/>
  <c r="C6572" i="19"/>
  <c r="D6572" i="19"/>
  <c r="E6572" i="19"/>
  <c r="F6572" i="19" s="1"/>
  <c r="A6573" i="19"/>
  <c r="B6573" i="19"/>
  <c r="C6573" i="19"/>
  <c r="D6573" i="19"/>
  <c r="E6573" i="19"/>
  <c r="F6573" i="19" s="1"/>
  <c r="B6574" i="19"/>
  <c r="C6574" i="19"/>
  <c r="A6574" i="19" s="1"/>
  <c r="D6574" i="19"/>
  <c r="E6574" i="19"/>
  <c r="F6574" i="19" s="1"/>
  <c r="B6575" i="19"/>
  <c r="C6575" i="19"/>
  <c r="D6575" i="19"/>
  <c r="E6575" i="19"/>
  <c r="F6575" i="19" s="1"/>
  <c r="B6576" i="19"/>
  <c r="C6576" i="19"/>
  <c r="A6576" i="19" s="1"/>
  <c r="D6576" i="19"/>
  <c r="E6576" i="19"/>
  <c r="F6576" i="19" s="1"/>
  <c r="A6577" i="19"/>
  <c r="B6577" i="19"/>
  <c r="C6577" i="19"/>
  <c r="D6577" i="19"/>
  <c r="E6577" i="19"/>
  <c r="F6577" i="19" s="1"/>
  <c r="A6578" i="19"/>
  <c r="B6578" i="19"/>
  <c r="C6578" i="19"/>
  <c r="D6578" i="19"/>
  <c r="E6578" i="19"/>
  <c r="F6578" i="19" s="1"/>
  <c r="B6579" i="19"/>
  <c r="C6579" i="19"/>
  <c r="D6579" i="19"/>
  <c r="E6579" i="19"/>
  <c r="F6579" i="19" s="1"/>
  <c r="A6580" i="19"/>
  <c r="B6580" i="19"/>
  <c r="C6580" i="19"/>
  <c r="D6580" i="19"/>
  <c r="E6580" i="19"/>
  <c r="F6580" i="19" s="1"/>
  <c r="A6581" i="19"/>
  <c r="B6581" i="19"/>
  <c r="C6581" i="19"/>
  <c r="D6581" i="19"/>
  <c r="E6581" i="19"/>
  <c r="F6581" i="19"/>
  <c r="B6582" i="19"/>
  <c r="C6582" i="19"/>
  <c r="A6582" i="19" s="1"/>
  <c r="D6582" i="19"/>
  <c r="E6582" i="19"/>
  <c r="F6582" i="19" s="1"/>
  <c r="B6583" i="19"/>
  <c r="A6583" i="19" s="1"/>
  <c r="C6583" i="19"/>
  <c r="D6583" i="19"/>
  <c r="E6583" i="19"/>
  <c r="F6583" i="19" s="1"/>
  <c r="A6584" i="19"/>
  <c r="B6584" i="19"/>
  <c r="C6584" i="19"/>
  <c r="D6584" i="19"/>
  <c r="E6584" i="19"/>
  <c r="F6584" i="19" s="1"/>
  <c r="B6585" i="19"/>
  <c r="C6585" i="19"/>
  <c r="A6585" i="19" s="1"/>
  <c r="D6585" i="19"/>
  <c r="E6585" i="19"/>
  <c r="F6585" i="19" s="1"/>
  <c r="B6586" i="19"/>
  <c r="A6586" i="19" s="1"/>
  <c r="C6586" i="19"/>
  <c r="D6586" i="19"/>
  <c r="E6586" i="19"/>
  <c r="F6586" i="19" s="1"/>
  <c r="B6587" i="19"/>
  <c r="A6587" i="19" s="1"/>
  <c r="C6587" i="19"/>
  <c r="D6587" i="19"/>
  <c r="E6587" i="19"/>
  <c r="F6587" i="19" s="1"/>
  <c r="B6588" i="19"/>
  <c r="C6588" i="19"/>
  <c r="A6588" i="19" s="1"/>
  <c r="D6588" i="19"/>
  <c r="E6588" i="19"/>
  <c r="F6588" i="19" s="1"/>
  <c r="A6589" i="19"/>
  <c r="B6589" i="19"/>
  <c r="C6589" i="19"/>
  <c r="D6589" i="19"/>
  <c r="E6589" i="19"/>
  <c r="F6589" i="19" s="1"/>
  <c r="B6590" i="19"/>
  <c r="A6590" i="19" s="1"/>
  <c r="C6590" i="19"/>
  <c r="D6590" i="19"/>
  <c r="E6590" i="19"/>
  <c r="F6590" i="19" s="1"/>
  <c r="B6591" i="19"/>
  <c r="C6591" i="19"/>
  <c r="D6591" i="19"/>
  <c r="E6591" i="19"/>
  <c r="F6591" i="19" s="1"/>
  <c r="A6592" i="19"/>
  <c r="B6592" i="19"/>
  <c r="C6592" i="19"/>
  <c r="D6592" i="19"/>
  <c r="E6592" i="19"/>
  <c r="F6592" i="19" s="1"/>
  <c r="A6593" i="19"/>
  <c r="B6593" i="19"/>
  <c r="C6593" i="19"/>
  <c r="D6593" i="19"/>
  <c r="E6593" i="19"/>
  <c r="F6593" i="19" s="1"/>
  <c r="A6594" i="19"/>
  <c r="B6594" i="19"/>
  <c r="C6594" i="19"/>
  <c r="D6594" i="19"/>
  <c r="E6594" i="19"/>
  <c r="F6594" i="19" s="1"/>
  <c r="B6595" i="19"/>
  <c r="A6595" i="19" s="1"/>
  <c r="C6595" i="19"/>
  <c r="D6595" i="19"/>
  <c r="E6595" i="19"/>
  <c r="F6595" i="19" s="1"/>
  <c r="A6596" i="19"/>
  <c r="B6596" i="19"/>
  <c r="C6596" i="19"/>
  <c r="D6596" i="19"/>
  <c r="E6596" i="19"/>
  <c r="F6596" i="19" s="1"/>
  <c r="A6597" i="19"/>
  <c r="B6597" i="19"/>
  <c r="C6597" i="19"/>
  <c r="D6597" i="19"/>
  <c r="E6597" i="19"/>
  <c r="F6597" i="19"/>
  <c r="B6598" i="19"/>
  <c r="C6598" i="19"/>
  <c r="A6598" i="19" s="1"/>
  <c r="D6598" i="19"/>
  <c r="E6598" i="19"/>
  <c r="F6598" i="19" s="1"/>
  <c r="B6599" i="19"/>
  <c r="A6599" i="19" s="1"/>
  <c r="C6599" i="19"/>
  <c r="D6599" i="19"/>
  <c r="E6599" i="19"/>
  <c r="F6599" i="19" s="1"/>
  <c r="B6600" i="19"/>
  <c r="C6600" i="19"/>
  <c r="D6600" i="19"/>
  <c r="A6600" i="19" s="1"/>
  <c r="E6600" i="19"/>
  <c r="F6600" i="19"/>
  <c r="B6601" i="19"/>
  <c r="C6601" i="19"/>
  <c r="A6601" i="19" s="1"/>
  <c r="D6601" i="19"/>
  <c r="E6601" i="19"/>
  <c r="F6601" i="19"/>
  <c r="B6602" i="19"/>
  <c r="A6602" i="19" s="1"/>
  <c r="C6602" i="19"/>
  <c r="D6602" i="19"/>
  <c r="E6602" i="19"/>
  <c r="F6602" i="19" s="1"/>
  <c r="B6603" i="19"/>
  <c r="A6603" i="19" s="1"/>
  <c r="C6603" i="19"/>
  <c r="D6603" i="19"/>
  <c r="E6603" i="19"/>
  <c r="F6603" i="19" s="1"/>
  <c r="A6604" i="19"/>
  <c r="B6604" i="19"/>
  <c r="C6604" i="19"/>
  <c r="D6604" i="19"/>
  <c r="E6604" i="19"/>
  <c r="F6604" i="19" s="1"/>
  <c r="A6605" i="19"/>
  <c r="B6605" i="19"/>
  <c r="C6605" i="19"/>
  <c r="D6605" i="19"/>
  <c r="E6605" i="19"/>
  <c r="F6605" i="19" s="1"/>
  <c r="B6606" i="19"/>
  <c r="A6606" i="19" s="1"/>
  <c r="C6606" i="19"/>
  <c r="D6606" i="19"/>
  <c r="E6606" i="19"/>
  <c r="F6606" i="19" s="1"/>
  <c r="B6607" i="19"/>
  <c r="A6607" i="19" s="1"/>
  <c r="C6607" i="19"/>
  <c r="D6607" i="19"/>
  <c r="E6607" i="19"/>
  <c r="F6607" i="19" s="1"/>
  <c r="B6608" i="19"/>
  <c r="C6608" i="19"/>
  <c r="A6608" i="19" s="1"/>
  <c r="D6608" i="19"/>
  <c r="E6608" i="19"/>
  <c r="F6608" i="19" s="1"/>
  <c r="B6609" i="19"/>
  <c r="C6609" i="19"/>
  <c r="A6609" i="19" s="1"/>
  <c r="D6609" i="19"/>
  <c r="E6609" i="19"/>
  <c r="F6609" i="19" s="1"/>
  <c r="B6610" i="19"/>
  <c r="C6610" i="19"/>
  <c r="A6610" i="19" s="1"/>
  <c r="D6610" i="19"/>
  <c r="E6610" i="19"/>
  <c r="F6610" i="19" s="1"/>
  <c r="B6611" i="19"/>
  <c r="A6611" i="19" s="1"/>
  <c r="C6611" i="19"/>
  <c r="D6611" i="19"/>
  <c r="E6611" i="19"/>
  <c r="F6611" i="19" s="1"/>
  <c r="A6612" i="19"/>
  <c r="B6612" i="19"/>
  <c r="C6612" i="19"/>
  <c r="D6612" i="19"/>
  <c r="E6612" i="19"/>
  <c r="F6612" i="19" s="1"/>
  <c r="B6613" i="19"/>
  <c r="C6613" i="19"/>
  <c r="A6613" i="19" s="1"/>
  <c r="D6613" i="19"/>
  <c r="E6613" i="19"/>
  <c r="F6613" i="19"/>
  <c r="A6614" i="19"/>
  <c r="B6614" i="19"/>
  <c r="C6614" i="19"/>
  <c r="D6614" i="19"/>
  <c r="E6614" i="19"/>
  <c r="F6614" i="19" s="1"/>
  <c r="B6615" i="19"/>
  <c r="C6615" i="19"/>
  <c r="A6615" i="19" s="1"/>
  <c r="D6615" i="19"/>
  <c r="E6615" i="19"/>
  <c r="F6615" i="19" s="1"/>
  <c r="B6616" i="19"/>
  <c r="C6616" i="19"/>
  <c r="A6616" i="19" s="1"/>
  <c r="D6616" i="19"/>
  <c r="E6616" i="19"/>
  <c r="F6616" i="19"/>
  <c r="A6617" i="19"/>
  <c r="B6617" i="19"/>
  <c r="C6617" i="19"/>
  <c r="D6617" i="19"/>
  <c r="E6617" i="19"/>
  <c r="F6617" i="19" s="1"/>
  <c r="B6618" i="19"/>
  <c r="A6618" i="19" s="1"/>
  <c r="C6618" i="19"/>
  <c r="D6618" i="19"/>
  <c r="E6618" i="19"/>
  <c r="F6618" i="19" s="1"/>
  <c r="B6619" i="19"/>
  <c r="C6619" i="19"/>
  <c r="D6619" i="19"/>
  <c r="E6619" i="19"/>
  <c r="F6619" i="19" s="1"/>
  <c r="B6620" i="19"/>
  <c r="C6620" i="19"/>
  <c r="A6620" i="19" s="1"/>
  <c r="D6620" i="19"/>
  <c r="E6620" i="19"/>
  <c r="F6620" i="19"/>
  <c r="A6621" i="19"/>
  <c r="B6621" i="19"/>
  <c r="C6621" i="19"/>
  <c r="D6621" i="19"/>
  <c r="E6621" i="19"/>
  <c r="F6621" i="19" s="1"/>
  <c r="B6622" i="19"/>
  <c r="A6622" i="19" s="1"/>
  <c r="C6622" i="19"/>
  <c r="D6622" i="19"/>
  <c r="E6622" i="19"/>
  <c r="F6622" i="19" s="1"/>
  <c r="B6623" i="19"/>
  <c r="C6623" i="19"/>
  <c r="D6623" i="19"/>
  <c r="E6623" i="19"/>
  <c r="F6623" i="19" s="1"/>
  <c r="A6624" i="19"/>
  <c r="B6624" i="19"/>
  <c r="C6624" i="19"/>
  <c r="D6624" i="19"/>
  <c r="E6624" i="19"/>
  <c r="F6624" i="19" s="1"/>
  <c r="A6625" i="19"/>
  <c r="B6625" i="19"/>
  <c r="C6625" i="19"/>
  <c r="D6625" i="19"/>
  <c r="E6625" i="19"/>
  <c r="F6625" i="19" s="1"/>
  <c r="A6626" i="19"/>
  <c r="B6626" i="19"/>
  <c r="C6626" i="19"/>
  <c r="D6626" i="19"/>
  <c r="E6626" i="19"/>
  <c r="F6626" i="19" s="1"/>
  <c r="B6627" i="19"/>
  <c r="A6627" i="19" s="1"/>
  <c r="C6627" i="19"/>
  <c r="D6627" i="19"/>
  <c r="E6627" i="19"/>
  <c r="F6627" i="19" s="1"/>
  <c r="A6628" i="19"/>
  <c r="B6628" i="19"/>
  <c r="C6628" i="19"/>
  <c r="D6628" i="19"/>
  <c r="E6628" i="19"/>
  <c r="F6628" i="19" s="1"/>
  <c r="A6629" i="19"/>
  <c r="B6629" i="19"/>
  <c r="C6629" i="19"/>
  <c r="D6629" i="19"/>
  <c r="E6629" i="19"/>
  <c r="F6629" i="19"/>
  <c r="B6630" i="19"/>
  <c r="C6630" i="19"/>
  <c r="A6630" i="19" s="1"/>
  <c r="D6630" i="19"/>
  <c r="E6630" i="19"/>
  <c r="F6630" i="19" s="1"/>
  <c r="A6631" i="19"/>
  <c r="B6631" i="19"/>
  <c r="C6631" i="19"/>
  <c r="D6631" i="19"/>
  <c r="E6631" i="19"/>
  <c r="F6631" i="19" s="1"/>
  <c r="A6632" i="19"/>
  <c r="B6632" i="19"/>
  <c r="C6632" i="19"/>
  <c r="D6632" i="19"/>
  <c r="E6632" i="19"/>
  <c r="F6632" i="19"/>
  <c r="B6633" i="19"/>
  <c r="C6633" i="19"/>
  <c r="A6633" i="19" s="1"/>
  <c r="D6633" i="19"/>
  <c r="E6633" i="19"/>
  <c r="F6633" i="19"/>
  <c r="B6634" i="19"/>
  <c r="A6634" i="19" s="1"/>
  <c r="C6634" i="19"/>
  <c r="D6634" i="19"/>
  <c r="E6634" i="19"/>
  <c r="F6634" i="19" s="1"/>
  <c r="B6635" i="19"/>
  <c r="A6635" i="19" s="1"/>
  <c r="C6635" i="19"/>
  <c r="D6635" i="19"/>
  <c r="E6635" i="19"/>
  <c r="F6635" i="19" s="1"/>
  <c r="A6636" i="19"/>
  <c r="B6636" i="19"/>
  <c r="C6636" i="19"/>
  <c r="D6636" i="19"/>
  <c r="E6636" i="19"/>
  <c r="F6636" i="19" s="1"/>
  <c r="A6637" i="19"/>
  <c r="B6637" i="19"/>
  <c r="C6637" i="19"/>
  <c r="D6637" i="19"/>
  <c r="E6637" i="19"/>
  <c r="F6637" i="19" s="1"/>
  <c r="B6638" i="19"/>
  <c r="A6638" i="19" s="1"/>
  <c r="C6638" i="19"/>
  <c r="D6638" i="19"/>
  <c r="E6638" i="19"/>
  <c r="F6638" i="19" s="1"/>
  <c r="B6639" i="19"/>
  <c r="C6639" i="19"/>
  <c r="D6639" i="19"/>
  <c r="E6639" i="19"/>
  <c r="F6639" i="19" s="1"/>
  <c r="B6640" i="19"/>
  <c r="C6640" i="19"/>
  <c r="A6640" i="19" s="1"/>
  <c r="D6640" i="19"/>
  <c r="E6640" i="19"/>
  <c r="F6640" i="19" s="1"/>
  <c r="B6641" i="19"/>
  <c r="C6641" i="19"/>
  <c r="A6641" i="19" s="1"/>
  <c r="D6641" i="19"/>
  <c r="E6641" i="19"/>
  <c r="F6641" i="19" s="1"/>
  <c r="B6642" i="19"/>
  <c r="C6642" i="19"/>
  <c r="A6642" i="19" s="1"/>
  <c r="D6642" i="19"/>
  <c r="E6642" i="19"/>
  <c r="F6642" i="19" s="1"/>
  <c r="A6643" i="19"/>
  <c r="B6643" i="19"/>
  <c r="C6643" i="19"/>
  <c r="D6643" i="19"/>
  <c r="E6643" i="19"/>
  <c r="F6643" i="19" s="1"/>
  <c r="B6644" i="19"/>
  <c r="C6644" i="19"/>
  <c r="D6644" i="19"/>
  <c r="A6644" i="19" s="1"/>
  <c r="E6644" i="19"/>
  <c r="F6644" i="19" s="1"/>
  <c r="B6645" i="19"/>
  <c r="C6645" i="19"/>
  <c r="A6645" i="19" s="1"/>
  <c r="D6645" i="19"/>
  <c r="E6645" i="19"/>
  <c r="F6645" i="19"/>
  <c r="A6646" i="19"/>
  <c r="B6646" i="19"/>
  <c r="C6646" i="19"/>
  <c r="D6646" i="19"/>
  <c r="E6646" i="19"/>
  <c r="F6646" i="19" s="1"/>
  <c r="A6647" i="19"/>
  <c r="B6647" i="19"/>
  <c r="C6647" i="19"/>
  <c r="D6647" i="19"/>
  <c r="E6647" i="19"/>
  <c r="F6647" i="19" s="1"/>
  <c r="B6648" i="19"/>
  <c r="C6648" i="19"/>
  <c r="D6648" i="19"/>
  <c r="E6648" i="19"/>
  <c r="F6648" i="19"/>
  <c r="A6649" i="19"/>
  <c r="B6649" i="19"/>
  <c r="C6649" i="19"/>
  <c r="D6649" i="19"/>
  <c r="E6649" i="19"/>
  <c r="F6649" i="19"/>
  <c r="B6650" i="19"/>
  <c r="A6650" i="19" s="1"/>
  <c r="C6650" i="19"/>
  <c r="D6650" i="19"/>
  <c r="E6650" i="19"/>
  <c r="F6650" i="19" s="1"/>
  <c r="B6651" i="19"/>
  <c r="A6651" i="19" s="1"/>
  <c r="C6651" i="19"/>
  <c r="D6651" i="19"/>
  <c r="E6651" i="19"/>
  <c r="F6651" i="19" s="1"/>
  <c r="A6652" i="19"/>
  <c r="B6652" i="19"/>
  <c r="C6652" i="19"/>
  <c r="D6652" i="19"/>
  <c r="E6652" i="19"/>
  <c r="F6652" i="19" s="1"/>
  <c r="B6653" i="19"/>
  <c r="C6653" i="19"/>
  <c r="A6653" i="19" s="1"/>
  <c r="D6653" i="19"/>
  <c r="E6653" i="19"/>
  <c r="F6653" i="19" s="1"/>
  <c r="B6654" i="19"/>
  <c r="A6654" i="19" s="1"/>
  <c r="C6654" i="19"/>
  <c r="D6654" i="19"/>
  <c r="E6654" i="19"/>
  <c r="F6654" i="19" s="1"/>
  <c r="B6655" i="19"/>
  <c r="C6655" i="19"/>
  <c r="D6655" i="19"/>
  <c r="E6655" i="19"/>
  <c r="F6655" i="19" s="1"/>
  <c r="B6656" i="19"/>
  <c r="C6656" i="19"/>
  <c r="A6656" i="19" s="1"/>
  <c r="D6656" i="19"/>
  <c r="E6656" i="19"/>
  <c r="F6656" i="19" s="1"/>
  <c r="A6657" i="19"/>
  <c r="B6657" i="19"/>
  <c r="C6657" i="19"/>
  <c r="D6657" i="19"/>
  <c r="E6657" i="19"/>
  <c r="F6657" i="19" s="1"/>
  <c r="A6658" i="19"/>
  <c r="B6658" i="19"/>
  <c r="C6658" i="19"/>
  <c r="D6658" i="19"/>
  <c r="E6658" i="19"/>
  <c r="F6658" i="19" s="1"/>
  <c r="B6659" i="19"/>
  <c r="A6659" i="19" s="1"/>
  <c r="C6659" i="19"/>
  <c r="D6659" i="19"/>
  <c r="E6659" i="19"/>
  <c r="F6659" i="19" s="1"/>
  <c r="B6660" i="19"/>
  <c r="C6660" i="19"/>
  <c r="A6660" i="19" s="1"/>
  <c r="D6660" i="19"/>
  <c r="E6660" i="19"/>
  <c r="F6660" i="19" s="1"/>
  <c r="A6661" i="19"/>
  <c r="B6661" i="19"/>
  <c r="C6661" i="19"/>
  <c r="D6661" i="19"/>
  <c r="E6661" i="19"/>
  <c r="F6661" i="19"/>
  <c r="B6662" i="19"/>
  <c r="C6662" i="19"/>
  <c r="A6662" i="19" s="1"/>
  <c r="D6662" i="19"/>
  <c r="E6662" i="19"/>
  <c r="F6662" i="19" s="1"/>
  <c r="A6663" i="19"/>
  <c r="B6663" i="19"/>
  <c r="C6663" i="19"/>
  <c r="D6663" i="19"/>
  <c r="E6663" i="19"/>
  <c r="F6663" i="19" s="1"/>
  <c r="B6664" i="19"/>
  <c r="C6664" i="19"/>
  <c r="D6664" i="19"/>
  <c r="A6664" i="19" s="1"/>
  <c r="E6664" i="19"/>
  <c r="F6664" i="19" s="1"/>
  <c r="B6665" i="19"/>
  <c r="C6665" i="19"/>
  <c r="A6665" i="19" s="1"/>
  <c r="D6665" i="19"/>
  <c r="E6665" i="19"/>
  <c r="F6665" i="19"/>
  <c r="B6666" i="19"/>
  <c r="A6666" i="19" s="1"/>
  <c r="C6666" i="19"/>
  <c r="D6666" i="19"/>
  <c r="E6666" i="19"/>
  <c r="F6666" i="19" s="1"/>
  <c r="B6667" i="19"/>
  <c r="A6667" i="19" s="1"/>
  <c r="C6667" i="19"/>
  <c r="D6667" i="19"/>
  <c r="E6667" i="19"/>
  <c r="F6667" i="19" s="1"/>
  <c r="A6668" i="19"/>
  <c r="B6668" i="19"/>
  <c r="C6668" i="19"/>
  <c r="D6668" i="19"/>
  <c r="E6668" i="19"/>
  <c r="F6668" i="19" s="1"/>
  <c r="A6669" i="19"/>
  <c r="B6669" i="19"/>
  <c r="C6669" i="19"/>
  <c r="D6669" i="19"/>
  <c r="E6669" i="19"/>
  <c r="F6669" i="19" s="1"/>
  <c r="B6670" i="19"/>
  <c r="A6670" i="19" s="1"/>
  <c r="C6670" i="19"/>
  <c r="D6670" i="19"/>
  <c r="E6670" i="19"/>
  <c r="F6670" i="19" s="1"/>
  <c r="B6671" i="19"/>
  <c r="C6671" i="19"/>
  <c r="D6671" i="19"/>
  <c r="E6671" i="19"/>
  <c r="F6671" i="19" s="1"/>
  <c r="B6672" i="19"/>
  <c r="C6672" i="19"/>
  <c r="A6672" i="19" s="1"/>
  <c r="D6672" i="19"/>
  <c r="E6672" i="19"/>
  <c r="F6672" i="19" s="1"/>
  <c r="B6673" i="19"/>
  <c r="C6673" i="19"/>
  <c r="A6673" i="19" s="1"/>
  <c r="D6673" i="19"/>
  <c r="E6673" i="19"/>
  <c r="F6673" i="19" s="1"/>
  <c r="A6674" i="19"/>
  <c r="B6674" i="19"/>
  <c r="C6674" i="19"/>
  <c r="D6674" i="19"/>
  <c r="E6674" i="19"/>
  <c r="F6674" i="19" s="1"/>
  <c r="B6675" i="19"/>
  <c r="A6675" i="19" s="1"/>
  <c r="C6675" i="19"/>
  <c r="D6675" i="19"/>
  <c r="E6675" i="19"/>
  <c r="F6675" i="19" s="1"/>
  <c r="A6676" i="19"/>
  <c r="B6676" i="19"/>
  <c r="C6676" i="19"/>
  <c r="D6676" i="19"/>
  <c r="E6676" i="19"/>
  <c r="F6676" i="19" s="1"/>
  <c r="B6677" i="19"/>
  <c r="C6677" i="19"/>
  <c r="A6677" i="19" s="1"/>
  <c r="D6677" i="19"/>
  <c r="E6677" i="19"/>
  <c r="F6677" i="19"/>
  <c r="A6678" i="19"/>
  <c r="B6678" i="19"/>
  <c r="C6678" i="19"/>
  <c r="D6678" i="19"/>
  <c r="E6678" i="19"/>
  <c r="F6678" i="19" s="1"/>
  <c r="A6679" i="19"/>
  <c r="B6679" i="19"/>
  <c r="C6679" i="19"/>
  <c r="D6679" i="19"/>
  <c r="E6679" i="19"/>
  <c r="F6679" i="19" s="1"/>
  <c r="B6680" i="19"/>
  <c r="C6680" i="19"/>
  <c r="D6680" i="19"/>
  <c r="E6680" i="19"/>
  <c r="F6680" i="19"/>
  <c r="A6681" i="19"/>
  <c r="B6681" i="19"/>
  <c r="C6681" i="19"/>
  <c r="D6681" i="19"/>
  <c r="E6681" i="19"/>
  <c r="F6681" i="19"/>
  <c r="B6682" i="19"/>
  <c r="A6682" i="19" s="1"/>
  <c r="C6682" i="19"/>
  <c r="D6682" i="19"/>
  <c r="E6682" i="19"/>
  <c r="F6682" i="19" s="1"/>
  <c r="B6683" i="19"/>
  <c r="C6683" i="19"/>
  <c r="D6683" i="19"/>
  <c r="E6683" i="19"/>
  <c r="F6683" i="19" s="1"/>
  <c r="A6684" i="19"/>
  <c r="B6684" i="19"/>
  <c r="C6684" i="19"/>
  <c r="D6684" i="19"/>
  <c r="E6684" i="19"/>
  <c r="F6684" i="19"/>
  <c r="B6685" i="19"/>
  <c r="C6685" i="19"/>
  <c r="A6685" i="19" s="1"/>
  <c r="D6685" i="19"/>
  <c r="E6685" i="19"/>
  <c r="F6685" i="19" s="1"/>
  <c r="B6686" i="19"/>
  <c r="C6686" i="19"/>
  <c r="D6686" i="19"/>
  <c r="E6686" i="19"/>
  <c r="F6686" i="19" s="1"/>
  <c r="B6687" i="19"/>
  <c r="C6687" i="19"/>
  <c r="D6687" i="19"/>
  <c r="E6687" i="19"/>
  <c r="F6687" i="19" s="1"/>
  <c r="B6688" i="19"/>
  <c r="C6688" i="19"/>
  <c r="A6688" i="19" s="1"/>
  <c r="D6688" i="19"/>
  <c r="E6688" i="19"/>
  <c r="F6688" i="19" s="1"/>
  <c r="A6689" i="19"/>
  <c r="B6689" i="19"/>
  <c r="C6689" i="19"/>
  <c r="D6689" i="19"/>
  <c r="E6689" i="19"/>
  <c r="F6689" i="19" s="1"/>
  <c r="A6690" i="19"/>
  <c r="B6690" i="19"/>
  <c r="C6690" i="19"/>
  <c r="D6690" i="19"/>
  <c r="E6690" i="19"/>
  <c r="F6690" i="19" s="1"/>
  <c r="B6691" i="19"/>
  <c r="A6691" i="19" s="1"/>
  <c r="C6691" i="19"/>
  <c r="D6691" i="19"/>
  <c r="E6691" i="19"/>
  <c r="F6691" i="19" s="1"/>
  <c r="B6692" i="19"/>
  <c r="C6692" i="19"/>
  <c r="A6692" i="19" s="1"/>
  <c r="D6692" i="19"/>
  <c r="E6692" i="19"/>
  <c r="F6692" i="19" s="1"/>
  <c r="A6693" i="19"/>
  <c r="B6693" i="19"/>
  <c r="C6693" i="19"/>
  <c r="D6693" i="19"/>
  <c r="E6693" i="19"/>
  <c r="F6693" i="19"/>
  <c r="B6694" i="19"/>
  <c r="C6694" i="19"/>
  <c r="A6694" i="19" s="1"/>
  <c r="D6694" i="19"/>
  <c r="E6694" i="19"/>
  <c r="F6694" i="19" s="1"/>
  <c r="A6695" i="19"/>
  <c r="B6695" i="19"/>
  <c r="C6695" i="19"/>
  <c r="D6695" i="19"/>
  <c r="E6695" i="19"/>
  <c r="F6695" i="19" s="1"/>
  <c r="A6696" i="19"/>
  <c r="B6696" i="19"/>
  <c r="C6696" i="19"/>
  <c r="D6696" i="19"/>
  <c r="E6696" i="19"/>
  <c r="F6696" i="19"/>
  <c r="B6697" i="19"/>
  <c r="C6697" i="19"/>
  <c r="A6697" i="19" s="1"/>
  <c r="D6697" i="19"/>
  <c r="E6697" i="19"/>
  <c r="F6697" i="19"/>
  <c r="B6698" i="19"/>
  <c r="A6698" i="19" s="1"/>
  <c r="C6698" i="19"/>
  <c r="D6698" i="19"/>
  <c r="E6698" i="19"/>
  <c r="F6698" i="19" s="1"/>
  <c r="B6699" i="19"/>
  <c r="A6699" i="19" s="1"/>
  <c r="C6699" i="19"/>
  <c r="D6699" i="19"/>
  <c r="E6699" i="19"/>
  <c r="F6699" i="19" s="1"/>
  <c r="A6700" i="19"/>
  <c r="B6700" i="19"/>
  <c r="C6700" i="19"/>
  <c r="D6700" i="19"/>
  <c r="E6700" i="19"/>
  <c r="F6700" i="19" s="1"/>
  <c r="A6701" i="19"/>
  <c r="B6701" i="19"/>
  <c r="C6701" i="19"/>
  <c r="D6701" i="19"/>
  <c r="E6701" i="19"/>
  <c r="F6701" i="19" s="1"/>
  <c r="B6702" i="19"/>
  <c r="A6702" i="19" s="1"/>
  <c r="C6702" i="19"/>
  <c r="D6702" i="19"/>
  <c r="E6702" i="19"/>
  <c r="F6702" i="19" s="1"/>
  <c r="B6703" i="19"/>
  <c r="A6703" i="19" s="1"/>
  <c r="C6703" i="19"/>
  <c r="D6703" i="19"/>
  <c r="E6703" i="19"/>
  <c r="F6703" i="19" s="1"/>
  <c r="B6704" i="19"/>
  <c r="C6704" i="19"/>
  <c r="A6704" i="19" s="1"/>
  <c r="D6704" i="19"/>
  <c r="E6704" i="19"/>
  <c r="F6704" i="19" s="1"/>
  <c r="B6705" i="19"/>
  <c r="C6705" i="19"/>
  <c r="A6705" i="19" s="1"/>
  <c r="D6705" i="19"/>
  <c r="E6705" i="19"/>
  <c r="F6705" i="19" s="1"/>
  <c r="A6706" i="19"/>
  <c r="B6706" i="19"/>
  <c r="C6706" i="19"/>
  <c r="D6706" i="19"/>
  <c r="E6706" i="19"/>
  <c r="F6706" i="19" s="1"/>
  <c r="B6707" i="19"/>
  <c r="A6707" i="19" s="1"/>
  <c r="C6707" i="19"/>
  <c r="D6707" i="19"/>
  <c r="E6707" i="19"/>
  <c r="F6707" i="19" s="1"/>
  <c r="B6708" i="19"/>
  <c r="C6708" i="19"/>
  <c r="A6708" i="19" s="1"/>
  <c r="D6708" i="19"/>
  <c r="E6708" i="19"/>
  <c r="F6708" i="19" s="1"/>
  <c r="B6709" i="19"/>
  <c r="C6709" i="19"/>
  <c r="A6709" i="19" s="1"/>
  <c r="D6709" i="19"/>
  <c r="E6709" i="19"/>
  <c r="F6709" i="19"/>
  <c r="A6710" i="19"/>
  <c r="B6710" i="19"/>
  <c r="C6710" i="19"/>
  <c r="D6710" i="19"/>
  <c r="E6710" i="19"/>
  <c r="F6710" i="19" s="1"/>
  <c r="B6711" i="19"/>
  <c r="C6711" i="19"/>
  <c r="D6711" i="19"/>
  <c r="A6711" i="19" s="1"/>
  <c r="E6711" i="19"/>
  <c r="F6711" i="19" s="1"/>
  <c r="B6712" i="19"/>
  <c r="C6712" i="19"/>
  <c r="D6712" i="19"/>
  <c r="E6712" i="19"/>
  <c r="F6712" i="19"/>
  <c r="A6713" i="19"/>
  <c r="B6713" i="19"/>
  <c r="C6713" i="19"/>
  <c r="D6713" i="19"/>
  <c r="E6713" i="19"/>
  <c r="F6713" i="19"/>
  <c r="B6714" i="19"/>
  <c r="A6714" i="19" s="1"/>
  <c r="C6714" i="19"/>
  <c r="D6714" i="19"/>
  <c r="E6714" i="19"/>
  <c r="F6714" i="19" s="1"/>
  <c r="B6715" i="19"/>
  <c r="C6715" i="19"/>
  <c r="D6715" i="19"/>
  <c r="E6715" i="19"/>
  <c r="F6715" i="19" s="1"/>
  <c r="A6716" i="19"/>
  <c r="B6716" i="19"/>
  <c r="C6716" i="19"/>
  <c r="D6716" i="19"/>
  <c r="E6716" i="19"/>
  <c r="F6716" i="19" s="1"/>
  <c r="B6717" i="19"/>
  <c r="C6717" i="19"/>
  <c r="A6717" i="19" s="1"/>
  <c r="D6717" i="19"/>
  <c r="E6717" i="19"/>
  <c r="F6717" i="19" s="1"/>
  <c r="B6718" i="19"/>
  <c r="A6718" i="19" s="1"/>
  <c r="C6718" i="19"/>
  <c r="D6718" i="19"/>
  <c r="E6718" i="19"/>
  <c r="F6718" i="19" s="1"/>
  <c r="B6719" i="19"/>
  <c r="A6719" i="19" s="1"/>
  <c r="C6719" i="19"/>
  <c r="D6719" i="19"/>
  <c r="E6719" i="19"/>
  <c r="F6719" i="19" s="1"/>
  <c r="A6720" i="19"/>
  <c r="B6720" i="19"/>
  <c r="C6720" i="19"/>
  <c r="D6720" i="19"/>
  <c r="E6720" i="19"/>
  <c r="F6720" i="19" s="1"/>
  <c r="A6721" i="19"/>
  <c r="B6721" i="19"/>
  <c r="C6721" i="19"/>
  <c r="D6721" i="19"/>
  <c r="E6721" i="19"/>
  <c r="F6721" i="19" s="1"/>
  <c r="B6722" i="19"/>
  <c r="C6722" i="19"/>
  <c r="A6722" i="19" s="1"/>
  <c r="D6722" i="19"/>
  <c r="E6722" i="19"/>
  <c r="F6722" i="19" s="1"/>
  <c r="B6723" i="19"/>
  <c r="C6723" i="19"/>
  <c r="D6723" i="19"/>
  <c r="E6723" i="19"/>
  <c r="F6723" i="19" s="1"/>
  <c r="B6724" i="19"/>
  <c r="C6724" i="19"/>
  <c r="A6724" i="19" s="1"/>
  <c r="D6724" i="19"/>
  <c r="E6724" i="19"/>
  <c r="F6724" i="19" s="1"/>
  <c r="A6725" i="19"/>
  <c r="B6725" i="19"/>
  <c r="C6725" i="19"/>
  <c r="D6725" i="19"/>
  <c r="E6725" i="19"/>
  <c r="F6725" i="19" s="1"/>
  <c r="B6726" i="19"/>
  <c r="C6726" i="19"/>
  <c r="A6726" i="19" s="1"/>
  <c r="D6726" i="19"/>
  <c r="E6726" i="19"/>
  <c r="F6726" i="19" s="1"/>
  <c r="B6727" i="19"/>
  <c r="A6727" i="19" s="1"/>
  <c r="C6727" i="19"/>
  <c r="D6727" i="19"/>
  <c r="E6727" i="19"/>
  <c r="F6727" i="19" s="1"/>
  <c r="B6728" i="19"/>
  <c r="C6728" i="19"/>
  <c r="D6728" i="19"/>
  <c r="A6728" i="19" s="1"/>
  <c r="E6728" i="19"/>
  <c r="F6728" i="19"/>
  <c r="B6729" i="19"/>
  <c r="C6729" i="19"/>
  <c r="A6729" i="19" s="1"/>
  <c r="D6729" i="19"/>
  <c r="E6729" i="19"/>
  <c r="F6729" i="19"/>
  <c r="A6730" i="19"/>
  <c r="B6730" i="19"/>
  <c r="C6730" i="19"/>
  <c r="D6730" i="19"/>
  <c r="E6730" i="19"/>
  <c r="F6730" i="19" s="1"/>
  <c r="B6731" i="19"/>
  <c r="A6731" i="19" s="1"/>
  <c r="C6731" i="19"/>
  <c r="D6731" i="19"/>
  <c r="E6731" i="19"/>
  <c r="F6731" i="19" s="1"/>
  <c r="B6732" i="19"/>
  <c r="C6732" i="19"/>
  <c r="A6732" i="19" s="1"/>
  <c r="D6732" i="19"/>
  <c r="E6732" i="19"/>
  <c r="F6732" i="19" s="1"/>
  <c r="B6733" i="19"/>
  <c r="C6733" i="19"/>
  <c r="A6733" i="19" s="1"/>
  <c r="D6733" i="19"/>
  <c r="E6733" i="19"/>
  <c r="F6733" i="19" s="1"/>
  <c r="B6734" i="19"/>
  <c r="A6734" i="19" s="1"/>
  <c r="C6734" i="19"/>
  <c r="D6734" i="19"/>
  <c r="E6734" i="19"/>
  <c r="F6734" i="19" s="1"/>
  <c r="B6735" i="19"/>
  <c r="A6735" i="19" s="1"/>
  <c r="C6735" i="19"/>
  <c r="D6735" i="19"/>
  <c r="E6735" i="19"/>
  <c r="F6735" i="19" s="1"/>
  <c r="B6736" i="19"/>
  <c r="C6736" i="19"/>
  <c r="A6736" i="19" s="1"/>
  <c r="D6736" i="19"/>
  <c r="E6736" i="19"/>
  <c r="F6736" i="19" s="1"/>
  <c r="B6737" i="19"/>
  <c r="C6737" i="19"/>
  <c r="A6737" i="19" s="1"/>
  <c r="D6737" i="19"/>
  <c r="E6737" i="19"/>
  <c r="F6737" i="19" s="1"/>
  <c r="A6738" i="19"/>
  <c r="B6738" i="19"/>
  <c r="C6738" i="19"/>
  <c r="D6738" i="19"/>
  <c r="E6738" i="19"/>
  <c r="F6738" i="19" s="1"/>
  <c r="B6739" i="19"/>
  <c r="C6739" i="19"/>
  <c r="D6739" i="19"/>
  <c r="E6739" i="19"/>
  <c r="F6739" i="19" s="1"/>
  <c r="A6740" i="19"/>
  <c r="B6740" i="19"/>
  <c r="C6740" i="19"/>
  <c r="D6740" i="19"/>
  <c r="E6740" i="19"/>
  <c r="F6740" i="19" s="1"/>
  <c r="B6741" i="19"/>
  <c r="C6741" i="19"/>
  <c r="A6741" i="19" s="1"/>
  <c r="D6741" i="19"/>
  <c r="E6741" i="19"/>
  <c r="F6741" i="19"/>
  <c r="A6742" i="19"/>
  <c r="B6742" i="19"/>
  <c r="C6742" i="19"/>
  <c r="D6742" i="19"/>
  <c r="E6742" i="19"/>
  <c r="F6742" i="19" s="1"/>
  <c r="A6743" i="19"/>
  <c r="B6743" i="19"/>
  <c r="C6743" i="19"/>
  <c r="D6743" i="19"/>
  <c r="E6743" i="19"/>
  <c r="F6743" i="19" s="1"/>
  <c r="B6744" i="19"/>
  <c r="C6744" i="19"/>
  <c r="D6744" i="19"/>
  <c r="E6744" i="19"/>
  <c r="F6744" i="19"/>
  <c r="A6745" i="19"/>
  <c r="B6745" i="19"/>
  <c r="C6745" i="19"/>
  <c r="D6745" i="19"/>
  <c r="E6745" i="19"/>
  <c r="F6745" i="19"/>
  <c r="B6746" i="19"/>
  <c r="A6746" i="19" s="1"/>
  <c r="C6746" i="19"/>
  <c r="D6746" i="19"/>
  <c r="E6746" i="19"/>
  <c r="F6746" i="19" s="1"/>
  <c r="B6747" i="19"/>
  <c r="A6747" i="19" s="1"/>
  <c r="C6747" i="19"/>
  <c r="D6747" i="19"/>
  <c r="E6747" i="19"/>
  <c r="F6747" i="19" s="1"/>
  <c r="A6748" i="19"/>
  <c r="B6748" i="19"/>
  <c r="C6748" i="19"/>
  <c r="D6748" i="19"/>
  <c r="E6748" i="19"/>
  <c r="F6748" i="19" s="1"/>
  <c r="B6749" i="19"/>
  <c r="C6749" i="19"/>
  <c r="A6749" i="19" s="1"/>
  <c r="D6749" i="19"/>
  <c r="E6749" i="19"/>
  <c r="F6749" i="19" s="1"/>
  <c r="B6750" i="19"/>
  <c r="C6750" i="19"/>
  <c r="D6750" i="19"/>
  <c r="E6750" i="19"/>
  <c r="F6750" i="19" s="1"/>
  <c r="B6751" i="19"/>
  <c r="A6751" i="19" s="1"/>
  <c r="C6751" i="19"/>
  <c r="D6751" i="19"/>
  <c r="E6751" i="19"/>
  <c r="F6751" i="19" s="1"/>
  <c r="A6752" i="19"/>
  <c r="B6752" i="19"/>
  <c r="C6752" i="19"/>
  <c r="D6752" i="19"/>
  <c r="E6752" i="19"/>
  <c r="F6752" i="19" s="1"/>
  <c r="A6753" i="19"/>
  <c r="B6753" i="19"/>
  <c r="C6753" i="19"/>
  <c r="D6753" i="19"/>
  <c r="E6753" i="19"/>
  <c r="F6753" i="19" s="1"/>
  <c r="B6754" i="19"/>
  <c r="C6754" i="19"/>
  <c r="A6754" i="19" s="1"/>
  <c r="D6754" i="19"/>
  <c r="E6754" i="19"/>
  <c r="F6754" i="19" s="1"/>
  <c r="B6755" i="19"/>
  <c r="C6755" i="19"/>
  <c r="D6755" i="19"/>
  <c r="E6755" i="19"/>
  <c r="F6755" i="19" s="1"/>
  <c r="B6756" i="19"/>
  <c r="C6756" i="19"/>
  <c r="A6756" i="19" s="1"/>
  <c r="D6756" i="19"/>
  <c r="E6756" i="19"/>
  <c r="F6756" i="19" s="1"/>
  <c r="A6757" i="19"/>
  <c r="B6757" i="19"/>
  <c r="C6757" i="19"/>
  <c r="D6757" i="19"/>
  <c r="E6757" i="19"/>
  <c r="F6757" i="19"/>
  <c r="B6758" i="19"/>
  <c r="C6758" i="19"/>
  <c r="A6758" i="19" s="1"/>
  <c r="D6758" i="19"/>
  <c r="E6758" i="19"/>
  <c r="F6758" i="19" s="1"/>
  <c r="B6759" i="19"/>
  <c r="C6759" i="19"/>
  <c r="A6759" i="19" s="1"/>
  <c r="D6759" i="19"/>
  <c r="E6759" i="19"/>
  <c r="F6759" i="19" s="1"/>
  <c r="B6760" i="19"/>
  <c r="C6760" i="19"/>
  <c r="D6760" i="19"/>
  <c r="A6760" i="19" s="1"/>
  <c r="E6760" i="19"/>
  <c r="F6760" i="19"/>
  <c r="B6761" i="19"/>
  <c r="C6761" i="19"/>
  <c r="A6761" i="19" s="1"/>
  <c r="D6761" i="19"/>
  <c r="E6761" i="19"/>
  <c r="F6761" i="19"/>
  <c r="B6762" i="19"/>
  <c r="A6762" i="19" s="1"/>
  <c r="C6762" i="19"/>
  <c r="D6762" i="19"/>
  <c r="E6762" i="19"/>
  <c r="F6762" i="19" s="1"/>
  <c r="B6763" i="19"/>
  <c r="A6763" i="19" s="1"/>
  <c r="C6763" i="19"/>
  <c r="D6763" i="19"/>
  <c r="E6763" i="19"/>
  <c r="F6763" i="19" s="1"/>
  <c r="B6764" i="19"/>
  <c r="C6764" i="19"/>
  <c r="A6764" i="19" s="1"/>
  <c r="D6764" i="19"/>
  <c r="E6764" i="19"/>
  <c r="F6764" i="19" s="1"/>
  <c r="B6765" i="19"/>
  <c r="C6765" i="19"/>
  <c r="A6765" i="19" s="1"/>
  <c r="D6765" i="19"/>
  <c r="E6765" i="19"/>
  <c r="F6765" i="19" s="1"/>
  <c r="B6766" i="19"/>
  <c r="A6766" i="19" s="1"/>
  <c r="C6766" i="19"/>
  <c r="D6766" i="19"/>
  <c r="E6766" i="19"/>
  <c r="F6766" i="19" s="1"/>
  <c r="A6767" i="19"/>
  <c r="B6767" i="19"/>
  <c r="C6767" i="19"/>
  <c r="D6767" i="19"/>
  <c r="E6767" i="19"/>
  <c r="F6767" i="19" s="1"/>
  <c r="B6768" i="19"/>
  <c r="A6768" i="19" s="1"/>
  <c r="C6768" i="19"/>
  <c r="D6768" i="19"/>
  <c r="E6768" i="19"/>
  <c r="F6768" i="19"/>
  <c r="B6769" i="19"/>
  <c r="C6769" i="19"/>
  <c r="D6769" i="19"/>
  <c r="A6769" i="19" s="1"/>
  <c r="E6769" i="19"/>
  <c r="F6769" i="19"/>
  <c r="B6770" i="19"/>
  <c r="C6770" i="19"/>
  <c r="D6770" i="19"/>
  <c r="E6770" i="19"/>
  <c r="F6770" i="19" s="1"/>
  <c r="B6771" i="19"/>
  <c r="A6771" i="19" s="1"/>
  <c r="C6771" i="19"/>
  <c r="D6771" i="19"/>
  <c r="E6771" i="19"/>
  <c r="F6771" i="19" s="1"/>
  <c r="A6772" i="19"/>
  <c r="B6772" i="19"/>
  <c r="C6772" i="19"/>
  <c r="D6772" i="19"/>
  <c r="E6772" i="19"/>
  <c r="F6772" i="19" s="1"/>
  <c r="B6773" i="19"/>
  <c r="C6773" i="19"/>
  <c r="D6773" i="19"/>
  <c r="A6773" i="19" s="1"/>
  <c r="E6773" i="19"/>
  <c r="F6773" i="19" s="1"/>
  <c r="B6774" i="19"/>
  <c r="C6774" i="19"/>
  <c r="A6774" i="19" s="1"/>
  <c r="D6774" i="19"/>
  <c r="E6774" i="19"/>
  <c r="F6774" i="19" s="1"/>
  <c r="B6775" i="19"/>
  <c r="C6775" i="19"/>
  <c r="A6775" i="19" s="1"/>
  <c r="D6775" i="19"/>
  <c r="E6775" i="19"/>
  <c r="F6775" i="19" s="1"/>
  <c r="B6776" i="19"/>
  <c r="A6776" i="19" s="1"/>
  <c r="C6776" i="19"/>
  <c r="D6776" i="19"/>
  <c r="E6776" i="19"/>
  <c r="F6776" i="19"/>
  <c r="B6777" i="19"/>
  <c r="C6777" i="19"/>
  <c r="A6777" i="19" s="1"/>
  <c r="D6777" i="19"/>
  <c r="E6777" i="19"/>
  <c r="F6777" i="19" s="1"/>
  <c r="B6778" i="19"/>
  <c r="A6778" i="19" s="1"/>
  <c r="C6778" i="19"/>
  <c r="D6778" i="19"/>
  <c r="E6778" i="19"/>
  <c r="F6778" i="19"/>
  <c r="B6779" i="19"/>
  <c r="C6779" i="19"/>
  <c r="D6779" i="19"/>
  <c r="E6779" i="19"/>
  <c r="F6779" i="19" s="1"/>
  <c r="A6780" i="19"/>
  <c r="B6780" i="19"/>
  <c r="C6780" i="19"/>
  <c r="D6780" i="19"/>
  <c r="E6780" i="19"/>
  <c r="F6780" i="19" s="1"/>
  <c r="B6781" i="19"/>
  <c r="C6781" i="19"/>
  <c r="A6781" i="19" s="1"/>
  <c r="D6781" i="19"/>
  <c r="E6781" i="19"/>
  <c r="F6781" i="19"/>
  <c r="A6782" i="19"/>
  <c r="B6782" i="19"/>
  <c r="C6782" i="19"/>
  <c r="D6782" i="19"/>
  <c r="E6782" i="19"/>
  <c r="F6782" i="19" s="1"/>
  <c r="B6783" i="19"/>
  <c r="A6783" i="19" s="1"/>
  <c r="C6783" i="19"/>
  <c r="D6783" i="19"/>
  <c r="E6783" i="19"/>
  <c r="F6783" i="19" s="1"/>
  <c r="B6784" i="19"/>
  <c r="C6784" i="19"/>
  <c r="D6784" i="19"/>
  <c r="E6784" i="19"/>
  <c r="F6784" i="19"/>
  <c r="B6785" i="19"/>
  <c r="C6785" i="19"/>
  <c r="D6785" i="19"/>
  <c r="A6785" i="19" s="1"/>
  <c r="E6785" i="19"/>
  <c r="F6785" i="19"/>
  <c r="A6786" i="19"/>
  <c r="B6786" i="19"/>
  <c r="C6786" i="19"/>
  <c r="D6786" i="19"/>
  <c r="E6786" i="19"/>
  <c r="F6786" i="19"/>
  <c r="B6787" i="19"/>
  <c r="A6787" i="19" s="1"/>
  <c r="C6787" i="19"/>
  <c r="D6787" i="19"/>
  <c r="E6787" i="19"/>
  <c r="F6787" i="19" s="1"/>
  <c r="B6788" i="19"/>
  <c r="C6788" i="19"/>
  <c r="D6788" i="19"/>
  <c r="A6788" i="19" s="1"/>
  <c r="E6788" i="19"/>
  <c r="F6788" i="19"/>
  <c r="B6789" i="19"/>
  <c r="C6789" i="19"/>
  <c r="A6789" i="19" s="1"/>
  <c r="D6789" i="19"/>
  <c r="E6789" i="19"/>
  <c r="F6789" i="19"/>
  <c r="A6790" i="19"/>
  <c r="B6790" i="19"/>
  <c r="C6790" i="19"/>
  <c r="D6790" i="19"/>
  <c r="E6790" i="19"/>
  <c r="F6790" i="19" s="1"/>
  <c r="B6791" i="19"/>
  <c r="C6791" i="19"/>
  <c r="D6791" i="19"/>
  <c r="A6791" i="19" s="1"/>
  <c r="E6791" i="19"/>
  <c r="F6791" i="19" s="1"/>
  <c r="B6792" i="19"/>
  <c r="C6792" i="19"/>
  <c r="D6792" i="19"/>
  <c r="E6792" i="19"/>
  <c r="F6792" i="19" s="1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B6795" i="19"/>
  <c r="C6795" i="19"/>
  <c r="D6795" i="19"/>
  <c r="E6795" i="19"/>
  <c r="F6795" i="19" s="1"/>
  <c r="B6796" i="19"/>
  <c r="C6796" i="19"/>
  <c r="A6796" i="19" s="1"/>
  <c r="D6796" i="19"/>
  <c r="E6796" i="19"/>
  <c r="F6796" i="19" s="1"/>
  <c r="B6797" i="19"/>
  <c r="C6797" i="19"/>
  <c r="A6797" i="19" s="1"/>
  <c r="D6797" i="19"/>
  <c r="E6797" i="19"/>
  <c r="F6797" i="19" s="1"/>
  <c r="B6798" i="19"/>
  <c r="A6798" i="19" s="1"/>
  <c r="C6798" i="19"/>
  <c r="D6798" i="19"/>
  <c r="E6798" i="19"/>
  <c r="F6798" i="19" s="1"/>
  <c r="A6799" i="19"/>
  <c r="B6799" i="19"/>
  <c r="C6799" i="19"/>
  <c r="D6799" i="19"/>
  <c r="E6799" i="19"/>
  <c r="F6799" i="19" s="1"/>
  <c r="B6800" i="19"/>
  <c r="C6800" i="19"/>
  <c r="D6800" i="19"/>
  <c r="E6800" i="19"/>
  <c r="F6800" i="19"/>
  <c r="B6801" i="19"/>
  <c r="C6801" i="19"/>
  <c r="D6801" i="19"/>
  <c r="E6801" i="19"/>
  <c r="F6801" i="19"/>
  <c r="B6802" i="19"/>
  <c r="A6802" i="19" s="1"/>
  <c r="C6802" i="19"/>
  <c r="D6802" i="19"/>
  <c r="E6802" i="19"/>
  <c r="F6802" i="19" s="1"/>
  <c r="B6803" i="19"/>
  <c r="A6803" i="19" s="1"/>
  <c r="C6803" i="19"/>
  <c r="D6803" i="19"/>
  <c r="E6803" i="19"/>
  <c r="F6803" i="19" s="1"/>
  <c r="B6804" i="19"/>
  <c r="C6804" i="19"/>
  <c r="A6804" i="19" s="1"/>
  <c r="D6804" i="19"/>
  <c r="E6804" i="19"/>
  <c r="F6804" i="19" s="1"/>
  <c r="B6805" i="19"/>
  <c r="C6805" i="19"/>
  <c r="D6805" i="19"/>
  <c r="E6805" i="19"/>
  <c r="F6805" i="19" s="1"/>
  <c r="A6806" i="19"/>
  <c r="B6806" i="19"/>
  <c r="C6806" i="19"/>
  <c r="D6806" i="19"/>
  <c r="E6806" i="19"/>
  <c r="F6806" i="19" s="1"/>
  <c r="B6807" i="19"/>
  <c r="C6807" i="19"/>
  <c r="A6807" i="19" s="1"/>
  <c r="D6807" i="19"/>
  <c r="E6807" i="19"/>
  <c r="F6807" i="19" s="1"/>
  <c r="B6808" i="19"/>
  <c r="C6808" i="19"/>
  <c r="D6808" i="19"/>
  <c r="E6808" i="19"/>
  <c r="F6808" i="19"/>
  <c r="B6809" i="19"/>
  <c r="C6809" i="19"/>
  <c r="A6809" i="19" s="1"/>
  <c r="D6809" i="19"/>
  <c r="E6809" i="19"/>
  <c r="F6809" i="19"/>
  <c r="B6810" i="19"/>
  <c r="A6810" i="19" s="1"/>
  <c r="C6810" i="19"/>
  <c r="D6810" i="19"/>
  <c r="E6810" i="19"/>
  <c r="F6810" i="19"/>
  <c r="B6811" i="19"/>
  <c r="C6811" i="19"/>
  <c r="D6811" i="19"/>
  <c r="E6811" i="19"/>
  <c r="F6811" i="19" s="1"/>
  <c r="B6812" i="19"/>
  <c r="C6812" i="19"/>
  <c r="A6812" i="19" s="1"/>
  <c r="D6812" i="19"/>
  <c r="E6812" i="19"/>
  <c r="F6812" i="19" s="1"/>
  <c r="B6813" i="19"/>
  <c r="C6813" i="19"/>
  <c r="D6813" i="19"/>
  <c r="A6813" i="19" s="1"/>
  <c r="E6813" i="19"/>
  <c r="F6813" i="19"/>
  <c r="B6814" i="19"/>
  <c r="C6814" i="19"/>
  <c r="A6814" i="19" s="1"/>
  <c r="D6814" i="19"/>
  <c r="E6814" i="19"/>
  <c r="F6814" i="19"/>
  <c r="B6815" i="19"/>
  <c r="A6815" i="19" s="1"/>
  <c r="C6815" i="19"/>
  <c r="D6815" i="19"/>
  <c r="E6815" i="19"/>
  <c r="F6815" i="19" s="1"/>
  <c r="B6816" i="19"/>
  <c r="C6816" i="19"/>
  <c r="D6816" i="19"/>
  <c r="E6816" i="19"/>
  <c r="F6816" i="19"/>
  <c r="B6817" i="19"/>
  <c r="C6817" i="19"/>
  <c r="D6817" i="19"/>
  <c r="A6817" i="19" s="1"/>
  <c r="E6817" i="19"/>
  <c r="F6817" i="19" s="1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 s="1"/>
  <c r="B6820" i="19"/>
  <c r="C6820" i="19"/>
  <c r="A6820" i="19" s="1"/>
  <c r="D6820" i="19"/>
  <c r="E6820" i="19"/>
  <c r="F6820" i="19"/>
  <c r="A6821" i="19"/>
  <c r="B6821" i="19"/>
  <c r="C6821" i="19"/>
  <c r="D6821" i="19"/>
  <c r="E6821" i="19"/>
  <c r="F6821" i="19" s="1"/>
  <c r="B6822" i="19"/>
  <c r="A6822" i="19" s="1"/>
  <c r="C6822" i="19"/>
  <c r="D6822" i="19"/>
  <c r="E6822" i="19"/>
  <c r="F6822" i="19" s="1"/>
  <c r="B6823" i="19"/>
  <c r="A6823" i="19" s="1"/>
  <c r="C6823" i="19"/>
  <c r="D6823" i="19"/>
  <c r="E6823" i="19"/>
  <c r="F6823" i="19" s="1"/>
  <c r="B6824" i="19"/>
  <c r="A6824" i="19" s="1"/>
  <c r="C6824" i="19"/>
  <c r="D6824" i="19"/>
  <c r="E6824" i="19"/>
  <c r="F6824" i="19"/>
  <c r="A6825" i="19"/>
  <c r="B6825" i="19"/>
  <c r="C6825" i="19"/>
  <c r="D6825" i="19"/>
  <c r="E6825" i="19"/>
  <c r="F6825" i="19"/>
  <c r="B6826" i="19"/>
  <c r="C6826" i="19"/>
  <c r="D6826" i="19"/>
  <c r="E6826" i="19"/>
  <c r="F6826" i="19"/>
  <c r="B6827" i="19"/>
  <c r="A6827" i="19" s="1"/>
  <c r="C6827" i="19"/>
  <c r="D6827" i="19"/>
  <c r="E6827" i="19"/>
  <c r="F6827" i="19" s="1"/>
  <c r="B6828" i="19"/>
  <c r="C6828" i="19"/>
  <c r="A6828" i="19" s="1"/>
  <c r="D6828" i="19"/>
  <c r="E6828" i="19"/>
  <c r="F6828" i="19" s="1"/>
  <c r="A6829" i="19"/>
  <c r="B6829" i="19"/>
  <c r="C6829" i="19"/>
  <c r="D6829" i="19"/>
  <c r="E6829" i="19"/>
  <c r="F6829" i="19" s="1"/>
  <c r="B6830" i="19"/>
  <c r="A6830" i="19" s="1"/>
  <c r="C6830" i="19"/>
  <c r="D6830" i="19"/>
  <c r="E6830" i="19"/>
  <c r="F6830" i="19" s="1"/>
  <c r="B6831" i="19"/>
  <c r="C6831" i="19"/>
  <c r="A6831" i="19" s="1"/>
  <c r="D6831" i="19"/>
  <c r="E6831" i="19"/>
  <c r="F6831" i="19" s="1"/>
  <c r="B6832" i="19"/>
  <c r="C6832" i="19"/>
  <c r="D6832" i="19"/>
  <c r="E6832" i="19"/>
  <c r="F6832" i="19"/>
  <c r="B6833" i="19"/>
  <c r="C6833" i="19"/>
  <c r="D6833" i="19"/>
  <c r="A6833" i="19" s="1"/>
  <c r="E6833" i="19"/>
  <c r="F6833" i="19"/>
  <c r="B6834" i="19"/>
  <c r="C6834" i="19"/>
  <c r="D6834" i="19"/>
  <c r="E6834" i="19"/>
  <c r="F6834" i="19" s="1"/>
  <c r="B6835" i="19"/>
  <c r="A6835" i="19" s="1"/>
  <c r="C6835" i="19"/>
  <c r="D6835" i="19"/>
  <c r="E6835" i="19"/>
  <c r="F6835" i="19" s="1"/>
  <c r="A6836" i="19"/>
  <c r="B6836" i="19"/>
  <c r="C6836" i="19"/>
  <c r="D6836" i="19"/>
  <c r="E6836" i="19"/>
  <c r="F6836" i="19" s="1"/>
  <c r="B6837" i="19"/>
  <c r="C6837" i="19"/>
  <c r="D6837" i="19"/>
  <c r="A6837" i="19" s="1"/>
  <c r="E6837" i="19"/>
  <c r="F6837" i="19" s="1"/>
  <c r="B6838" i="19"/>
  <c r="C6838" i="19"/>
  <c r="A6838" i="19" s="1"/>
  <c r="D6838" i="19"/>
  <c r="E6838" i="19"/>
  <c r="F6838" i="19" s="1"/>
  <c r="A6839" i="19"/>
  <c r="B6839" i="19"/>
  <c r="C6839" i="19"/>
  <c r="D6839" i="19"/>
  <c r="E6839" i="19"/>
  <c r="F6839" i="19" s="1"/>
  <c r="B6840" i="19"/>
  <c r="A6840" i="19" s="1"/>
  <c r="C6840" i="19"/>
  <c r="D6840" i="19"/>
  <c r="E6840" i="19"/>
  <c r="F6840" i="19"/>
  <c r="B6841" i="19"/>
  <c r="C6841" i="19"/>
  <c r="A6841" i="19" s="1"/>
  <c r="D6841" i="19"/>
  <c r="E6841" i="19"/>
  <c r="F6841" i="19" s="1"/>
  <c r="B6842" i="19"/>
  <c r="A6842" i="19" s="1"/>
  <c r="C6842" i="19"/>
  <c r="D6842" i="19"/>
  <c r="E6842" i="19"/>
  <c r="F6842" i="19"/>
  <c r="A6843" i="19"/>
  <c r="B6843" i="19"/>
  <c r="C6843" i="19"/>
  <c r="D6843" i="19"/>
  <c r="E6843" i="19"/>
  <c r="F6843" i="19" s="1"/>
  <c r="B6844" i="19"/>
  <c r="C6844" i="19"/>
  <c r="D6844" i="19"/>
  <c r="A6844" i="19" s="1"/>
  <c r="E6844" i="19"/>
  <c r="F6844" i="19" s="1"/>
  <c r="B6845" i="19"/>
  <c r="C6845" i="19"/>
  <c r="D6845" i="19"/>
  <c r="E6845" i="19"/>
  <c r="F6845" i="19"/>
  <c r="A6846" i="19"/>
  <c r="B6846" i="19"/>
  <c r="C6846" i="19"/>
  <c r="D6846" i="19"/>
  <c r="E6846" i="19"/>
  <c r="F6846" i="19"/>
  <c r="B6847" i="19"/>
  <c r="A6847" i="19" s="1"/>
  <c r="C6847" i="19"/>
  <c r="D6847" i="19"/>
  <c r="E6847" i="19"/>
  <c r="F6847" i="19" s="1"/>
  <c r="B6848" i="19"/>
  <c r="A6848" i="19" s="1"/>
  <c r="C6848" i="19"/>
  <c r="D6848" i="19"/>
  <c r="E6848" i="19"/>
  <c r="F6848" i="19"/>
  <c r="B6849" i="19"/>
  <c r="C6849" i="19"/>
  <c r="D6849" i="19"/>
  <c r="A6849" i="19" s="1"/>
  <c r="E6849" i="19"/>
  <c r="F6849" i="19" s="1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 s="1"/>
  <c r="B6852" i="19"/>
  <c r="C6852" i="19"/>
  <c r="D6852" i="19"/>
  <c r="A6852" i="19" s="1"/>
  <c r="E6852" i="19"/>
  <c r="F6852" i="19"/>
  <c r="B6853" i="19"/>
  <c r="C6853" i="19"/>
  <c r="A6853" i="19" s="1"/>
  <c r="D6853" i="19"/>
  <c r="E6853" i="19"/>
  <c r="F6853" i="19"/>
  <c r="B6854" i="19"/>
  <c r="A6854" i="19" s="1"/>
  <c r="C6854" i="19"/>
  <c r="D6854" i="19"/>
  <c r="E6854" i="19"/>
  <c r="F6854" i="19" s="1"/>
  <c r="A6855" i="19"/>
  <c r="B6855" i="19"/>
  <c r="C6855" i="19"/>
  <c r="D6855" i="19"/>
  <c r="E6855" i="19"/>
  <c r="F6855" i="19" s="1"/>
  <c r="B6856" i="19"/>
  <c r="C6856" i="19"/>
  <c r="D6856" i="19"/>
  <c r="E6856" i="19"/>
  <c r="F6856" i="19" s="1"/>
  <c r="A6857" i="19"/>
  <c r="B6857" i="19"/>
  <c r="C6857" i="19"/>
  <c r="D6857" i="19"/>
  <c r="E6857" i="19"/>
  <c r="F6857" i="19"/>
  <c r="B6858" i="19"/>
  <c r="C6858" i="19"/>
  <c r="A6858" i="19" s="1"/>
  <c r="D6858" i="19"/>
  <c r="E6858" i="19"/>
  <c r="F6858" i="19"/>
  <c r="B6859" i="19"/>
  <c r="A6859" i="19" s="1"/>
  <c r="C6859" i="19"/>
  <c r="D6859" i="19"/>
  <c r="E6859" i="19"/>
  <c r="F6859" i="19" s="1"/>
  <c r="A6860" i="19"/>
  <c r="B6860" i="19"/>
  <c r="C6860" i="19"/>
  <c r="D6860" i="19"/>
  <c r="E6860" i="19"/>
  <c r="F6860" i="19" s="1"/>
  <c r="B6861" i="19"/>
  <c r="C6861" i="19"/>
  <c r="A6861" i="19" s="1"/>
  <c r="D6861" i="19"/>
  <c r="E6861" i="19"/>
  <c r="F6861" i="19" s="1"/>
  <c r="B6862" i="19"/>
  <c r="A6862" i="19" s="1"/>
  <c r="C6862" i="19"/>
  <c r="D6862" i="19"/>
  <c r="E6862" i="19"/>
  <c r="F6862" i="19" s="1"/>
  <c r="A6863" i="19"/>
  <c r="B6863" i="19"/>
  <c r="C6863" i="19"/>
  <c r="D6863" i="19"/>
  <c r="E6863" i="19"/>
  <c r="F6863" i="19" s="1"/>
  <c r="B6864" i="19"/>
  <c r="A6864" i="19" s="1"/>
  <c r="C6864" i="19"/>
  <c r="D6864" i="19"/>
  <c r="E6864" i="19"/>
  <c r="F6864" i="19"/>
  <c r="B6865" i="19"/>
  <c r="C6865" i="19"/>
  <c r="A6865" i="19" s="1"/>
  <c r="D6865" i="19"/>
  <c r="E6865" i="19"/>
  <c r="F6865" i="19"/>
  <c r="B6866" i="19"/>
  <c r="C6866" i="19"/>
  <c r="D6866" i="19"/>
  <c r="E6866" i="19"/>
  <c r="F6866" i="19"/>
  <c r="B6867" i="19"/>
  <c r="A6867" i="19" s="1"/>
  <c r="C6867" i="19"/>
  <c r="D6867" i="19"/>
  <c r="E6867" i="19"/>
  <c r="F6867" i="19" s="1"/>
  <c r="A6868" i="19"/>
  <c r="B6868" i="19"/>
  <c r="C6868" i="19"/>
  <c r="D6868" i="19"/>
  <c r="E6868" i="19"/>
  <c r="F6868" i="19" s="1"/>
  <c r="B6869" i="19"/>
  <c r="C6869" i="19"/>
  <c r="D6869" i="19"/>
  <c r="E6869" i="19"/>
  <c r="F6869" i="19" s="1"/>
  <c r="B6870" i="19"/>
  <c r="C6870" i="19"/>
  <c r="A6870" i="19" s="1"/>
  <c r="D6870" i="19"/>
  <c r="E6870" i="19"/>
  <c r="F6870" i="19" s="1"/>
  <c r="B6871" i="19"/>
  <c r="C6871" i="19"/>
  <c r="A6871" i="19" s="1"/>
  <c r="D6871" i="19"/>
  <c r="E6871" i="19"/>
  <c r="F6871" i="19" s="1"/>
  <c r="B6872" i="19"/>
  <c r="A6872" i="19" s="1"/>
  <c r="C6872" i="19"/>
  <c r="D6872" i="19"/>
  <c r="E6872" i="19"/>
  <c r="F6872" i="19"/>
  <c r="B6873" i="19"/>
  <c r="C6873" i="19"/>
  <c r="A6873" i="19" s="1"/>
  <c r="D6873" i="19"/>
  <c r="E6873" i="19"/>
  <c r="F6873" i="19" s="1"/>
  <c r="B6874" i="19"/>
  <c r="A6874" i="19" s="1"/>
  <c r="C6874" i="19"/>
  <c r="D6874" i="19"/>
  <c r="E6874" i="19"/>
  <c r="F6874" i="19"/>
  <c r="B6875" i="19"/>
  <c r="C6875" i="19"/>
  <c r="D6875" i="19"/>
  <c r="E6875" i="19"/>
  <c r="F6875" i="19" s="1"/>
  <c r="A6876" i="19"/>
  <c r="B6876" i="19"/>
  <c r="C6876" i="19"/>
  <c r="D6876" i="19"/>
  <c r="E6876" i="19"/>
  <c r="F6876" i="19" s="1"/>
  <c r="B6877" i="19"/>
  <c r="C6877" i="19"/>
  <c r="D6877" i="19"/>
  <c r="A6877" i="19" s="1"/>
  <c r="E6877" i="19"/>
  <c r="F6877" i="19" s="1"/>
  <c r="B6878" i="19"/>
  <c r="C6878" i="19"/>
  <c r="A6878" i="19" s="1"/>
  <c r="D6878" i="19"/>
  <c r="E6878" i="19"/>
  <c r="F6878" i="19"/>
  <c r="A6879" i="19"/>
  <c r="B6879" i="19"/>
  <c r="C6879" i="19"/>
  <c r="D6879" i="19"/>
  <c r="E6879" i="19"/>
  <c r="F6879" i="19" s="1"/>
  <c r="B6880" i="19"/>
  <c r="C6880" i="19"/>
  <c r="D6880" i="19"/>
  <c r="E6880" i="19"/>
  <c r="F6880" i="19" s="1"/>
  <c r="B6881" i="19"/>
  <c r="C6881" i="19"/>
  <c r="D6881" i="19"/>
  <c r="A6881" i="19" s="1"/>
  <c r="E6881" i="19"/>
  <c r="F6881" i="19" s="1"/>
  <c r="B6882" i="19"/>
  <c r="A6882" i="19" s="1"/>
  <c r="C6882" i="19"/>
  <c r="D6882" i="19"/>
  <c r="E6882" i="19"/>
  <c r="F6882" i="19"/>
  <c r="B6883" i="19"/>
  <c r="C6883" i="19"/>
  <c r="D6883" i="19"/>
  <c r="A6883" i="19" s="1"/>
  <c r="E6883" i="19"/>
  <c r="F6883" i="19" s="1"/>
  <c r="B6884" i="19"/>
  <c r="C6884" i="19"/>
  <c r="D6884" i="19"/>
  <c r="E6884" i="19"/>
  <c r="F6884" i="19"/>
  <c r="A6885" i="19"/>
  <c r="B6885" i="19"/>
  <c r="C6885" i="19"/>
  <c r="D6885" i="19"/>
  <c r="E6885" i="19"/>
  <c r="F6885" i="19"/>
  <c r="B6886" i="19"/>
  <c r="A6886" i="19" s="1"/>
  <c r="C6886" i="19"/>
  <c r="D6886" i="19"/>
  <c r="E6886" i="19"/>
  <c r="F6886" i="19" s="1"/>
  <c r="A6887" i="19"/>
  <c r="B6887" i="19"/>
  <c r="C6887" i="19"/>
  <c r="D6887" i="19"/>
  <c r="E6887" i="19"/>
  <c r="F6887" i="19" s="1"/>
  <c r="B6888" i="19"/>
  <c r="A6888" i="19" s="1"/>
  <c r="C6888" i="19"/>
  <c r="D6888" i="19"/>
  <c r="E6888" i="19"/>
  <c r="F6888" i="19" s="1"/>
  <c r="A6889" i="19"/>
  <c r="B6889" i="19"/>
  <c r="C6889" i="19"/>
  <c r="D6889" i="19"/>
  <c r="E6889" i="19"/>
  <c r="F6889" i="19"/>
  <c r="B6890" i="19"/>
  <c r="C6890" i="19"/>
  <c r="A6890" i="19" s="1"/>
  <c r="D6890" i="19"/>
  <c r="E6890" i="19"/>
  <c r="F6890" i="19"/>
  <c r="B6891" i="19"/>
  <c r="C6891" i="19"/>
  <c r="D6891" i="19"/>
  <c r="E6891" i="19"/>
  <c r="F6891" i="19" s="1"/>
  <c r="A6892" i="19"/>
  <c r="B6892" i="19"/>
  <c r="C6892" i="19"/>
  <c r="D6892" i="19"/>
  <c r="E6892" i="19"/>
  <c r="F6892" i="19" s="1"/>
  <c r="B6893" i="19"/>
  <c r="C6893" i="19"/>
  <c r="A6893" i="19" s="1"/>
  <c r="D6893" i="19"/>
  <c r="E6893" i="19"/>
  <c r="F6893" i="19" s="1"/>
  <c r="B6894" i="19"/>
  <c r="A6894" i="19" s="1"/>
  <c r="C6894" i="19"/>
  <c r="D6894" i="19"/>
  <c r="E6894" i="19"/>
  <c r="F6894" i="19" s="1"/>
  <c r="A6895" i="19"/>
  <c r="B6895" i="19"/>
  <c r="C6895" i="19"/>
  <c r="D6895" i="19"/>
  <c r="E6895" i="19"/>
  <c r="F6895" i="19" s="1"/>
  <c r="B6896" i="19"/>
  <c r="C6896" i="19"/>
  <c r="D6896" i="19"/>
  <c r="E6896" i="19"/>
  <c r="F6896" i="19"/>
  <c r="B6897" i="19"/>
  <c r="C6897" i="19"/>
  <c r="D6897" i="19"/>
  <c r="A6897" i="19" s="1"/>
  <c r="E6897" i="19"/>
  <c r="F6897" i="19"/>
  <c r="B6898" i="19"/>
  <c r="C6898" i="19"/>
  <c r="D6898" i="19"/>
  <c r="E6898" i="19"/>
  <c r="F6898" i="19" s="1"/>
  <c r="B6899" i="19"/>
  <c r="A6899" i="19" s="1"/>
  <c r="C6899" i="19"/>
  <c r="D6899" i="19"/>
  <c r="E6899" i="19"/>
  <c r="F6899" i="19" s="1"/>
  <c r="A6900" i="19"/>
  <c r="B6900" i="19"/>
  <c r="C6900" i="19"/>
  <c r="D6900" i="19"/>
  <c r="E6900" i="19"/>
  <c r="F6900" i="19" s="1"/>
  <c r="B6901" i="19"/>
  <c r="C6901" i="19"/>
  <c r="D6901" i="19"/>
  <c r="A6901" i="19" s="1"/>
  <c r="E6901" i="19"/>
  <c r="F6901" i="19" s="1"/>
  <c r="A6902" i="19"/>
  <c r="B6902" i="19"/>
  <c r="C6902" i="19"/>
  <c r="D6902" i="19"/>
  <c r="E6902" i="19"/>
  <c r="F6902" i="19" s="1"/>
  <c r="B6903" i="19"/>
  <c r="C6903" i="19"/>
  <c r="A6903" i="19" s="1"/>
  <c r="D6903" i="19"/>
  <c r="E6903" i="19"/>
  <c r="F6903" i="19" s="1"/>
  <c r="B6904" i="19"/>
  <c r="A6904" i="19" s="1"/>
  <c r="C6904" i="19"/>
  <c r="D6904" i="19"/>
  <c r="E6904" i="19"/>
  <c r="F6904" i="19"/>
  <c r="B6905" i="19"/>
  <c r="C6905" i="19"/>
  <c r="D6905" i="19"/>
  <c r="E6905" i="19"/>
  <c r="F6905" i="19" s="1"/>
  <c r="B6906" i="19"/>
  <c r="A6906" i="19" s="1"/>
  <c r="C6906" i="19"/>
  <c r="D6906" i="19"/>
  <c r="E6906" i="19"/>
  <c r="F6906" i="19"/>
  <c r="B6907" i="19"/>
  <c r="A6907" i="19" s="1"/>
  <c r="C6907" i="19"/>
  <c r="D6907" i="19"/>
  <c r="E6907" i="19"/>
  <c r="F6907" i="19"/>
  <c r="B6908" i="19"/>
  <c r="C6908" i="19"/>
  <c r="D6908" i="19"/>
  <c r="E6908" i="19"/>
  <c r="F6908" i="19"/>
  <c r="B6909" i="19"/>
  <c r="C6909" i="19"/>
  <c r="D6909" i="19"/>
  <c r="E6909" i="19"/>
  <c r="F6909" i="19" s="1"/>
  <c r="B6910" i="19"/>
  <c r="A6910" i="19" s="1"/>
  <c r="C6910" i="19"/>
  <c r="D6910" i="19"/>
  <c r="E6910" i="19"/>
  <c r="F6910" i="19"/>
  <c r="B6911" i="19"/>
  <c r="A6911" i="19" s="1"/>
  <c r="C6911" i="19"/>
  <c r="D6911" i="19"/>
  <c r="E6911" i="19"/>
  <c r="F6911" i="19"/>
  <c r="A6912" i="19"/>
  <c r="B6912" i="19"/>
  <c r="C6912" i="19"/>
  <c r="D6912" i="19"/>
  <c r="E6912" i="19"/>
  <c r="F6912" i="19"/>
  <c r="B6913" i="19"/>
  <c r="C6913" i="19"/>
  <c r="D6913" i="19"/>
  <c r="E6913" i="19"/>
  <c r="F6913" i="19" s="1"/>
  <c r="B6914" i="19"/>
  <c r="A6914" i="19" s="1"/>
  <c r="C6914" i="19"/>
  <c r="D6914" i="19"/>
  <c r="E6914" i="19"/>
  <c r="F6914" i="19"/>
  <c r="B6915" i="19"/>
  <c r="A6915" i="19" s="1"/>
  <c r="C6915" i="19"/>
  <c r="D6915" i="19"/>
  <c r="E6915" i="19"/>
  <c r="F6915" i="19"/>
  <c r="B6916" i="19"/>
  <c r="C6916" i="19"/>
  <c r="D6916" i="19"/>
  <c r="E6916" i="19"/>
  <c r="F6916" i="19"/>
  <c r="B6917" i="19"/>
  <c r="C6917" i="19"/>
  <c r="D6917" i="19"/>
  <c r="E6917" i="19"/>
  <c r="F6917" i="19"/>
  <c r="B6918" i="19"/>
  <c r="A6918" i="19" s="1"/>
  <c r="C6918" i="19"/>
  <c r="D6918" i="19"/>
  <c r="E6918" i="19"/>
  <c r="F6918" i="19"/>
  <c r="B6919" i="19"/>
  <c r="C6919" i="19"/>
  <c r="D6919" i="19"/>
  <c r="E6919" i="19"/>
  <c r="F6919" i="19"/>
  <c r="B6920" i="19"/>
  <c r="C6920" i="19"/>
  <c r="D6920" i="19"/>
  <c r="E6920" i="19"/>
  <c r="F6920" i="19"/>
  <c r="B6921" i="19"/>
  <c r="C6921" i="19"/>
  <c r="D6921" i="19"/>
  <c r="E6921" i="19"/>
  <c r="F6921" i="19" s="1"/>
  <c r="B6922" i="19"/>
  <c r="A6922" i="19" s="1"/>
  <c r="C6922" i="19"/>
  <c r="D6922" i="19"/>
  <c r="E6922" i="19"/>
  <c r="F6922" i="19"/>
  <c r="B6923" i="19"/>
  <c r="A6923" i="19" s="1"/>
  <c r="C6923" i="19"/>
  <c r="D6923" i="19"/>
  <c r="E6923" i="19"/>
  <c r="F6923" i="19"/>
  <c r="B6924" i="19"/>
  <c r="C6924" i="19"/>
  <c r="D6924" i="19"/>
  <c r="E6924" i="19"/>
  <c r="F6924" i="19"/>
  <c r="B6925" i="19"/>
  <c r="C6925" i="19"/>
  <c r="D6925" i="19"/>
  <c r="E6925" i="19"/>
  <c r="F6925" i="19" s="1"/>
  <c r="B6926" i="19"/>
  <c r="C6926" i="19"/>
  <c r="D6926" i="19"/>
  <c r="E6926" i="19"/>
  <c r="F6926" i="19" s="1"/>
  <c r="B6927" i="19"/>
  <c r="A6927" i="19" s="1"/>
  <c r="C6927" i="19"/>
  <c r="D6927" i="19"/>
  <c r="E6927" i="19"/>
  <c r="F6927" i="19"/>
  <c r="A6928" i="19"/>
  <c r="B6928" i="19"/>
  <c r="C6928" i="19"/>
  <c r="D6928" i="19"/>
  <c r="E6928" i="19"/>
  <c r="F6928" i="19"/>
  <c r="B6929" i="19"/>
  <c r="C6929" i="19"/>
  <c r="D6929" i="19"/>
  <c r="E6929" i="19"/>
  <c r="F6929" i="19" s="1"/>
  <c r="B6930" i="19"/>
  <c r="C6930" i="19"/>
  <c r="D6930" i="19"/>
  <c r="E6930" i="19"/>
  <c r="F6930" i="19"/>
  <c r="B6931" i="19"/>
  <c r="A6931" i="19" s="1"/>
  <c r="C6931" i="19"/>
  <c r="D6931" i="19"/>
  <c r="E6931" i="19"/>
  <c r="F6931" i="19"/>
  <c r="B6932" i="19"/>
  <c r="C6932" i="19"/>
  <c r="D6932" i="19"/>
  <c r="E6932" i="19"/>
  <c r="F6932" i="19"/>
  <c r="B6933" i="19"/>
  <c r="C6933" i="19"/>
  <c r="D6933" i="19"/>
  <c r="E6933" i="19"/>
  <c r="F6933" i="19"/>
  <c r="B6934" i="19"/>
  <c r="C6934" i="19"/>
  <c r="D6934" i="19"/>
  <c r="E6934" i="19"/>
  <c r="F6934" i="19"/>
  <c r="B6935" i="19"/>
  <c r="A6935" i="19" s="1"/>
  <c r="C6935" i="19"/>
  <c r="D6935" i="19"/>
  <c r="E6935" i="19"/>
  <c r="F6935" i="19"/>
  <c r="B6936" i="19"/>
  <c r="A6936" i="19" s="1"/>
  <c r="C6936" i="19"/>
  <c r="D6936" i="19"/>
  <c r="E6936" i="19"/>
  <c r="F6936" i="19"/>
  <c r="B6937" i="19"/>
  <c r="C6937" i="19"/>
  <c r="D6937" i="19"/>
  <c r="E6937" i="19"/>
  <c r="F6937" i="19" s="1"/>
  <c r="B6938" i="19"/>
  <c r="C6938" i="19"/>
  <c r="D6938" i="19"/>
  <c r="E6938" i="19"/>
  <c r="F6938" i="19"/>
  <c r="B6939" i="19"/>
  <c r="C6939" i="19"/>
  <c r="D6939" i="19"/>
  <c r="E6939" i="19"/>
  <c r="F6939" i="19"/>
  <c r="B6940" i="19"/>
  <c r="A6940" i="19" s="1"/>
  <c r="C6940" i="19"/>
  <c r="D6940" i="19"/>
  <c r="E6940" i="19"/>
  <c r="F6940" i="19"/>
  <c r="B6941" i="19"/>
  <c r="A6941" i="19" s="1"/>
  <c r="C6941" i="19"/>
  <c r="D6941" i="19"/>
  <c r="E6941" i="19"/>
  <c r="F6941" i="19" s="1"/>
  <c r="B6942" i="19"/>
  <c r="C6942" i="19"/>
  <c r="D6942" i="19"/>
  <c r="E6942" i="19"/>
  <c r="F6942" i="19" s="1"/>
  <c r="B6943" i="19"/>
  <c r="C6943" i="19"/>
  <c r="D6943" i="19"/>
  <c r="E6943" i="19"/>
  <c r="F6943" i="19"/>
  <c r="B6944" i="19"/>
  <c r="A6944" i="19" s="1"/>
  <c r="C6944" i="19"/>
  <c r="D6944" i="19"/>
  <c r="E6944" i="19"/>
  <c r="F6944" i="19"/>
  <c r="B6945" i="19"/>
  <c r="C6945" i="19"/>
  <c r="D6945" i="19"/>
  <c r="E6945" i="19"/>
  <c r="F6945" i="19" s="1"/>
  <c r="B6946" i="19"/>
  <c r="A6946" i="19" s="1"/>
  <c r="C6946" i="19"/>
  <c r="D6946" i="19"/>
  <c r="E6946" i="19"/>
  <c r="F6946" i="19"/>
  <c r="B6947" i="19"/>
  <c r="C6947" i="19"/>
  <c r="D6947" i="19"/>
  <c r="E6947" i="19"/>
  <c r="F6947" i="19"/>
  <c r="B6948" i="19"/>
  <c r="A6948" i="19" s="1"/>
  <c r="C6948" i="19"/>
  <c r="D6948" i="19"/>
  <c r="E6948" i="19"/>
  <c r="F6948" i="19"/>
  <c r="B6949" i="19"/>
  <c r="C6949" i="19"/>
  <c r="D6949" i="19"/>
  <c r="E6949" i="19"/>
  <c r="F6949" i="19" s="1"/>
  <c r="B6950" i="19"/>
  <c r="C6950" i="19"/>
  <c r="D6950" i="19"/>
  <c r="E6950" i="19"/>
  <c r="F6950" i="19"/>
  <c r="B6951" i="19"/>
  <c r="A6951" i="19" s="1"/>
  <c r="C6951" i="19"/>
  <c r="D6951" i="19"/>
  <c r="E6951" i="19"/>
  <c r="F6951" i="19"/>
  <c r="B6952" i="19"/>
  <c r="A6952" i="19" s="1"/>
  <c r="C6952" i="19"/>
  <c r="D6952" i="19"/>
  <c r="E6952" i="19"/>
  <c r="F6952" i="19"/>
  <c r="B6953" i="19"/>
  <c r="C6953" i="19"/>
  <c r="D6953" i="19"/>
  <c r="E6953" i="19"/>
  <c r="F6953" i="19" s="1"/>
  <c r="B6954" i="19"/>
  <c r="A6954" i="19" s="1"/>
  <c r="C6954" i="19"/>
  <c r="D6954" i="19"/>
  <c r="E6954" i="19"/>
  <c r="F6954" i="19"/>
  <c r="B6955" i="19"/>
  <c r="C6955" i="19"/>
  <c r="D6955" i="19"/>
  <c r="E6955" i="19"/>
  <c r="F6955" i="19"/>
  <c r="B6956" i="19"/>
  <c r="A6956" i="19" s="1"/>
  <c r="C6956" i="19"/>
  <c r="D6956" i="19"/>
  <c r="E6956" i="19"/>
  <c r="F6956" i="19"/>
  <c r="B6957" i="19"/>
  <c r="A6957" i="19" s="1"/>
  <c r="C6957" i="19"/>
  <c r="D6957" i="19"/>
  <c r="E6957" i="19"/>
  <c r="F6957" i="19" s="1"/>
  <c r="B6958" i="19"/>
  <c r="A6958" i="19" s="1"/>
  <c r="C6958" i="19"/>
  <c r="D6958" i="19"/>
  <c r="E6958" i="19"/>
  <c r="F6958" i="19"/>
  <c r="B6959" i="19"/>
  <c r="A6959" i="19" s="1"/>
  <c r="C6959" i="19"/>
  <c r="D6959" i="19"/>
  <c r="E6959" i="19"/>
  <c r="F6959" i="19"/>
  <c r="B6960" i="19"/>
  <c r="A6960" i="19" s="1"/>
  <c r="C6960" i="19"/>
  <c r="D6960" i="19"/>
  <c r="E6960" i="19"/>
  <c r="F6960" i="19"/>
  <c r="B6961" i="19"/>
  <c r="C6961" i="19"/>
  <c r="D6961" i="19"/>
  <c r="E6961" i="19"/>
  <c r="F6961" i="19" s="1"/>
  <c r="B6962" i="19"/>
  <c r="A6962" i="19" s="1"/>
  <c r="C6962" i="19"/>
  <c r="D6962" i="19"/>
  <c r="E6962" i="19"/>
  <c r="F6962" i="19"/>
  <c r="B6963" i="19"/>
  <c r="C6963" i="19"/>
  <c r="D6963" i="19"/>
  <c r="E6963" i="19"/>
  <c r="F6963" i="19"/>
  <c r="B6964" i="19"/>
  <c r="C6964" i="19"/>
  <c r="D6964" i="19"/>
  <c r="E6964" i="19"/>
  <c r="F6964" i="19"/>
  <c r="B6965" i="19"/>
  <c r="C6965" i="19"/>
  <c r="D6965" i="19"/>
  <c r="E6965" i="19"/>
  <c r="F6965" i="19"/>
  <c r="B6966" i="19"/>
  <c r="C6966" i="19"/>
  <c r="D6966" i="19"/>
  <c r="E6966" i="19"/>
  <c r="F6966" i="19"/>
  <c r="B6967" i="19"/>
  <c r="C6967" i="19"/>
  <c r="D6967" i="19"/>
  <c r="E6967" i="19"/>
  <c r="F6967" i="19"/>
  <c r="B6968" i="19"/>
  <c r="A6968" i="19" s="1"/>
  <c r="C6968" i="19"/>
  <c r="D6968" i="19"/>
  <c r="E6968" i="19"/>
  <c r="F6968" i="19"/>
  <c r="B6969" i="19"/>
  <c r="C6969" i="19"/>
  <c r="D6969" i="19"/>
  <c r="E6969" i="19"/>
  <c r="F6969" i="19" s="1"/>
  <c r="B6970" i="19"/>
  <c r="A6970" i="19" s="1"/>
  <c r="C6970" i="19"/>
  <c r="D6970" i="19"/>
  <c r="E6970" i="19"/>
  <c r="F6970" i="19"/>
  <c r="B6971" i="19"/>
  <c r="C6971" i="19"/>
  <c r="D6971" i="19"/>
  <c r="E6971" i="19"/>
  <c r="F6971" i="19"/>
  <c r="B6972" i="19"/>
  <c r="C6972" i="19"/>
  <c r="D6972" i="19"/>
  <c r="E6972" i="19"/>
  <c r="F6972" i="19"/>
  <c r="B6973" i="19"/>
  <c r="C6973" i="19"/>
  <c r="D6973" i="19"/>
  <c r="E6973" i="19"/>
  <c r="F6973" i="19" s="1"/>
  <c r="B6974" i="19"/>
  <c r="A6974" i="19" s="1"/>
  <c r="C6974" i="19"/>
  <c r="D6974" i="19"/>
  <c r="E6974" i="19"/>
  <c r="F6974" i="19"/>
  <c r="B6975" i="19"/>
  <c r="A6975" i="19" s="1"/>
  <c r="C6975" i="19"/>
  <c r="D6975" i="19"/>
  <c r="E6975" i="19"/>
  <c r="F6975" i="19"/>
  <c r="B6976" i="19"/>
  <c r="C6976" i="19"/>
  <c r="D6976" i="19"/>
  <c r="E6976" i="19"/>
  <c r="F6976" i="19"/>
  <c r="B6977" i="19"/>
  <c r="C6977" i="19"/>
  <c r="D6977" i="19"/>
  <c r="E6977" i="19"/>
  <c r="F6977" i="19" s="1"/>
  <c r="B6978" i="19"/>
  <c r="C6978" i="19"/>
  <c r="D6978" i="19"/>
  <c r="E6978" i="19"/>
  <c r="F6978" i="19"/>
  <c r="B6979" i="19"/>
  <c r="C6979" i="19"/>
  <c r="D6979" i="19"/>
  <c r="A6979" i="19" s="1"/>
  <c r="E6979" i="19"/>
  <c r="F6979" i="19"/>
  <c r="B6980" i="19"/>
  <c r="C6980" i="19"/>
  <c r="D6980" i="19"/>
  <c r="E6980" i="19"/>
  <c r="F6980" i="19"/>
  <c r="B6981" i="19"/>
  <c r="C6981" i="19"/>
  <c r="D6981" i="19"/>
  <c r="E6981" i="19"/>
  <c r="F6981" i="19"/>
  <c r="B6982" i="19"/>
  <c r="A6982" i="19" s="1"/>
  <c r="C6982" i="19"/>
  <c r="D6982" i="19"/>
  <c r="E6982" i="19"/>
  <c r="F6982" i="19"/>
  <c r="B6983" i="19"/>
  <c r="A6983" i="19" s="1"/>
  <c r="C6983" i="19"/>
  <c r="D6983" i="19"/>
  <c r="E6983" i="19"/>
  <c r="F6983" i="19"/>
  <c r="B6984" i="19"/>
  <c r="C6984" i="19"/>
  <c r="D6984" i="19"/>
  <c r="E6984" i="19"/>
  <c r="F6984" i="19"/>
  <c r="B6985" i="19"/>
  <c r="C6985" i="19"/>
  <c r="D6985" i="19"/>
  <c r="E6985" i="19"/>
  <c r="F6985" i="19" s="1"/>
  <c r="B6986" i="19"/>
  <c r="C6986" i="19"/>
  <c r="D6986" i="19"/>
  <c r="E6986" i="19"/>
  <c r="F6986" i="19"/>
  <c r="B6987" i="19"/>
  <c r="A6987" i="19" s="1"/>
  <c r="C6987" i="19"/>
  <c r="D6987" i="19"/>
  <c r="E6987" i="19"/>
  <c r="F6987" i="19"/>
  <c r="B6988" i="19"/>
  <c r="A6988" i="19" s="1"/>
  <c r="C6988" i="19"/>
  <c r="D6988" i="19"/>
  <c r="E6988" i="19"/>
  <c r="F6988" i="19"/>
  <c r="B6989" i="19"/>
  <c r="C6989" i="19"/>
  <c r="D6989" i="19"/>
  <c r="E6989" i="19"/>
  <c r="F6989" i="19" s="1"/>
  <c r="B6990" i="19"/>
  <c r="C6990" i="19"/>
  <c r="D6990" i="19"/>
  <c r="E6990" i="19"/>
  <c r="F6990" i="19"/>
  <c r="B6991" i="19"/>
  <c r="C6991" i="19"/>
  <c r="D6991" i="19"/>
  <c r="E6991" i="19"/>
  <c r="F6991" i="19"/>
  <c r="B6992" i="19"/>
  <c r="C6992" i="19"/>
  <c r="D6992" i="19"/>
  <c r="A6992" i="19" s="1"/>
  <c r="E6992" i="19"/>
  <c r="F6992" i="19"/>
  <c r="B6993" i="19"/>
  <c r="C6993" i="19"/>
  <c r="D6993" i="19"/>
  <c r="E6993" i="19"/>
  <c r="F6993" i="19" s="1"/>
  <c r="B6994" i="19"/>
  <c r="C6994" i="19"/>
  <c r="D6994" i="19"/>
  <c r="E6994" i="19"/>
  <c r="F6994" i="19"/>
  <c r="B6995" i="19"/>
  <c r="A6995" i="19" s="1"/>
  <c r="C6995" i="19"/>
  <c r="D6995" i="19"/>
  <c r="E6995" i="19"/>
  <c r="F6995" i="19"/>
  <c r="B6996" i="19"/>
  <c r="A6996" i="19" s="1"/>
  <c r="C6996" i="19"/>
  <c r="D6996" i="19"/>
  <c r="E6996" i="19"/>
  <c r="F6996" i="19"/>
  <c r="B6997" i="19"/>
  <c r="C6997" i="19"/>
  <c r="D6997" i="19"/>
  <c r="E6997" i="19"/>
  <c r="F6997" i="19" s="1"/>
  <c r="B6998" i="19"/>
  <c r="A6998" i="19" s="1"/>
  <c r="C6998" i="19"/>
  <c r="D6998" i="19"/>
  <c r="E6998" i="19"/>
  <c r="F6998" i="19"/>
  <c r="B6999" i="19"/>
  <c r="A6999" i="19" s="1"/>
  <c r="C6999" i="19"/>
  <c r="D6999" i="19"/>
  <c r="E6999" i="19"/>
  <c r="F6999" i="19"/>
  <c r="B7000" i="19"/>
  <c r="C7000" i="19"/>
  <c r="D7000" i="19"/>
  <c r="E7000" i="19"/>
  <c r="F7000" i="19"/>
  <c r="B7001" i="19"/>
  <c r="C7001" i="19"/>
  <c r="D7001" i="19"/>
  <c r="E7001" i="19"/>
  <c r="F7001" i="19" s="1"/>
  <c r="B7002" i="19"/>
  <c r="C7002" i="19"/>
  <c r="D7002" i="19"/>
  <c r="E7002" i="19"/>
  <c r="F7002" i="19"/>
  <c r="B7003" i="19"/>
  <c r="A7003" i="19" s="1"/>
  <c r="C7003" i="19"/>
  <c r="D7003" i="19"/>
  <c r="E7003" i="19"/>
  <c r="F7003" i="19"/>
  <c r="B7004" i="19"/>
  <c r="A7004" i="19" s="1"/>
  <c r="C7004" i="19"/>
  <c r="D7004" i="19"/>
  <c r="E7004" i="19"/>
  <c r="F7004" i="19"/>
  <c r="B7005" i="19"/>
  <c r="C7005" i="19"/>
  <c r="D7005" i="19"/>
  <c r="E7005" i="19"/>
  <c r="F7005" i="19" s="1"/>
  <c r="B7006" i="19"/>
  <c r="A7006" i="19" s="1"/>
  <c r="C7006" i="19"/>
  <c r="D7006" i="19"/>
  <c r="E7006" i="19"/>
  <c r="F7006" i="19" s="1"/>
  <c r="B7007" i="19"/>
  <c r="C7007" i="19"/>
  <c r="D7007" i="19"/>
  <c r="E7007" i="19"/>
  <c r="F7007" i="19"/>
  <c r="B7008" i="19"/>
  <c r="A7008" i="19" s="1"/>
  <c r="C7008" i="19"/>
  <c r="D7008" i="19"/>
  <c r="E7008" i="19"/>
  <c r="F7008" i="19"/>
  <c r="B7009" i="19"/>
  <c r="C7009" i="19"/>
  <c r="D7009" i="19"/>
  <c r="E7009" i="19"/>
  <c r="F7009" i="19" s="1"/>
  <c r="B7010" i="19"/>
  <c r="C7010" i="19"/>
  <c r="D7010" i="19"/>
  <c r="E7010" i="19"/>
  <c r="F7010" i="19"/>
  <c r="B7011" i="19"/>
  <c r="A7011" i="19" s="1"/>
  <c r="C7011" i="19"/>
  <c r="D7011" i="19"/>
  <c r="E7011" i="19"/>
  <c r="F7011" i="19"/>
  <c r="B7012" i="19"/>
  <c r="A7012" i="19" s="1"/>
  <c r="C7012" i="19"/>
  <c r="D7012" i="19"/>
  <c r="E7012" i="19"/>
  <c r="F7012" i="19"/>
  <c r="B7013" i="19"/>
  <c r="C7013" i="19"/>
  <c r="D7013" i="19"/>
  <c r="E7013" i="19"/>
  <c r="F7013" i="19" s="1"/>
  <c r="B7014" i="19"/>
  <c r="C7014" i="19"/>
  <c r="D7014" i="19"/>
  <c r="E7014" i="19"/>
  <c r="F7014" i="19"/>
  <c r="B7015" i="19"/>
  <c r="A7015" i="19" s="1"/>
  <c r="C7015" i="19"/>
  <c r="D7015" i="19"/>
  <c r="E7015" i="19"/>
  <c r="F7015" i="19"/>
  <c r="B7016" i="19"/>
  <c r="A7016" i="19" s="1"/>
  <c r="C7016" i="19"/>
  <c r="D7016" i="19"/>
  <c r="E7016" i="19"/>
  <c r="F7016" i="19"/>
  <c r="B7017" i="19"/>
  <c r="C7017" i="19"/>
  <c r="D7017" i="19"/>
  <c r="E7017" i="19"/>
  <c r="F7017" i="19" s="1"/>
  <c r="B7018" i="19"/>
  <c r="C7018" i="19"/>
  <c r="D7018" i="19"/>
  <c r="E7018" i="19"/>
  <c r="F7018" i="19"/>
  <c r="B7019" i="19"/>
  <c r="C7019" i="19"/>
  <c r="D7019" i="19"/>
  <c r="E7019" i="19"/>
  <c r="F7019" i="19"/>
  <c r="B7020" i="19"/>
  <c r="A7020" i="19" s="1"/>
  <c r="C7020" i="19"/>
  <c r="D7020" i="19"/>
  <c r="E7020" i="19"/>
  <c r="F7020" i="19"/>
  <c r="B7021" i="19"/>
  <c r="A7021" i="19" s="1"/>
  <c r="C7021" i="19"/>
  <c r="D7021" i="19"/>
  <c r="E7021" i="19"/>
  <c r="F7021" i="19" s="1"/>
  <c r="B7022" i="19"/>
  <c r="A7022" i="19" s="1"/>
  <c r="C7022" i="19"/>
  <c r="D7022" i="19"/>
  <c r="E7022" i="19"/>
  <c r="F7022" i="19"/>
  <c r="B7023" i="19"/>
  <c r="C7023" i="19"/>
  <c r="D7023" i="19"/>
  <c r="E7023" i="19"/>
  <c r="F7023" i="19"/>
  <c r="B7024" i="19"/>
  <c r="A7024" i="19" s="1"/>
  <c r="C7024" i="19"/>
  <c r="D7024" i="19"/>
  <c r="E7024" i="19"/>
  <c r="F7024" i="19"/>
  <c r="B7025" i="19"/>
  <c r="C7025" i="19"/>
  <c r="D7025" i="19"/>
  <c r="E7025" i="19"/>
  <c r="F7025" i="19" s="1"/>
  <c r="B7026" i="19"/>
  <c r="A7026" i="19" s="1"/>
  <c r="C7026" i="19"/>
  <c r="D7026" i="19"/>
  <c r="E7026" i="19"/>
  <c r="F7026" i="19"/>
  <c r="A7027" i="19"/>
  <c r="B7027" i="19"/>
  <c r="C7027" i="19"/>
  <c r="D7027" i="19"/>
  <c r="E7027" i="19"/>
  <c r="F7027" i="19"/>
  <c r="B7028" i="19"/>
  <c r="C7028" i="19"/>
  <c r="D7028" i="19"/>
  <c r="E7028" i="19"/>
  <c r="F7028" i="19"/>
  <c r="B7029" i="19"/>
  <c r="C7029" i="19"/>
  <c r="D7029" i="19"/>
  <c r="E7029" i="19"/>
  <c r="F7029" i="19" s="1"/>
  <c r="B7030" i="19"/>
  <c r="A7030" i="19" s="1"/>
  <c r="C7030" i="19"/>
  <c r="D7030" i="19"/>
  <c r="E7030" i="19"/>
  <c r="F7030" i="19"/>
  <c r="B7031" i="19"/>
  <c r="C7031" i="19"/>
  <c r="D7031" i="19"/>
  <c r="E7031" i="19"/>
  <c r="F7031" i="19"/>
  <c r="B7032" i="19"/>
  <c r="A7032" i="19" s="1"/>
  <c r="C7032" i="19"/>
  <c r="D7032" i="19"/>
  <c r="E7032" i="19"/>
  <c r="F7032" i="19"/>
  <c r="B7033" i="19"/>
  <c r="C7033" i="19"/>
  <c r="D7033" i="19"/>
  <c r="E7033" i="19"/>
  <c r="F7033" i="19" s="1"/>
  <c r="B7034" i="19"/>
  <c r="A7034" i="19" s="1"/>
  <c r="C7034" i="19"/>
  <c r="D7034" i="19"/>
  <c r="E7034" i="19"/>
  <c r="F7034" i="19"/>
  <c r="B7035" i="19"/>
  <c r="A7035" i="19" s="1"/>
  <c r="C7035" i="19"/>
  <c r="D7035" i="19"/>
  <c r="E7035" i="19"/>
  <c r="F7035" i="19"/>
  <c r="B7036" i="19"/>
  <c r="C7036" i="19"/>
  <c r="D7036" i="19"/>
  <c r="E7036" i="19"/>
  <c r="F7036" i="19"/>
  <c r="B7037" i="19"/>
  <c r="C7037" i="19"/>
  <c r="D7037" i="19"/>
  <c r="E7037" i="19"/>
  <c r="F7037" i="19" s="1"/>
  <c r="B7038" i="19"/>
  <c r="C7038" i="19"/>
  <c r="D7038" i="19"/>
  <c r="E7038" i="19"/>
  <c r="F7038" i="19"/>
  <c r="B7039" i="19"/>
  <c r="A7039" i="19" s="1"/>
  <c r="C7039" i="19"/>
  <c r="D7039" i="19"/>
  <c r="E7039" i="19"/>
  <c r="F7039" i="19"/>
  <c r="A7040" i="19"/>
  <c r="B7040" i="19"/>
  <c r="C7040" i="19"/>
  <c r="D7040" i="19"/>
  <c r="E7040" i="19"/>
  <c r="F7040" i="19"/>
  <c r="B7041" i="19"/>
  <c r="C7041" i="19"/>
  <c r="D7041" i="19"/>
  <c r="E7041" i="19"/>
  <c r="F7041" i="19" s="1"/>
  <c r="B7042" i="19"/>
  <c r="A7042" i="19" s="1"/>
  <c r="C7042" i="19"/>
  <c r="D7042" i="19"/>
  <c r="E7042" i="19"/>
  <c r="F7042" i="19"/>
  <c r="B7043" i="19"/>
  <c r="A7043" i="19" s="1"/>
  <c r="C7043" i="19"/>
  <c r="D7043" i="19"/>
  <c r="E7043" i="19"/>
  <c r="F7043" i="19"/>
  <c r="B7044" i="19"/>
  <c r="C7044" i="19"/>
  <c r="D7044" i="19"/>
  <c r="E7044" i="19"/>
  <c r="F7044" i="19"/>
  <c r="B7045" i="19"/>
  <c r="C7045" i="19"/>
  <c r="D7045" i="19"/>
  <c r="E7045" i="19"/>
  <c r="F7045" i="19"/>
  <c r="B7046" i="19"/>
  <c r="A7046" i="19" s="1"/>
  <c r="C7046" i="19"/>
  <c r="D7046" i="19"/>
  <c r="E7046" i="19"/>
  <c r="F7046" i="19"/>
  <c r="B7047" i="19"/>
  <c r="C7047" i="19"/>
  <c r="D7047" i="19"/>
  <c r="E7047" i="19"/>
  <c r="F7047" i="19"/>
  <c r="B7048" i="19"/>
  <c r="C7048" i="19"/>
  <c r="D7048" i="19"/>
  <c r="E7048" i="19"/>
  <c r="F7048" i="19"/>
  <c r="B7049" i="19"/>
  <c r="C7049" i="19"/>
  <c r="D7049" i="19"/>
  <c r="E7049" i="19"/>
  <c r="F7049" i="19" s="1"/>
  <c r="B7050" i="19"/>
  <c r="A7050" i="19" s="1"/>
  <c r="C7050" i="19"/>
  <c r="D7050" i="19"/>
  <c r="E7050" i="19"/>
  <c r="F7050" i="19"/>
  <c r="B7051" i="19"/>
  <c r="A7051" i="19" s="1"/>
  <c r="C7051" i="19"/>
  <c r="D7051" i="19"/>
  <c r="E7051" i="19"/>
  <c r="F7051" i="19"/>
  <c r="B7052" i="19"/>
  <c r="C7052" i="19"/>
  <c r="D7052" i="19"/>
  <c r="E7052" i="19"/>
  <c r="F7052" i="19"/>
  <c r="B7053" i="19"/>
  <c r="C7053" i="19"/>
  <c r="D7053" i="19"/>
  <c r="E7053" i="19"/>
  <c r="F7053" i="19" s="1"/>
  <c r="B7054" i="19"/>
  <c r="C7054" i="19"/>
  <c r="D7054" i="19"/>
  <c r="E7054" i="19"/>
  <c r="F7054" i="19" s="1"/>
  <c r="B7055" i="19"/>
  <c r="A7055" i="19" s="1"/>
  <c r="C7055" i="19"/>
  <c r="D7055" i="19"/>
  <c r="E7055" i="19"/>
  <c r="F7055" i="19"/>
  <c r="A7056" i="19"/>
  <c r="B7056" i="19"/>
  <c r="C7056" i="19"/>
  <c r="D7056" i="19"/>
  <c r="E7056" i="19"/>
  <c r="F7056" i="19"/>
  <c r="B7057" i="19"/>
  <c r="C7057" i="19"/>
  <c r="D7057" i="19"/>
  <c r="E7057" i="19"/>
  <c r="F7057" i="19" s="1"/>
  <c r="B7058" i="19"/>
  <c r="C7058" i="19"/>
  <c r="D7058" i="19"/>
  <c r="E7058" i="19"/>
  <c r="F7058" i="19"/>
  <c r="B7059" i="19"/>
  <c r="A7059" i="19" s="1"/>
  <c r="C7059" i="19"/>
  <c r="D7059" i="19"/>
  <c r="E7059" i="19"/>
  <c r="F7059" i="19"/>
  <c r="B7060" i="19"/>
  <c r="C7060" i="19"/>
  <c r="D7060" i="19"/>
  <c r="E7060" i="19"/>
  <c r="F7060" i="19"/>
  <c r="B7061" i="19"/>
  <c r="C7061" i="19"/>
  <c r="D7061" i="19"/>
  <c r="E7061" i="19"/>
  <c r="F7061" i="19"/>
  <c r="B7062" i="19"/>
  <c r="A7062" i="19" s="1"/>
  <c r="C7062" i="19"/>
  <c r="D7062" i="19"/>
  <c r="E7062" i="19"/>
  <c r="F7062" i="19"/>
  <c r="B7063" i="19"/>
  <c r="A7063" i="19" s="1"/>
  <c r="C7063" i="19"/>
  <c r="D7063" i="19"/>
  <c r="E7063" i="19"/>
  <c r="F7063" i="19"/>
  <c r="B7064" i="19"/>
  <c r="A7064" i="19" s="1"/>
  <c r="C7064" i="19"/>
  <c r="D7064" i="19"/>
  <c r="E7064" i="19"/>
  <c r="F7064" i="19"/>
  <c r="B7065" i="19"/>
  <c r="C7065" i="19"/>
  <c r="D7065" i="19"/>
  <c r="E7065" i="19"/>
  <c r="F7065" i="19" s="1"/>
  <c r="B7066" i="19"/>
  <c r="C7066" i="19"/>
  <c r="D7066" i="19"/>
  <c r="E7066" i="19"/>
  <c r="F7066" i="19"/>
  <c r="B7067" i="19"/>
  <c r="A7067" i="19" s="1"/>
  <c r="C7067" i="19"/>
  <c r="D7067" i="19"/>
  <c r="E7067" i="19"/>
  <c r="F7067" i="19"/>
  <c r="B7068" i="19"/>
  <c r="A7068" i="19" s="1"/>
  <c r="C7068" i="19"/>
  <c r="D7068" i="19"/>
  <c r="E7068" i="19"/>
  <c r="F7068" i="19"/>
  <c r="B7069" i="19"/>
  <c r="A7069" i="19" s="1"/>
  <c r="C7069" i="19"/>
  <c r="D7069" i="19"/>
  <c r="E7069" i="19"/>
  <c r="F7069" i="19" s="1"/>
  <c r="B7070" i="19"/>
  <c r="C7070" i="19"/>
  <c r="D7070" i="19"/>
  <c r="E7070" i="19"/>
  <c r="F7070" i="19" s="1"/>
  <c r="B7071" i="19"/>
  <c r="C7071" i="19"/>
  <c r="D7071" i="19"/>
  <c r="E7071" i="19"/>
  <c r="F7071" i="19"/>
  <c r="B7072" i="19"/>
  <c r="A7072" i="19" s="1"/>
  <c r="C7072" i="19"/>
  <c r="D7072" i="19"/>
  <c r="E7072" i="19"/>
  <c r="F7072" i="19"/>
  <c r="B7073" i="19"/>
  <c r="C7073" i="19"/>
  <c r="D7073" i="19"/>
  <c r="E7073" i="19"/>
  <c r="F7073" i="19" s="1"/>
  <c r="B7074" i="19"/>
  <c r="A7074" i="19" s="1"/>
  <c r="C7074" i="19"/>
  <c r="D7074" i="19"/>
  <c r="E7074" i="19"/>
  <c r="F7074" i="19"/>
  <c r="B7075" i="19"/>
  <c r="C7075" i="19"/>
  <c r="D7075" i="19"/>
  <c r="E7075" i="19"/>
  <c r="F7075" i="19"/>
  <c r="B7076" i="19"/>
  <c r="A7076" i="19" s="1"/>
  <c r="C7076" i="19"/>
  <c r="D7076" i="19"/>
  <c r="E7076" i="19"/>
  <c r="F7076" i="19"/>
  <c r="B7077" i="19"/>
  <c r="C7077" i="19"/>
  <c r="D7077" i="19"/>
  <c r="E7077" i="19"/>
  <c r="F7077" i="19" s="1"/>
  <c r="B7078" i="19"/>
  <c r="C7078" i="19"/>
  <c r="D7078" i="19"/>
  <c r="E7078" i="19"/>
  <c r="F7078" i="19"/>
  <c r="B7079" i="19"/>
  <c r="A7079" i="19" s="1"/>
  <c r="C7079" i="19"/>
  <c r="D7079" i="19"/>
  <c r="E7079" i="19"/>
  <c r="F7079" i="19"/>
  <c r="B7080" i="19"/>
  <c r="A7080" i="19" s="1"/>
  <c r="C7080" i="19"/>
  <c r="D7080" i="19"/>
  <c r="E7080" i="19"/>
  <c r="F7080" i="19"/>
  <c r="B7081" i="19"/>
  <c r="C7081" i="19"/>
  <c r="D7081" i="19"/>
  <c r="E7081" i="19"/>
  <c r="F7081" i="19" s="1"/>
  <c r="B7082" i="19"/>
  <c r="A7082" i="19" s="1"/>
  <c r="C7082" i="19"/>
  <c r="D7082" i="19"/>
  <c r="E7082" i="19"/>
  <c r="F7082" i="19"/>
  <c r="B7083" i="19"/>
  <c r="C7083" i="19"/>
  <c r="D7083" i="19"/>
  <c r="E7083" i="19"/>
  <c r="F7083" i="19"/>
  <c r="B7084" i="19"/>
  <c r="A7084" i="19" s="1"/>
  <c r="C7084" i="19"/>
  <c r="D7084" i="19"/>
  <c r="E7084" i="19"/>
  <c r="F7084" i="19"/>
  <c r="B7085" i="19"/>
  <c r="A7085" i="19" s="1"/>
  <c r="C7085" i="19"/>
  <c r="D7085" i="19"/>
  <c r="E7085" i="19"/>
  <c r="F7085" i="19" s="1"/>
  <c r="B7086" i="19"/>
  <c r="A7086" i="19" s="1"/>
  <c r="C7086" i="19"/>
  <c r="D7086" i="19"/>
  <c r="E7086" i="19"/>
  <c r="F7086" i="19"/>
  <c r="B7087" i="19"/>
  <c r="A7087" i="19" s="1"/>
  <c r="C7087" i="19"/>
  <c r="D7087" i="19"/>
  <c r="E7087" i="19"/>
  <c r="F7087" i="19"/>
  <c r="B7088" i="19"/>
  <c r="C7088" i="19"/>
  <c r="D7088" i="19"/>
  <c r="E7088" i="19"/>
  <c r="F7088" i="19"/>
  <c r="B7089" i="19"/>
  <c r="C7089" i="19"/>
  <c r="D7089" i="19"/>
  <c r="E7089" i="19"/>
  <c r="F7089" i="19" s="1"/>
  <c r="B7090" i="19"/>
  <c r="A7090" i="19" s="1"/>
  <c r="C7090" i="19"/>
  <c r="D7090" i="19"/>
  <c r="E7090" i="19"/>
  <c r="F7090" i="19"/>
  <c r="B7091" i="19"/>
  <c r="C7091" i="19"/>
  <c r="D7091" i="19"/>
  <c r="E7091" i="19"/>
  <c r="F7091" i="19"/>
  <c r="B7092" i="19"/>
  <c r="C7092" i="19"/>
  <c r="D7092" i="19"/>
  <c r="E7092" i="19"/>
  <c r="F7092" i="19"/>
  <c r="B7093" i="19"/>
  <c r="C7093" i="19"/>
  <c r="D7093" i="19"/>
  <c r="E7093" i="19"/>
  <c r="F7093" i="19"/>
  <c r="B7094" i="19"/>
  <c r="C7094" i="19"/>
  <c r="D7094" i="19"/>
  <c r="E7094" i="19"/>
  <c r="F7094" i="19"/>
  <c r="B7095" i="19"/>
  <c r="C7095" i="19"/>
  <c r="D7095" i="19"/>
  <c r="E7095" i="19"/>
  <c r="F7095" i="19"/>
  <c r="B7096" i="19"/>
  <c r="C7096" i="19"/>
  <c r="D7096" i="19"/>
  <c r="E7096" i="19"/>
  <c r="F7096" i="19"/>
  <c r="B7097" i="19"/>
  <c r="C7097" i="19"/>
  <c r="D7097" i="19"/>
  <c r="E7097" i="19"/>
  <c r="F7097" i="19" s="1"/>
  <c r="B7098" i="19"/>
  <c r="A7098" i="19" s="1"/>
  <c r="C7098" i="19"/>
  <c r="D7098" i="19"/>
  <c r="E7098" i="19"/>
  <c r="F7098" i="19"/>
  <c r="B7099" i="19"/>
  <c r="C7099" i="19"/>
  <c r="D7099" i="19"/>
  <c r="E7099" i="19"/>
  <c r="F7099" i="19"/>
  <c r="B7100" i="19"/>
  <c r="C7100" i="19"/>
  <c r="D7100" i="19"/>
  <c r="E7100" i="19"/>
  <c r="F7100" i="19"/>
  <c r="B7101" i="19"/>
  <c r="C7101" i="19"/>
  <c r="D7101" i="19"/>
  <c r="E7101" i="19"/>
  <c r="F7101" i="19" s="1"/>
  <c r="B7102" i="19"/>
  <c r="A7102" i="19" s="1"/>
  <c r="C7102" i="19"/>
  <c r="D7102" i="19"/>
  <c r="E7102" i="19"/>
  <c r="F7102" i="19"/>
  <c r="B7103" i="19"/>
  <c r="A7103" i="19" s="1"/>
  <c r="C7103" i="19"/>
  <c r="D7103" i="19"/>
  <c r="E7103" i="19"/>
  <c r="F7103" i="19"/>
  <c r="B7104" i="19"/>
  <c r="A7104" i="19" s="1"/>
  <c r="C7104" i="19"/>
  <c r="D7104" i="19"/>
  <c r="E7104" i="19"/>
  <c r="F7104" i="19"/>
  <c r="B7105" i="19"/>
  <c r="C7105" i="19"/>
  <c r="D7105" i="19"/>
  <c r="E7105" i="19"/>
  <c r="F7105" i="19" s="1"/>
  <c r="B7106" i="19"/>
  <c r="C7106" i="19"/>
  <c r="D7106" i="19"/>
  <c r="E7106" i="19"/>
  <c r="F7106" i="19"/>
  <c r="B7107" i="19"/>
  <c r="C7107" i="19"/>
  <c r="D7107" i="19"/>
  <c r="A7107" i="19" s="1"/>
  <c r="E7107" i="19"/>
  <c r="F7107" i="19"/>
  <c r="B7108" i="19"/>
  <c r="C7108" i="19"/>
  <c r="D7108" i="19"/>
  <c r="E7108" i="19"/>
  <c r="F7108" i="19"/>
  <c r="B7109" i="19"/>
  <c r="C7109" i="19"/>
  <c r="D7109" i="19"/>
  <c r="E7109" i="19"/>
  <c r="F7109" i="19"/>
  <c r="B7110" i="19"/>
  <c r="A7110" i="19" s="1"/>
  <c r="C7110" i="19"/>
  <c r="D7110" i="19"/>
  <c r="E7110" i="19"/>
  <c r="F7110" i="19"/>
  <c r="B7111" i="19"/>
  <c r="A7111" i="19" s="1"/>
  <c r="C7111" i="19"/>
  <c r="D7111" i="19"/>
  <c r="E7111" i="19"/>
  <c r="F7111" i="19"/>
  <c r="B7112" i="19"/>
  <c r="C7112" i="19"/>
  <c r="D7112" i="19"/>
  <c r="E7112" i="19"/>
  <c r="F7112" i="19"/>
  <c r="B7113" i="19"/>
  <c r="C7113" i="19"/>
  <c r="D7113" i="19"/>
  <c r="E7113" i="19"/>
  <c r="F7113" i="19" s="1"/>
  <c r="B7114" i="19"/>
  <c r="C7114" i="19"/>
  <c r="D7114" i="19"/>
  <c r="E7114" i="19"/>
  <c r="F7114" i="19"/>
  <c r="B7115" i="19"/>
  <c r="A7115" i="19" s="1"/>
  <c r="C7115" i="19"/>
  <c r="D7115" i="19"/>
  <c r="E7115" i="19"/>
  <c r="F7115" i="19"/>
  <c r="B7116" i="19"/>
  <c r="A7116" i="19" s="1"/>
  <c r="C7116" i="19"/>
  <c r="D7116" i="19"/>
  <c r="E7116" i="19"/>
  <c r="F7116" i="19"/>
  <c r="B7117" i="19"/>
  <c r="C7117" i="19"/>
  <c r="D7117" i="19"/>
  <c r="E7117" i="19"/>
  <c r="F7117" i="19" s="1"/>
  <c r="B7118" i="19"/>
  <c r="C7118" i="19"/>
  <c r="D7118" i="19"/>
  <c r="E7118" i="19"/>
  <c r="F7118" i="19"/>
  <c r="B7119" i="19"/>
  <c r="C7119" i="19"/>
  <c r="D7119" i="19"/>
  <c r="E7119" i="19"/>
  <c r="F7119" i="19"/>
  <c r="B7120" i="19"/>
  <c r="C7120" i="19"/>
  <c r="D7120" i="19"/>
  <c r="A7120" i="19" s="1"/>
  <c r="E7120" i="19"/>
  <c r="F7120" i="19"/>
  <c r="B7121" i="19"/>
  <c r="C7121" i="19"/>
  <c r="D7121" i="19"/>
  <c r="E7121" i="19"/>
  <c r="F7121" i="19" s="1"/>
  <c r="B7122" i="19"/>
  <c r="C7122" i="19"/>
  <c r="D7122" i="19"/>
  <c r="E7122" i="19"/>
  <c r="F7122" i="19"/>
  <c r="B7123" i="19"/>
  <c r="A7123" i="19" s="1"/>
  <c r="C7123" i="19"/>
  <c r="D7123" i="19"/>
  <c r="E7123" i="19"/>
  <c r="F7123" i="19"/>
  <c r="B7124" i="19"/>
  <c r="A7124" i="19" s="1"/>
  <c r="C7124" i="19"/>
  <c r="D7124" i="19"/>
  <c r="E7124" i="19"/>
  <c r="F7124" i="19"/>
  <c r="B7125" i="19"/>
  <c r="C7125" i="19"/>
  <c r="D7125" i="19"/>
  <c r="E7125" i="19"/>
  <c r="F7125" i="19" s="1"/>
  <c r="B7126" i="19"/>
  <c r="A7126" i="19" s="1"/>
  <c r="C7126" i="19"/>
  <c r="D7126" i="19"/>
  <c r="E7126" i="19"/>
  <c r="F7126" i="19"/>
  <c r="B7127" i="19"/>
  <c r="A7127" i="19" s="1"/>
  <c r="C7127" i="19"/>
  <c r="D7127" i="19"/>
  <c r="E7127" i="19"/>
  <c r="F7127" i="19"/>
  <c r="B7128" i="19"/>
  <c r="C7128" i="19"/>
  <c r="D7128" i="19"/>
  <c r="E7128" i="19"/>
  <c r="F7128" i="19"/>
  <c r="B7129" i="19"/>
  <c r="C7129" i="19"/>
  <c r="D7129" i="19"/>
  <c r="E7129" i="19"/>
  <c r="F7129" i="19" s="1"/>
  <c r="B7130" i="19"/>
  <c r="C7130" i="19"/>
  <c r="D7130" i="19"/>
  <c r="E7130" i="19"/>
  <c r="F7130" i="19"/>
  <c r="B7131" i="19"/>
  <c r="A7131" i="19" s="1"/>
  <c r="C7131" i="19"/>
  <c r="D7131" i="19"/>
  <c r="E7131" i="19"/>
  <c r="F7131" i="19"/>
  <c r="B7132" i="19"/>
  <c r="A7132" i="19" s="1"/>
  <c r="C7132" i="19"/>
  <c r="D7132" i="19"/>
  <c r="E7132" i="19"/>
  <c r="F7132" i="19"/>
  <c r="B7133" i="19"/>
  <c r="C7133" i="19"/>
  <c r="D7133" i="19"/>
  <c r="E7133" i="19"/>
  <c r="F7133" i="19" s="1"/>
  <c r="B7134" i="19"/>
  <c r="A7134" i="19" s="1"/>
  <c r="C7134" i="19"/>
  <c r="D7134" i="19"/>
  <c r="E7134" i="19"/>
  <c r="F7134" i="19" s="1"/>
  <c r="B7135" i="19"/>
  <c r="C7135" i="19"/>
  <c r="D7135" i="19"/>
  <c r="E7135" i="19"/>
  <c r="F7135" i="19"/>
  <c r="B7136" i="19"/>
  <c r="A7136" i="19" s="1"/>
  <c r="C7136" i="19"/>
  <c r="D7136" i="19"/>
  <c r="E7136" i="19"/>
  <c r="F7136" i="19"/>
  <c r="B7137" i="19"/>
  <c r="C7137" i="19"/>
  <c r="D7137" i="19"/>
  <c r="E7137" i="19"/>
  <c r="F7137" i="19" s="1"/>
  <c r="B7138" i="19"/>
  <c r="C7138" i="19"/>
  <c r="D7138" i="19"/>
  <c r="E7138" i="19"/>
  <c r="F7138" i="19"/>
  <c r="B7139" i="19"/>
  <c r="A7139" i="19" s="1"/>
  <c r="C7139" i="19"/>
  <c r="D7139" i="19"/>
  <c r="E7139" i="19"/>
  <c r="F7139" i="19"/>
  <c r="B7140" i="19"/>
  <c r="A7140" i="19" s="1"/>
  <c r="C7140" i="19"/>
  <c r="D7140" i="19"/>
  <c r="E7140" i="19"/>
  <c r="F7140" i="19"/>
  <c r="B7141" i="19"/>
  <c r="C7141" i="19"/>
  <c r="D7141" i="19"/>
  <c r="E7141" i="19"/>
  <c r="F7141" i="19" s="1"/>
  <c r="B7142" i="19"/>
  <c r="C7142" i="19"/>
  <c r="D7142" i="19"/>
  <c r="E7142" i="19"/>
  <c r="F7142" i="19"/>
  <c r="B7143" i="19"/>
  <c r="C7143" i="19"/>
  <c r="D7143" i="19"/>
  <c r="E7143" i="19"/>
  <c r="F7143" i="19"/>
  <c r="B7144" i="19"/>
  <c r="A7144" i="19" s="1"/>
  <c r="C7144" i="19"/>
  <c r="D7144" i="19"/>
  <c r="E7144" i="19"/>
  <c r="F7144" i="19"/>
  <c r="B7145" i="19"/>
  <c r="C7145" i="19"/>
  <c r="D7145" i="19"/>
  <c r="E7145" i="19"/>
  <c r="F7145" i="19" s="1"/>
  <c r="B7146" i="19"/>
  <c r="C7146" i="19"/>
  <c r="D7146" i="19"/>
  <c r="E7146" i="19"/>
  <c r="F7146" i="19"/>
  <c r="B7147" i="19"/>
  <c r="C7147" i="19"/>
  <c r="D7147" i="19"/>
  <c r="E7147" i="19"/>
  <c r="F7147" i="19"/>
  <c r="B7148" i="19"/>
  <c r="C7148" i="19"/>
  <c r="D7148" i="19"/>
  <c r="E7148" i="19"/>
  <c r="F7148" i="19"/>
  <c r="B7149" i="19"/>
  <c r="A7149" i="19" s="1"/>
  <c r="C7149" i="19"/>
  <c r="D7149" i="19"/>
  <c r="E7149" i="19"/>
  <c r="F7149" i="19" s="1"/>
  <c r="B7150" i="19"/>
  <c r="A7150" i="19" s="1"/>
  <c r="C7150" i="19"/>
  <c r="D7150" i="19"/>
  <c r="E7150" i="19"/>
  <c r="F7150" i="19"/>
  <c r="B7151" i="19"/>
  <c r="C7151" i="19"/>
  <c r="D7151" i="19"/>
  <c r="E7151" i="19"/>
  <c r="F7151" i="19"/>
  <c r="B7152" i="19"/>
  <c r="A7152" i="19" s="1"/>
  <c r="C7152" i="19"/>
  <c r="D7152" i="19"/>
  <c r="E7152" i="19"/>
  <c r="F7152" i="19"/>
  <c r="B7153" i="19"/>
  <c r="C7153" i="19"/>
  <c r="D7153" i="19"/>
  <c r="E7153" i="19"/>
  <c r="F7153" i="19" s="1"/>
  <c r="B7154" i="19"/>
  <c r="A7154" i="19" s="1"/>
  <c r="C7154" i="19"/>
  <c r="D7154" i="19"/>
  <c r="E7154" i="19"/>
  <c r="F7154" i="19"/>
  <c r="A7155" i="19"/>
  <c r="B7155" i="19"/>
  <c r="C7155" i="19"/>
  <c r="D7155" i="19"/>
  <c r="E7155" i="19"/>
  <c r="F7155" i="19"/>
  <c r="B7156" i="19"/>
  <c r="C7156" i="19"/>
  <c r="D7156" i="19"/>
  <c r="E7156" i="19"/>
  <c r="F7156" i="19"/>
  <c r="B7157" i="19"/>
  <c r="C7157" i="19"/>
  <c r="D7157" i="19"/>
  <c r="E7157" i="19"/>
  <c r="F7157" i="19" s="1"/>
  <c r="B7158" i="19"/>
  <c r="A7158" i="19" s="1"/>
  <c r="C7158" i="19"/>
  <c r="D7158" i="19"/>
  <c r="E7158" i="19"/>
  <c r="F7158" i="19"/>
  <c r="B7159" i="19"/>
  <c r="C7159" i="19"/>
  <c r="D7159" i="19"/>
  <c r="E7159" i="19"/>
  <c r="F7159" i="19"/>
  <c r="B7160" i="19"/>
  <c r="A7160" i="19" s="1"/>
  <c r="C7160" i="19"/>
  <c r="D7160" i="19"/>
  <c r="E7160" i="19"/>
  <c r="F7160" i="19"/>
  <c r="B7161" i="19"/>
  <c r="C7161" i="19"/>
  <c r="D7161" i="19"/>
  <c r="E7161" i="19"/>
  <c r="F7161" i="19" s="1"/>
  <c r="B7162" i="19"/>
  <c r="A7162" i="19" s="1"/>
  <c r="C7162" i="19"/>
  <c r="D7162" i="19"/>
  <c r="E7162" i="19"/>
  <c r="F7162" i="19"/>
  <c r="B7163" i="19"/>
  <c r="A7163" i="19" s="1"/>
  <c r="C7163" i="19"/>
  <c r="D7163" i="19"/>
  <c r="E7163" i="19"/>
  <c r="F7163" i="19"/>
  <c r="B7164" i="19"/>
  <c r="C7164" i="19"/>
  <c r="D7164" i="19"/>
  <c r="E7164" i="19"/>
  <c r="F7164" i="19"/>
  <c r="B7165" i="19"/>
  <c r="C7165" i="19"/>
  <c r="D7165" i="19"/>
  <c r="E7165" i="19"/>
  <c r="F7165" i="19" s="1"/>
  <c r="B7166" i="19"/>
  <c r="A7166" i="19" s="1"/>
  <c r="C7166" i="19"/>
  <c r="D7166" i="19"/>
  <c r="E7166" i="19"/>
  <c r="F7166" i="19"/>
  <c r="B7167" i="19"/>
  <c r="A7167" i="19" s="1"/>
  <c r="C7167" i="19"/>
  <c r="D7167" i="19"/>
  <c r="E7167" i="19"/>
  <c r="F7167" i="19"/>
  <c r="A7168" i="19"/>
  <c r="B7168" i="19"/>
  <c r="C7168" i="19"/>
  <c r="D7168" i="19"/>
  <c r="E7168" i="19"/>
  <c r="F7168" i="19"/>
  <c r="B7169" i="19"/>
  <c r="C7169" i="19"/>
  <c r="D7169" i="19"/>
  <c r="E7169" i="19"/>
  <c r="F7169" i="19" s="1"/>
  <c r="B7170" i="19"/>
  <c r="A7170" i="19" s="1"/>
  <c r="C7170" i="19"/>
  <c r="D7170" i="19"/>
  <c r="E7170" i="19"/>
  <c r="F7170" i="19"/>
  <c r="B7171" i="19"/>
  <c r="A7171" i="19" s="1"/>
  <c r="C7171" i="19"/>
  <c r="D7171" i="19"/>
  <c r="E7171" i="19"/>
  <c r="F7171" i="19"/>
  <c r="B7172" i="19"/>
  <c r="C7172" i="19"/>
  <c r="D7172" i="19"/>
  <c r="E7172" i="19"/>
  <c r="F7172" i="19"/>
  <c r="B7173" i="19"/>
  <c r="C7173" i="19"/>
  <c r="D7173" i="19"/>
  <c r="E7173" i="19"/>
  <c r="F7173" i="19"/>
  <c r="B7174" i="19"/>
  <c r="A7174" i="19" s="1"/>
  <c r="C7174" i="19"/>
  <c r="D7174" i="19"/>
  <c r="E7174" i="19"/>
  <c r="F7174" i="19"/>
  <c r="B7175" i="19"/>
  <c r="C7175" i="19"/>
  <c r="D7175" i="19"/>
  <c r="E7175" i="19"/>
  <c r="F7175" i="19"/>
  <c r="B7176" i="19"/>
  <c r="C7176" i="19"/>
  <c r="D7176" i="19"/>
  <c r="E7176" i="19"/>
  <c r="F7176" i="19"/>
  <c r="B7177" i="19"/>
  <c r="C7177" i="19"/>
  <c r="D7177" i="19"/>
  <c r="E7177" i="19"/>
  <c r="F7177" i="19" s="1"/>
  <c r="B7178" i="19"/>
  <c r="A7178" i="19" s="1"/>
  <c r="C7178" i="19"/>
  <c r="D7178" i="19"/>
  <c r="E7178" i="19"/>
  <c r="F7178" i="19"/>
  <c r="B7179" i="19"/>
  <c r="A7179" i="19" s="1"/>
  <c r="C7179" i="19"/>
  <c r="D7179" i="19"/>
  <c r="E7179" i="19"/>
  <c r="F7179" i="19"/>
  <c r="B7180" i="19"/>
  <c r="C7180" i="19"/>
  <c r="D7180" i="19"/>
  <c r="E7180" i="19"/>
  <c r="F7180" i="19"/>
  <c r="B7181" i="19"/>
  <c r="C7181" i="19"/>
  <c r="D7181" i="19"/>
  <c r="E7181" i="19"/>
  <c r="F7181" i="19" s="1"/>
  <c r="B7182" i="19"/>
  <c r="C7182" i="19"/>
  <c r="D7182" i="19"/>
  <c r="E7182" i="19"/>
  <c r="F7182" i="19" s="1"/>
  <c r="B7183" i="19"/>
  <c r="A7183" i="19" s="1"/>
  <c r="C7183" i="19"/>
  <c r="D7183" i="19"/>
  <c r="E7183" i="19"/>
  <c r="F7183" i="19"/>
  <c r="A7184" i="19"/>
  <c r="B7184" i="19"/>
  <c r="C7184" i="19"/>
  <c r="D7184" i="19"/>
  <c r="E7184" i="19"/>
  <c r="F7184" i="19"/>
  <c r="B7185" i="19"/>
  <c r="C7185" i="19"/>
  <c r="D7185" i="19"/>
  <c r="E7185" i="19"/>
  <c r="F7185" i="19" s="1"/>
  <c r="B7186" i="19"/>
  <c r="C7186" i="19"/>
  <c r="D7186" i="19"/>
  <c r="E7186" i="19"/>
  <c r="F7186" i="19"/>
  <c r="B7187" i="19"/>
  <c r="A7187" i="19" s="1"/>
  <c r="C7187" i="19"/>
  <c r="D7187" i="19"/>
  <c r="E7187" i="19"/>
  <c r="F7187" i="19"/>
  <c r="B7188" i="19"/>
  <c r="C7188" i="19"/>
  <c r="D7188" i="19"/>
  <c r="E7188" i="19"/>
  <c r="F7188" i="19"/>
  <c r="B7189" i="19"/>
  <c r="C7189" i="19"/>
  <c r="D7189" i="19"/>
  <c r="E7189" i="19"/>
  <c r="F7189" i="19"/>
  <c r="B7190" i="19"/>
  <c r="C7190" i="19"/>
  <c r="D7190" i="19"/>
  <c r="E7190" i="19"/>
  <c r="F7190" i="19"/>
  <c r="B7191" i="19"/>
  <c r="A7191" i="19" s="1"/>
  <c r="C7191" i="19"/>
  <c r="D7191" i="19"/>
  <c r="E7191" i="19"/>
  <c r="F7191" i="19"/>
  <c r="B7192" i="19"/>
  <c r="A7192" i="19" s="1"/>
  <c r="C7192" i="19"/>
  <c r="D7192" i="19"/>
  <c r="E7192" i="19"/>
  <c r="F7192" i="19"/>
  <c r="B7193" i="19"/>
  <c r="C7193" i="19"/>
  <c r="D7193" i="19"/>
  <c r="E7193" i="19"/>
  <c r="F7193" i="19" s="1"/>
  <c r="B7194" i="19"/>
  <c r="C7194" i="19"/>
  <c r="D7194" i="19"/>
  <c r="E7194" i="19"/>
  <c r="F7194" i="19"/>
  <c r="B7195" i="19"/>
  <c r="C7195" i="19"/>
  <c r="D7195" i="19"/>
  <c r="E7195" i="19"/>
  <c r="F7195" i="19"/>
  <c r="B7196" i="19"/>
  <c r="A7196" i="19" s="1"/>
  <c r="C7196" i="19"/>
  <c r="D7196" i="19"/>
  <c r="E7196" i="19"/>
  <c r="F7196" i="19"/>
  <c r="B7197" i="19"/>
  <c r="A7197" i="19" s="1"/>
  <c r="C7197" i="19"/>
  <c r="D7197" i="19"/>
  <c r="E7197" i="19"/>
  <c r="F7197" i="19" s="1"/>
  <c r="B7198" i="19"/>
  <c r="C7198" i="19"/>
  <c r="D7198" i="19"/>
  <c r="E7198" i="19"/>
  <c r="F7198" i="19" s="1"/>
  <c r="B7199" i="19"/>
  <c r="C7199" i="19"/>
  <c r="D7199" i="19"/>
  <c r="E7199" i="19"/>
  <c r="F7199" i="19"/>
  <c r="B7200" i="19"/>
  <c r="A7200" i="19" s="1"/>
  <c r="C7200" i="19"/>
  <c r="D7200" i="19"/>
  <c r="E7200" i="19"/>
  <c r="F7200" i="19"/>
  <c r="B7201" i="19"/>
  <c r="C7201" i="19"/>
  <c r="D7201" i="19"/>
  <c r="E7201" i="19"/>
  <c r="F7201" i="19" s="1"/>
  <c r="B7202" i="19"/>
  <c r="A7202" i="19" s="1"/>
  <c r="C7202" i="19"/>
  <c r="D7202" i="19"/>
  <c r="E7202" i="19"/>
  <c r="F7202" i="19"/>
  <c r="B7203" i="19"/>
  <c r="C7203" i="19"/>
  <c r="D7203" i="19"/>
  <c r="E7203" i="19"/>
  <c r="F7203" i="19"/>
  <c r="B7204" i="19"/>
  <c r="A7204" i="19" s="1"/>
  <c r="C7204" i="19"/>
  <c r="D7204" i="19"/>
  <c r="E7204" i="19"/>
  <c r="F7204" i="19"/>
  <c r="B7205" i="19"/>
  <c r="C7205" i="19"/>
  <c r="D7205" i="19"/>
  <c r="E7205" i="19"/>
  <c r="F7205" i="19" s="1"/>
  <c r="B7206" i="19"/>
  <c r="C7206" i="19"/>
  <c r="D7206" i="19"/>
  <c r="E7206" i="19"/>
  <c r="F7206" i="19"/>
  <c r="B7207" i="19"/>
  <c r="A7207" i="19" s="1"/>
  <c r="C7207" i="19"/>
  <c r="D7207" i="19"/>
  <c r="E7207" i="19"/>
  <c r="F7207" i="19"/>
  <c r="B7208" i="19"/>
  <c r="A7208" i="19" s="1"/>
  <c r="C7208" i="19"/>
  <c r="D7208" i="19"/>
  <c r="E7208" i="19"/>
  <c r="F7208" i="19"/>
  <c r="B7209" i="19"/>
  <c r="C7209" i="19"/>
  <c r="D7209" i="19"/>
  <c r="E7209" i="19"/>
  <c r="F7209" i="19" s="1"/>
  <c r="B7210" i="19"/>
  <c r="A7210" i="19" s="1"/>
  <c r="C7210" i="19"/>
  <c r="D7210" i="19"/>
  <c r="E7210" i="19"/>
  <c r="F7210" i="19"/>
  <c r="B7211" i="19"/>
  <c r="C7211" i="19"/>
  <c r="D7211" i="19"/>
  <c r="E7211" i="19"/>
  <c r="F7211" i="19"/>
  <c r="B7212" i="19"/>
  <c r="A7212" i="19" s="1"/>
  <c r="C7212" i="19"/>
  <c r="D7212" i="19"/>
  <c r="E7212" i="19"/>
  <c r="F7212" i="19"/>
  <c r="B7213" i="19"/>
  <c r="A7213" i="19" s="1"/>
  <c r="C7213" i="19"/>
  <c r="D7213" i="19"/>
  <c r="E7213" i="19"/>
  <c r="F7213" i="19" s="1"/>
  <c r="B7214" i="19"/>
  <c r="A7214" i="19" s="1"/>
  <c r="C7214" i="19"/>
  <c r="D7214" i="19"/>
  <c r="E7214" i="19"/>
  <c r="F7214" i="19"/>
  <c r="B7215" i="19"/>
  <c r="A7215" i="19" s="1"/>
  <c r="C7215" i="19"/>
  <c r="D7215" i="19"/>
  <c r="E7215" i="19"/>
  <c r="F7215" i="19"/>
  <c r="B7216" i="19"/>
  <c r="A7216" i="19" s="1"/>
  <c r="C7216" i="19"/>
  <c r="D7216" i="19"/>
  <c r="E7216" i="19"/>
  <c r="F7216" i="19"/>
  <c r="B7217" i="19"/>
  <c r="C7217" i="19"/>
  <c r="D7217" i="19"/>
  <c r="E7217" i="19"/>
  <c r="F7217" i="19" s="1"/>
  <c r="B7218" i="19"/>
  <c r="A7218" i="19" s="1"/>
  <c r="C7218" i="19"/>
  <c r="D7218" i="19"/>
  <c r="E7218" i="19"/>
  <c r="F7218" i="19"/>
  <c r="B7219" i="19"/>
  <c r="C7219" i="19"/>
  <c r="D7219" i="19"/>
  <c r="E7219" i="19"/>
  <c r="F7219" i="19"/>
  <c r="B7220" i="19"/>
  <c r="C7220" i="19"/>
  <c r="D7220" i="19"/>
  <c r="E7220" i="19"/>
  <c r="F7220" i="19"/>
  <c r="B7221" i="19"/>
  <c r="C7221" i="19"/>
  <c r="D7221" i="19"/>
  <c r="E7221" i="19"/>
  <c r="F7221" i="19"/>
  <c r="B7222" i="19"/>
  <c r="C7222" i="19"/>
  <c r="D7222" i="19"/>
  <c r="E7222" i="19"/>
  <c r="F7222" i="19"/>
  <c r="B7223" i="19"/>
  <c r="C7223" i="19"/>
  <c r="D7223" i="19"/>
  <c r="E7223" i="19"/>
  <c r="F7223" i="19"/>
  <c r="B7224" i="19"/>
  <c r="A7224" i="19" s="1"/>
  <c r="C7224" i="19"/>
  <c r="D7224" i="19"/>
  <c r="E7224" i="19"/>
  <c r="F7224" i="19"/>
  <c r="B7225" i="19"/>
  <c r="C7225" i="19"/>
  <c r="D7225" i="19"/>
  <c r="E7225" i="19"/>
  <c r="F7225" i="19" s="1"/>
  <c r="B7226" i="19"/>
  <c r="A7226" i="19" s="1"/>
  <c r="C7226" i="19"/>
  <c r="D7226" i="19"/>
  <c r="E7226" i="19"/>
  <c r="F7226" i="19"/>
  <c r="B7227" i="19"/>
  <c r="C7227" i="19"/>
  <c r="D7227" i="19"/>
  <c r="E7227" i="19"/>
  <c r="F7227" i="19"/>
  <c r="B7228" i="19"/>
  <c r="C7228" i="19"/>
  <c r="D7228" i="19"/>
  <c r="E7228" i="19"/>
  <c r="F7228" i="19"/>
  <c r="B7229" i="19"/>
  <c r="C7229" i="19"/>
  <c r="D7229" i="19"/>
  <c r="E7229" i="19"/>
  <c r="F7229" i="19" s="1"/>
  <c r="B7230" i="19"/>
  <c r="A7230" i="19" s="1"/>
  <c r="C7230" i="19"/>
  <c r="D7230" i="19"/>
  <c r="E7230" i="19"/>
  <c r="F7230" i="19"/>
  <c r="B7231" i="19"/>
  <c r="A7231" i="19" s="1"/>
  <c r="C7231" i="19"/>
  <c r="D7231" i="19"/>
  <c r="E7231" i="19"/>
  <c r="F7231" i="19"/>
  <c r="B7232" i="19"/>
  <c r="C7232" i="19"/>
  <c r="D7232" i="19"/>
  <c r="E7232" i="19"/>
  <c r="F7232" i="19"/>
  <c r="B7233" i="19"/>
  <c r="C7233" i="19"/>
  <c r="D7233" i="19"/>
  <c r="E7233" i="19"/>
  <c r="F7233" i="19" s="1"/>
  <c r="B7234" i="19"/>
  <c r="C7234" i="19"/>
  <c r="D7234" i="19"/>
  <c r="E7234" i="19"/>
  <c r="F7234" i="19"/>
  <c r="B7235" i="19"/>
  <c r="C7235" i="19"/>
  <c r="D7235" i="19"/>
  <c r="A7235" i="19" s="1"/>
  <c r="E7235" i="19"/>
  <c r="F7235" i="19"/>
  <c r="B7236" i="19"/>
  <c r="C7236" i="19"/>
  <c r="D7236" i="19"/>
  <c r="E7236" i="19"/>
  <c r="F7236" i="19"/>
  <c r="B7237" i="19"/>
  <c r="C7237" i="19"/>
  <c r="D7237" i="19"/>
  <c r="E7237" i="19"/>
  <c r="F7237" i="19"/>
  <c r="B7238" i="19"/>
  <c r="A7238" i="19" s="1"/>
  <c r="C7238" i="19"/>
  <c r="D7238" i="19"/>
  <c r="E7238" i="19"/>
  <c r="F7238" i="19"/>
  <c r="B7239" i="19"/>
  <c r="A7239" i="19" s="1"/>
  <c r="C7239" i="19"/>
  <c r="D7239" i="19"/>
  <c r="E7239" i="19"/>
  <c r="F7239" i="19"/>
  <c r="B7240" i="19"/>
  <c r="C7240" i="19"/>
  <c r="D7240" i="19"/>
  <c r="E7240" i="19"/>
  <c r="F7240" i="19"/>
  <c r="B7241" i="19"/>
  <c r="C7241" i="19"/>
  <c r="D7241" i="19"/>
  <c r="E7241" i="19"/>
  <c r="F7241" i="19" s="1"/>
  <c r="B7242" i="19"/>
  <c r="C7242" i="19"/>
  <c r="D7242" i="19"/>
  <c r="E7242" i="19"/>
  <c r="F7242" i="19"/>
  <c r="B7243" i="19"/>
  <c r="A7243" i="19" s="1"/>
  <c r="C7243" i="19"/>
  <c r="D7243" i="19"/>
  <c r="E7243" i="19"/>
  <c r="F7243" i="19"/>
  <c r="B7244" i="19"/>
  <c r="A7244" i="19" s="1"/>
  <c r="C7244" i="19"/>
  <c r="D7244" i="19"/>
  <c r="E7244" i="19"/>
  <c r="F7244" i="19"/>
  <c r="B7245" i="19"/>
  <c r="C7245" i="19"/>
  <c r="D7245" i="19"/>
  <c r="E7245" i="19"/>
  <c r="F7245" i="19" s="1"/>
  <c r="B7246" i="19"/>
  <c r="C7246" i="19"/>
  <c r="D7246" i="19"/>
  <c r="E7246" i="19"/>
  <c r="F7246" i="19"/>
  <c r="B7247" i="19"/>
  <c r="C7247" i="19"/>
  <c r="D7247" i="19"/>
  <c r="E7247" i="19"/>
  <c r="F7247" i="19"/>
  <c r="B7248" i="19"/>
  <c r="C7248" i="19"/>
  <c r="D7248" i="19"/>
  <c r="A7248" i="19" s="1"/>
  <c r="E7248" i="19"/>
  <c r="F7248" i="19"/>
  <c r="B7249" i="19"/>
  <c r="C7249" i="19"/>
  <c r="D7249" i="19"/>
  <c r="E7249" i="19"/>
  <c r="F7249" i="19" s="1"/>
  <c r="B7250" i="19"/>
  <c r="C7250" i="19"/>
  <c r="D7250" i="19"/>
  <c r="E7250" i="19"/>
  <c r="F7250" i="19"/>
  <c r="B7251" i="19"/>
  <c r="A7251" i="19" s="1"/>
  <c r="C7251" i="19"/>
  <c r="D7251" i="19"/>
  <c r="E7251" i="19"/>
  <c r="F7251" i="19"/>
  <c r="B7252" i="19"/>
  <c r="A7252" i="19" s="1"/>
  <c r="C7252" i="19"/>
  <c r="D7252" i="19"/>
  <c r="E7252" i="19"/>
  <c r="F7252" i="19"/>
  <c r="B7253" i="19"/>
  <c r="C7253" i="19"/>
  <c r="D7253" i="19"/>
  <c r="E7253" i="19"/>
  <c r="F7253" i="19" s="1"/>
  <c r="B7254" i="19"/>
  <c r="A7254" i="19" s="1"/>
  <c r="C7254" i="19"/>
  <c r="D7254" i="19"/>
  <c r="E7254" i="19"/>
  <c r="F7254" i="19"/>
  <c r="B7255" i="19"/>
  <c r="A7255" i="19" s="1"/>
  <c r="C7255" i="19"/>
  <c r="D7255" i="19"/>
  <c r="E7255" i="19"/>
  <c r="F7255" i="19"/>
  <c r="B7256" i="19"/>
  <c r="C7256" i="19"/>
  <c r="D7256" i="19"/>
  <c r="E7256" i="19"/>
  <c r="F7256" i="19"/>
  <c r="B7257" i="19"/>
  <c r="C7257" i="19"/>
  <c r="D7257" i="19"/>
  <c r="E7257" i="19"/>
  <c r="F7257" i="19" s="1"/>
  <c r="B7258" i="19"/>
  <c r="C7258" i="19"/>
  <c r="D7258" i="19"/>
  <c r="E7258" i="19"/>
  <c r="F7258" i="19"/>
  <c r="B7259" i="19"/>
  <c r="A7259" i="19" s="1"/>
  <c r="C7259" i="19"/>
  <c r="D7259" i="19"/>
  <c r="E7259" i="19"/>
  <c r="F7259" i="19"/>
  <c r="B7260" i="19"/>
  <c r="A7260" i="19" s="1"/>
  <c r="C7260" i="19"/>
  <c r="D7260" i="19"/>
  <c r="E7260" i="19"/>
  <c r="F7260" i="19"/>
  <c r="B7261" i="19"/>
  <c r="C7261" i="19"/>
  <c r="D7261" i="19"/>
  <c r="E7261" i="19"/>
  <c r="F7261" i="19" s="1"/>
  <c r="B7262" i="19"/>
  <c r="A7262" i="19" s="1"/>
  <c r="C7262" i="19"/>
  <c r="D7262" i="19"/>
  <c r="E7262" i="19"/>
  <c r="F7262" i="19" s="1"/>
  <c r="B7263" i="19"/>
  <c r="C7263" i="19"/>
  <c r="D7263" i="19"/>
  <c r="E7263" i="19"/>
  <c r="F7263" i="19"/>
  <c r="B7264" i="19"/>
  <c r="A7264" i="19" s="1"/>
  <c r="C7264" i="19"/>
  <c r="D7264" i="19"/>
  <c r="E7264" i="19"/>
  <c r="F7264" i="19"/>
  <c r="B7265" i="19"/>
  <c r="C7265" i="19"/>
  <c r="D7265" i="19"/>
  <c r="E7265" i="19"/>
  <c r="F7265" i="19" s="1"/>
  <c r="B7266" i="19"/>
  <c r="C7266" i="19"/>
  <c r="D7266" i="19"/>
  <c r="E7266" i="19"/>
  <c r="F7266" i="19"/>
  <c r="B7267" i="19"/>
  <c r="A7267" i="19" s="1"/>
  <c r="C7267" i="19"/>
  <c r="D7267" i="19"/>
  <c r="E7267" i="19"/>
  <c r="F7267" i="19"/>
  <c r="B7268" i="19"/>
  <c r="A7268" i="19" s="1"/>
  <c r="C7268" i="19"/>
  <c r="D7268" i="19"/>
  <c r="E7268" i="19"/>
  <c r="F7268" i="19"/>
  <c r="B7269" i="19"/>
  <c r="C7269" i="19"/>
  <c r="D7269" i="19"/>
  <c r="E7269" i="19"/>
  <c r="F7269" i="19" s="1"/>
  <c r="B7270" i="19"/>
  <c r="C7270" i="19"/>
  <c r="D7270" i="19"/>
  <c r="E7270" i="19"/>
  <c r="F7270" i="19"/>
  <c r="B7271" i="19"/>
  <c r="A7271" i="19" s="1"/>
  <c r="C7271" i="19"/>
  <c r="D7271" i="19"/>
  <c r="E7271" i="19"/>
  <c r="F7271" i="19"/>
  <c r="B7272" i="19"/>
  <c r="A7272" i="19" s="1"/>
  <c r="C7272" i="19"/>
  <c r="D7272" i="19"/>
  <c r="E7272" i="19"/>
  <c r="F7272" i="19"/>
  <c r="B7273" i="19"/>
  <c r="C7273" i="19"/>
  <c r="D7273" i="19"/>
  <c r="E7273" i="19"/>
  <c r="F7273" i="19" s="1"/>
  <c r="B7274" i="19"/>
  <c r="C7274" i="19"/>
  <c r="D7274" i="19"/>
  <c r="E7274" i="19"/>
  <c r="F7274" i="19"/>
  <c r="B7275" i="19"/>
  <c r="C7275" i="19"/>
  <c r="D7275" i="19"/>
  <c r="E7275" i="19"/>
  <c r="F7275" i="19"/>
  <c r="B7276" i="19"/>
  <c r="A7276" i="19" s="1"/>
  <c r="C7276" i="19"/>
  <c r="D7276" i="19"/>
  <c r="E7276" i="19"/>
  <c r="F7276" i="19"/>
  <c r="B7277" i="19"/>
  <c r="A7277" i="19" s="1"/>
  <c r="C7277" i="19"/>
  <c r="D7277" i="19"/>
  <c r="E7277" i="19"/>
  <c r="F7277" i="19" s="1"/>
  <c r="B7278" i="19"/>
  <c r="A7278" i="19" s="1"/>
  <c r="C7278" i="19"/>
  <c r="D7278" i="19"/>
  <c r="E7278" i="19"/>
  <c r="F7278" i="19"/>
  <c r="B7279" i="19"/>
  <c r="C7279" i="19"/>
  <c r="D7279" i="19"/>
  <c r="E7279" i="19"/>
  <c r="F7279" i="19"/>
  <c r="B7280" i="19"/>
  <c r="A7280" i="19" s="1"/>
  <c r="C7280" i="19"/>
  <c r="D7280" i="19"/>
  <c r="E7280" i="19"/>
  <c r="F7280" i="19"/>
  <c r="B7281" i="19"/>
  <c r="C7281" i="19"/>
  <c r="D7281" i="19"/>
  <c r="E7281" i="19"/>
  <c r="F7281" i="19" s="1"/>
  <c r="B7282" i="19"/>
  <c r="A7282" i="19" s="1"/>
  <c r="C7282" i="19"/>
  <c r="D7282" i="19"/>
  <c r="E7282" i="19"/>
  <c r="F7282" i="19"/>
  <c r="A7283" i="19"/>
  <c r="B7283" i="19"/>
  <c r="C7283" i="19"/>
  <c r="D7283" i="19"/>
  <c r="E7283" i="19"/>
  <c r="F7283" i="19"/>
  <c r="B7284" i="19"/>
  <c r="C7284" i="19"/>
  <c r="D7284" i="19"/>
  <c r="E7284" i="19"/>
  <c r="F7284" i="19"/>
  <c r="B7285" i="19"/>
  <c r="C7285" i="19"/>
  <c r="D7285" i="19"/>
  <c r="E7285" i="19"/>
  <c r="F7285" i="19" s="1"/>
  <c r="B7286" i="19"/>
  <c r="A7286" i="19" s="1"/>
  <c r="C7286" i="19"/>
  <c r="D7286" i="19"/>
  <c r="E7286" i="19"/>
  <c r="F7286" i="19"/>
  <c r="B7287" i="19"/>
  <c r="C7287" i="19"/>
  <c r="D7287" i="19"/>
  <c r="E7287" i="19"/>
  <c r="F7287" i="19"/>
  <c r="B7288" i="19"/>
  <c r="A7288" i="19" s="1"/>
  <c r="C7288" i="19"/>
  <c r="D7288" i="19"/>
  <c r="E7288" i="19"/>
  <c r="F7288" i="19"/>
  <c r="B7289" i="19"/>
  <c r="C7289" i="19"/>
  <c r="D7289" i="19"/>
  <c r="E7289" i="19"/>
  <c r="F7289" i="19" s="1"/>
  <c r="B7290" i="19"/>
  <c r="A7290" i="19" s="1"/>
  <c r="C7290" i="19"/>
  <c r="D7290" i="19"/>
  <c r="E7290" i="19"/>
  <c r="F7290" i="19"/>
  <c r="B7291" i="19"/>
  <c r="A7291" i="19" s="1"/>
  <c r="C7291" i="19"/>
  <c r="D7291" i="19"/>
  <c r="E7291" i="19"/>
  <c r="F7291" i="19"/>
  <c r="B7292" i="19"/>
  <c r="C7292" i="19"/>
  <c r="D7292" i="19"/>
  <c r="E7292" i="19"/>
  <c r="F7292" i="19"/>
  <c r="B7293" i="19"/>
  <c r="C7293" i="19"/>
  <c r="D7293" i="19"/>
  <c r="E7293" i="19"/>
  <c r="F7293" i="19" s="1"/>
  <c r="B7294" i="19"/>
  <c r="C7294" i="19"/>
  <c r="D7294" i="19"/>
  <c r="E7294" i="19"/>
  <c r="F7294" i="19"/>
  <c r="B7295" i="19"/>
  <c r="A7295" i="19" s="1"/>
  <c r="C7295" i="19"/>
  <c r="D7295" i="19"/>
  <c r="E7295" i="19"/>
  <c r="F7295" i="19"/>
  <c r="A7296" i="19"/>
  <c r="B7296" i="19"/>
  <c r="C7296" i="19"/>
  <c r="D7296" i="19"/>
  <c r="E7296" i="19"/>
  <c r="F7296" i="19"/>
  <c r="B7297" i="19"/>
  <c r="C7297" i="19"/>
  <c r="D7297" i="19"/>
  <c r="E7297" i="19"/>
  <c r="F7297" i="19" s="1"/>
  <c r="B7298" i="19"/>
  <c r="A7298" i="19" s="1"/>
  <c r="C7298" i="19"/>
  <c r="D7298" i="19"/>
  <c r="E7298" i="19"/>
  <c r="F7298" i="19"/>
  <c r="B7299" i="19"/>
  <c r="A7299" i="19" s="1"/>
  <c r="C7299" i="19"/>
  <c r="D7299" i="19"/>
  <c r="E7299" i="19"/>
  <c r="F7299" i="19"/>
  <c r="B7300" i="19"/>
  <c r="C7300" i="19"/>
  <c r="D7300" i="19"/>
  <c r="E7300" i="19"/>
  <c r="F7300" i="19"/>
  <c r="B7301" i="19"/>
  <c r="C7301" i="19"/>
  <c r="D7301" i="19"/>
  <c r="E7301" i="19"/>
  <c r="F7301" i="19"/>
  <c r="B7302" i="19"/>
  <c r="A7302" i="19" s="1"/>
  <c r="C7302" i="19"/>
  <c r="D7302" i="19"/>
  <c r="E7302" i="19"/>
  <c r="F7302" i="19"/>
  <c r="B7303" i="19"/>
  <c r="C7303" i="19"/>
  <c r="D7303" i="19"/>
  <c r="E7303" i="19"/>
  <c r="F7303" i="19"/>
  <c r="B7304" i="19"/>
  <c r="C7304" i="19"/>
  <c r="D7304" i="19"/>
  <c r="E7304" i="19"/>
  <c r="F7304" i="19"/>
  <c r="B7305" i="19"/>
  <c r="C7305" i="19"/>
  <c r="D7305" i="19"/>
  <c r="E7305" i="19"/>
  <c r="F7305" i="19" s="1"/>
  <c r="B7306" i="19"/>
  <c r="A7306" i="19" s="1"/>
  <c r="C7306" i="19"/>
  <c r="D7306" i="19"/>
  <c r="E7306" i="19"/>
  <c r="F7306" i="19"/>
  <c r="B7307" i="19"/>
  <c r="A7307" i="19" s="1"/>
  <c r="C7307" i="19"/>
  <c r="D7307" i="19"/>
  <c r="E7307" i="19"/>
  <c r="F7307" i="19"/>
  <c r="B7308" i="19"/>
  <c r="C7308" i="19"/>
  <c r="D7308" i="19"/>
  <c r="E7308" i="19"/>
  <c r="F7308" i="19"/>
  <c r="B7309" i="19"/>
  <c r="C7309" i="19"/>
  <c r="D7309" i="19"/>
  <c r="E7309" i="19"/>
  <c r="F7309" i="19" s="1"/>
  <c r="B7310" i="19"/>
  <c r="C7310" i="19"/>
  <c r="D7310" i="19"/>
  <c r="E7310" i="19"/>
  <c r="F7310" i="19" s="1"/>
  <c r="B7311" i="19"/>
  <c r="A7311" i="19" s="1"/>
  <c r="C7311" i="19"/>
  <c r="D7311" i="19"/>
  <c r="E7311" i="19"/>
  <c r="F7311" i="19"/>
  <c r="A7312" i="19"/>
  <c r="B7312" i="19"/>
  <c r="C7312" i="19"/>
  <c r="D7312" i="19"/>
  <c r="E7312" i="19"/>
  <c r="F7312" i="19"/>
  <c r="B7313" i="19"/>
  <c r="C7313" i="19"/>
  <c r="D7313" i="19"/>
  <c r="E7313" i="19"/>
  <c r="F7313" i="19" s="1"/>
  <c r="B7314" i="19"/>
  <c r="C7314" i="19"/>
  <c r="D7314" i="19"/>
  <c r="E7314" i="19"/>
  <c r="F7314" i="19"/>
  <c r="B7315" i="19"/>
  <c r="A7315" i="19" s="1"/>
  <c r="C7315" i="19"/>
  <c r="D7315" i="19"/>
  <c r="E7315" i="19"/>
  <c r="F7315" i="19"/>
  <c r="B7316" i="19"/>
  <c r="C7316" i="19"/>
  <c r="D7316" i="19"/>
  <c r="E7316" i="19"/>
  <c r="F7316" i="19"/>
  <c r="B7317" i="19"/>
  <c r="C7317" i="19"/>
  <c r="D7317" i="19"/>
  <c r="E7317" i="19"/>
  <c r="F7317" i="19"/>
  <c r="B7318" i="19"/>
  <c r="A7318" i="19" s="1"/>
  <c r="C7318" i="19"/>
  <c r="D7318" i="19"/>
  <c r="E7318" i="19"/>
  <c r="F7318" i="19"/>
  <c r="B7319" i="19"/>
  <c r="A7319" i="19" s="1"/>
  <c r="C7319" i="19"/>
  <c r="D7319" i="19"/>
  <c r="E7319" i="19"/>
  <c r="F7319" i="19"/>
  <c r="B7320" i="19"/>
  <c r="A7320" i="19" s="1"/>
  <c r="C7320" i="19"/>
  <c r="D7320" i="19"/>
  <c r="E7320" i="19"/>
  <c r="F7320" i="19"/>
  <c r="B7321" i="19"/>
  <c r="C7321" i="19"/>
  <c r="D7321" i="19"/>
  <c r="E7321" i="19"/>
  <c r="F7321" i="19" s="1"/>
  <c r="B7322" i="19"/>
  <c r="C7322" i="19"/>
  <c r="D7322" i="19"/>
  <c r="E7322" i="19"/>
  <c r="F7322" i="19"/>
  <c r="B7323" i="19"/>
  <c r="A7323" i="19" s="1"/>
  <c r="C7323" i="19"/>
  <c r="D7323" i="19"/>
  <c r="E7323" i="19"/>
  <c r="F7323" i="19"/>
  <c r="B7324" i="19"/>
  <c r="A7324" i="19" s="1"/>
  <c r="C7324" i="19"/>
  <c r="D7324" i="19"/>
  <c r="E7324" i="19"/>
  <c r="F7324" i="19"/>
  <c r="B7325" i="19"/>
  <c r="A7325" i="19" s="1"/>
  <c r="C7325" i="19"/>
  <c r="D7325" i="19"/>
  <c r="E7325" i="19"/>
  <c r="F7325" i="19" s="1"/>
  <c r="B7326" i="19"/>
  <c r="C7326" i="19"/>
  <c r="D7326" i="19"/>
  <c r="E7326" i="19"/>
  <c r="F7326" i="19" s="1"/>
  <c r="B7327" i="19"/>
  <c r="C7327" i="19"/>
  <c r="D7327" i="19"/>
  <c r="E7327" i="19"/>
  <c r="F7327" i="19"/>
  <c r="B7328" i="19"/>
  <c r="A7328" i="19" s="1"/>
  <c r="C7328" i="19"/>
  <c r="D7328" i="19"/>
  <c r="E7328" i="19"/>
  <c r="F7328" i="19"/>
  <c r="B7329" i="19"/>
  <c r="C7329" i="19"/>
  <c r="D7329" i="19"/>
  <c r="E7329" i="19"/>
  <c r="F7329" i="19" s="1"/>
  <c r="B7330" i="19"/>
  <c r="A7330" i="19" s="1"/>
  <c r="C7330" i="19"/>
  <c r="D7330" i="19"/>
  <c r="E7330" i="19"/>
  <c r="F7330" i="19"/>
  <c r="B7331" i="19"/>
  <c r="C7331" i="19"/>
  <c r="D7331" i="19"/>
  <c r="E7331" i="19"/>
  <c r="F7331" i="19"/>
  <c r="B7332" i="19"/>
  <c r="A7332" i="19" s="1"/>
  <c r="C7332" i="19"/>
  <c r="D7332" i="19"/>
  <c r="E7332" i="19"/>
  <c r="F7332" i="19"/>
  <c r="B7333" i="19"/>
  <c r="C7333" i="19"/>
  <c r="D7333" i="19"/>
  <c r="E7333" i="19"/>
  <c r="F7333" i="19" s="1"/>
  <c r="B7334" i="19"/>
  <c r="C7334" i="19"/>
  <c r="D7334" i="19"/>
  <c r="E7334" i="19"/>
  <c r="F7334" i="19"/>
  <c r="B7335" i="19"/>
  <c r="A7335" i="19" s="1"/>
  <c r="C7335" i="19"/>
  <c r="D7335" i="19"/>
  <c r="E7335" i="19"/>
  <c r="F7335" i="19"/>
  <c r="B7336" i="19"/>
  <c r="A7336" i="19" s="1"/>
  <c r="C7336" i="19"/>
  <c r="D7336" i="19"/>
  <c r="E7336" i="19"/>
  <c r="F7336" i="19"/>
  <c r="B7337" i="19"/>
  <c r="C7337" i="19"/>
  <c r="D7337" i="19"/>
  <c r="E7337" i="19"/>
  <c r="F7337" i="19" s="1"/>
  <c r="B7338" i="19"/>
  <c r="A7338" i="19" s="1"/>
  <c r="C7338" i="19"/>
  <c r="D7338" i="19"/>
  <c r="E7338" i="19"/>
  <c r="F7338" i="19"/>
  <c r="B7339" i="19"/>
  <c r="C7339" i="19"/>
  <c r="D7339" i="19"/>
  <c r="E7339" i="19"/>
  <c r="F7339" i="19"/>
  <c r="B7340" i="19"/>
  <c r="A7340" i="19" s="1"/>
  <c r="C7340" i="19"/>
  <c r="D7340" i="19"/>
  <c r="E7340" i="19"/>
  <c r="F7340" i="19"/>
  <c r="B7341" i="19"/>
  <c r="A7341" i="19" s="1"/>
  <c r="C7341" i="19"/>
  <c r="D7341" i="19"/>
  <c r="E7341" i="19"/>
  <c r="F7341" i="19" s="1"/>
  <c r="B7342" i="19"/>
  <c r="A7342" i="19" s="1"/>
  <c r="C7342" i="19"/>
  <c r="D7342" i="19"/>
  <c r="E7342" i="19"/>
  <c r="F7342" i="19"/>
  <c r="B7343" i="19"/>
  <c r="A7343" i="19" s="1"/>
  <c r="C7343" i="19"/>
  <c r="D7343" i="19"/>
  <c r="E7343" i="19"/>
  <c r="F7343" i="19"/>
  <c r="B7344" i="19"/>
  <c r="C7344" i="19"/>
  <c r="D7344" i="19"/>
  <c r="E7344" i="19"/>
  <c r="F7344" i="19"/>
  <c r="B7345" i="19"/>
  <c r="C7345" i="19"/>
  <c r="D7345" i="19"/>
  <c r="E7345" i="19"/>
  <c r="F7345" i="19" s="1"/>
  <c r="B7346" i="19"/>
  <c r="A7346" i="19" s="1"/>
  <c r="C7346" i="19"/>
  <c r="D7346" i="19"/>
  <c r="E7346" i="19"/>
  <c r="F7346" i="19"/>
  <c r="B7347" i="19"/>
  <c r="A7347" i="19" s="1"/>
  <c r="C7347" i="19"/>
  <c r="D7347" i="19"/>
  <c r="E7347" i="19"/>
  <c r="F7347" i="19"/>
  <c r="B7348" i="19"/>
  <c r="C7348" i="19"/>
  <c r="D7348" i="19"/>
  <c r="E7348" i="19"/>
  <c r="F7348" i="19"/>
  <c r="B7349" i="19"/>
  <c r="C7349" i="19"/>
  <c r="D7349" i="19"/>
  <c r="E7349" i="19"/>
  <c r="F7349" i="19"/>
  <c r="B7350" i="19"/>
  <c r="C7350" i="19"/>
  <c r="D7350" i="19"/>
  <c r="E7350" i="19"/>
  <c r="F7350" i="19"/>
  <c r="B7351" i="19"/>
  <c r="C7351" i="19"/>
  <c r="D7351" i="19"/>
  <c r="E7351" i="19"/>
  <c r="F7351" i="19"/>
  <c r="B7352" i="19"/>
  <c r="C7352" i="19"/>
  <c r="D7352" i="19"/>
  <c r="E7352" i="19"/>
  <c r="F7352" i="19"/>
  <c r="B7353" i="19"/>
  <c r="C7353" i="19"/>
  <c r="D7353" i="19"/>
  <c r="E7353" i="19"/>
  <c r="F7353" i="19" s="1"/>
  <c r="B7354" i="19"/>
  <c r="A7354" i="19" s="1"/>
  <c r="C7354" i="19"/>
  <c r="D7354" i="19"/>
  <c r="E7354" i="19"/>
  <c r="F7354" i="19"/>
  <c r="B7355" i="19"/>
  <c r="C7355" i="19"/>
  <c r="D7355" i="19"/>
  <c r="E7355" i="19"/>
  <c r="F7355" i="19"/>
  <c r="B7356" i="19"/>
  <c r="C7356" i="19"/>
  <c r="D7356" i="19"/>
  <c r="E7356" i="19"/>
  <c r="F7356" i="19"/>
  <c r="B7357" i="19"/>
  <c r="C7357" i="19"/>
  <c r="D7357" i="19"/>
  <c r="E7357" i="19"/>
  <c r="F7357" i="19" s="1"/>
  <c r="B7358" i="19"/>
  <c r="A7358" i="19" s="1"/>
  <c r="C7358" i="19"/>
  <c r="D7358" i="19"/>
  <c r="E7358" i="19"/>
  <c r="F7358" i="19"/>
  <c r="B7359" i="19"/>
  <c r="A7359" i="19" s="1"/>
  <c r="C7359" i="19"/>
  <c r="D7359" i="19"/>
  <c r="E7359" i="19"/>
  <c r="F7359" i="19"/>
  <c r="B7360" i="19"/>
  <c r="A7360" i="19" s="1"/>
  <c r="C7360" i="19"/>
  <c r="D7360" i="19"/>
  <c r="E7360" i="19"/>
  <c r="F7360" i="19"/>
  <c r="B7361" i="19"/>
  <c r="C7361" i="19"/>
  <c r="D7361" i="19"/>
  <c r="E7361" i="19"/>
  <c r="F7361" i="19" s="1"/>
  <c r="B7362" i="19"/>
  <c r="A7362" i="19" s="1"/>
  <c r="C7362" i="19"/>
  <c r="D7362" i="19"/>
  <c r="E7362" i="19"/>
  <c r="F7362" i="19"/>
  <c r="B7363" i="19"/>
  <c r="C7363" i="19"/>
  <c r="D7363" i="19"/>
  <c r="A7363" i="19" s="1"/>
  <c r="E7363" i="19"/>
  <c r="F7363" i="19"/>
  <c r="B7364" i="19"/>
  <c r="C7364" i="19"/>
  <c r="D7364" i="19"/>
  <c r="E7364" i="19"/>
  <c r="F7364" i="19"/>
  <c r="B7365" i="19"/>
  <c r="C7365" i="19"/>
  <c r="D7365" i="19"/>
  <c r="E7365" i="19"/>
  <c r="F7365" i="19"/>
  <c r="B7366" i="19"/>
  <c r="A7366" i="19" s="1"/>
  <c r="C7366" i="19"/>
  <c r="D7366" i="19"/>
  <c r="E7366" i="19"/>
  <c r="F7366" i="19"/>
  <c r="B7367" i="19"/>
  <c r="A7367" i="19" s="1"/>
  <c r="C7367" i="19"/>
  <c r="D7367" i="19"/>
  <c r="E7367" i="19"/>
  <c r="F7367" i="19"/>
  <c r="B7368" i="19"/>
  <c r="C7368" i="19"/>
  <c r="D7368" i="19"/>
  <c r="E7368" i="19"/>
  <c r="F7368" i="19"/>
  <c r="B7369" i="19"/>
  <c r="C7369" i="19"/>
  <c r="D7369" i="19"/>
  <c r="E7369" i="19"/>
  <c r="F7369" i="19" s="1"/>
  <c r="B7370" i="19"/>
  <c r="C7370" i="19"/>
  <c r="D7370" i="19"/>
  <c r="E7370" i="19"/>
  <c r="F7370" i="19"/>
  <c r="B7371" i="19"/>
  <c r="A7371" i="19" s="1"/>
  <c r="C7371" i="19"/>
  <c r="D7371" i="19"/>
  <c r="E7371" i="19"/>
  <c r="F7371" i="19"/>
  <c r="B7372" i="19"/>
  <c r="A7372" i="19" s="1"/>
  <c r="C7372" i="19"/>
  <c r="D7372" i="19"/>
  <c r="E7372" i="19"/>
  <c r="F7372" i="19"/>
  <c r="B7373" i="19"/>
  <c r="C7373" i="19"/>
  <c r="D7373" i="19"/>
  <c r="E7373" i="19"/>
  <c r="F7373" i="19" s="1"/>
  <c r="B7374" i="19"/>
  <c r="C7374" i="19"/>
  <c r="D7374" i="19"/>
  <c r="E7374" i="19"/>
  <c r="F7374" i="19"/>
  <c r="B7375" i="19"/>
  <c r="C7375" i="19"/>
  <c r="D7375" i="19"/>
  <c r="E7375" i="19"/>
  <c r="F7375" i="19"/>
  <c r="B7376" i="19"/>
  <c r="C7376" i="19"/>
  <c r="D7376" i="19"/>
  <c r="A7376" i="19" s="1"/>
  <c r="E7376" i="19"/>
  <c r="F7376" i="19"/>
  <c r="B7377" i="19"/>
  <c r="C7377" i="19"/>
  <c r="D7377" i="19"/>
  <c r="E7377" i="19"/>
  <c r="F7377" i="19" s="1"/>
  <c r="B7378" i="19"/>
  <c r="C7378" i="19"/>
  <c r="D7378" i="19"/>
  <c r="E7378" i="19"/>
  <c r="F7378" i="19"/>
  <c r="B7379" i="19"/>
  <c r="A7379" i="19" s="1"/>
  <c r="C7379" i="19"/>
  <c r="D7379" i="19"/>
  <c r="E7379" i="19"/>
  <c r="F7379" i="19"/>
  <c r="B7380" i="19"/>
  <c r="A7380" i="19" s="1"/>
  <c r="C7380" i="19"/>
  <c r="D7380" i="19"/>
  <c r="E7380" i="19"/>
  <c r="F7380" i="19"/>
  <c r="B7381" i="19"/>
  <c r="C7381" i="19"/>
  <c r="D7381" i="19"/>
  <c r="E7381" i="19"/>
  <c r="F7381" i="19" s="1"/>
  <c r="B7382" i="19"/>
  <c r="A7382" i="19" s="1"/>
  <c r="C7382" i="19"/>
  <c r="D7382" i="19"/>
  <c r="E7382" i="19"/>
  <c r="F7382" i="19"/>
  <c r="B7383" i="19"/>
  <c r="A7383" i="19" s="1"/>
  <c r="C7383" i="19"/>
  <c r="D7383" i="19"/>
  <c r="E7383" i="19"/>
  <c r="F7383" i="19"/>
  <c r="B7384" i="19"/>
  <c r="C7384" i="19"/>
  <c r="D7384" i="19"/>
  <c r="E7384" i="19"/>
  <c r="F7384" i="19"/>
  <c r="B7385" i="19"/>
  <c r="C7385" i="19"/>
  <c r="D7385" i="19"/>
  <c r="E7385" i="19"/>
  <c r="F7385" i="19" s="1"/>
  <c r="B7386" i="19"/>
  <c r="C7386" i="19"/>
  <c r="D7386" i="19"/>
  <c r="E7386" i="19"/>
  <c r="F7386" i="19"/>
  <c r="B7387" i="19"/>
  <c r="A7387" i="19" s="1"/>
  <c r="C7387" i="19"/>
  <c r="D7387" i="19"/>
  <c r="E7387" i="19"/>
  <c r="F7387" i="19"/>
  <c r="B7388" i="19"/>
  <c r="A7388" i="19" s="1"/>
  <c r="C7388" i="19"/>
  <c r="D7388" i="19"/>
  <c r="E7388" i="19"/>
  <c r="F7388" i="19"/>
  <c r="B7389" i="19"/>
  <c r="C7389" i="19"/>
  <c r="D7389" i="19"/>
  <c r="E7389" i="19"/>
  <c r="F7389" i="19" s="1"/>
  <c r="B7390" i="19"/>
  <c r="A7390" i="19" s="1"/>
  <c r="C7390" i="19"/>
  <c r="D7390" i="19"/>
  <c r="E7390" i="19"/>
  <c r="F7390" i="19" s="1"/>
  <c r="B7391" i="19"/>
  <c r="C7391" i="19"/>
  <c r="D7391" i="19"/>
  <c r="E7391" i="19"/>
  <c r="F7391" i="19"/>
  <c r="B7392" i="19"/>
  <c r="A7392" i="19" s="1"/>
  <c r="C7392" i="19"/>
  <c r="D7392" i="19"/>
  <c r="E7392" i="19"/>
  <c r="F7392" i="19"/>
  <c r="B7393" i="19"/>
  <c r="C7393" i="19"/>
  <c r="D7393" i="19"/>
  <c r="E7393" i="19"/>
  <c r="F7393" i="19" s="1"/>
  <c r="B7394" i="19"/>
  <c r="C7394" i="19"/>
  <c r="D7394" i="19"/>
  <c r="E7394" i="19"/>
  <c r="F7394" i="19"/>
  <c r="B7395" i="19"/>
  <c r="A7395" i="19" s="1"/>
  <c r="C7395" i="19"/>
  <c r="D7395" i="19"/>
  <c r="E7395" i="19"/>
  <c r="F7395" i="19"/>
  <c r="B7396" i="19"/>
  <c r="A7396" i="19" s="1"/>
  <c r="C7396" i="19"/>
  <c r="D7396" i="19"/>
  <c r="E7396" i="19"/>
  <c r="F7396" i="19"/>
  <c r="B7397" i="19"/>
  <c r="C7397" i="19"/>
  <c r="D7397" i="19"/>
  <c r="E7397" i="19"/>
  <c r="F7397" i="19" s="1"/>
  <c r="B7398" i="19"/>
  <c r="C7398" i="19"/>
  <c r="D7398" i="19"/>
  <c r="E7398" i="19"/>
  <c r="F7398" i="19"/>
  <c r="B7399" i="19"/>
  <c r="C7399" i="19"/>
  <c r="D7399" i="19"/>
  <c r="E7399" i="19"/>
  <c r="F7399" i="19"/>
  <c r="B7400" i="19"/>
  <c r="A7400" i="19" s="1"/>
  <c r="C7400" i="19"/>
  <c r="D7400" i="19"/>
  <c r="E7400" i="19"/>
  <c r="F7400" i="19"/>
  <c r="B7401" i="19"/>
  <c r="C7401" i="19"/>
  <c r="D7401" i="19"/>
  <c r="E7401" i="19"/>
  <c r="F7401" i="19" s="1"/>
  <c r="B7402" i="19"/>
  <c r="C7402" i="19"/>
  <c r="D7402" i="19"/>
  <c r="E7402" i="19"/>
  <c r="F7402" i="19"/>
  <c r="B7403" i="19"/>
  <c r="C7403" i="19"/>
  <c r="D7403" i="19"/>
  <c r="E7403" i="19"/>
  <c r="F7403" i="19"/>
  <c r="B7404" i="19"/>
  <c r="C7404" i="19"/>
  <c r="D7404" i="19"/>
  <c r="E7404" i="19"/>
  <c r="F7404" i="19"/>
  <c r="B7405" i="19"/>
  <c r="A7405" i="19" s="1"/>
  <c r="C7405" i="19"/>
  <c r="D7405" i="19"/>
  <c r="E7405" i="19"/>
  <c r="F7405" i="19" s="1"/>
  <c r="B7406" i="19"/>
  <c r="A7406" i="19" s="1"/>
  <c r="C7406" i="19"/>
  <c r="D7406" i="19"/>
  <c r="E7406" i="19"/>
  <c r="F7406" i="19"/>
  <c r="B7407" i="19"/>
  <c r="C7407" i="19"/>
  <c r="D7407" i="19"/>
  <c r="E7407" i="19"/>
  <c r="F7407" i="19"/>
  <c r="B7408" i="19"/>
  <c r="A7408" i="19" s="1"/>
  <c r="C7408" i="19"/>
  <c r="D7408" i="19"/>
  <c r="E7408" i="19"/>
  <c r="F7408" i="19"/>
  <c r="B7409" i="19"/>
  <c r="C7409" i="19"/>
  <c r="D7409" i="19"/>
  <c r="E7409" i="19"/>
  <c r="F7409" i="19" s="1"/>
  <c r="B7410" i="19"/>
  <c r="A7410" i="19" s="1"/>
  <c r="C7410" i="19"/>
  <c r="D7410" i="19"/>
  <c r="E7410" i="19"/>
  <c r="F7410" i="19"/>
  <c r="A7411" i="19"/>
  <c r="B7411" i="19"/>
  <c r="C7411" i="19"/>
  <c r="D7411" i="19"/>
  <c r="E7411" i="19"/>
  <c r="F7411" i="19"/>
  <c r="B7412" i="19"/>
  <c r="C7412" i="19"/>
  <c r="D7412" i="19"/>
  <c r="E7412" i="19"/>
  <c r="F7412" i="19"/>
  <c r="B7413" i="19"/>
  <c r="C7413" i="19"/>
  <c r="D7413" i="19"/>
  <c r="E7413" i="19"/>
  <c r="F7413" i="19" s="1"/>
  <c r="B7414" i="19"/>
  <c r="A7414" i="19" s="1"/>
  <c r="C7414" i="19"/>
  <c r="D7414" i="19"/>
  <c r="E7414" i="19"/>
  <c r="F7414" i="19"/>
  <c r="B7415" i="19"/>
  <c r="C7415" i="19"/>
  <c r="D7415" i="19"/>
  <c r="E7415" i="19"/>
  <c r="F7415" i="19"/>
  <c r="B7416" i="19"/>
  <c r="A7416" i="19" s="1"/>
  <c r="C7416" i="19"/>
  <c r="D7416" i="19"/>
  <c r="E7416" i="19"/>
  <c r="F7416" i="19"/>
  <c r="B7417" i="19"/>
  <c r="C7417" i="19"/>
  <c r="D7417" i="19"/>
  <c r="E7417" i="19"/>
  <c r="F7417" i="19" s="1"/>
  <c r="B7418" i="19"/>
  <c r="A7418" i="19" s="1"/>
  <c r="C7418" i="19"/>
  <c r="D7418" i="19"/>
  <c r="E7418" i="19"/>
  <c r="F7418" i="19"/>
  <c r="B7419" i="19"/>
  <c r="A7419" i="19" s="1"/>
  <c r="C7419" i="19"/>
  <c r="D7419" i="19"/>
  <c r="E7419" i="19"/>
  <c r="F7419" i="19"/>
  <c r="B7420" i="19"/>
  <c r="C7420" i="19"/>
  <c r="D7420" i="19"/>
  <c r="E7420" i="19"/>
  <c r="F7420" i="19"/>
  <c r="B7421" i="19"/>
  <c r="C7421" i="19"/>
  <c r="D7421" i="19"/>
  <c r="E7421" i="19"/>
  <c r="F7421" i="19" s="1"/>
  <c r="B7422" i="19"/>
  <c r="A7422" i="19" s="1"/>
  <c r="C7422" i="19"/>
  <c r="D7422" i="19"/>
  <c r="E7422" i="19"/>
  <c r="F7422" i="19"/>
  <c r="B7423" i="19"/>
  <c r="A7423" i="19" s="1"/>
  <c r="C7423" i="19"/>
  <c r="D7423" i="19"/>
  <c r="E7423" i="19"/>
  <c r="F7423" i="19"/>
  <c r="A7424" i="19"/>
  <c r="B7424" i="19"/>
  <c r="C7424" i="19"/>
  <c r="D7424" i="19"/>
  <c r="E7424" i="19"/>
  <c r="F7424" i="19"/>
  <c r="B7425" i="19"/>
  <c r="C7425" i="19"/>
  <c r="D7425" i="19"/>
  <c r="E7425" i="19"/>
  <c r="F7425" i="19" s="1"/>
  <c r="B7426" i="19"/>
  <c r="A7426" i="19" s="1"/>
  <c r="C7426" i="19"/>
  <c r="D7426" i="19"/>
  <c r="E7426" i="19"/>
  <c r="F7426" i="19"/>
  <c r="B7427" i="19"/>
  <c r="A7427" i="19" s="1"/>
  <c r="C7427" i="19"/>
  <c r="D7427" i="19"/>
  <c r="E7427" i="19"/>
  <c r="F7427" i="19"/>
  <c r="B7428" i="19"/>
  <c r="C7428" i="19"/>
  <c r="D7428" i="19"/>
  <c r="E7428" i="19"/>
  <c r="F7428" i="19"/>
  <c r="B7429" i="19"/>
  <c r="C7429" i="19"/>
  <c r="D7429" i="19"/>
  <c r="E7429" i="19"/>
  <c r="F7429" i="19"/>
  <c r="B7430" i="19"/>
  <c r="A7430" i="19" s="1"/>
  <c r="C7430" i="19"/>
  <c r="D7430" i="19"/>
  <c r="E7430" i="19"/>
  <c r="F7430" i="19"/>
  <c r="B7431" i="19"/>
  <c r="C7431" i="19"/>
  <c r="D7431" i="19"/>
  <c r="E7431" i="19"/>
  <c r="F7431" i="19"/>
  <c r="B7432" i="19"/>
  <c r="C7432" i="19"/>
  <c r="D7432" i="19"/>
  <c r="E7432" i="19"/>
  <c r="F7432" i="19"/>
  <c r="B7433" i="19"/>
  <c r="C7433" i="19"/>
  <c r="D7433" i="19"/>
  <c r="E7433" i="19"/>
  <c r="F7433" i="19" s="1"/>
  <c r="B7434" i="19"/>
  <c r="A7434" i="19" s="1"/>
  <c r="C7434" i="19"/>
  <c r="D7434" i="19"/>
  <c r="E7434" i="19"/>
  <c r="F7434" i="19"/>
  <c r="B7435" i="19"/>
  <c r="A7435" i="19" s="1"/>
  <c r="C7435" i="19"/>
  <c r="D7435" i="19"/>
  <c r="E7435" i="19"/>
  <c r="F7435" i="19"/>
  <c r="B7436" i="19"/>
  <c r="C7436" i="19"/>
  <c r="D7436" i="19"/>
  <c r="E7436" i="19"/>
  <c r="F7436" i="19"/>
  <c r="B7437" i="19"/>
  <c r="C7437" i="19"/>
  <c r="D7437" i="19"/>
  <c r="E7437" i="19"/>
  <c r="F7437" i="19" s="1"/>
  <c r="B7438" i="19"/>
  <c r="C7438" i="19"/>
  <c r="D7438" i="19"/>
  <c r="E7438" i="19"/>
  <c r="F7438" i="19" s="1"/>
  <c r="B7439" i="19"/>
  <c r="A7439" i="19" s="1"/>
  <c r="C7439" i="19"/>
  <c r="D7439" i="19"/>
  <c r="E7439" i="19"/>
  <c r="F7439" i="19"/>
  <c r="A7440" i="19"/>
  <c r="B7440" i="19"/>
  <c r="C7440" i="19"/>
  <c r="D7440" i="19"/>
  <c r="E7440" i="19"/>
  <c r="F7440" i="19"/>
  <c r="B7441" i="19"/>
  <c r="C7441" i="19"/>
  <c r="D7441" i="19"/>
  <c r="E7441" i="19"/>
  <c r="F7441" i="19" s="1"/>
  <c r="B7442" i="19"/>
  <c r="C7442" i="19"/>
  <c r="D7442" i="19"/>
  <c r="E7442" i="19"/>
  <c r="F7442" i="19"/>
  <c r="B7443" i="19"/>
  <c r="A7443" i="19" s="1"/>
  <c r="C7443" i="19"/>
  <c r="D7443" i="19"/>
  <c r="E7443" i="19"/>
  <c r="F7443" i="19"/>
  <c r="B7444" i="19"/>
  <c r="C7444" i="19"/>
  <c r="D7444" i="19"/>
  <c r="E7444" i="19"/>
  <c r="F7444" i="19"/>
  <c r="B7445" i="19"/>
  <c r="C7445" i="19"/>
  <c r="D7445" i="19"/>
  <c r="E7445" i="19"/>
  <c r="F7445" i="19"/>
  <c r="B7446" i="19"/>
  <c r="C7446" i="19"/>
  <c r="D7446" i="19"/>
  <c r="E7446" i="19"/>
  <c r="F7446" i="19"/>
  <c r="B7447" i="19"/>
  <c r="A7447" i="19" s="1"/>
  <c r="C7447" i="19"/>
  <c r="D7447" i="19"/>
  <c r="E7447" i="19"/>
  <c r="F7447" i="19"/>
  <c r="B7448" i="19"/>
  <c r="A7448" i="19" s="1"/>
  <c r="C7448" i="19"/>
  <c r="D7448" i="19"/>
  <c r="E7448" i="19"/>
  <c r="F7448" i="19"/>
  <c r="B7449" i="19"/>
  <c r="C7449" i="19"/>
  <c r="D7449" i="19"/>
  <c r="E7449" i="19"/>
  <c r="F7449" i="19" s="1"/>
  <c r="B7450" i="19"/>
  <c r="C7450" i="19"/>
  <c r="D7450" i="19"/>
  <c r="E7450" i="19"/>
  <c r="F7450" i="19"/>
  <c r="B7451" i="19"/>
  <c r="C7451" i="19"/>
  <c r="D7451" i="19"/>
  <c r="E7451" i="19"/>
  <c r="F7451" i="19"/>
  <c r="B7452" i="19"/>
  <c r="A7452" i="19" s="1"/>
  <c r="C7452" i="19"/>
  <c r="D7452" i="19"/>
  <c r="E7452" i="19"/>
  <c r="F7452" i="19"/>
  <c r="B7453" i="19"/>
  <c r="A7453" i="19" s="1"/>
  <c r="C7453" i="19"/>
  <c r="D7453" i="19"/>
  <c r="E7453" i="19"/>
  <c r="F7453" i="19" s="1"/>
  <c r="B7454" i="19"/>
  <c r="C7454" i="19"/>
  <c r="D7454" i="19"/>
  <c r="E7454" i="19"/>
  <c r="F7454" i="19" s="1"/>
  <c r="B7455" i="19"/>
  <c r="C7455" i="19"/>
  <c r="D7455" i="19"/>
  <c r="E7455" i="19"/>
  <c r="F7455" i="19"/>
  <c r="B7456" i="19"/>
  <c r="A7456" i="19" s="1"/>
  <c r="C7456" i="19"/>
  <c r="D7456" i="19"/>
  <c r="E7456" i="19"/>
  <c r="F7456" i="19"/>
  <c r="B7457" i="19"/>
  <c r="C7457" i="19"/>
  <c r="D7457" i="19"/>
  <c r="E7457" i="19"/>
  <c r="F7457" i="19" s="1"/>
  <c r="B7458" i="19"/>
  <c r="A7458" i="19" s="1"/>
  <c r="C7458" i="19"/>
  <c r="D7458" i="19"/>
  <c r="E7458" i="19"/>
  <c r="F7458" i="19"/>
  <c r="A7459" i="19"/>
  <c r="B7459" i="19"/>
  <c r="C7459" i="19"/>
  <c r="D7459" i="19"/>
  <c r="E7459" i="19"/>
  <c r="F7459" i="19"/>
  <c r="B7460" i="19"/>
  <c r="A7460" i="19" s="1"/>
  <c r="C7460" i="19"/>
  <c r="D7460" i="19"/>
  <c r="E7460" i="19"/>
  <c r="F7460" i="19"/>
  <c r="B7461" i="19"/>
  <c r="C7461" i="19"/>
  <c r="D7461" i="19"/>
  <c r="E7461" i="19"/>
  <c r="F7461" i="19" s="1"/>
  <c r="B7462" i="19"/>
  <c r="A7462" i="19" s="1"/>
  <c r="C7462" i="19"/>
  <c r="D7462" i="19"/>
  <c r="E7462" i="19"/>
  <c r="F7462" i="19"/>
  <c r="B7463" i="19"/>
  <c r="A7463" i="19" s="1"/>
  <c r="C7463" i="19"/>
  <c r="D7463" i="19"/>
  <c r="E7463" i="19"/>
  <c r="F7463" i="19"/>
  <c r="B7464" i="19"/>
  <c r="A7464" i="19" s="1"/>
  <c r="C7464" i="19"/>
  <c r="D7464" i="19"/>
  <c r="E7464" i="19"/>
  <c r="F7464" i="19"/>
  <c r="B7465" i="19"/>
  <c r="C7465" i="19"/>
  <c r="D7465" i="19"/>
  <c r="E7465" i="19"/>
  <c r="F7465" i="19" s="1"/>
  <c r="B7466" i="19"/>
  <c r="A7466" i="19" s="1"/>
  <c r="C7466" i="19"/>
  <c r="D7466" i="19"/>
  <c r="E7466" i="19"/>
  <c r="F7466" i="19"/>
  <c r="B7467" i="19"/>
  <c r="A7467" i="19" s="1"/>
  <c r="C7467" i="19"/>
  <c r="D7467" i="19"/>
  <c r="E7467" i="19"/>
  <c r="F7467" i="19"/>
  <c r="B7468" i="19"/>
  <c r="A7468" i="19" s="1"/>
  <c r="C7468" i="19"/>
  <c r="D7468" i="19"/>
  <c r="E7468" i="19"/>
  <c r="F7468" i="19"/>
  <c r="B7469" i="19"/>
  <c r="C7469" i="19"/>
  <c r="D7469" i="19"/>
  <c r="E7469" i="19"/>
  <c r="F7469" i="19" s="1"/>
  <c r="B7470" i="19"/>
  <c r="A7470" i="19" s="1"/>
  <c r="C7470" i="19"/>
  <c r="D7470" i="19"/>
  <c r="E7470" i="19"/>
  <c r="F7470" i="19" s="1"/>
  <c r="B7471" i="19"/>
  <c r="A7471" i="19" s="1"/>
  <c r="C7471" i="19"/>
  <c r="D7471" i="19"/>
  <c r="E7471" i="19"/>
  <c r="F7471" i="19"/>
  <c r="B7472" i="19"/>
  <c r="A7472" i="19" s="1"/>
  <c r="C7472" i="19"/>
  <c r="D7472" i="19"/>
  <c r="E7472" i="19"/>
  <c r="F7472" i="19"/>
  <c r="B7473" i="19"/>
  <c r="C7473" i="19"/>
  <c r="D7473" i="19"/>
  <c r="E7473" i="19"/>
  <c r="F7473" i="19" s="1"/>
  <c r="B7474" i="19"/>
  <c r="A7474" i="19" s="1"/>
  <c r="C7474" i="19"/>
  <c r="D7474" i="19"/>
  <c r="E7474" i="19"/>
  <c r="F7474" i="19"/>
  <c r="B7475" i="19"/>
  <c r="C7475" i="19"/>
  <c r="D7475" i="19"/>
  <c r="E7475" i="19"/>
  <c r="F7475" i="19"/>
  <c r="B7476" i="19"/>
  <c r="C7476" i="19"/>
  <c r="D7476" i="19"/>
  <c r="E7476" i="19"/>
  <c r="F7476" i="19"/>
  <c r="B7477" i="19"/>
  <c r="C7477" i="19"/>
  <c r="D7477" i="19"/>
  <c r="E7477" i="19"/>
  <c r="F7477" i="19"/>
  <c r="B7478" i="19"/>
  <c r="C7478" i="19"/>
  <c r="D7478" i="19"/>
  <c r="E7478" i="19"/>
  <c r="F7478" i="19"/>
  <c r="B7479" i="19"/>
  <c r="C7479" i="19"/>
  <c r="D7479" i="19"/>
  <c r="E7479" i="19"/>
  <c r="F7479" i="19"/>
  <c r="B7480" i="19"/>
  <c r="A7480" i="19" s="1"/>
  <c r="C7480" i="19"/>
  <c r="D7480" i="19"/>
  <c r="E7480" i="19"/>
  <c r="F7480" i="19"/>
  <c r="B7481" i="19"/>
  <c r="C7481" i="19"/>
  <c r="D7481" i="19"/>
  <c r="E7481" i="19"/>
  <c r="F7481" i="19" s="1"/>
  <c r="A7482" i="19"/>
  <c r="B7482" i="19"/>
  <c r="C7482" i="19"/>
  <c r="D7482" i="19"/>
  <c r="E7482" i="19"/>
  <c r="F7482" i="19" s="1"/>
  <c r="B7483" i="19"/>
  <c r="C7483" i="19"/>
  <c r="A7483" i="19" s="1"/>
  <c r="D7483" i="19"/>
  <c r="E7483" i="19"/>
  <c r="F7483" i="19"/>
  <c r="A7484" i="19"/>
  <c r="B7484" i="19"/>
  <c r="C7484" i="19"/>
  <c r="D7484" i="19"/>
  <c r="E7484" i="19"/>
  <c r="F7484" i="19" s="1"/>
  <c r="B7485" i="19"/>
  <c r="A7485" i="19" s="1"/>
  <c r="C7485" i="19"/>
  <c r="D7485" i="19"/>
  <c r="E7485" i="19"/>
  <c r="F7485" i="19"/>
  <c r="B7486" i="19"/>
  <c r="A7486" i="19" s="1"/>
  <c r="C7486" i="19"/>
  <c r="D7486" i="19"/>
  <c r="E7486" i="19"/>
  <c r="F7486" i="19"/>
  <c r="B7487" i="19"/>
  <c r="A7487" i="19" s="1"/>
  <c r="C7487" i="19"/>
  <c r="D7487" i="19"/>
  <c r="E7487" i="19"/>
  <c r="F7487" i="19"/>
  <c r="B7488" i="19"/>
  <c r="A7488" i="19" s="1"/>
  <c r="C7488" i="19"/>
  <c r="D7488" i="19"/>
  <c r="E7488" i="19"/>
  <c r="F7488" i="19"/>
  <c r="B7489" i="19"/>
  <c r="C7489" i="19"/>
  <c r="D7489" i="19"/>
  <c r="E7489" i="19"/>
  <c r="F7489" i="19" s="1"/>
  <c r="A7490" i="19"/>
  <c r="B7490" i="19"/>
  <c r="C7490" i="19"/>
  <c r="D7490" i="19"/>
  <c r="E7490" i="19"/>
  <c r="F7490" i="19" s="1"/>
  <c r="A7491" i="19"/>
  <c r="B7491" i="19"/>
  <c r="C7491" i="19"/>
  <c r="D7491" i="19"/>
  <c r="E7491" i="19"/>
  <c r="F7491" i="19"/>
  <c r="B7492" i="19"/>
  <c r="C7492" i="19"/>
  <c r="A7492" i="19" s="1"/>
  <c r="D7492" i="19"/>
  <c r="E7492" i="19"/>
  <c r="F7492" i="19" s="1"/>
  <c r="B7493" i="19"/>
  <c r="A7493" i="19" s="1"/>
  <c r="C7493" i="19"/>
  <c r="D7493" i="19"/>
  <c r="E7493" i="19"/>
  <c r="F7493" i="19"/>
  <c r="B7494" i="19"/>
  <c r="A7494" i="19" s="1"/>
  <c r="C7494" i="19"/>
  <c r="D7494" i="19"/>
  <c r="E7494" i="19"/>
  <c r="F7494" i="19" s="1"/>
  <c r="B7495" i="19"/>
  <c r="A7495" i="19" s="1"/>
  <c r="C7495" i="19"/>
  <c r="D7495" i="19"/>
  <c r="E7495" i="19"/>
  <c r="F7495" i="19"/>
  <c r="A7496" i="19"/>
  <c r="B7496" i="19"/>
  <c r="C7496" i="19"/>
  <c r="D7496" i="19"/>
  <c r="E7496" i="19"/>
  <c r="F7496" i="19"/>
  <c r="B7497" i="19"/>
  <c r="C7497" i="19"/>
  <c r="D7497" i="19"/>
  <c r="E7497" i="19"/>
  <c r="F7497" i="19" s="1"/>
  <c r="A7498" i="19"/>
  <c r="B7498" i="19"/>
  <c r="C7498" i="19"/>
  <c r="D7498" i="19"/>
  <c r="E7498" i="19"/>
  <c r="F7498" i="19" s="1"/>
  <c r="A7499" i="19"/>
  <c r="B7499" i="19"/>
  <c r="C7499" i="19"/>
  <c r="D7499" i="19"/>
  <c r="E7499" i="19"/>
  <c r="F7499" i="19"/>
  <c r="B7500" i="19"/>
  <c r="C7500" i="19"/>
  <c r="A7500" i="19" s="1"/>
  <c r="D7500" i="19"/>
  <c r="E7500" i="19"/>
  <c r="F7500" i="19" s="1"/>
  <c r="B7501" i="19"/>
  <c r="A7501" i="19" s="1"/>
  <c r="C7501" i="19"/>
  <c r="D7501" i="19"/>
  <c r="E7501" i="19"/>
  <c r="F7501" i="19" s="1"/>
  <c r="B7502" i="19"/>
  <c r="A7502" i="19" s="1"/>
  <c r="C7502" i="19"/>
  <c r="D7502" i="19"/>
  <c r="E7502" i="19"/>
  <c r="F7502" i="19"/>
  <c r="B7503" i="19"/>
  <c r="C7503" i="19"/>
  <c r="D7503" i="19"/>
  <c r="E7503" i="19"/>
  <c r="F7503" i="19"/>
  <c r="B7504" i="19"/>
  <c r="C7504" i="19"/>
  <c r="D7504" i="19"/>
  <c r="E7504" i="19"/>
  <c r="F7504" i="19"/>
  <c r="B7505" i="19"/>
  <c r="C7505" i="19"/>
  <c r="D7505" i="19"/>
  <c r="E7505" i="19"/>
  <c r="F7505" i="19"/>
  <c r="A7506" i="19"/>
  <c r="B7506" i="19"/>
  <c r="C7506" i="19"/>
  <c r="D7506" i="19"/>
  <c r="E7506" i="19"/>
  <c r="F7506" i="19" s="1"/>
  <c r="B7507" i="19"/>
  <c r="C7507" i="19"/>
  <c r="D7507" i="19"/>
  <c r="E7507" i="19"/>
  <c r="F7507" i="19"/>
  <c r="A7508" i="19"/>
  <c r="B7508" i="19"/>
  <c r="C7508" i="19"/>
  <c r="D7508" i="19"/>
  <c r="E7508" i="19"/>
  <c r="F7508" i="19" s="1"/>
  <c r="B7509" i="19"/>
  <c r="C7509" i="19"/>
  <c r="D7509" i="19"/>
  <c r="E7509" i="19"/>
  <c r="F7509" i="19"/>
  <c r="B7510" i="19"/>
  <c r="A7510" i="19" s="1"/>
  <c r="C7510" i="19"/>
  <c r="D7510" i="19"/>
  <c r="E7510" i="19"/>
  <c r="F7510" i="19"/>
  <c r="B7511" i="19"/>
  <c r="C7511" i="19"/>
  <c r="D7511" i="19"/>
  <c r="E7511" i="19"/>
  <c r="F7511" i="19"/>
  <c r="B7512" i="19"/>
  <c r="C7512" i="19"/>
  <c r="D7512" i="19"/>
  <c r="E7512" i="19"/>
  <c r="F7512" i="19"/>
  <c r="B7513" i="19"/>
  <c r="C7513" i="19"/>
  <c r="D7513" i="19"/>
  <c r="E7513" i="19"/>
  <c r="F7513" i="19" s="1"/>
  <c r="B7514" i="19"/>
  <c r="A7514" i="19" s="1"/>
  <c r="C7514" i="19"/>
  <c r="D7514" i="19"/>
  <c r="E7514" i="19"/>
  <c r="F7514" i="19" s="1"/>
  <c r="B7515" i="19"/>
  <c r="C7515" i="19"/>
  <c r="D7515" i="19"/>
  <c r="A7515" i="19" s="1"/>
  <c r="E7515" i="19"/>
  <c r="F7515" i="19"/>
  <c r="A7516" i="19"/>
  <c r="B7516" i="19"/>
  <c r="C7516" i="19"/>
  <c r="D7516" i="19"/>
  <c r="E7516" i="19"/>
  <c r="F7516" i="19"/>
  <c r="B7517" i="19"/>
  <c r="C7517" i="19"/>
  <c r="D7517" i="19"/>
  <c r="E7517" i="19"/>
  <c r="F7517" i="19"/>
  <c r="B7518" i="19"/>
  <c r="C7518" i="19"/>
  <c r="D7518" i="19"/>
  <c r="E7518" i="19"/>
  <c r="F7518" i="19"/>
  <c r="B7519" i="19"/>
  <c r="A7519" i="19" s="1"/>
  <c r="C7519" i="19"/>
  <c r="D7519" i="19"/>
  <c r="E7519" i="19"/>
  <c r="F7519" i="19"/>
  <c r="B7520" i="19"/>
  <c r="C7520" i="19"/>
  <c r="D7520" i="19"/>
  <c r="E7520" i="19"/>
  <c r="F7520" i="19"/>
  <c r="B7521" i="19"/>
  <c r="C7521" i="19"/>
  <c r="D7521" i="19"/>
  <c r="E7521" i="19"/>
  <c r="F7521" i="19" s="1"/>
  <c r="A7522" i="19"/>
  <c r="B7522" i="19"/>
  <c r="C7522" i="19"/>
  <c r="D7522" i="19"/>
  <c r="E7522" i="19"/>
  <c r="F7522" i="19" s="1"/>
  <c r="B7523" i="19"/>
  <c r="C7523" i="19"/>
  <c r="A7523" i="19" s="1"/>
  <c r="D7523" i="19"/>
  <c r="E7523" i="19"/>
  <c r="F7523" i="19"/>
  <c r="B7524" i="19"/>
  <c r="C7524" i="19"/>
  <c r="A7524" i="19" s="1"/>
  <c r="D7524" i="19"/>
  <c r="E7524" i="19"/>
  <c r="F7524" i="19" s="1"/>
  <c r="B7525" i="19"/>
  <c r="C7525" i="19"/>
  <c r="D7525" i="19"/>
  <c r="E7525" i="19"/>
  <c r="F7525" i="19"/>
  <c r="B7526" i="19"/>
  <c r="A7526" i="19" s="1"/>
  <c r="C7526" i="19"/>
  <c r="D7526" i="19"/>
  <c r="E7526" i="19"/>
  <c r="F7526" i="19" s="1"/>
  <c r="B7527" i="19"/>
  <c r="A7527" i="19" s="1"/>
  <c r="C7527" i="19"/>
  <c r="D7527" i="19"/>
  <c r="E7527" i="19"/>
  <c r="F7527" i="19"/>
  <c r="B7528" i="19"/>
  <c r="C7528" i="19"/>
  <c r="D7528" i="19"/>
  <c r="E7528" i="19"/>
  <c r="F7528" i="19"/>
  <c r="B7529" i="19"/>
  <c r="C7529" i="19"/>
  <c r="D7529" i="19"/>
  <c r="E7529" i="19"/>
  <c r="F7529" i="19" s="1"/>
  <c r="A7530" i="19"/>
  <c r="B7530" i="19"/>
  <c r="C7530" i="19"/>
  <c r="D7530" i="19"/>
  <c r="E7530" i="19"/>
  <c r="F7530" i="19" s="1"/>
  <c r="A7531" i="19"/>
  <c r="B7531" i="19"/>
  <c r="C7531" i="19"/>
  <c r="D7531" i="19"/>
  <c r="E7531" i="19"/>
  <c r="F7531" i="19"/>
  <c r="B7532" i="19"/>
  <c r="C7532" i="19"/>
  <c r="A7532" i="19" s="1"/>
  <c r="D7532" i="19"/>
  <c r="E7532" i="19"/>
  <c r="F7532" i="19" s="1"/>
  <c r="B7533" i="19"/>
  <c r="A7533" i="19" s="1"/>
  <c r="C7533" i="19"/>
  <c r="D7533" i="19"/>
  <c r="E7533" i="19"/>
  <c r="F7533" i="19" s="1"/>
  <c r="B7534" i="19"/>
  <c r="A7534" i="19" s="1"/>
  <c r="C7534" i="19"/>
  <c r="D7534" i="19"/>
  <c r="E7534" i="19"/>
  <c r="F7534" i="19"/>
  <c r="B7535" i="19"/>
  <c r="C7535" i="19"/>
  <c r="D7535" i="19"/>
  <c r="E7535" i="19"/>
  <c r="F7535" i="19"/>
  <c r="B7536" i="19"/>
  <c r="A7536" i="19" s="1"/>
  <c r="C7536" i="19"/>
  <c r="D7536" i="19"/>
  <c r="E7536" i="19"/>
  <c r="F7536" i="19"/>
  <c r="B7537" i="19"/>
  <c r="C7537" i="19"/>
  <c r="D7537" i="19"/>
  <c r="E7537" i="19"/>
  <c r="F7537" i="19" s="1"/>
  <c r="A7538" i="19"/>
  <c r="B7538" i="19"/>
  <c r="C7538" i="19"/>
  <c r="D7538" i="19"/>
  <c r="E7538" i="19"/>
  <c r="F7538" i="19" s="1"/>
  <c r="B7539" i="19"/>
  <c r="A7539" i="19" s="1"/>
  <c r="C7539" i="19"/>
  <c r="D7539" i="19"/>
  <c r="E7539" i="19"/>
  <c r="F7539" i="19"/>
  <c r="B7540" i="19"/>
  <c r="C7540" i="19"/>
  <c r="D7540" i="19"/>
  <c r="E7540" i="19"/>
  <c r="F7540" i="19" s="1"/>
  <c r="B7541" i="19"/>
  <c r="A7541" i="19" s="1"/>
  <c r="C7541" i="19"/>
  <c r="D7541" i="19"/>
  <c r="E7541" i="19"/>
  <c r="F7541" i="19"/>
  <c r="B7542" i="19"/>
  <c r="A7542" i="19" s="1"/>
  <c r="C7542" i="19"/>
  <c r="D7542" i="19"/>
  <c r="E7542" i="19"/>
  <c r="F7542" i="19"/>
  <c r="B7543" i="19"/>
  <c r="C7543" i="19"/>
  <c r="D7543" i="19"/>
  <c r="E7543" i="19"/>
  <c r="F7543" i="19"/>
  <c r="B7544" i="19"/>
  <c r="A7544" i="19" s="1"/>
  <c r="C7544" i="19"/>
  <c r="D7544" i="19"/>
  <c r="E7544" i="19"/>
  <c r="F7544" i="19"/>
  <c r="B7545" i="19"/>
  <c r="C7545" i="19"/>
  <c r="D7545" i="19"/>
  <c r="E7545" i="19"/>
  <c r="F7545" i="19" s="1"/>
  <c r="A7546" i="19"/>
  <c r="B7546" i="19"/>
  <c r="C7546" i="19"/>
  <c r="D7546" i="19"/>
  <c r="E7546" i="19"/>
  <c r="F7546" i="19" s="1"/>
  <c r="A7547" i="19"/>
  <c r="B7547" i="19"/>
  <c r="C7547" i="19"/>
  <c r="D7547" i="19"/>
  <c r="E7547" i="19"/>
  <c r="F7547" i="19"/>
  <c r="B7548" i="19"/>
  <c r="C7548" i="19"/>
  <c r="A7548" i="19" s="1"/>
  <c r="D7548" i="19"/>
  <c r="E7548" i="19"/>
  <c r="F7548" i="19"/>
  <c r="B7549" i="19"/>
  <c r="C7549" i="19"/>
  <c r="D7549" i="19"/>
  <c r="E7549" i="19"/>
  <c r="F7549" i="19"/>
  <c r="B7550" i="19"/>
  <c r="C7550" i="19"/>
  <c r="D7550" i="19"/>
  <c r="E7550" i="19"/>
  <c r="F7550" i="19"/>
  <c r="B7551" i="19"/>
  <c r="C7551" i="19"/>
  <c r="D7551" i="19"/>
  <c r="E7551" i="19"/>
  <c r="F7551" i="19"/>
  <c r="B7552" i="19"/>
  <c r="C7552" i="19"/>
  <c r="D7552" i="19"/>
  <c r="E7552" i="19"/>
  <c r="F7552" i="19"/>
  <c r="B7553" i="19"/>
  <c r="A7553" i="19" s="1"/>
  <c r="C7553" i="19"/>
  <c r="D7553" i="19"/>
  <c r="E7553" i="19"/>
  <c r="F7553" i="19" s="1"/>
  <c r="B7554" i="19"/>
  <c r="C7554" i="19"/>
  <c r="D7554" i="19"/>
  <c r="A7554" i="19" s="1"/>
  <c r="E7554" i="19"/>
  <c r="F7554" i="19" s="1"/>
  <c r="B7555" i="19"/>
  <c r="C7555" i="19"/>
  <c r="A7555" i="19" s="1"/>
  <c r="D7555" i="19"/>
  <c r="E7555" i="19"/>
  <c r="F7555" i="19"/>
  <c r="A7556" i="19"/>
  <c r="B7556" i="19"/>
  <c r="C7556" i="19"/>
  <c r="D7556" i="19"/>
  <c r="E7556" i="19"/>
  <c r="F7556" i="19" s="1"/>
  <c r="B7557" i="19"/>
  <c r="C7557" i="19"/>
  <c r="D7557" i="19"/>
  <c r="E7557" i="19"/>
  <c r="F7557" i="19"/>
  <c r="B7558" i="19"/>
  <c r="C7558" i="19"/>
  <c r="D7558" i="19"/>
  <c r="E7558" i="19"/>
  <c r="F7558" i="19"/>
  <c r="B7559" i="19"/>
  <c r="A7559" i="19" s="1"/>
  <c r="C7559" i="19"/>
  <c r="D7559" i="19"/>
  <c r="E7559" i="19"/>
  <c r="F7559" i="19"/>
  <c r="B7560" i="19"/>
  <c r="C7560" i="19"/>
  <c r="D7560" i="19"/>
  <c r="A7560" i="19" s="1"/>
  <c r="E7560" i="19"/>
  <c r="F7560" i="19"/>
  <c r="B7561" i="19"/>
  <c r="C7561" i="19"/>
  <c r="D7561" i="19"/>
  <c r="E7561" i="19"/>
  <c r="F7561" i="19" s="1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B7564" i="19"/>
  <c r="C7564" i="19"/>
  <c r="D7564" i="19"/>
  <c r="E7564" i="19"/>
  <c r="F7564" i="19" s="1"/>
  <c r="B7565" i="19"/>
  <c r="C7565" i="19"/>
  <c r="D7565" i="19"/>
  <c r="E7565" i="19"/>
  <c r="F7565" i="19"/>
  <c r="B7566" i="19"/>
  <c r="C7566" i="19"/>
  <c r="D7566" i="19"/>
  <c r="E7566" i="19"/>
  <c r="F7566" i="19"/>
  <c r="B7567" i="19"/>
  <c r="C7567" i="19"/>
  <c r="D7567" i="19"/>
  <c r="A7567" i="19" s="1"/>
  <c r="E7567" i="19"/>
  <c r="F7567" i="19"/>
  <c r="B7568" i="19"/>
  <c r="C7568" i="19"/>
  <c r="D7568" i="19"/>
  <c r="E7568" i="19"/>
  <c r="F7568" i="19"/>
  <c r="B7569" i="19"/>
  <c r="C7569" i="19"/>
  <c r="D7569" i="19"/>
  <c r="E7569" i="19"/>
  <c r="F7569" i="19"/>
  <c r="A7570" i="19"/>
  <c r="B7570" i="19"/>
  <c r="C7570" i="19"/>
  <c r="D7570" i="19"/>
  <c r="E7570" i="19"/>
  <c r="F7570" i="19" s="1"/>
  <c r="B7571" i="19"/>
  <c r="C7571" i="19"/>
  <c r="A7571" i="19" s="1"/>
  <c r="D7571" i="19"/>
  <c r="E7571" i="19"/>
  <c r="F7571" i="19"/>
  <c r="A7572" i="19"/>
  <c r="B7572" i="19"/>
  <c r="C7572" i="19"/>
  <c r="D7572" i="19"/>
  <c r="E7572" i="19"/>
  <c r="F7572" i="19" s="1"/>
  <c r="B7573" i="19"/>
  <c r="A7573" i="19" s="1"/>
  <c r="C7573" i="19"/>
  <c r="D7573" i="19"/>
  <c r="E7573" i="19"/>
  <c r="F7573" i="19"/>
  <c r="A7574" i="19"/>
  <c r="B7574" i="19"/>
  <c r="C7574" i="19"/>
  <c r="D7574" i="19"/>
  <c r="E7574" i="19"/>
  <c r="F7574" i="19"/>
  <c r="B7575" i="19"/>
  <c r="A7575" i="19" s="1"/>
  <c r="C7575" i="19"/>
  <c r="D7575" i="19"/>
  <c r="E7575" i="19"/>
  <c r="F7575" i="19"/>
  <c r="B7576" i="19"/>
  <c r="A7576" i="19" s="1"/>
  <c r="C7576" i="19"/>
  <c r="D7576" i="19"/>
  <c r="E7576" i="19"/>
  <c r="F7576" i="19" s="1"/>
  <c r="B7577" i="19"/>
  <c r="C7577" i="19"/>
  <c r="D7577" i="19"/>
  <c r="E7577" i="19"/>
  <c r="F7577" i="19" s="1"/>
  <c r="B7578" i="19"/>
  <c r="A7578" i="19" s="1"/>
  <c r="C7578" i="19"/>
  <c r="D7578" i="19"/>
  <c r="E7578" i="19"/>
  <c r="F7578" i="19" s="1"/>
  <c r="A7579" i="19"/>
  <c r="B7579" i="19"/>
  <c r="C7579" i="19"/>
  <c r="D7579" i="19"/>
  <c r="E7579" i="19"/>
  <c r="F7579" i="19"/>
  <c r="B7580" i="19"/>
  <c r="C7580" i="19"/>
  <c r="A7580" i="19" s="1"/>
  <c r="D7580" i="19"/>
  <c r="E7580" i="19"/>
  <c r="F7580" i="19" s="1"/>
  <c r="B7581" i="19"/>
  <c r="A7581" i="19" s="1"/>
  <c r="C7581" i="19"/>
  <c r="D7581" i="19"/>
  <c r="E7581" i="19"/>
  <c r="F7581" i="19"/>
  <c r="B7582" i="19"/>
  <c r="A7582" i="19" s="1"/>
  <c r="C7582" i="19"/>
  <c r="D7582" i="19"/>
  <c r="E7582" i="19"/>
  <c r="F7582" i="19"/>
  <c r="B7583" i="19"/>
  <c r="C7583" i="19"/>
  <c r="D7583" i="19"/>
  <c r="E7583" i="19"/>
  <c r="F7583" i="19"/>
  <c r="B7584" i="19"/>
  <c r="C7584" i="19"/>
  <c r="D7584" i="19"/>
  <c r="E7584" i="19"/>
  <c r="F7584" i="19"/>
  <c r="B7585" i="19"/>
  <c r="C7585" i="19"/>
  <c r="D7585" i="19"/>
  <c r="E7585" i="19"/>
  <c r="F7585" i="19" s="1"/>
  <c r="B7586" i="19"/>
  <c r="C7586" i="19"/>
  <c r="D7586" i="19"/>
  <c r="A7586" i="19" s="1"/>
  <c r="E7586" i="19"/>
  <c r="F7586" i="19" s="1"/>
  <c r="A7587" i="19"/>
  <c r="B7587" i="19"/>
  <c r="C7587" i="19"/>
  <c r="D7587" i="19"/>
  <c r="E7587" i="19"/>
  <c r="F7587" i="19"/>
  <c r="B7588" i="19"/>
  <c r="C7588" i="19"/>
  <c r="A7588" i="19" s="1"/>
  <c r="D7588" i="19"/>
  <c r="E7588" i="19"/>
  <c r="F7588" i="19" s="1"/>
  <c r="B7589" i="19"/>
  <c r="C7589" i="19"/>
  <c r="D7589" i="19"/>
  <c r="E7589" i="19"/>
  <c r="F7589" i="19"/>
  <c r="B7590" i="19"/>
  <c r="A7590" i="19" s="1"/>
  <c r="C7590" i="19"/>
  <c r="D7590" i="19"/>
  <c r="E7590" i="19"/>
  <c r="F7590" i="19"/>
  <c r="B7591" i="19"/>
  <c r="C7591" i="19"/>
  <c r="D7591" i="19"/>
  <c r="E7591" i="19"/>
  <c r="F7591" i="19"/>
  <c r="B7592" i="19"/>
  <c r="A7592" i="19" s="1"/>
  <c r="C7592" i="19"/>
  <c r="D7592" i="19"/>
  <c r="E7592" i="19"/>
  <c r="F7592" i="19"/>
  <c r="B7593" i="19"/>
  <c r="C7593" i="19"/>
  <c r="D7593" i="19"/>
  <c r="E7593" i="19"/>
  <c r="F7593" i="19" s="1"/>
  <c r="A7594" i="19"/>
  <c r="B7594" i="19"/>
  <c r="C7594" i="19"/>
  <c r="D7594" i="19"/>
  <c r="E7594" i="19"/>
  <c r="F7594" i="19" s="1"/>
  <c r="B7595" i="19"/>
  <c r="C7595" i="19"/>
  <c r="A7595" i="19" s="1"/>
  <c r="D7595" i="19"/>
  <c r="E7595" i="19"/>
  <c r="F7595" i="19"/>
  <c r="B7596" i="19"/>
  <c r="A7596" i="19" s="1"/>
  <c r="C7596" i="19"/>
  <c r="D7596" i="19"/>
  <c r="E7596" i="19"/>
  <c r="F7596" i="19" s="1"/>
  <c r="B7597" i="19"/>
  <c r="C7597" i="19"/>
  <c r="D7597" i="19"/>
  <c r="E7597" i="19"/>
  <c r="F7597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B7600" i="19"/>
  <c r="C7600" i="19"/>
  <c r="D7600" i="19"/>
  <c r="E7600" i="19"/>
  <c r="F7600" i="19"/>
  <c r="B7601" i="19"/>
  <c r="C7601" i="19"/>
  <c r="D7601" i="19"/>
  <c r="E7601" i="19"/>
  <c r="F7601" i="19"/>
  <c r="A7602" i="19"/>
  <c r="B7602" i="19"/>
  <c r="C7602" i="19"/>
  <c r="D7602" i="19"/>
  <c r="E7602" i="19"/>
  <c r="F7602" i="19" s="1"/>
  <c r="A7603" i="19"/>
  <c r="B7603" i="19"/>
  <c r="C7603" i="19"/>
  <c r="D7603" i="19"/>
  <c r="E7603" i="19"/>
  <c r="F7603" i="19"/>
  <c r="B7604" i="19"/>
  <c r="C7604" i="19"/>
  <c r="A7604" i="19" s="1"/>
  <c r="D7604" i="19"/>
  <c r="E7604" i="19"/>
  <c r="F7604" i="19" s="1"/>
  <c r="B7605" i="19"/>
  <c r="C7605" i="19"/>
  <c r="D7605" i="19"/>
  <c r="E7605" i="19"/>
  <c r="F7605" i="19"/>
  <c r="A7606" i="19"/>
  <c r="B7606" i="19"/>
  <c r="C7606" i="19"/>
  <c r="D7606" i="19"/>
  <c r="E7606" i="19"/>
  <c r="F7606" i="19"/>
  <c r="B7607" i="19"/>
  <c r="C7607" i="19"/>
  <c r="D7607" i="19"/>
  <c r="E7607" i="19"/>
  <c r="F7607" i="19"/>
  <c r="B7608" i="19"/>
  <c r="C7608" i="19"/>
  <c r="D7608" i="19"/>
  <c r="E7608" i="19"/>
  <c r="F7608" i="19"/>
  <c r="B7609" i="19"/>
  <c r="C7609" i="19"/>
  <c r="D7609" i="19"/>
  <c r="E7609" i="19"/>
  <c r="F7609" i="19" s="1"/>
  <c r="A7610" i="19"/>
  <c r="B7610" i="19"/>
  <c r="C7610" i="19"/>
  <c r="D7610" i="19"/>
  <c r="E7610" i="19"/>
  <c r="F7610" i="19" s="1"/>
  <c r="B7611" i="19"/>
  <c r="C7611" i="19"/>
  <c r="A7611" i="19" s="1"/>
  <c r="D7611" i="19"/>
  <c r="E7611" i="19"/>
  <c r="F7611" i="19"/>
  <c r="A7612" i="19"/>
  <c r="B7612" i="19"/>
  <c r="C7612" i="19"/>
  <c r="D7612" i="19"/>
  <c r="E7612" i="19"/>
  <c r="F7612" i="19" s="1"/>
  <c r="B7613" i="19"/>
  <c r="A7613" i="19" s="1"/>
  <c r="C7613" i="19"/>
  <c r="D7613" i="19"/>
  <c r="E7613" i="19"/>
  <c r="F7613" i="19"/>
  <c r="B7614" i="19"/>
  <c r="A7614" i="19" s="1"/>
  <c r="C7614" i="19"/>
  <c r="D7614" i="19"/>
  <c r="E7614" i="19"/>
  <c r="F7614" i="19"/>
  <c r="B7615" i="19"/>
  <c r="A7615" i="19" s="1"/>
  <c r="C7615" i="19"/>
  <c r="D7615" i="19"/>
  <c r="E7615" i="19"/>
  <c r="F7615" i="19"/>
  <c r="B7616" i="19"/>
  <c r="A7616" i="19" s="1"/>
  <c r="C7616" i="19"/>
  <c r="D7616" i="19"/>
  <c r="E7616" i="19"/>
  <c r="F7616" i="19"/>
  <c r="B7617" i="19"/>
  <c r="C7617" i="19"/>
  <c r="D7617" i="19"/>
  <c r="E7617" i="19"/>
  <c r="F7617" i="19" s="1"/>
  <c r="A7618" i="19"/>
  <c r="B7618" i="19"/>
  <c r="C7618" i="19"/>
  <c r="D7618" i="19"/>
  <c r="E7618" i="19"/>
  <c r="F7618" i="19" s="1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 s="1"/>
  <c r="B7621" i="19"/>
  <c r="A7621" i="19" s="1"/>
  <c r="C7621" i="19"/>
  <c r="D7621" i="19"/>
  <c r="E7621" i="19"/>
  <c r="F7621" i="19"/>
  <c r="B7622" i="19"/>
  <c r="A7622" i="19" s="1"/>
  <c r="C7622" i="19"/>
  <c r="D7622" i="19"/>
  <c r="E7622" i="19"/>
  <c r="F7622" i="19" s="1"/>
  <c r="B7623" i="19"/>
  <c r="A7623" i="19" s="1"/>
  <c r="C7623" i="19"/>
  <c r="D7623" i="19"/>
  <c r="E7623" i="19"/>
  <c r="F7623" i="19"/>
  <c r="A7624" i="19"/>
  <c r="B7624" i="19"/>
  <c r="C7624" i="19"/>
  <c r="D7624" i="19"/>
  <c r="E7624" i="19"/>
  <c r="F7624" i="19"/>
  <c r="B7625" i="19"/>
  <c r="C7625" i="19"/>
  <c r="D7625" i="19"/>
  <c r="E7625" i="19"/>
  <c r="F7625" i="19" s="1"/>
  <c r="A7626" i="19"/>
  <c r="B7626" i="19"/>
  <c r="C7626" i="19"/>
  <c r="D7626" i="19"/>
  <c r="E7626" i="19"/>
  <c r="F7626" i="19" s="1"/>
  <c r="A7627" i="19"/>
  <c r="B7627" i="19"/>
  <c r="C7627" i="19"/>
  <c r="D7627" i="19"/>
  <c r="E7627" i="19"/>
  <c r="F7627" i="19"/>
  <c r="B7628" i="19"/>
  <c r="C7628" i="19"/>
  <c r="A7628" i="19" s="1"/>
  <c r="D7628" i="19"/>
  <c r="E7628" i="19"/>
  <c r="F7628" i="19" s="1"/>
  <c r="B7629" i="19"/>
  <c r="A7629" i="19" s="1"/>
  <c r="C7629" i="19"/>
  <c r="D7629" i="19"/>
  <c r="E7629" i="19"/>
  <c r="F7629" i="19" s="1"/>
  <c r="B7630" i="19"/>
  <c r="A7630" i="19" s="1"/>
  <c r="C7630" i="19"/>
  <c r="D7630" i="19"/>
  <c r="E7630" i="19"/>
  <c r="F7630" i="19"/>
  <c r="B7631" i="19"/>
  <c r="A7631" i="19" s="1"/>
  <c r="C7631" i="19"/>
  <c r="D7631" i="19"/>
  <c r="E7631" i="19"/>
  <c r="F7631" i="19"/>
  <c r="B7632" i="19"/>
  <c r="C7632" i="19"/>
  <c r="D7632" i="19"/>
  <c r="E7632" i="19"/>
  <c r="F7632" i="19"/>
  <c r="B7633" i="19"/>
  <c r="C7633" i="19"/>
  <c r="D7633" i="19"/>
  <c r="E7633" i="19"/>
  <c r="F7633" i="19"/>
  <c r="A7634" i="19"/>
  <c r="B7634" i="19"/>
  <c r="C7634" i="19"/>
  <c r="D7634" i="19"/>
  <c r="E7634" i="19"/>
  <c r="F7634" i="19" s="1"/>
  <c r="B7635" i="19"/>
  <c r="C7635" i="19"/>
  <c r="D7635" i="19"/>
  <c r="E7635" i="19"/>
  <c r="F7635" i="19"/>
  <c r="A7636" i="19"/>
  <c r="B7636" i="19"/>
  <c r="C7636" i="19"/>
  <c r="D7636" i="19"/>
  <c r="E7636" i="19"/>
  <c r="F7636" i="19" s="1"/>
  <c r="B7637" i="19"/>
  <c r="C7637" i="19"/>
  <c r="D7637" i="19"/>
  <c r="E7637" i="19"/>
  <c r="F7637" i="19"/>
  <c r="B7638" i="19"/>
  <c r="A7638" i="19" s="1"/>
  <c r="C7638" i="19"/>
  <c r="D7638" i="19"/>
  <c r="E7638" i="19"/>
  <c r="F7638" i="19"/>
  <c r="B7639" i="19"/>
  <c r="C7639" i="19"/>
  <c r="D7639" i="19"/>
  <c r="E7639" i="19"/>
  <c r="F7639" i="19"/>
  <c r="B7640" i="19"/>
  <c r="C7640" i="19"/>
  <c r="D7640" i="19"/>
  <c r="E7640" i="19"/>
  <c r="F7640" i="19"/>
  <c r="B7641" i="19"/>
  <c r="C7641" i="19"/>
  <c r="D7641" i="19"/>
  <c r="E7641" i="19"/>
  <c r="F7641" i="19" s="1"/>
  <c r="B7642" i="19"/>
  <c r="A7642" i="19" s="1"/>
  <c r="C7642" i="19"/>
  <c r="D7642" i="19"/>
  <c r="E7642" i="19"/>
  <c r="F7642" i="19" s="1"/>
  <c r="B7643" i="19"/>
  <c r="C7643" i="19"/>
  <c r="D7643" i="19"/>
  <c r="A7643" i="19" s="1"/>
  <c r="E7643" i="19"/>
  <c r="F7643" i="19"/>
  <c r="A7644" i="19"/>
  <c r="B7644" i="19"/>
  <c r="C7644" i="19"/>
  <c r="D7644" i="19"/>
  <c r="E7644" i="19"/>
  <c r="F7644" i="19"/>
  <c r="B7645" i="19"/>
  <c r="C7645" i="19"/>
  <c r="D7645" i="19"/>
  <c r="E7645" i="19"/>
  <c r="F7645" i="19"/>
  <c r="B7646" i="19"/>
  <c r="C7646" i="19"/>
  <c r="D7646" i="19"/>
  <c r="E7646" i="19"/>
  <c r="F7646" i="19"/>
  <c r="B7647" i="19"/>
  <c r="A7647" i="19" s="1"/>
  <c r="C7647" i="19"/>
  <c r="D7647" i="19"/>
  <c r="E7647" i="19"/>
  <c r="F7647" i="19"/>
  <c r="B7648" i="19"/>
  <c r="A7648" i="19" s="1"/>
  <c r="C7648" i="19"/>
  <c r="D7648" i="19"/>
  <c r="E7648" i="19"/>
  <c r="F7648" i="19"/>
  <c r="B7649" i="19"/>
  <c r="C7649" i="19"/>
  <c r="D7649" i="19"/>
  <c r="E7649" i="19"/>
  <c r="F7649" i="19" s="1"/>
  <c r="A7650" i="19"/>
  <c r="B7650" i="19"/>
  <c r="C7650" i="19"/>
  <c r="D7650" i="19"/>
  <c r="E7650" i="19"/>
  <c r="F7650" i="19" s="1"/>
  <c r="B7651" i="19"/>
  <c r="C7651" i="19"/>
  <c r="A7651" i="19" s="1"/>
  <c r="D7651" i="19"/>
  <c r="E7651" i="19"/>
  <c r="F7651" i="19"/>
  <c r="B7652" i="19"/>
  <c r="C7652" i="19"/>
  <c r="A7652" i="19" s="1"/>
  <c r="D7652" i="19"/>
  <c r="E7652" i="19"/>
  <c r="F7652" i="19" s="1"/>
  <c r="B7653" i="19"/>
  <c r="A7653" i="19" s="1"/>
  <c r="C7653" i="19"/>
  <c r="D7653" i="19"/>
  <c r="E7653" i="19"/>
  <c r="F7653" i="19"/>
  <c r="B7654" i="19"/>
  <c r="A7654" i="19" s="1"/>
  <c r="C7654" i="19"/>
  <c r="D7654" i="19"/>
  <c r="E7654" i="19"/>
  <c r="F7654" i="19" s="1"/>
  <c r="B7655" i="19"/>
  <c r="A7655" i="19" s="1"/>
  <c r="C7655" i="19"/>
  <c r="D7655" i="19"/>
  <c r="E7655" i="19"/>
  <c r="F7655" i="19"/>
  <c r="B7656" i="19"/>
  <c r="C7656" i="19"/>
  <c r="D7656" i="19"/>
  <c r="E7656" i="19"/>
  <c r="F7656" i="19"/>
  <c r="B7657" i="19"/>
  <c r="C7657" i="19"/>
  <c r="D7657" i="19"/>
  <c r="E7657" i="19"/>
  <c r="F7657" i="19" s="1"/>
  <c r="A7658" i="19"/>
  <c r="B7658" i="19"/>
  <c r="C7658" i="19"/>
  <c r="D7658" i="19"/>
  <c r="E7658" i="19"/>
  <c r="F7658" i="19" s="1"/>
  <c r="B7659" i="19"/>
  <c r="C7659" i="19"/>
  <c r="A7659" i="19" s="1"/>
  <c r="D7659" i="19"/>
  <c r="E7659" i="19"/>
  <c r="F7659" i="19"/>
  <c r="B7660" i="19"/>
  <c r="C7660" i="19"/>
  <c r="A7660" i="19" s="1"/>
  <c r="D7660" i="19"/>
  <c r="E7660" i="19"/>
  <c r="F7660" i="19" s="1"/>
  <c r="B7661" i="19"/>
  <c r="A7661" i="19" s="1"/>
  <c r="C7661" i="19"/>
  <c r="D7661" i="19"/>
  <c r="E7661" i="19"/>
  <c r="F7661" i="19" s="1"/>
  <c r="B7662" i="19"/>
  <c r="A7662" i="19" s="1"/>
  <c r="C7662" i="19"/>
  <c r="D7662" i="19"/>
  <c r="E7662" i="19"/>
  <c r="F7662" i="19"/>
  <c r="B7663" i="19"/>
  <c r="A7663" i="19" s="1"/>
  <c r="C7663" i="19"/>
  <c r="D7663" i="19"/>
  <c r="E7663" i="19"/>
  <c r="F7663" i="19"/>
  <c r="B7664" i="19"/>
  <c r="A7664" i="19" s="1"/>
  <c r="C7664" i="19"/>
  <c r="D7664" i="19"/>
  <c r="E7664" i="19"/>
  <c r="F7664" i="19"/>
  <c r="B7665" i="19"/>
  <c r="C7665" i="19"/>
  <c r="D7665" i="19"/>
  <c r="E7665" i="19"/>
  <c r="F7665" i="19" s="1"/>
  <c r="A7666" i="19"/>
  <c r="B7666" i="19"/>
  <c r="C7666" i="19"/>
  <c r="D7666" i="19"/>
  <c r="E7666" i="19"/>
  <c r="F7666" i="19" s="1"/>
  <c r="B7667" i="19"/>
  <c r="A7667" i="19" s="1"/>
  <c r="C7667" i="19"/>
  <c r="D7667" i="19"/>
  <c r="E7667" i="19"/>
  <c r="F7667" i="19"/>
  <c r="B7668" i="19"/>
  <c r="C7668" i="19"/>
  <c r="D7668" i="19"/>
  <c r="A7668" i="19" s="1"/>
  <c r="E7668" i="19"/>
  <c r="F7668" i="19" s="1"/>
  <c r="B7669" i="19"/>
  <c r="A7669" i="19" s="1"/>
  <c r="C7669" i="19"/>
  <c r="D7669" i="19"/>
  <c r="E7669" i="19"/>
  <c r="F7669" i="19"/>
  <c r="B7670" i="19"/>
  <c r="A7670" i="19" s="1"/>
  <c r="C7670" i="19"/>
  <c r="D7670" i="19"/>
  <c r="E7670" i="19"/>
  <c r="F7670" i="19"/>
  <c r="B7671" i="19"/>
  <c r="C7671" i="19"/>
  <c r="D7671" i="19"/>
  <c r="E7671" i="19"/>
  <c r="F7671" i="19"/>
  <c r="B7672" i="19"/>
  <c r="A7672" i="19" s="1"/>
  <c r="C7672" i="19"/>
  <c r="D7672" i="19"/>
  <c r="E7672" i="19"/>
  <c r="F7672" i="19"/>
  <c r="B7673" i="19"/>
  <c r="C7673" i="19"/>
  <c r="D7673" i="19"/>
  <c r="E7673" i="19"/>
  <c r="F7673" i="19" s="1"/>
  <c r="A7674" i="19"/>
  <c r="B7674" i="19"/>
  <c r="C7674" i="19"/>
  <c r="D7674" i="19"/>
  <c r="E7674" i="19"/>
  <c r="F7674" i="19" s="1"/>
  <c r="A7675" i="19"/>
  <c r="B7675" i="19"/>
  <c r="C7675" i="19"/>
  <c r="D7675" i="19"/>
  <c r="E7675" i="19"/>
  <c r="F7675" i="19"/>
  <c r="B7676" i="19"/>
  <c r="C7676" i="19"/>
  <c r="A7676" i="19" s="1"/>
  <c r="D7676" i="19"/>
  <c r="E7676" i="19"/>
  <c r="F7676" i="19"/>
  <c r="B7677" i="19"/>
  <c r="C7677" i="19"/>
  <c r="D7677" i="19"/>
  <c r="E7677" i="19"/>
  <c r="F7677" i="19"/>
  <c r="B7678" i="19"/>
  <c r="C7678" i="19"/>
  <c r="D7678" i="19"/>
  <c r="E7678" i="19"/>
  <c r="F7678" i="19"/>
  <c r="B7679" i="19"/>
  <c r="C7679" i="19"/>
  <c r="D7679" i="19"/>
  <c r="E7679" i="19"/>
  <c r="F7679" i="19"/>
  <c r="B7680" i="19"/>
  <c r="C7680" i="19"/>
  <c r="D7680" i="19"/>
  <c r="E7680" i="19"/>
  <c r="F7680" i="19"/>
  <c r="B7681" i="19"/>
  <c r="A7681" i="19" s="1"/>
  <c r="C7681" i="19"/>
  <c r="D7681" i="19"/>
  <c r="E7681" i="19"/>
  <c r="F7681" i="19" s="1"/>
  <c r="B7682" i="19"/>
  <c r="C7682" i="19"/>
  <c r="D7682" i="19"/>
  <c r="A7682" i="19" s="1"/>
  <c r="E7682" i="19"/>
  <c r="F7682" i="19" s="1"/>
  <c r="B7683" i="19"/>
  <c r="C7683" i="19"/>
  <c r="A7683" i="19" s="1"/>
  <c r="D7683" i="19"/>
  <c r="E7683" i="19"/>
  <c r="F7683" i="19"/>
  <c r="A7684" i="19"/>
  <c r="B7684" i="19"/>
  <c r="C7684" i="19"/>
  <c r="D7684" i="19"/>
  <c r="E7684" i="19"/>
  <c r="F7684" i="19" s="1"/>
  <c r="B7685" i="19"/>
  <c r="C7685" i="19"/>
  <c r="D7685" i="19"/>
  <c r="E7685" i="19"/>
  <c r="F7685" i="19"/>
  <c r="B7686" i="19"/>
  <c r="C7686" i="19"/>
  <c r="D7686" i="19"/>
  <c r="E7686" i="19"/>
  <c r="F7686" i="19"/>
  <c r="B7687" i="19"/>
  <c r="C7687" i="19"/>
  <c r="D7687" i="19"/>
  <c r="E7687" i="19"/>
  <c r="F7687" i="19"/>
  <c r="B7688" i="19"/>
  <c r="C7688" i="19"/>
  <c r="D7688" i="19"/>
  <c r="A7688" i="19" s="1"/>
  <c r="E7688" i="19"/>
  <c r="F7688" i="19"/>
  <c r="B7689" i="19"/>
  <c r="C7689" i="19"/>
  <c r="D7689" i="19"/>
  <c r="E7689" i="19"/>
  <c r="F7689" i="19" s="1"/>
  <c r="A7690" i="19"/>
  <c r="B7690" i="19"/>
  <c r="C7690" i="19"/>
  <c r="D7690" i="19"/>
  <c r="E7690" i="19"/>
  <c r="F7690" i="19"/>
  <c r="B7691" i="19"/>
  <c r="C7691" i="19"/>
  <c r="A7691" i="19" s="1"/>
  <c r="D7691" i="19"/>
  <c r="E7691" i="19"/>
  <c r="F7691" i="19"/>
  <c r="B7692" i="19"/>
  <c r="C7692" i="19"/>
  <c r="D7692" i="19"/>
  <c r="E7692" i="19"/>
  <c r="F7692" i="19" s="1"/>
  <c r="B7693" i="19"/>
  <c r="C7693" i="19"/>
  <c r="D7693" i="19"/>
  <c r="E7693" i="19"/>
  <c r="F7693" i="19"/>
  <c r="B7694" i="19"/>
  <c r="C7694" i="19"/>
  <c r="D7694" i="19"/>
  <c r="E7694" i="19"/>
  <c r="F7694" i="19"/>
  <c r="B7695" i="19"/>
  <c r="C7695" i="19"/>
  <c r="D7695" i="19"/>
  <c r="A7695" i="19" s="1"/>
  <c r="E7695" i="19"/>
  <c r="F7695" i="19"/>
  <c r="B7696" i="19"/>
  <c r="C7696" i="19"/>
  <c r="D7696" i="19"/>
  <c r="E7696" i="19"/>
  <c r="F7696" i="19"/>
  <c r="B7697" i="19"/>
  <c r="C7697" i="19"/>
  <c r="D7697" i="19"/>
  <c r="E7697" i="19"/>
  <c r="F7697" i="19"/>
  <c r="A7698" i="19"/>
  <c r="B7698" i="19"/>
  <c r="C7698" i="19"/>
  <c r="D7698" i="19"/>
  <c r="E7698" i="19"/>
  <c r="F7698" i="19" s="1"/>
  <c r="A7699" i="19"/>
  <c r="B7699" i="19"/>
  <c r="C7699" i="19"/>
  <c r="D7699" i="19"/>
  <c r="E7699" i="19"/>
  <c r="F7699" i="19"/>
  <c r="B7700" i="19"/>
  <c r="C7700" i="19"/>
  <c r="A7700" i="19" s="1"/>
  <c r="D7700" i="19"/>
  <c r="E7700" i="19"/>
  <c r="F7700" i="19" s="1"/>
  <c r="B7701" i="19"/>
  <c r="A7701" i="19" s="1"/>
  <c r="C7701" i="19"/>
  <c r="D7701" i="19"/>
  <c r="E7701" i="19"/>
  <c r="F7701" i="19"/>
  <c r="A7702" i="19"/>
  <c r="B7702" i="19"/>
  <c r="C7702" i="19"/>
  <c r="D7702" i="19"/>
  <c r="E7702" i="19"/>
  <c r="F7702" i="19"/>
  <c r="B7703" i="19"/>
  <c r="C7703" i="19"/>
  <c r="D7703" i="19"/>
  <c r="E7703" i="19"/>
  <c r="F7703" i="19"/>
  <c r="B7704" i="19"/>
  <c r="A7704" i="19" s="1"/>
  <c r="C7704" i="19"/>
  <c r="D7704" i="19"/>
  <c r="E7704" i="19"/>
  <c r="F7704" i="19" s="1"/>
  <c r="B7705" i="19"/>
  <c r="C7705" i="19"/>
  <c r="D7705" i="19"/>
  <c r="E7705" i="19"/>
  <c r="F7705" i="19" s="1"/>
  <c r="B7706" i="19"/>
  <c r="A7706" i="19" s="1"/>
  <c r="C7706" i="19"/>
  <c r="D7706" i="19"/>
  <c r="E7706" i="19"/>
  <c r="F7706" i="19" s="1"/>
  <c r="B7707" i="19"/>
  <c r="C7707" i="19"/>
  <c r="A7707" i="19" s="1"/>
  <c r="D7707" i="19"/>
  <c r="E7707" i="19"/>
  <c r="F7707" i="19"/>
  <c r="B7708" i="19"/>
  <c r="C7708" i="19"/>
  <c r="A7708" i="19" s="1"/>
  <c r="D7708" i="19"/>
  <c r="E7708" i="19"/>
  <c r="F7708" i="19" s="1"/>
  <c r="B7709" i="19"/>
  <c r="A7709" i="19" s="1"/>
  <c r="C7709" i="19"/>
  <c r="D7709" i="19"/>
  <c r="E7709" i="19"/>
  <c r="F7709" i="19"/>
  <c r="B7710" i="19"/>
  <c r="A7710" i="19" s="1"/>
  <c r="C7710" i="19"/>
  <c r="D7710" i="19"/>
  <c r="E7710" i="19"/>
  <c r="F7710" i="19"/>
  <c r="B7711" i="19"/>
  <c r="C7711" i="19"/>
  <c r="D7711" i="19"/>
  <c r="E7711" i="19"/>
  <c r="F7711" i="19"/>
  <c r="B7712" i="19"/>
  <c r="C7712" i="19"/>
  <c r="D7712" i="19"/>
  <c r="E7712" i="19"/>
  <c r="F7712" i="19"/>
  <c r="B7713" i="19"/>
  <c r="C7713" i="19"/>
  <c r="D7713" i="19"/>
  <c r="E7713" i="19"/>
  <c r="F7713" i="19" s="1"/>
  <c r="B7714" i="19"/>
  <c r="C7714" i="19"/>
  <c r="D7714" i="19"/>
  <c r="A7714" i="19" s="1"/>
  <c r="E7714" i="19"/>
  <c r="F7714" i="19" s="1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 s="1"/>
  <c r="B7717" i="19"/>
  <c r="C7717" i="19"/>
  <c r="D7717" i="19"/>
  <c r="E7717" i="19"/>
  <c r="F7717" i="19"/>
  <c r="B7718" i="19"/>
  <c r="A7718" i="19" s="1"/>
  <c r="C7718" i="19"/>
  <c r="D7718" i="19"/>
  <c r="E7718" i="19"/>
  <c r="F7718" i="19"/>
  <c r="B7719" i="19"/>
  <c r="C7719" i="19"/>
  <c r="D7719" i="19"/>
  <c r="E7719" i="19"/>
  <c r="F7719" i="19"/>
  <c r="B7720" i="19"/>
  <c r="A7720" i="19" s="1"/>
  <c r="C7720" i="19"/>
  <c r="D7720" i="19"/>
  <c r="E7720" i="19"/>
  <c r="F7720" i="19"/>
  <c r="B7721" i="19"/>
  <c r="C7721" i="19"/>
  <c r="D7721" i="19"/>
  <c r="E7721" i="19"/>
  <c r="F7721" i="19" s="1"/>
  <c r="A7722" i="19"/>
  <c r="B7722" i="19"/>
  <c r="C7722" i="19"/>
  <c r="D7722" i="19"/>
  <c r="E7722" i="19"/>
  <c r="F7722" i="19" s="1"/>
  <c r="B7723" i="19"/>
  <c r="C7723" i="19"/>
  <c r="A7723" i="19" s="1"/>
  <c r="D7723" i="19"/>
  <c r="E7723" i="19"/>
  <c r="F7723" i="19"/>
  <c r="A7724" i="19"/>
  <c r="B7724" i="19"/>
  <c r="C7724" i="19"/>
  <c r="D7724" i="19"/>
  <c r="E7724" i="19"/>
  <c r="F7724" i="19" s="1"/>
  <c r="B7725" i="19"/>
  <c r="C7725" i="19"/>
  <c r="D7725" i="19"/>
  <c r="E7725" i="19"/>
  <c r="F7725" i="19" s="1"/>
  <c r="B7726" i="19"/>
  <c r="C7726" i="19"/>
  <c r="D7726" i="19"/>
  <c r="E7726" i="19"/>
  <c r="F7726" i="19"/>
  <c r="B7727" i="19"/>
  <c r="A7727" i="19" s="1"/>
  <c r="C7727" i="19"/>
  <c r="D7727" i="19"/>
  <c r="E7727" i="19"/>
  <c r="F7727" i="19"/>
  <c r="B7728" i="19"/>
  <c r="C7728" i="19"/>
  <c r="D7728" i="19"/>
  <c r="E7728" i="19"/>
  <c r="F7728" i="19"/>
  <c r="B7729" i="19"/>
  <c r="C7729" i="19"/>
  <c r="D7729" i="19"/>
  <c r="E7729" i="19"/>
  <c r="F7729" i="19"/>
  <c r="A7730" i="19"/>
  <c r="B7730" i="19"/>
  <c r="C7730" i="19"/>
  <c r="D7730" i="19"/>
  <c r="E7730" i="19"/>
  <c r="F7730" i="19" s="1"/>
  <c r="B7731" i="19"/>
  <c r="C7731" i="19"/>
  <c r="A7731" i="19" s="1"/>
  <c r="D7731" i="19"/>
  <c r="E7731" i="19"/>
  <c r="F7731" i="19"/>
  <c r="B7732" i="19"/>
  <c r="C7732" i="19"/>
  <c r="A7732" i="19" s="1"/>
  <c r="D7732" i="19"/>
  <c r="E7732" i="19"/>
  <c r="F7732" i="19" s="1"/>
  <c r="B7733" i="19"/>
  <c r="C7733" i="19"/>
  <c r="D7733" i="19"/>
  <c r="E7733" i="19"/>
  <c r="F7733" i="19"/>
  <c r="A7734" i="19"/>
  <c r="B7734" i="19"/>
  <c r="C7734" i="19"/>
  <c r="D7734" i="19"/>
  <c r="E7734" i="19"/>
  <c r="F7734" i="19"/>
  <c r="B7735" i="19"/>
  <c r="C7735" i="19"/>
  <c r="D7735" i="19"/>
  <c r="E7735" i="19"/>
  <c r="F7735" i="19"/>
  <c r="B7736" i="19"/>
  <c r="C7736" i="19"/>
  <c r="D7736" i="19"/>
  <c r="E7736" i="19"/>
  <c r="F7736" i="19"/>
  <c r="B7737" i="19"/>
  <c r="C7737" i="19"/>
  <c r="D7737" i="19"/>
  <c r="E7737" i="19"/>
  <c r="F7737" i="19" s="1"/>
  <c r="B7738" i="19"/>
  <c r="A7738" i="19" s="1"/>
  <c r="C7738" i="19"/>
  <c r="D7738" i="19"/>
  <c r="E7738" i="19"/>
  <c r="F7738" i="19" s="1"/>
  <c r="B7739" i="19"/>
  <c r="C7739" i="19"/>
  <c r="A7739" i="19" s="1"/>
  <c r="D7739" i="19"/>
  <c r="E7739" i="19"/>
  <c r="F7739" i="19"/>
  <c r="A7740" i="19"/>
  <c r="B7740" i="19"/>
  <c r="C7740" i="19"/>
  <c r="D7740" i="19"/>
  <c r="E7740" i="19"/>
  <c r="F7740" i="19" s="1"/>
  <c r="B7741" i="19"/>
  <c r="A7741" i="19" s="1"/>
  <c r="C7741" i="19"/>
  <c r="D7741" i="19"/>
  <c r="E7741" i="19"/>
  <c r="F7741" i="19"/>
  <c r="B7742" i="19"/>
  <c r="C7742" i="19"/>
  <c r="D7742" i="19"/>
  <c r="E7742" i="19"/>
  <c r="F7742" i="19"/>
  <c r="B7743" i="19"/>
  <c r="A7743" i="19" s="1"/>
  <c r="C7743" i="19"/>
  <c r="D7743" i="19"/>
  <c r="E7743" i="19"/>
  <c r="F7743" i="19"/>
  <c r="B7744" i="19"/>
  <c r="A7744" i="19" s="1"/>
  <c r="C7744" i="19"/>
  <c r="D7744" i="19"/>
  <c r="E7744" i="19"/>
  <c r="F7744" i="19"/>
  <c r="B7745" i="19"/>
  <c r="C7745" i="19"/>
  <c r="D7745" i="19"/>
  <c r="E7745" i="19"/>
  <c r="F7745" i="19" s="1"/>
  <c r="A7746" i="19"/>
  <c r="B7746" i="19"/>
  <c r="C7746" i="19"/>
  <c r="D7746" i="19"/>
  <c r="E7746" i="19"/>
  <c r="F7746" i="19" s="1"/>
  <c r="B7747" i="19"/>
  <c r="C7747" i="19"/>
  <c r="A7747" i="19" s="1"/>
  <c r="D7747" i="19"/>
  <c r="E7747" i="19"/>
  <c r="F7747" i="19"/>
  <c r="A7748" i="19"/>
  <c r="B7748" i="19"/>
  <c r="C7748" i="19"/>
  <c r="D7748" i="19"/>
  <c r="E7748" i="19"/>
  <c r="F7748" i="19" s="1"/>
  <c r="B7749" i="19"/>
  <c r="A7749" i="19" s="1"/>
  <c r="C7749" i="19"/>
  <c r="D7749" i="19"/>
  <c r="E7749" i="19"/>
  <c r="F7749" i="19"/>
  <c r="B7750" i="19"/>
  <c r="C7750" i="19"/>
  <c r="D7750" i="19"/>
  <c r="E7750" i="19"/>
  <c r="F7750" i="19" s="1"/>
  <c r="B7751" i="19"/>
  <c r="A7751" i="19" s="1"/>
  <c r="C7751" i="19"/>
  <c r="D7751" i="19"/>
  <c r="E7751" i="19"/>
  <c r="F7751" i="19"/>
  <c r="A7752" i="19"/>
  <c r="B7752" i="19"/>
  <c r="C7752" i="19"/>
  <c r="D7752" i="19"/>
  <c r="E7752" i="19"/>
  <c r="F7752" i="19"/>
  <c r="B7753" i="19"/>
  <c r="C7753" i="19"/>
  <c r="D7753" i="19"/>
  <c r="E7753" i="19"/>
  <c r="F7753" i="19" s="1"/>
  <c r="A7754" i="19"/>
  <c r="B7754" i="19"/>
  <c r="C7754" i="19"/>
  <c r="D7754" i="19"/>
  <c r="E7754" i="19"/>
  <c r="F7754" i="19" s="1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 s="1"/>
  <c r="B7757" i="19"/>
  <c r="A7757" i="19" s="1"/>
  <c r="C7757" i="19"/>
  <c r="D7757" i="19"/>
  <c r="E7757" i="19"/>
  <c r="F7757" i="19" s="1"/>
  <c r="B7758" i="19"/>
  <c r="A7758" i="19" s="1"/>
  <c r="C7758" i="19"/>
  <c r="D7758" i="19"/>
  <c r="E7758" i="19"/>
  <c r="F7758" i="19"/>
  <c r="B7759" i="19"/>
  <c r="A7759" i="19" s="1"/>
  <c r="C7759" i="19"/>
  <c r="D7759" i="19"/>
  <c r="E7759" i="19"/>
  <c r="F7759" i="19"/>
  <c r="B7760" i="19"/>
  <c r="C7760" i="19"/>
  <c r="D7760" i="19"/>
  <c r="E7760" i="19"/>
  <c r="F7760" i="19"/>
  <c r="B7761" i="19"/>
  <c r="C7761" i="19"/>
  <c r="D7761" i="19"/>
  <c r="E7761" i="19"/>
  <c r="F7761" i="19"/>
  <c r="A7762" i="19"/>
  <c r="B7762" i="19"/>
  <c r="C7762" i="19"/>
  <c r="D7762" i="19"/>
  <c r="E7762" i="19"/>
  <c r="F7762" i="19" s="1"/>
  <c r="B7763" i="19"/>
  <c r="C7763" i="19"/>
  <c r="D7763" i="19"/>
  <c r="E7763" i="19"/>
  <c r="F7763" i="19"/>
  <c r="A7764" i="19"/>
  <c r="B7764" i="19"/>
  <c r="C7764" i="19"/>
  <c r="D7764" i="19"/>
  <c r="E7764" i="19"/>
  <c r="F7764" i="19" s="1"/>
  <c r="B7765" i="19"/>
  <c r="C7765" i="19"/>
  <c r="D7765" i="19"/>
  <c r="E7765" i="19"/>
  <c r="F7765" i="19"/>
  <c r="B7766" i="19"/>
  <c r="A7766" i="19" s="1"/>
  <c r="C7766" i="19"/>
  <c r="D7766" i="19"/>
  <c r="E7766" i="19"/>
  <c r="F7766" i="19"/>
  <c r="B7767" i="19"/>
  <c r="C7767" i="19"/>
  <c r="D7767" i="19"/>
  <c r="E7767" i="19"/>
  <c r="F7767" i="19"/>
  <c r="B7768" i="19"/>
  <c r="C7768" i="19"/>
  <c r="D7768" i="19"/>
  <c r="E7768" i="19"/>
  <c r="F7768" i="19"/>
  <c r="B7769" i="19"/>
  <c r="C7769" i="19"/>
  <c r="D7769" i="19"/>
  <c r="E7769" i="19"/>
  <c r="F7769" i="19" s="1"/>
  <c r="A7770" i="19"/>
  <c r="B7770" i="19"/>
  <c r="C7770" i="19"/>
  <c r="D7770" i="19"/>
  <c r="E7770" i="19"/>
  <c r="F7770" i="19" s="1"/>
  <c r="B7771" i="19"/>
  <c r="C7771" i="19"/>
  <c r="D7771" i="19"/>
  <c r="A7771" i="19" s="1"/>
  <c r="E7771" i="19"/>
  <c r="F7771" i="19"/>
  <c r="A7772" i="19"/>
  <c r="B7772" i="19"/>
  <c r="C7772" i="19"/>
  <c r="D7772" i="19"/>
  <c r="E7772" i="19"/>
  <c r="F7772" i="19"/>
  <c r="B7773" i="19"/>
  <c r="A7773" i="19" s="1"/>
  <c r="C7773" i="19"/>
  <c r="D7773" i="19"/>
  <c r="E7773" i="19"/>
  <c r="F7773" i="19"/>
  <c r="B7774" i="19"/>
  <c r="A7774" i="19" s="1"/>
  <c r="C7774" i="19"/>
  <c r="D7774" i="19"/>
  <c r="E7774" i="19"/>
  <c r="F7774" i="19"/>
  <c r="B7775" i="19"/>
  <c r="A7775" i="19" s="1"/>
  <c r="C7775" i="19"/>
  <c r="D7775" i="19"/>
  <c r="E7775" i="19"/>
  <c r="F7775" i="19"/>
  <c r="B7776" i="19"/>
  <c r="A7776" i="19" s="1"/>
  <c r="C7776" i="19"/>
  <c r="D7776" i="19"/>
  <c r="E7776" i="19"/>
  <c r="F7776" i="19"/>
  <c r="B7777" i="19"/>
  <c r="C7777" i="19"/>
  <c r="D7777" i="19"/>
  <c r="E7777" i="19"/>
  <c r="F7777" i="19" s="1"/>
  <c r="A7778" i="19"/>
  <c r="B7778" i="19"/>
  <c r="C7778" i="19"/>
  <c r="D7778" i="19"/>
  <c r="E7778" i="19"/>
  <c r="F7778" i="19" s="1"/>
  <c r="A7779" i="19"/>
  <c r="B7779" i="19"/>
  <c r="C7779" i="19"/>
  <c r="D7779" i="19"/>
  <c r="E7779" i="19"/>
  <c r="F7779" i="19"/>
  <c r="B7780" i="19"/>
  <c r="C7780" i="19"/>
  <c r="A7780" i="19" s="1"/>
  <c r="D7780" i="19"/>
  <c r="E7780" i="19"/>
  <c r="F7780" i="19" s="1"/>
  <c r="B7781" i="19"/>
  <c r="C7781" i="19"/>
  <c r="D7781" i="19"/>
  <c r="E7781" i="19"/>
  <c r="F7781" i="19"/>
  <c r="B7782" i="19"/>
  <c r="C7782" i="19"/>
  <c r="D7782" i="19"/>
  <c r="E7782" i="19"/>
  <c r="F7782" i="19"/>
  <c r="B7783" i="19"/>
  <c r="A7783" i="19" s="1"/>
  <c r="C7783" i="19"/>
  <c r="D7783" i="19"/>
  <c r="E7783" i="19"/>
  <c r="F7783" i="19"/>
  <c r="B7784" i="19"/>
  <c r="C7784" i="19"/>
  <c r="D7784" i="19"/>
  <c r="E7784" i="19"/>
  <c r="F7784" i="19"/>
  <c r="B7785" i="19"/>
  <c r="C7785" i="19"/>
  <c r="D7785" i="19"/>
  <c r="E7785" i="19"/>
  <c r="F7785" i="19" s="1"/>
  <c r="A7786" i="19"/>
  <c r="B7786" i="19"/>
  <c r="C7786" i="19"/>
  <c r="D7786" i="19"/>
  <c r="E7786" i="19"/>
  <c r="F7786" i="19" s="1"/>
  <c r="A7787" i="19"/>
  <c r="B7787" i="19"/>
  <c r="C7787" i="19"/>
  <c r="D7787" i="19"/>
  <c r="E7787" i="19"/>
  <c r="F7787" i="19"/>
  <c r="B7788" i="19"/>
  <c r="C7788" i="19"/>
  <c r="A7788" i="19" s="1"/>
  <c r="D7788" i="19"/>
  <c r="E7788" i="19"/>
  <c r="F7788" i="19" s="1"/>
  <c r="B7789" i="19"/>
  <c r="A7789" i="19" s="1"/>
  <c r="C7789" i="19"/>
  <c r="D7789" i="19"/>
  <c r="E7789" i="19"/>
  <c r="F7789" i="19" s="1"/>
  <c r="B7790" i="19"/>
  <c r="C7790" i="19"/>
  <c r="D7790" i="19"/>
  <c r="E7790" i="19"/>
  <c r="F7790" i="19"/>
  <c r="B7791" i="19"/>
  <c r="C7791" i="19"/>
  <c r="D7791" i="19"/>
  <c r="E7791" i="19"/>
  <c r="F7791" i="19"/>
  <c r="B7792" i="19"/>
  <c r="A7792" i="19" s="1"/>
  <c r="C7792" i="19"/>
  <c r="D7792" i="19"/>
  <c r="E7792" i="19"/>
  <c r="F7792" i="19"/>
  <c r="B7793" i="19"/>
  <c r="C7793" i="19"/>
  <c r="D7793" i="19"/>
  <c r="E7793" i="19"/>
  <c r="F7793" i="19" s="1"/>
  <c r="A7794" i="19"/>
  <c r="B7794" i="19"/>
  <c r="C7794" i="19"/>
  <c r="D7794" i="19"/>
  <c r="E7794" i="19"/>
  <c r="F7794" i="19" s="1"/>
  <c r="B7795" i="19"/>
  <c r="A7795" i="19" s="1"/>
  <c r="C7795" i="19"/>
  <c r="D7795" i="19"/>
  <c r="E7795" i="19"/>
  <c r="F7795" i="19"/>
  <c r="B7796" i="19"/>
  <c r="C7796" i="19"/>
  <c r="D7796" i="19"/>
  <c r="A7796" i="19" s="1"/>
  <c r="E7796" i="19"/>
  <c r="F7796" i="19" s="1"/>
  <c r="B7797" i="19"/>
  <c r="A7797" i="19" s="1"/>
  <c r="C7797" i="19"/>
  <c r="D7797" i="19"/>
  <c r="E7797" i="19"/>
  <c r="F7797" i="19"/>
  <c r="B7798" i="19"/>
  <c r="A7798" i="19" s="1"/>
  <c r="C7798" i="19"/>
  <c r="D7798" i="19"/>
  <c r="E7798" i="19"/>
  <c r="F7798" i="19"/>
  <c r="B7799" i="19"/>
  <c r="C7799" i="19"/>
  <c r="D7799" i="19"/>
  <c r="E7799" i="19"/>
  <c r="F7799" i="19"/>
  <c r="B7800" i="19"/>
  <c r="A7800" i="19" s="1"/>
  <c r="C7800" i="19"/>
  <c r="D7800" i="19"/>
  <c r="E7800" i="19"/>
  <c r="F7800" i="19"/>
  <c r="B7801" i="19"/>
  <c r="C7801" i="19"/>
  <c r="D7801" i="19"/>
  <c r="E7801" i="19"/>
  <c r="F7801" i="19" s="1"/>
  <c r="A7802" i="19"/>
  <c r="B7802" i="19"/>
  <c r="C7802" i="19"/>
  <c r="D7802" i="19"/>
  <c r="E7802" i="19"/>
  <c r="F7802" i="19" s="1"/>
  <c r="B7803" i="19"/>
  <c r="C7803" i="19"/>
  <c r="D7803" i="19"/>
  <c r="A7803" i="19" s="1"/>
  <c r="E7803" i="19"/>
  <c r="F7803" i="19"/>
  <c r="A7804" i="19"/>
  <c r="B7804" i="19"/>
  <c r="C7804" i="19"/>
  <c r="D7804" i="19"/>
  <c r="E7804" i="19"/>
  <c r="F7804" i="19"/>
  <c r="B7805" i="19"/>
  <c r="C7805" i="19"/>
  <c r="D7805" i="19"/>
  <c r="E7805" i="19"/>
  <c r="F7805" i="19"/>
  <c r="B7806" i="19"/>
  <c r="C7806" i="19"/>
  <c r="D7806" i="19"/>
  <c r="E7806" i="19"/>
  <c r="F7806" i="19"/>
  <c r="B7807" i="19"/>
  <c r="A7807" i="19" s="1"/>
  <c r="C7807" i="19"/>
  <c r="D7807" i="19"/>
  <c r="E7807" i="19"/>
  <c r="F7807" i="19"/>
  <c r="B7808" i="19"/>
  <c r="A7808" i="19" s="1"/>
  <c r="C7808" i="19"/>
  <c r="D7808" i="19"/>
  <c r="E7808" i="19"/>
  <c r="F7808" i="19"/>
  <c r="B7809" i="19"/>
  <c r="A7809" i="19" s="1"/>
  <c r="C7809" i="19"/>
  <c r="D7809" i="19"/>
  <c r="E7809" i="19"/>
  <c r="F7809" i="19" s="1"/>
  <c r="B7810" i="19"/>
  <c r="C7810" i="19"/>
  <c r="D7810" i="19"/>
  <c r="A7810" i="19" s="1"/>
  <c r="E7810" i="19"/>
  <c r="F7810" i="19" s="1"/>
  <c r="B7811" i="19"/>
  <c r="C7811" i="19"/>
  <c r="A7811" i="19" s="1"/>
  <c r="D7811" i="19"/>
  <c r="E7811" i="19"/>
  <c r="F7811" i="19"/>
  <c r="A7812" i="19"/>
  <c r="B7812" i="19"/>
  <c r="C7812" i="19"/>
  <c r="D7812" i="19"/>
  <c r="E7812" i="19"/>
  <c r="F7812" i="19" s="1"/>
  <c r="B7813" i="19"/>
  <c r="C7813" i="19"/>
  <c r="D7813" i="19"/>
  <c r="E7813" i="19"/>
  <c r="F7813" i="19"/>
  <c r="B7814" i="19"/>
  <c r="C7814" i="19"/>
  <c r="D7814" i="19"/>
  <c r="E7814" i="19"/>
  <c r="F7814" i="19"/>
  <c r="B7815" i="19"/>
  <c r="A7815" i="19" s="1"/>
  <c r="C7815" i="19"/>
  <c r="D7815" i="19"/>
  <c r="E7815" i="19"/>
  <c r="F7815" i="19"/>
  <c r="B7816" i="19"/>
  <c r="C7816" i="19"/>
  <c r="D7816" i="19"/>
  <c r="A7816" i="19" s="1"/>
  <c r="E7816" i="19"/>
  <c r="F7816" i="19"/>
  <c r="B7817" i="19"/>
  <c r="C7817" i="19"/>
  <c r="D7817" i="19"/>
  <c r="E7817" i="19"/>
  <c r="F7817" i="19" s="1"/>
  <c r="A7818" i="19"/>
  <c r="B7818" i="19"/>
  <c r="C7818" i="19"/>
  <c r="D7818" i="19"/>
  <c r="E7818" i="19"/>
  <c r="F7818" i="19"/>
  <c r="B7819" i="19"/>
  <c r="C7819" i="19"/>
  <c r="A7819" i="19" s="1"/>
  <c r="D7819" i="19"/>
  <c r="E7819" i="19"/>
  <c r="F7819" i="19"/>
  <c r="B7820" i="19"/>
  <c r="C7820" i="19"/>
  <c r="D7820" i="19"/>
  <c r="E7820" i="19"/>
  <c r="F7820" i="19" s="1"/>
  <c r="B7821" i="19"/>
  <c r="A7821" i="19" s="1"/>
  <c r="C7821" i="19"/>
  <c r="D7821" i="19"/>
  <c r="E7821" i="19"/>
  <c r="F7821" i="19"/>
  <c r="B7822" i="19"/>
  <c r="A7822" i="19" s="1"/>
  <c r="C7822" i="19"/>
  <c r="D7822" i="19"/>
  <c r="E7822" i="19"/>
  <c r="F7822" i="19"/>
  <c r="B7823" i="19"/>
  <c r="C7823" i="19"/>
  <c r="D7823" i="19"/>
  <c r="A7823" i="19" s="1"/>
  <c r="E7823" i="19"/>
  <c r="F7823" i="19"/>
  <c r="B7824" i="19"/>
  <c r="C7824" i="19"/>
  <c r="D7824" i="19"/>
  <c r="E7824" i="19"/>
  <c r="F7824" i="19"/>
  <c r="B7825" i="19"/>
  <c r="C7825" i="19"/>
  <c r="D7825" i="19"/>
  <c r="E7825" i="19"/>
  <c r="F7825" i="19"/>
  <c r="A7826" i="19"/>
  <c r="B7826" i="19"/>
  <c r="C7826" i="19"/>
  <c r="D7826" i="19"/>
  <c r="E7826" i="19"/>
  <c r="F7826" i="19" s="1"/>
  <c r="B7827" i="19"/>
  <c r="C7827" i="19"/>
  <c r="A7827" i="19" s="1"/>
  <c r="D7827" i="19"/>
  <c r="E7827" i="19"/>
  <c r="F7827" i="19"/>
  <c r="B7828" i="19"/>
  <c r="C7828" i="19"/>
  <c r="A7828" i="19" s="1"/>
  <c r="D7828" i="19"/>
  <c r="E7828" i="19"/>
  <c r="F7828" i="19" s="1"/>
  <c r="B7829" i="19"/>
  <c r="A7829" i="19" s="1"/>
  <c r="C7829" i="19"/>
  <c r="D7829" i="19"/>
  <c r="E7829" i="19"/>
  <c r="F7829" i="19"/>
  <c r="A7830" i="19"/>
  <c r="B7830" i="19"/>
  <c r="C7830" i="19"/>
  <c r="D7830" i="19"/>
  <c r="E7830" i="19"/>
  <c r="F7830" i="19"/>
  <c r="B7831" i="19"/>
  <c r="C7831" i="19"/>
  <c r="D7831" i="19"/>
  <c r="E7831" i="19"/>
  <c r="F7831" i="19"/>
  <c r="B7832" i="19"/>
  <c r="A7832" i="19" s="1"/>
  <c r="C7832" i="19"/>
  <c r="D7832" i="19"/>
  <c r="E7832" i="19"/>
  <c r="F7832" i="19" s="1"/>
  <c r="B7833" i="19"/>
  <c r="C7833" i="19"/>
  <c r="D7833" i="19"/>
  <c r="E7833" i="19"/>
  <c r="F7833" i="19" s="1"/>
  <c r="B7834" i="19"/>
  <c r="A7834" i="19" s="1"/>
  <c r="C7834" i="19"/>
  <c r="D7834" i="19"/>
  <c r="E7834" i="19"/>
  <c r="F7834" i="19" s="1"/>
  <c r="B7835" i="19"/>
  <c r="C7835" i="19"/>
  <c r="A7835" i="19" s="1"/>
  <c r="D7835" i="19"/>
  <c r="E7835" i="19"/>
  <c r="F7835" i="19"/>
  <c r="B7836" i="19"/>
  <c r="C7836" i="19"/>
  <c r="A7836" i="19" s="1"/>
  <c r="D7836" i="19"/>
  <c r="E7836" i="19"/>
  <c r="F7836" i="19" s="1"/>
  <c r="B7837" i="19"/>
  <c r="A7837" i="19" s="1"/>
  <c r="C7837" i="19"/>
  <c r="D7837" i="19"/>
  <c r="E7837" i="19"/>
  <c r="F7837" i="19"/>
  <c r="B7838" i="19"/>
  <c r="A7838" i="19" s="1"/>
  <c r="C7838" i="19"/>
  <c r="D7838" i="19"/>
  <c r="E7838" i="19"/>
  <c r="F7838" i="19"/>
  <c r="B7839" i="19"/>
  <c r="C7839" i="19"/>
  <c r="D7839" i="19"/>
  <c r="E7839" i="19"/>
  <c r="F7839" i="19"/>
  <c r="B7840" i="19"/>
  <c r="C7840" i="19"/>
  <c r="D7840" i="19"/>
  <c r="E7840" i="19"/>
  <c r="F7840" i="19"/>
  <c r="B7841" i="19"/>
  <c r="C7841" i="19"/>
  <c r="D7841" i="19"/>
  <c r="E7841" i="19"/>
  <c r="F7841" i="19" s="1"/>
  <c r="B7842" i="19"/>
  <c r="C7842" i="19"/>
  <c r="D7842" i="19"/>
  <c r="A7842" i="19" s="1"/>
  <c r="E7842" i="19"/>
  <c r="F7842" i="19" s="1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 s="1"/>
  <c r="B7845" i="19"/>
  <c r="C7845" i="19"/>
  <c r="D7845" i="19"/>
  <c r="E7845" i="19"/>
  <c r="F7845" i="19"/>
  <c r="B7846" i="19"/>
  <c r="A7846" i="19" s="1"/>
  <c r="C7846" i="19"/>
  <c r="D7846" i="19"/>
  <c r="E7846" i="19"/>
  <c r="F7846" i="19"/>
  <c r="B7847" i="19"/>
  <c r="C7847" i="19"/>
  <c r="D7847" i="19"/>
  <c r="E7847" i="19"/>
  <c r="F7847" i="19"/>
  <c r="B7848" i="19"/>
  <c r="A7848" i="19" s="1"/>
  <c r="C7848" i="19"/>
  <c r="D7848" i="19"/>
  <c r="E7848" i="19"/>
  <c r="F7848" i="19"/>
  <c r="B7849" i="19"/>
  <c r="C7849" i="19"/>
  <c r="D7849" i="19"/>
  <c r="E7849" i="19"/>
  <c r="F7849" i="19" s="1"/>
  <c r="A7850" i="19"/>
  <c r="B7850" i="19"/>
  <c r="C7850" i="19"/>
  <c r="D7850" i="19"/>
  <c r="E7850" i="19"/>
  <c r="F7850" i="19" s="1"/>
  <c r="B7851" i="19"/>
  <c r="C7851" i="19"/>
  <c r="A7851" i="19" s="1"/>
  <c r="D7851" i="19"/>
  <c r="E7851" i="19"/>
  <c r="F7851" i="19"/>
  <c r="B7852" i="19"/>
  <c r="A7852" i="19" s="1"/>
  <c r="C7852" i="19"/>
  <c r="D7852" i="19"/>
  <c r="E7852" i="19"/>
  <c r="F7852" i="19" s="1"/>
  <c r="B7853" i="19"/>
  <c r="C7853" i="19"/>
  <c r="D7853" i="19"/>
  <c r="E7853" i="19"/>
  <c r="F7853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B7856" i="19"/>
  <c r="C7856" i="19"/>
  <c r="D7856" i="19"/>
  <c r="E7856" i="19"/>
  <c r="F7856" i="19"/>
  <c r="B7857" i="19"/>
  <c r="C7857" i="19"/>
  <c r="D7857" i="19"/>
  <c r="E7857" i="19"/>
  <c r="F7857" i="19"/>
  <c r="A7858" i="19"/>
  <c r="B7858" i="19"/>
  <c r="C7858" i="19"/>
  <c r="D7858" i="19"/>
  <c r="E7858" i="19"/>
  <c r="F7858" i="19" s="1"/>
  <c r="B7859" i="19"/>
  <c r="C7859" i="19"/>
  <c r="A7859" i="19" s="1"/>
  <c r="D7859" i="19"/>
  <c r="E7859" i="19"/>
  <c r="F7859" i="19"/>
  <c r="B7860" i="19"/>
  <c r="C7860" i="19"/>
  <c r="A7860" i="19" s="1"/>
  <c r="D7860" i="19"/>
  <c r="E7860" i="19"/>
  <c r="F7860" i="19" s="1"/>
  <c r="B7861" i="19"/>
  <c r="A7861" i="19" s="1"/>
  <c r="C7861" i="19"/>
  <c r="D7861" i="19"/>
  <c r="E7861" i="19"/>
  <c r="F7861" i="19"/>
  <c r="B7862" i="19"/>
  <c r="C7862" i="19"/>
  <c r="D7862" i="19"/>
  <c r="A7862" i="19" s="1"/>
  <c r="E7862" i="19"/>
  <c r="F7862" i="19"/>
  <c r="B7863" i="19"/>
  <c r="C7863" i="19"/>
  <c r="D7863" i="19"/>
  <c r="E7863" i="19"/>
  <c r="F7863" i="19"/>
  <c r="B7864" i="19"/>
  <c r="A7864" i="19" s="1"/>
  <c r="C7864" i="19"/>
  <c r="D7864" i="19"/>
  <c r="E7864" i="19"/>
  <c r="F7864" i="19"/>
  <c r="B7865" i="19"/>
  <c r="C7865" i="19"/>
  <c r="D7865" i="19"/>
  <c r="E7865" i="19"/>
  <c r="F7865" i="19" s="1"/>
  <c r="A7866" i="19"/>
  <c r="B7866" i="19"/>
  <c r="C7866" i="19"/>
  <c r="D7866" i="19"/>
  <c r="E7866" i="19"/>
  <c r="F7866" i="19" s="1"/>
  <c r="B7867" i="19"/>
  <c r="C7867" i="19"/>
  <c r="D7867" i="19"/>
  <c r="E7867" i="19"/>
  <c r="F7867" i="19"/>
  <c r="A7868" i="19"/>
  <c r="B7868" i="19"/>
  <c r="C7868" i="19"/>
  <c r="D7868" i="19"/>
  <c r="E7868" i="19"/>
  <c r="F7868" i="19"/>
  <c r="B7869" i="19"/>
  <c r="A7869" i="19" s="1"/>
  <c r="C7869" i="19"/>
  <c r="D7869" i="19"/>
  <c r="E7869" i="19"/>
  <c r="F7869" i="19"/>
  <c r="B7870" i="19"/>
  <c r="C7870" i="19"/>
  <c r="D7870" i="19"/>
  <c r="E7870" i="19"/>
  <c r="F7870" i="19"/>
  <c r="B7871" i="19"/>
  <c r="A7871" i="19" s="1"/>
  <c r="C7871" i="19"/>
  <c r="D7871" i="19"/>
  <c r="E7871" i="19"/>
  <c r="F7871" i="19"/>
  <c r="B7872" i="19"/>
  <c r="A7872" i="19" s="1"/>
  <c r="C7872" i="19"/>
  <c r="D7872" i="19"/>
  <c r="E7872" i="19"/>
  <c r="F7872" i="19"/>
  <c r="B7873" i="19"/>
  <c r="C7873" i="19"/>
  <c r="D7873" i="19"/>
  <c r="E7873" i="19"/>
  <c r="F7873" i="19" s="1"/>
  <c r="A7874" i="19"/>
  <c r="B7874" i="19"/>
  <c r="C7874" i="19"/>
  <c r="D7874" i="19"/>
  <c r="E7874" i="19"/>
  <c r="F7874" i="19" s="1"/>
  <c r="B7875" i="19"/>
  <c r="C7875" i="19"/>
  <c r="A7875" i="19" s="1"/>
  <c r="D7875" i="19"/>
  <c r="E7875" i="19"/>
  <c r="F7875" i="19"/>
  <c r="B7876" i="19"/>
  <c r="C7876" i="19"/>
  <c r="A7876" i="19" s="1"/>
  <c r="D7876" i="19"/>
  <c r="E7876" i="19"/>
  <c r="F7876" i="19" s="1"/>
  <c r="B7877" i="19"/>
  <c r="A7877" i="19" s="1"/>
  <c r="C7877" i="19"/>
  <c r="D7877" i="19"/>
  <c r="E7877" i="19"/>
  <c r="F7877" i="19"/>
  <c r="B7878" i="19"/>
  <c r="C7878" i="19"/>
  <c r="D7878" i="19"/>
  <c r="E7878" i="19"/>
  <c r="F7878" i="19" s="1"/>
  <c r="B7879" i="19"/>
  <c r="A7879" i="19" s="1"/>
  <c r="C7879" i="19"/>
  <c r="D7879" i="19"/>
  <c r="E7879" i="19"/>
  <c r="F7879" i="19"/>
  <c r="B7880" i="19"/>
  <c r="A7880" i="19" s="1"/>
  <c r="C7880" i="19"/>
  <c r="D7880" i="19"/>
  <c r="E7880" i="19"/>
  <c r="F7880" i="19"/>
  <c r="B7881" i="19"/>
  <c r="C7881" i="19"/>
  <c r="D7881" i="19"/>
  <c r="E7881" i="19"/>
  <c r="F7881" i="19" s="1"/>
  <c r="A7882" i="19"/>
  <c r="B7882" i="19"/>
  <c r="C7882" i="19"/>
  <c r="D7882" i="19"/>
  <c r="E7882" i="19"/>
  <c r="F7882" i="19" s="1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 s="1"/>
  <c r="B7885" i="19"/>
  <c r="A7885" i="19" s="1"/>
  <c r="C7885" i="19"/>
  <c r="D7885" i="19"/>
  <c r="E7885" i="19"/>
  <c r="F7885" i="19" s="1"/>
  <c r="B7886" i="19"/>
  <c r="A7886" i="19" s="1"/>
  <c r="C7886" i="19"/>
  <c r="D7886" i="19"/>
  <c r="E7886" i="19"/>
  <c r="F7886" i="19"/>
  <c r="B7887" i="19"/>
  <c r="C7887" i="19"/>
  <c r="D7887" i="19"/>
  <c r="E7887" i="19"/>
  <c r="F7887" i="19"/>
  <c r="B7888" i="19"/>
  <c r="C7888" i="19"/>
  <c r="D7888" i="19"/>
  <c r="E7888" i="19"/>
  <c r="F7888" i="19"/>
  <c r="B7889" i="19"/>
  <c r="C7889" i="19"/>
  <c r="D7889" i="19"/>
  <c r="E7889" i="19"/>
  <c r="F7889" i="19"/>
  <c r="A7890" i="19"/>
  <c r="B7890" i="19"/>
  <c r="C7890" i="19"/>
  <c r="D7890" i="19"/>
  <c r="E7890" i="19"/>
  <c r="F7890" i="19" s="1"/>
  <c r="B7891" i="19"/>
  <c r="C7891" i="19"/>
  <c r="D7891" i="19"/>
  <c r="E7891" i="19"/>
  <c r="F7891" i="19"/>
  <c r="A7892" i="19"/>
  <c r="B7892" i="19"/>
  <c r="C7892" i="19"/>
  <c r="D7892" i="19"/>
  <c r="E7892" i="19"/>
  <c r="F7892" i="19" s="1"/>
  <c r="B7893" i="19"/>
  <c r="C7893" i="19"/>
  <c r="D7893" i="19"/>
  <c r="E7893" i="19"/>
  <c r="F7893" i="19"/>
  <c r="B7894" i="19"/>
  <c r="A7894" i="19" s="1"/>
  <c r="C7894" i="19"/>
  <c r="D7894" i="19"/>
  <c r="E7894" i="19"/>
  <c r="F7894" i="19"/>
  <c r="B7895" i="19"/>
  <c r="C7895" i="19"/>
  <c r="D7895" i="19"/>
  <c r="E7895" i="19"/>
  <c r="F7895" i="19"/>
  <c r="B7896" i="19"/>
  <c r="C7896" i="19"/>
  <c r="D7896" i="19"/>
  <c r="E7896" i="19"/>
  <c r="F7896" i="19"/>
  <c r="B7897" i="19"/>
  <c r="C7897" i="19"/>
  <c r="D7897" i="19"/>
  <c r="E7897" i="19"/>
  <c r="F7897" i="19" s="1"/>
  <c r="B7898" i="19"/>
  <c r="A7898" i="19" s="1"/>
  <c r="C7898" i="19"/>
  <c r="D7898" i="19"/>
  <c r="E7898" i="19"/>
  <c r="F7898" i="19" s="1"/>
  <c r="B7899" i="19"/>
  <c r="C7899" i="19"/>
  <c r="D7899" i="19"/>
  <c r="A7899" i="19" s="1"/>
  <c r="E7899" i="19"/>
  <c r="F7899" i="19"/>
  <c r="A7900" i="19"/>
  <c r="B7900" i="19"/>
  <c r="C7900" i="19"/>
  <c r="D7900" i="19"/>
  <c r="E7900" i="19"/>
  <c r="F7900" i="19"/>
  <c r="B7901" i="19"/>
  <c r="A7901" i="19" s="1"/>
  <c r="C7901" i="19"/>
  <c r="D7901" i="19"/>
  <c r="E7901" i="19"/>
  <c r="F7901" i="19"/>
  <c r="B7902" i="19"/>
  <c r="A7902" i="19" s="1"/>
  <c r="C7902" i="19"/>
  <c r="D7902" i="19"/>
  <c r="E7902" i="19"/>
  <c r="F7902" i="19"/>
  <c r="B7903" i="19"/>
  <c r="A7903" i="19" s="1"/>
  <c r="C7903" i="19"/>
  <c r="D7903" i="19"/>
  <c r="E7903" i="19"/>
  <c r="F7903" i="19"/>
  <c r="B7904" i="19"/>
  <c r="C7904" i="19"/>
  <c r="D7904" i="19"/>
  <c r="E7904" i="19"/>
  <c r="F7904" i="19"/>
  <c r="B7905" i="19"/>
  <c r="C7905" i="19"/>
  <c r="D7905" i="19"/>
  <c r="E7905" i="19"/>
  <c r="F7905" i="19" s="1"/>
  <c r="A7906" i="19"/>
  <c r="B7906" i="19"/>
  <c r="C7906" i="19"/>
  <c r="D7906" i="19"/>
  <c r="E7906" i="19"/>
  <c r="F7906" i="19" s="1"/>
  <c r="A7907" i="19"/>
  <c r="B7907" i="19"/>
  <c r="C7907" i="19"/>
  <c r="D7907" i="19"/>
  <c r="E7907" i="19"/>
  <c r="F7907" i="19"/>
  <c r="B7908" i="19"/>
  <c r="C7908" i="19"/>
  <c r="A7908" i="19" s="1"/>
  <c r="D7908" i="19"/>
  <c r="E7908" i="19"/>
  <c r="F7908" i="19" s="1"/>
  <c r="B7909" i="19"/>
  <c r="C7909" i="19"/>
  <c r="D7909" i="19"/>
  <c r="E7909" i="19"/>
  <c r="F7909" i="19"/>
  <c r="B7910" i="19"/>
  <c r="C7910" i="19"/>
  <c r="D7910" i="19"/>
  <c r="E7910" i="19"/>
  <c r="F7910" i="19" s="1"/>
  <c r="B7911" i="19"/>
  <c r="A7911" i="19" s="1"/>
  <c r="C7911" i="19"/>
  <c r="D7911" i="19"/>
  <c r="E7911" i="19"/>
  <c r="F7911" i="19"/>
  <c r="B7912" i="19"/>
  <c r="A7912" i="19" s="1"/>
  <c r="C7912" i="19"/>
  <c r="D7912" i="19"/>
  <c r="E7912" i="19"/>
  <c r="F7912" i="19"/>
  <c r="B7913" i="19"/>
  <c r="C7913" i="19"/>
  <c r="D7913" i="19"/>
  <c r="E7913" i="19"/>
  <c r="F7913" i="19" s="1"/>
  <c r="A7914" i="19"/>
  <c r="B7914" i="19"/>
  <c r="C7914" i="19"/>
  <c r="D7914" i="19"/>
  <c r="E7914" i="19"/>
  <c r="F7914" i="19" s="1"/>
  <c r="B7915" i="19"/>
  <c r="C7915" i="19"/>
  <c r="A7915" i="19" s="1"/>
  <c r="D7915" i="19"/>
  <c r="E7915" i="19"/>
  <c r="F7915" i="19"/>
  <c r="A7916" i="19"/>
  <c r="B7916" i="19"/>
  <c r="C7916" i="19"/>
  <c r="D7916" i="19"/>
  <c r="E7916" i="19"/>
  <c r="F7916" i="19" s="1"/>
  <c r="B7917" i="19"/>
  <c r="A7917" i="19" s="1"/>
  <c r="C7917" i="19"/>
  <c r="D7917" i="19"/>
  <c r="E7917" i="19"/>
  <c r="F7917" i="19" s="1"/>
  <c r="B7918" i="19"/>
  <c r="C7918" i="19"/>
  <c r="D7918" i="19"/>
  <c r="E7918" i="19"/>
  <c r="F7918" i="19"/>
  <c r="B7919" i="19"/>
  <c r="C7919" i="19"/>
  <c r="D7919" i="19"/>
  <c r="E7919" i="19"/>
  <c r="F7919" i="19"/>
  <c r="B7920" i="19"/>
  <c r="A7920" i="19" s="1"/>
  <c r="C7920" i="19"/>
  <c r="D7920" i="19"/>
  <c r="E7920" i="19"/>
  <c r="F7920" i="19"/>
  <c r="B7921" i="19"/>
  <c r="C7921" i="19"/>
  <c r="D7921" i="19"/>
  <c r="E7921" i="19"/>
  <c r="F7921" i="19" s="1"/>
  <c r="A7922" i="19"/>
  <c r="B7922" i="19"/>
  <c r="C7922" i="19"/>
  <c r="D7922" i="19"/>
  <c r="E7922" i="19"/>
  <c r="F7922" i="19" s="1"/>
  <c r="B7923" i="19"/>
  <c r="A7923" i="19" s="1"/>
  <c r="C7923" i="19"/>
  <c r="D7923" i="19"/>
  <c r="E7923" i="19"/>
  <c r="F7923" i="19"/>
  <c r="B7924" i="19"/>
  <c r="C7924" i="19"/>
  <c r="D7924" i="19"/>
  <c r="E7924" i="19"/>
  <c r="F7924" i="19" s="1"/>
  <c r="B7925" i="19"/>
  <c r="A7925" i="19" s="1"/>
  <c r="C7925" i="19"/>
  <c r="D7925" i="19"/>
  <c r="E7925" i="19"/>
  <c r="F7925" i="19"/>
  <c r="B7926" i="19"/>
  <c r="A7926" i="19" s="1"/>
  <c r="C7926" i="19"/>
  <c r="D7926" i="19"/>
  <c r="E7926" i="19"/>
  <c r="F7926" i="19"/>
  <c r="B7927" i="19"/>
  <c r="C7927" i="19"/>
  <c r="D7927" i="19"/>
  <c r="E7927" i="19"/>
  <c r="F7927" i="19"/>
  <c r="B7928" i="19"/>
  <c r="A7928" i="19" s="1"/>
  <c r="C7928" i="19"/>
  <c r="D7928" i="19"/>
  <c r="E7928" i="19"/>
  <c r="F7928" i="19"/>
  <c r="B7929" i="19"/>
  <c r="C7929" i="19"/>
  <c r="D7929" i="19"/>
  <c r="E7929" i="19"/>
  <c r="F7929" i="19" s="1"/>
  <c r="A7930" i="19"/>
  <c r="B7930" i="19"/>
  <c r="C7930" i="19"/>
  <c r="D7930" i="19"/>
  <c r="E7930" i="19"/>
  <c r="F7930" i="19" s="1"/>
  <c r="A7931" i="19"/>
  <c r="B7931" i="19"/>
  <c r="C7931" i="19"/>
  <c r="D7931" i="19"/>
  <c r="E7931" i="19"/>
  <c r="F7931" i="19"/>
  <c r="B7932" i="19"/>
  <c r="C7932" i="19"/>
  <c r="A7932" i="19" s="1"/>
  <c r="D7932" i="19"/>
  <c r="E7932" i="19"/>
  <c r="F7932" i="19"/>
  <c r="B7933" i="19"/>
  <c r="C7933" i="19"/>
  <c r="D7933" i="19"/>
  <c r="E7933" i="19"/>
  <c r="F7933" i="19"/>
  <c r="B7934" i="19"/>
  <c r="C7934" i="19"/>
  <c r="D7934" i="19"/>
  <c r="E7934" i="19"/>
  <c r="F7934" i="19"/>
  <c r="B7935" i="19"/>
  <c r="C7935" i="19"/>
  <c r="D7935" i="19"/>
  <c r="E7935" i="19"/>
  <c r="F7935" i="19"/>
  <c r="B7936" i="19"/>
  <c r="A7936" i="19" s="1"/>
  <c r="C7936" i="19"/>
  <c r="D7936" i="19"/>
  <c r="E7936" i="19"/>
  <c r="F7936" i="19"/>
  <c r="B7937" i="19"/>
  <c r="A7937" i="19" s="1"/>
  <c r="C7937" i="19"/>
  <c r="D7937" i="19"/>
  <c r="E7937" i="19"/>
  <c r="F7937" i="19" s="1"/>
  <c r="B7938" i="19"/>
  <c r="C7938" i="19"/>
  <c r="D7938" i="19"/>
  <c r="A7938" i="19" s="1"/>
  <c r="E7938" i="19"/>
  <c r="F7938" i="19" s="1"/>
  <c r="B7939" i="19"/>
  <c r="C7939" i="19"/>
  <c r="A7939" i="19" s="1"/>
  <c r="D7939" i="19"/>
  <c r="E7939" i="19"/>
  <c r="F7939" i="19"/>
  <c r="A7940" i="19"/>
  <c r="B7940" i="19"/>
  <c r="C7940" i="19"/>
  <c r="D7940" i="19"/>
  <c r="E7940" i="19"/>
  <c r="F7940" i="19" s="1"/>
  <c r="B7941" i="19"/>
  <c r="C7941" i="19"/>
  <c r="D7941" i="19"/>
  <c r="E7941" i="19"/>
  <c r="F7941" i="19"/>
  <c r="B7942" i="19"/>
  <c r="C7942" i="19"/>
  <c r="D7942" i="19"/>
  <c r="E7942" i="19"/>
  <c r="F7942" i="19"/>
  <c r="B7943" i="19"/>
  <c r="A7943" i="19" s="1"/>
  <c r="C7943" i="19"/>
  <c r="D7943" i="19"/>
  <c r="E7943" i="19"/>
  <c r="F7943" i="19"/>
  <c r="A7944" i="19"/>
  <c r="B7944" i="19"/>
  <c r="C7944" i="19"/>
  <c r="D7944" i="19"/>
  <c r="E7944" i="19"/>
  <c r="F7944" i="19"/>
  <c r="B7945" i="19"/>
  <c r="C7945" i="19"/>
  <c r="D7945" i="19"/>
  <c r="E7945" i="19"/>
  <c r="F7945" i="19" s="1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B7948" i="19"/>
  <c r="C7948" i="19"/>
  <c r="D7948" i="19"/>
  <c r="E7948" i="19"/>
  <c r="F7948" i="19" s="1"/>
  <c r="B7949" i="19"/>
  <c r="A7949" i="19" s="1"/>
  <c r="C7949" i="19"/>
  <c r="D7949" i="19"/>
  <c r="E7949" i="19"/>
  <c r="F7949" i="19"/>
  <c r="B7950" i="19"/>
  <c r="C7950" i="19"/>
  <c r="D7950" i="19"/>
  <c r="E7950" i="19"/>
  <c r="F7950" i="19"/>
  <c r="B7951" i="19"/>
  <c r="C7951" i="19"/>
  <c r="D7951" i="19"/>
  <c r="A7951" i="19" s="1"/>
  <c r="E7951" i="19"/>
  <c r="F7951" i="19"/>
  <c r="B7952" i="19"/>
  <c r="C7952" i="19"/>
  <c r="D7952" i="19"/>
  <c r="E7952" i="19"/>
  <c r="F7952" i="19"/>
  <c r="B7953" i="19"/>
  <c r="C7953" i="19"/>
  <c r="D7953" i="19"/>
  <c r="E7953" i="19"/>
  <c r="F7953" i="19"/>
  <c r="A7954" i="19"/>
  <c r="B7954" i="19"/>
  <c r="C7954" i="19"/>
  <c r="D7954" i="19"/>
  <c r="E7954" i="19"/>
  <c r="F7954" i="19" s="1"/>
  <c r="B7955" i="19"/>
  <c r="A7955" i="19" s="1"/>
  <c r="C7955" i="19"/>
  <c r="D7955" i="19"/>
  <c r="E7955" i="19"/>
  <c r="F7955" i="19"/>
  <c r="B7956" i="19"/>
  <c r="C7956" i="19"/>
  <c r="A7956" i="19" s="1"/>
  <c r="D7956" i="19"/>
  <c r="E7956" i="19"/>
  <c r="F7956" i="19" s="1"/>
  <c r="B7957" i="19"/>
  <c r="A7957" i="19" s="1"/>
  <c r="C7957" i="19"/>
  <c r="D7957" i="19"/>
  <c r="E7957" i="19"/>
  <c r="F7957" i="19"/>
  <c r="B7958" i="19"/>
  <c r="A7958" i="19" s="1"/>
  <c r="C7958" i="19"/>
  <c r="D7958" i="19"/>
  <c r="E7958" i="19"/>
  <c r="F7958" i="19"/>
  <c r="B7959" i="19"/>
  <c r="C7959" i="19"/>
  <c r="D7959" i="19"/>
  <c r="E7959" i="19"/>
  <c r="F7959" i="19"/>
  <c r="B7960" i="19"/>
  <c r="A7960" i="19" s="1"/>
  <c r="C7960" i="19"/>
  <c r="D7960" i="19"/>
  <c r="E7960" i="19"/>
  <c r="F7960" i="19" s="1"/>
  <c r="B7961" i="19"/>
  <c r="C7961" i="19"/>
  <c r="D7961" i="19"/>
  <c r="E7961" i="19"/>
  <c r="F7961" i="19" s="1"/>
  <c r="B7962" i="19"/>
  <c r="A7962" i="19" s="1"/>
  <c r="C7962" i="19"/>
  <c r="D7962" i="19"/>
  <c r="E7962" i="19"/>
  <c r="F7962" i="19" s="1"/>
  <c r="B7963" i="19"/>
  <c r="C7963" i="19"/>
  <c r="A7963" i="19" s="1"/>
  <c r="D7963" i="19"/>
  <c r="E7963" i="19"/>
  <c r="F7963" i="19"/>
  <c r="B7964" i="19"/>
  <c r="C7964" i="19"/>
  <c r="A7964" i="19" s="1"/>
  <c r="D7964" i="19"/>
  <c r="E7964" i="19"/>
  <c r="F7964" i="19" s="1"/>
  <c r="B7965" i="19"/>
  <c r="A7965" i="19" s="1"/>
  <c r="C7965" i="19"/>
  <c r="D7965" i="19"/>
  <c r="E7965" i="19"/>
  <c r="F7965" i="19"/>
  <c r="B7966" i="19"/>
  <c r="A7966" i="19" s="1"/>
  <c r="C7966" i="19"/>
  <c r="D7966" i="19"/>
  <c r="E7966" i="19"/>
  <c r="F7966" i="19"/>
  <c r="B7967" i="19"/>
  <c r="C7967" i="19"/>
  <c r="D7967" i="19"/>
  <c r="E7967" i="19"/>
  <c r="F7967" i="19"/>
  <c r="B7968" i="19"/>
  <c r="C7968" i="19"/>
  <c r="D7968" i="19"/>
  <c r="E7968" i="19"/>
  <c r="F7968" i="19"/>
  <c r="B7969" i="19"/>
  <c r="C7969" i="19"/>
  <c r="D7969" i="19"/>
  <c r="E7969" i="19"/>
  <c r="F7969" i="19" s="1"/>
  <c r="B7970" i="19"/>
  <c r="C7970" i="19"/>
  <c r="D7970" i="19"/>
  <c r="A7970" i="19" s="1"/>
  <c r="E7970" i="19"/>
  <c r="F7970" i="19" s="1"/>
  <c r="A7971" i="19"/>
  <c r="B7971" i="19"/>
  <c r="C7971" i="19"/>
  <c r="D7971" i="19"/>
  <c r="E7971" i="19"/>
  <c r="F7971" i="19"/>
  <c r="B7972" i="19"/>
  <c r="C7972" i="19"/>
  <c r="A7972" i="19" s="1"/>
  <c r="D7972" i="19"/>
  <c r="E7972" i="19"/>
  <c r="F7972" i="19" s="1"/>
  <c r="B7973" i="19"/>
  <c r="C7973" i="19"/>
  <c r="D7973" i="19"/>
  <c r="E7973" i="19"/>
  <c r="F7973" i="19"/>
  <c r="B7974" i="19"/>
  <c r="A7974" i="19" s="1"/>
  <c r="C7974" i="19"/>
  <c r="D7974" i="19"/>
  <c r="E7974" i="19"/>
  <c r="F7974" i="19"/>
  <c r="B7975" i="19"/>
  <c r="C7975" i="19"/>
  <c r="D7975" i="19"/>
  <c r="E7975" i="19"/>
  <c r="F7975" i="19"/>
  <c r="B7976" i="19"/>
  <c r="A7976" i="19" s="1"/>
  <c r="C7976" i="19"/>
  <c r="D7976" i="19"/>
  <c r="E7976" i="19"/>
  <c r="F7976" i="19"/>
  <c r="B7977" i="19"/>
  <c r="C7977" i="19"/>
  <c r="D7977" i="19"/>
  <c r="E7977" i="19"/>
  <c r="F7977" i="19" s="1"/>
  <c r="A7978" i="19"/>
  <c r="B7978" i="19"/>
  <c r="C7978" i="19"/>
  <c r="D7978" i="19"/>
  <c r="E7978" i="19"/>
  <c r="F7978" i="19" s="1"/>
  <c r="B7979" i="19"/>
  <c r="C7979" i="19"/>
  <c r="A7979" i="19" s="1"/>
  <c r="D7979" i="19"/>
  <c r="E7979" i="19"/>
  <c r="F7979" i="19"/>
  <c r="B7980" i="19"/>
  <c r="A7980" i="19" s="1"/>
  <c r="C7980" i="19"/>
  <c r="D7980" i="19"/>
  <c r="E7980" i="19"/>
  <c r="F7980" i="19" s="1"/>
  <c r="B7981" i="19"/>
  <c r="C7981" i="19"/>
  <c r="D7981" i="19"/>
  <c r="E7981" i="19"/>
  <c r="F7981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B7984" i="19"/>
  <c r="C7984" i="19"/>
  <c r="D7984" i="19"/>
  <c r="E7984" i="19"/>
  <c r="F7984" i="19"/>
  <c r="B7985" i="19"/>
  <c r="C7985" i="19"/>
  <c r="D7985" i="19"/>
  <c r="E7985" i="19"/>
  <c r="F7985" i="19"/>
  <c r="A7986" i="19"/>
  <c r="B7986" i="19"/>
  <c r="C7986" i="19"/>
  <c r="D7986" i="19"/>
  <c r="E7986" i="19"/>
  <c r="F7986" i="19" s="1"/>
  <c r="B7987" i="19"/>
  <c r="C7987" i="19"/>
  <c r="A7987" i="19" s="1"/>
  <c r="D7987" i="19"/>
  <c r="E7987" i="19"/>
  <c r="F7987" i="19"/>
  <c r="B7988" i="19"/>
  <c r="C7988" i="19"/>
  <c r="A7988" i="19" s="1"/>
  <c r="D7988" i="19"/>
  <c r="E7988" i="19"/>
  <c r="F7988" i="19" s="1"/>
  <c r="B7989" i="19"/>
  <c r="A7989" i="19" s="1"/>
  <c r="C7989" i="19"/>
  <c r="D7989" i="19"/>
  <c r="E7989" i="19"/>
  <c r="F7989" i="19"/>
  <c r="B7990" i="19"/>
  <c r="C7990" i="19"/>
  <c r="D7990" i="19"/>
  <c r="A7990" i="19" s="1"/>
  <c r="E7990" i="19"/>
  <c r="F7990" i="19"/>
  <c r="B7991" i="19"/>
  <c r="C7991" i="19"/>
  <c r="D7991" i="19"/>
  <c r="E7991" i="19"/>
  <c r="F7991" i="19"/>
  <c r="B7992" i="19"/>
  <c r="A7992" i="19" s="1"/>
  <c r="C7992" i="19"/>
  <c r="D7992" i="19"/>
  <c r="E7992" i="19"/>
  <c r="F7992" i="19"/>
  <c r="B7993" i="19"/>
  <c r="C7993" i="19"/>
  <c r="D7993" i="19"/>
  <c r="E7993" i="19"/>
  <c r="F7993" i="19" s="1"/>
  <c r="A7994" i="19"/>
  <c r="B7994" i="19"/>
  <c r="C7994" i="19"/>
  <c r="D7994" i="19"/>
  <c r="E7994" i="19"/>
  <c r="F7994" i="19" s="1"/>
  <c r="B7995" i="19"/>
  <c r="C7995" i="19"/>
  <c r="D7995" i="19"/>
  <c r="E7995" i="19"/>
  <c r="F7995" i="19"/>
  <c r="A7996" i="19"/>
  <c r="B7996" i="19"/>
  <c r="C7996" i="19"/>
  <c r="D7996" i="19"/>
  <c r="E7996" i="19"/>
  <c r="F7996" i="19"/>
  <c r="B7997" i="19"/>
  <c r="A7997" i="19" s="1"/>
  <c r="C7997" i="19"/>
  <c r="D7997" i="19"/>
  <c r="E7997" i="19"/>
  <c r="F7997" i="19"/>
  <c r="B7998" i="19"/>
  <c r="C7998" i="19"/>
  <c r="D7998" i="19"/>
  <c r="E7998" i="19"/>
  <c r="F7998" i="19"/>
  <c r="B7999" i="19"/>
  <c r="A7999" i="19" s="1"/>
  <c r="C7999" i="19"/>
  <c r="D7999" i="19"/>
  <c r="E7999" i="19"/>
  <c r="F7999" i="19"/>
  <c r="B8000" i="19"/>
  <c r="A8000" i="19" s="1"/>
  <c r="C8000" i="19"/>
  <c r="D8000" i="19"/>
  <c r="E8000" i="19"/>
  <c r="F8000" i="19"/>
  <c r="B8001" i="19"/>
  <c r="C8001" i="19"/>
  <c r="D8001" i="19"/>
  <c r="E8001" i="19"/>
  <c r="F8001" i="19" s="1"/>
  <c r="A8002" i="19"/>
  <c r="B8002" i="19"/>
  <c r="C8002" i="19"/>
  <c r="D8002" i="19"/>
  <c r="E8002" i="19"/>
  <c r="F8002" i="19" s="1"/>
  <c r="B8003" i="19"/>
  <c r="C8003" i="19"/>
  <c r="A8003" i="19" s="1"/>
  <c r="D8003" i="19"/>
  <c r="E8003" i="19"/>
  <c r="F8003" i="19"/>
  <c r="B8004" i="19"/>
  <c r="C8004" i="19"/>
  <c r="A8004" i="19" s="1"/>
  <c r="D8004" i="19"/>
  <c r="E8004" i="19"/>
  <c r="F8004" i="19" s="1"/>
  <c r="B8005" i="19"/>
  <c r="A8005" i="19" s="1"/>
  <c r="C8005" i="19"/>
  <c r="D8005" i="19"/>
  <c r="E8005" i="19"/>
  <c r="F8005" i="19"/>
  <c r="B8006" i="19"/>
  <c r="A8006" i="19" s="1"/>
  <c r="C8006" i="19"/>
  <c r="D8006" i="19"/>
  <c r="E8006" i="19"/>
  <c r="F8006" i="19" s="1"/>
  <c r="B8007" i="19"/>
  <c r="A8007" i="19" s="1"/>
  <c r="C8007" i="19"/>
  <c r="D8007" i="19"/>
  <c r="E8007" i="19"/>
  <c r="F8007" i="19"/>
  <c r="A8008" i="19"/>
  <c r="B8008" i="19"/>
  <c r="C8008" i="19"/>
  <c r="D8008" i="19"/>
  <c r="E8008" i="19"/>
  <c r="F8008" i="19"/>
  <c r="B8009" i="19"/>
  <c r="C8009" i="19"/>
  <c r="D8009" i="19"/>
  <c r="E8009" i="19"/>
  <c r="F8009" i="19" s="1"/>
  <c r="A8010" i="19"/>
  <c r="B8010" i="19"/>
  <c r="C8010" i="19"/>
  <c r="D8010" i="19"/>
  <c r="E8010" i="19"/>
  <c r="F8010" i="19" s="1"/>
  <c r="A8011" i="19"/>
  <c r="B8011" i="19"/>
  <c r="C8011" i="19"/>
  <c r="D8011" i="19"/>
  <c r="E8011" i="19"/>
  <c r="F8011" i="19"/>
  <c r="B8012" i="19"/>
  <c r="C8012" i="19"/>
  <c r="A8012" i="19" s="1"/>
  <c r="D8012" i="19"/>
  <c r="E8012" i="19"/>
  <c r="F8012" i="19" s="1"/>
  <c r="B8013" i="19"/>
  <c r="A8013" i="19" s="1"/>
  <c r="C8013" i="19"/>
  <c r="D8013" i="19"/>
  <c r="E8013" i="19"/>
  <c r="F8013" i="19" s="1"/>
  <c r="B8014" i="19"/>
  <c r="A8014" i="19" s="1"/>
  <c r="C8014" i="19"/>
  <c r="D8014" i="19"/>
  <c r="E8014" i="19"/>
  <c r="F8014" i="19"/>
  <c r="B8015" i="19"/>
  <c r="C8015" i="19"/>
  <c r="D8015" i="19"/>
  <c r="E8015" i="19"/>
  <c r="F8015" i="19"/>
  <c r="B8016" i="19"/>
  <c r="C8016" i="19"/>
  <c r="D8016" i="19"/>
  <c r="E8016" i="19"/>
  <c r="F8016" i="19"/>
  <c r="B8017" i="19"/>
  <c r="C8017" i="19"/>
  <c r="D8017" i="19"/>
  <c r="E8017" i="19"/>
  <c r="F8017" i="19"/>
  <c r="A8018" i="19"/>
  <c r="B8018" i="19"/>
  <c r="C8018" i="19"/>
  <c r="D8018" i="19"/>
  <c r="E8018" i="19"/>
  <c r="F8018" i="19" s="1"/>
  <c r="B8019" i="19"/>
  <c r="C8019" i="19"/>
  <c r="D8019" i="19"/>
  <c r="E8019" i="19"/>
  <c r="F8019" i="19"/>
  <c r="A8020" i="19"/>
  <c r="B8020" i="19"/>
  <c r="C8020" i="19"/>
  <c r="D8020" i="19"/>
  <c r="E8020" i="19"/>
  <c r="F8020" i="19" s="1"/>
  <c r="B8021" i="19"/>
  <c r="C8021" i="19"/>
  <c r="D8021" i="19"/>
  <c r="E8021" i="19"/>
  <c r="F8021" i="19"/>
  <c r="B8022" i="19"/>
  <c r="A8022" i="19" s="1"/>
  <c r="C8022" i="19"/>
  <c r="D8022" i="19"/>
  <c r="E8022" i="19"/>
  <c r="F8022" i="19"/>
  <c r="B8023" i="19"/>
  <c r="C8023" i="19"/>
  <c r="D8023" i="19"/>
  <c r="E8023" i="19"/>
  <c r="F8023" i="19"/>
  <c r="B8024" i="19"/>
  <c r="C8024" i="19"/>
  <c r="D8024" i="19"/>
  <c r="E8024" i="19"/>
  <c r="F8024" i="19"/>
  <c r="B8025" i="19"/>
  <c r="C8025" i="19"/>
  <c r="D8025" i="19"/>
  <c r="E8025" i="19"/>
  <c r="F8025" i="19" s="1"/>
  <c r="B8026" i="19"/>
  <c r="A8026" i="19" s="1"/>
  <c r="C8026" i="19"/>
  <c r="D8026" i="19"/>
  <c r="E8026" i="19"/>
  <c r="F8026" i="19" s="1"/>
  <c r="B8027" i="19"/>
  <c r="C8027" i="19"/>
  <c r="D8027" i="19"/>
  <c r="A8027" i="19" s="1"/>
  <c r="E8027" i="19"/>
  <c r="F8027" i="19"/>
  <c r="A8028" i="19"/>
  <c r="B8028" i="19"/>
  <c r="C8028" i="19"/>
  <c r="D8028" i="19"/>
  <c r="E8028" i="19"/>
  <c r="F8028" i="19"/>
  <c r="B8029" i="19"/>
  <c r="C8029" i="19"/>
  <c r="D8029" i="19"/>
  <c r="E8029" i="19"/>
  <c r="F8029" i="19"/>
  <c r="B8030" i="19"/>
  <c r="A8030" i="19" s="1"/>
  <c r="C8030" i="19"/>
  <c r="D8030" i="19"/>
  <c r="E8030" i="19"/>
  <c r="F8030" i="19"/>
  <c r="B8031" i="19"/>
  <c r="A8031" i="19" s="1"/>
  <c r="C8031" i="19"/>
  <c r="D8031" i="19"/>
  <c r="E8031" i="19"/>
  <c r="F8031" i="19"/>
  <c r="B8032" i="19"/>
  <c r="C8032" i="19"/>
  <c r="D8032" i="19"/>
  <c r="E8032" i="19"/>
  <c r="F8032" i="19"/>
  <c r="B8033" i="19"/>
  <c r="C8033" i="19"/>
  <c r="D8033" i="19"/>
  <c r="E8033" i="19"/>
  <c r="F8033" i="19" s="1"/>
  <c r="A8034" i="19"/>
  <c r="B8034" i="19"/>
  <c r="C8034" i="19"/>
  <c r="D8034" i="19"/>
  <c r="E8034" i="19"/>
  <c r="F8034" i="19" s="1"/>
  <c r="A8035" i="19"/>
  <c r="B8035" i="19"/>
  <c r="C8035" i="19"/>
  <c r="D8035" i="19"/>
  <c r="E8035" i="19"/>
  <c r="F8035" i="19"/>
  <c r="B8036" i="19"/>
  <c r="C8036" i="19"/>
  <c r="A8036" i="19" s="1"/>
  <c r="D8036" i="19"/>
  <c r="E8036" i="19"/>
  <c r="F8036" i="19" s="1"/>
  <c r="B8037" i="19"/>
  <c r="C8037" i="19"/>
  <c r="D8037" i="19"/>
  <c r="E8037" i="19"/>
  <c r="F8037" i="19"/>
  <c r="B8038" i="19"/>
  <c r="C8038" i="19"/>
  <c r="D8038" i="19"/>
  <c r="E8038" i="19"/>
  <c r="F8038" i="19" s="1"/>
  <c r="B8039" i="19"/>
  <c r="A8039" i="19" s="1"/>
  <c r="C8039" i="19"/>
  <c r="D8039" i="19"/>
  <c r="E8039" i="19"/>
  <c r="F8039" i="19"/>
  <c r="B8040" i="19"/>
  <c r="A8040" i="19" s="1"/>
  <c r="C8040" i="19"/>
  <c r="D8040" i="19"/>
  <c r="E8040" i="19"/>
  <c r="F8040" i="19"/>
  <c r="B8041" i="19"/>
  <c r="C8041" i="19"/>
  <c r="D8041" i="19"/>
  <c r="E8041" i="19"/>
  <c r="F8041" i="19" s="1"/>
  <c r="A8042" i="19"/>
  <c r="B8042" i="19"/>
  <c r="C8042" i="19"/>
  <c r="D8042" i="19"/>
  <c r="E8042" i="19"/>
  <c r="F8042" i="19" s="1"/>
  <c r="B8043" i="19"/>
  <c r="C8043" i="19"/>
  <c r="A8043" i="19" s="1"/>
  <c r="D8043" i="19"/>
  <c r="E8043" i="19"/>
  <c r="F8043" i="19"/>
  <c r="A8044" i="19"/>
  <c r="B8044" i="19"/>
  <c r="C8044" i="19"/>
  <c r="D8044" i="19"/>
  <c r="E8044" i="19"/>
  <c r="F8044" i="19" s="1"/>
  <c r="B8045" i="19"/>
  <c r="A8045" i="19" s="1"/>
  <c r="C8045" i="19"/>
  <c r="D8045" i="19"/>
  <c r="E8045" i="19"/>
  <c r="F8045" i="19" s="1"/>
  <c r="B8046" i="19"/>
  <c r="A8046" i="19" s="1"/>
  <c r="C8046" i="19"/>
  <c r="D8046" i="19"/>
  <c r="E8046" i="19"/>
  <c r="F8046" i="19"/>
  <c r="B8047" i="19"/>
  <c r="C8047" i="19"/>
  <c r="D8047" i="19"/>
  <c r="E8047" i="19"/>
  <c r="F8047" i="19"/>
  <c r="B8048" i="19"/>
  <c r="A8048" i="19" s="1"/>
  <c r="C8048" i="19"/>
  <c r="D8048" i="19"/>
  <c r="E8048" i="19"/>
  <c r="F8048" i="19"/>
  <c r="B8049" i="19"/>
  <c r="C8049" i="19"/>
  <c r="D8049" i="19"/>
  <c r="E8049" i="19"/>
  <c r="F8049" i="19" s="1"/>
  <c r="A8050" i="19"/>
  <c r="B8050" i="19"/>
  <c r="C8050" i="19"/>
  <c r="D8050" i="19"/>
  <c r="E8050" i="19"/>
  <c r="F8050" i="19" s="1"/>
  <c r="A8051" i="19"/>
  <c r="B8051" i="19"/>
  <c r="C8051" i="19"/>
  <c r="D8051" i="19"/>
  <c r="E8051" i="19"/>
  <c r="F8051" i="19"/>
  <c r="B8052" i="19"/>
  <c r="C8052" i="19"/>
  <c r="D8052" i="19"/>
  <c r="E8052" i="19"/>
  <c r="F8052" i="19" s="1"/>
  <c r="B8053" i="19"/>
  <c r="A8053" i="19" s="1"/>
  <c r="C8053" i="19"/>
  <c r="D8053" i="19"/>
  <c r="E8053" i="19"/>
  <c r="F8053" i="19"/>
  <c r="B8054" i="19"/>
  <c r="A8054" i="19" s="1"/>
  <c r="C8054" i="19"/>
  <c r="D8054" i="19"/>
  <c r="E8054" i="19"/>
  <c r="F8054" i="19"/>
  <c r="B8055" i="19"/>
  <c r="C8055" i="19"/>
  <c r="D8055" i="19"/>
  <c r="E8055" i="19"/>
  <c r="F8055" i="19"/>
  <c r="B8056" i="19"/>
  <c r="A8056" i="19" s="1"/>
  <c r="C8056" i="19"/>
  <c r="D8056" i="19"/>
  <c r="E8056" i="19"/>
  <c r="F8056" i="19"/>
  <c r="B8057" i="19"/>
  <c r="C8057" i="19"/>
  <c r="D8057" i="19"/>
  <c r="E8057" i="19"/>
  <c r="F8057" i="19" s="1"/>
  <c r="B8058" i="19"/>
  <c r="C8058" i="19"/>
  <c r="A8058" i="19" s="1"/>
  <c r="D8058" i="19"/>
  <c r="E8058" i="19"/>
  <c r="F8058" i="19" s="1"/>
  <c r="A8059" i="19"/>
  <c r="B8059" i="19"/>
  <c r="C8059" i="19"/>
  <c r="D8059" i="19"/>
  <c r="E8059" i="19"/>
  <c r="F8059" i="19" s="1"/>
  <c r="B8060" i="19"/>
  <c r="C8060" i="19"/>
  <c r="A8060" i="19" s="1"/>
  <c r="D8060" i="19"/>
  <c r="E8060" i="19"/>
  <c r="F8060" i="19"/>
  <c r="B8061" i="19"/>
  <c r="C8061" i="19"/>
  <c r="A8061" i="19" s="1"/>
  <c r="D8061" i="19"/>
  <c r="E8061" i="19"/>
  <c r="F8061" i="19" s="1"/>
  <c r="A8062" i="19"/>
  <c r="B8062" i="19"/>
  <c r="C8062" i="19"/>
  <c r="D8062" i="19"/>
  <c r="E8062" i="19"/>
  <c r="F8062" i="19" s="1"/>
  <c r="B8063" i="19"/>
  <c r="C8063" i="19"/>
  <c r="A8063" i="19" s="1"/>
  <c r="D8063" i="19"/>
  <c r="E8063" i="19"/>
  <c r="F8063" i="19" s="1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 s="1"/>
  <c r="B8066" i="19"/>
  <c r="A8066" i="19" s="1"/>
  <c r="C8066" i="19"/>
  <c r="D8066" i="19"/>
  <c r="E8066" i="19"/>
  <c r="F8066" i="19" s="1"/>
  <c r="B8067" i="19"/>
  <c r="C8067" i="19"/>
  <c r="D8067" i="19"/>
  <c r="A8067" i="19" s="1"/>
  <c r="E8067" i="19"/>
  <c r="F8067" i="19" s="1"/>
  <c r="A8068" i="19"/>
  <c r="B8068" i="19"/>
  <c r="C8068" i="19"/>
  <c r="D8068" i="19"/>
  <c r="E8068" i="19"/>
  <c r="F8068" i="19" s="1"/>
  <c r="B8069" i="19"/>
  <c r="C8069" i="19"/>
  <c r="A8069" i="19" s="1"/>
  <c r="D8069" i="19"/>
  <c r="E8069" i="19"/>
  <c r="F8069" i="19" s="1"/>
  <c r="B8070" i="19"/>
  <c r="A8070" i="19" s="1"/>
  <c r="C8070" i="19"/>
  <c r="D8070" i="19"/>
  <c r="E8070" i="19"/>
  <c r="F8070" i="19" s="1"/>
  <c r="A8071" i="19"/>
  <c r="B8071" i="19"/>
  <c r="C8071" i="19"/>
  <c r="D8071" i="19"/>
  <c r="E8071" i="19"/>
  <c r="F8071" i="19" s="1"/>
  <c r="B8072" i="19"/>
  <c r="C8072" i="19"/>
  <c r="A8072" i="19" s="1"/>
  <c r="D8072" i="19"/>
  <c r="E8072" i="19"/>
  <c r="F8072" i="19" s="1"/>
  <c r="A8073" i="19"/>
  <c r="B8073" i="19"/>
  <c r="C8073" i="19"/>
  <c r="D8073" i="19"/>
  <c r="E8073" i="19"/>
  <c r="F8073" i="19" s="1"/>
  <c r="A8074" i="19"/>
  <c r="B8074" i="19"/>
  <c r="C8074" i="19"/>
  <c r="D8074" i="19"/>
  <c r="E8074" i="19"/>
  <c r="F8074" i="19" s="1"/>
  <c r="B8075" i="19"/>
  <c r="C8075" i="19"/>
  <c r="D8075" i="19"/>
  <c r="E8075" i="19"/>
  <c r="F8075" i="19" s="1"/>
  <c r="B8076" i="19"/>
  <c r="C8076" i="19"/>
  <c r="A8076" i="19" s="1"/>
  <c r="D8076" i="19"/>
  <c r="E8076" i="19"/>
  <c r="F8076" i="19" s="1"/>
  <c r="A8077" i="19"/>
  <c r="B8077" i="19"/>
  <c r="C8077" i="19"/>
  <c r="D8077" i="19"/>
  <c r="E8077" i="19"/>
  <c r="F8077" i="19" s="1"/>
  <c r="B8078" i="19"/>
  <c r="C8078" i="19"/>
  <c r="D8078" i="19"/>
  <c r="E8078" i="19"/>
  <c r="F8078" i="19" s="1"/>
  <c r="B8079" i="19"/>
  <c r="C8079" i="19"/>
  <c r="A8079" i="19" s="1"/>
  <c r="D8079" i="19"/>
  <c r="E8079" i="19"/>
  <c r="F8079" i="19" s="1"/>
  <c r="B8080" i="19"/>
  <c r="C8080" i="19"/>
  <c r="A8080" i="19" s="1"/>
  <c r="D8080" i="19"/>
  <c r="E8080" i="19"/>
  <c r="F8080" i="19"/>
  <c r="B8081" i="19"/>
  <c r="C8081" i="19"/>
  <c r="A8081" i="19" s="1"/>
  <c r="D8081" i="19"/>
  <c r="E8081" i="19"/>
  <c r="F8081" i="19" s="1"/>
  <c r="B8082" i="19"/>
  <c r="A8082" i="19" s="1"/>
  <c r="C8082" i="19"/>
  <c r="D8082" i="19"/>
  <c r="E8082" i="19"/>
  <c r="F8082" i="19" s="1"/>
  <c r="B8083" i="19"/>
  <c r="C8083" i="19"/>
  <c r="A8083" i="19" s="1"/>
  <c r="D8083" i="19"/>
  <c r="E8083" i="19"/>
  <c r="F8083" i="19" s="1"/>
  <c r="A8084" i="19"/>
  <c r="B8084" i="19"/>
  <c r="C8084" i="19"/>
  <c r="D8084" i="19"/>
  <c r="E8084" i="19"/>
  <c r="F8084" i="19" s="1"/>
  <c r="B8085" i="19"/>
  <c r="C8085" i="19"/>
  <c r="A8085" i="19" s="1"/>
  <c r="D8085" i="19"/>
  <c r="E8085" i="19"/>
  <c r="F8085" i="19" s="1"/>
  <c r="B8086" i="19"/>
  <c r="C8086" i="19"/>
  <c r="A8086" i="19" s="1"/>
  <c r="D8086" i="19"/>
  <c r="E8086" i="19"/>
  <c r="F8086" i="19" s="1"/>
  <c r="B8087" i="19"/>
  <c r="C8087" i="19"/>
  <c r="A8087" i="19" s="1"/>
  <c r="D8087" i="19"/>
  <c r="E8087" i="19"/>
  <c r="F8087" i="19" s="1"/>
  <c r="A8088" i="19"/>
  <c r="B8088" i="19"/>
  <c r="C8088" i="19"/>
  <c r="D8088" i="19"/>
  <c r="E8088" i="19"/>
  <c r="F8088" i="19"/>
  <c r="B8089" i="19"/>
  <c r="C8089" i="19"/>
  <c r="A8089" i="19" s="1"/>
  <c r="D8089" i="19"/>
  <c r="E8089" i="19"/>
  <c r="F8089" i="19" s="1"/>
  <c r="B8090" i="19"/>
  <c r="C8090" i="19"/>
  <c r="A8090" i="19" s="1"/>
  <c r="D8090" i="19"/>
  <c r="E8090" i="19"/>
  <c r="F8090" i="19" s="1"/>
  <c r="B8091" i="19"/>
  <c r="C8091" i="19"/>
  <c r="D8091" i="19"/>
  <c r="A8091" i="19" s="1"/>
  <c r="E8091" i="19"/>
  <c r="F8091" i="19" s="1"/>
  <c r="A8092" i="19"/>
  <c r="B8092" i="19"/>
  <c r="C8092" i="19"/>
  <c r="D8092" i="19"/>
  <c r="E8092" i="19"/>
  <c r="F8092" i="19"/>
  <c r="B8093" i="19"/>
  <c r="C8093" i="19"/>
  <c r="A8093" i="19" s="1"/>
  <c r="D8093" i="19"/>
  <c r="E8093" i="19"/>
  <c r="F8093" i="19" s="1"/>
  <c r="A8094" i="19"/>
  <c r="B8094" i="19"/>
  <c r="C8094" i="19"/>
  <c r="D8094" i="19"/>
  <c r="E8094" i="19"/>
  <c r="F8094" i="19" s="1"/>
  <c r="A8095" i="19"/>
  <c r="B8095" i="19"/>
  <c r="C8095" i="19"/>
  <c r="D8095" i="19"/>
  <c r="E8095" i="19"/>
  <c r="F8095" i="19" s="1"/>
  <c r="A8096" i="19"/>
  <c r="B8096" i="19"/>
  <c r="C8096" i="19"/>
  <c r="D8096" i="19"/>
  <c r="E8096" i="19"/>
  <c r="F8096" i="19" s="1"/>
  <c r="A8097" i="19"/>
  <c r="B8097" i="19"/>
  <c r="C8097" i="19"/>
  <c r="D8097" i="19"/>
  <c r="E8097" i="19"/>
  <c r="F8097" i="19" s="1"/>
  <c r="B8098" i="19"/>
  <c r="A8098" i="19" s="1"/>
  <c r="C8098" i="19"/>
  <c r="D8098" i="19"/>
  <c r="E8098" i="19"/>
  <c r="F8098" i="19" s="1"/>
  <c r="B8099" i="19"/>
  <c r="C8099" i="19"/>
  <c r="D8099" i="19"/>
  <c r="A8099" i="19" s="1"/>
  <c r="E8099" i="19"/>
  <c r="F8099" i="19" s="1"/>
  <c r="A8100" i="19"/>
  <c r="B8100" i="19"/>
  <c r="C8100" i="19"/>
  <c r="D8100" i="19"/>
  <c r="E8100" i="19"/>
  <c r="F8100" i="19" s="1"/>
  <c r="B8101" i="19"/>
  <c r="C8101" i="19"/>
  <c r="A8101" i="19" s="1"/>
  <c r="D8101" i="19"/>
  <c r="E8101" i="19"/>
  <c r="F8101" i="19" s="1"/>
  <c r="B8102" i="19"/>
  <c r="A8102" i="19" s="1"/>
  <c r="C8102" i="19"/>
  <c r="D8102" i="19"/>
  <c r="E8102" i="19"/>
  <c r="F8102" i="19" s="1"/>
  <c r="A8103" i="19"/>
  <c r="B8103" i="19"/>
  <c r="C8103" i="19"/>
  <c r="D8103" i="19"/>
  <c r="E8103" i="19"/>
  <c r="F8103" i="19" s="1"/>
  <c r="B8104" i="19"/>
  <c r="C8104" i="19"/>
  <c r="A8104" i="19" s="1"/>
  <c r="D8104" i="19"/>
  <c r="E8104" i="19"/>
  <c r="F8104" i="19" s="1"/>
  <c r="A8105" i="19"/>
  <c r="B8105" i="19"/>
  <c r="C8105" i="19"/>
  <c r="D8105" i="19"/>
  <c r="E8105" i="19"/>
  <c r="F8105" i="19" s="1"/>
  <c r="B8106" i="19"/>
  <c r="A8106" i="19" s="1"/>
  <c r="C8106" i="19"/>
  <c r="D8106" i="19"/>
  <c r="E8106" i="19"/>
  <c r="F8106" i="19" s="1"/>
  <c r="B8107" i="19"/>
  <c r="C8107" i="19"/>
  <c r="A8107" i="19" s="1"/>
  <c r="D8107" i="19"/>
  <c r="E8107" i="19"/>
  <c r="F8107" i="19" s="1"/>
  <c r="B8108" i="19"/>
  <c r="C8108" i="19"/>
  <c r="A8108" i="19" s="1"/>
  <c r="D8108" i="19"/>
  <c r="E8108" i="19"/>
  <c r="F8108" i="19" s="1"/>
  <c r="A8109" i="19"/>
  <c r="B8109" i="19"/>
  <c r="C8109" i="19"/>
  <c r="D8109" i="19"/>
  <c r="E8109" i="19"/>
  <c r="F8109" i="19" s="1"/>
  <c r="B8110" i="19"/>
  <c r="C8110" i="19"/>
  <c r="D8110" i="19"/>
  <c r="E8110" i="19"/>
  <c r="F8110" i="19" s="1"/>
  <c r="B8111" i="19"/>
  <c r="C8111" i="19"/>
  <c r="A8111" i="19" s="1"/>
  <c r="D8111" i="19"/>
  <c r="E8111" i="19"/>
  <c r="F8111" i="19" s="1"/>
  <c r="A8112" i="19"/>
  <c r="B8112" i="19"/>
  <c r="C8112" i="19"/>
  <c r="D8112" i="19"/>
  <c r="E8112" i="19"/>
  <c r="F8112" i="19"/>
  <c r="B8113" i="19"/>
  <c r="C8113" i="19"/>
  <c r="A8113" i="19" s="1"/>
  <c r="D8113" i="19"/>
  <c r="E8113" i="19"/>
  <c r="F8113" i="19" s="1"/>
  <c r="B8114" i="19"/>
  <c r="C8114" i="19"/>
  <c r="D8114" i="19"/>
  <c r="E8114" i="19"/>
  <c r="F8114" i="19" s="1"/>
  <c r="B8115" i="19"/>
  <c r="C8115" i="19"/>
  <c r="A8115" i="19" s="1"/>
  <c r="D8115" i="19"/>
  <c r="E8115" i="19"/>
  <c r="F8115" i="19" s="1"/>
  <c r="B8116" i="19"/>
  <c r="C8116" i="19"/>
  <c r="A8116" i="19" s="1"/>
  <c r="D8116" i="19"/>
  <c r="E8116" i="19"/>
  <c r="F8116" i="19"/>
  <c r="B8117" i="19"/>
  <c r="C8117" i="19"/>
  <c r="A8117" i="19" s="1"/>
  <c r="D8117" i="19"/>
  <c r="E8117" i="19"/>
  <c r="F8117" i="19" s="1"/>
  <c r="B8118" i="19"/>
  <c r="C8118" i="19"/>
  <c r="A8118" i="19" s="1"/>
  <c r="D8118" i="19"/>
  <c r="E8118" i="19"/>
  <c r="F8118" i="19" s="1"/>
  <c r="B8119" i="19"/>
  <c r="C8119" i="19"/>
  <c r="A8119" i="19" s="1"/>
  <c r="D8119" i="19"/>
  <c r="E8119" i="19"/>
  <c r="F8119" i="19" s="1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 s="1"/>
  <c r="B8122" i="19"/>
  <c r="C8122" i="19"/>
  <c r="A8122" i="19" s="1"/>
  <c r="D8122" i="19"/>
  <c r="E8122" i="19"/>
  <c r="F8122" i="19" s="1"/>
  <c r="A8123" i="19"/>
  <c r="B8123" i="19"/>
  <c r="C8123" i="19"/>
  <c r="D8123" i="19"/>
  <c r="E8123" i="19"/>
  <c r="F8123" i="19" s="1"/>
  <c r="B8124" i="19"/>
  <c r="C8124" i="19"/>
  <c r="A8124" i="19" s="1"/>
  <c r="D8124" i="19"/>
  <c r="E8124" i="19"/>
  <c r="F8124" i="19"/>
  <c r="B8125" i="19"/>
  <c r="C8125" i="19"/>
  <c r="A8125" i="19" s="1"/>
  <c r="D8125" i="19"/>
  <c r="E8125" i="19"/>
  <c r="F8125" i="19" s="1"/>
  <c r="A8126" i="19"/>
  <c r="B8126" i="19"/>
  <c r="C8126" i="19"/>
  <c r="D8126" i="19"/>
  <c r="E8126" i="19"/>
  <c r="F8126" i="19" s="1"/>
  <c r="B8127" i="19"/>
  <c r="C8127" i="19"/>
  <c r="D8127" i="19"/>
  <c r="E8127" i="19"/>
  <c r="F8127" i="19" s="1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 s="1"/>
  <c r="B8130" i="19"/>
  <c r="C8130" i="19"/>
  <c r="D8130" i="19"/>
  <c r="E8130" i="19"/>
  <c r="F8130" i="19" s="1"/>
  <c r="B8131" i="19"/>
  <c r="C8131" i="19"/>
  <c r="D8131" i="19"/>
  <c r="A8131" i="19" s="1"/>
  <c r="E8131" i="19"/>
  <c r="F8131" i="19" s="1"/>
  <c r="A8132" i="19"/>
  <c r="B8132" i="19"/>
  <c r="C8132" i="19"/>
  <c r="D8132" i="19"/>
  <c r="E8132" i="19"/>
  <c r="F8132" i="19" s="1"/>
  <c r="B8133" i="19"/>
  <c r="C8133" i="19"/>
  <c r="A8133" i="19" s="1"/>
  <c r="D8133" i="19"/>
  <c r="E8133" i="19"/>
  <c r="F8133" i="19" s="1"/>
  <c r="B8134" i="19"/>
  <c r="A8134" i="19" s="1"/>
  <c r="C8134" i="19"/>
  <c r="D8134" i="19"/>
  <c r="E8134" i="19"/>
  <c r="F8134" i="19" s="1"/>
  <c r="A8135" i="19"/>
  <c r="B8135" i="19"/>
  <c r="C8135" i="19"/>
  <c r="D8135" i="19"/>
  <c r="E8135" i="19"/>
  <c r="F8135" i="19" s="1"/>
  <c r="B8136" i="19"/>
  <c r="C8136" i="19"/>
  <c r="A8136" i="19" s="1"/>
  <c r="D8136" i="19"/>
  <c r="E8136" i="19"/>
  <c r="F8136" i="19" s="1"/>
  <c r="A8137" i="19"/>
  <c r="B8137" i="19"/>
  <c r="C8137" i="19"/>
  <c r="D8137" i="19"/>
  <c r="E8137" i="19"/>
  <c r="F8137" i="19" s="1"/>
  <c r="A8138" i="19"/>
  <c r="B8138" i="19"/>
  <c r="C8138" i="19"/>
  <c r="D8138" i="19"/>
  <c r="E8138" i="19"/>
  <c r="F8138" i="19" s="1"/>
  <c r="B8139" i="19"/>
  <c r="C8139" i="19"/>
  <c r="D8139" i="19"/>
  <c r="E8139" i="19"/>
  <c r="F8139" i="19" s="1"/>
  <c r="B8140" i="19"/>
  <c r="C8140" i="19"/>
  <c r="A8140" i="19" s="1"/>
  <c r="D8140" i="19"/>
  <c r="E8140" i="19"/>
  <c r="F8140" i="19"/>
  <c r="A8141" i="19"/>
  <c r="B8141" i="19"/>
  <c r="C8141" i="19"/>
  <c r="D8141" i="19"/>
  <c r="E8141" i="19"/>
  <c r="F8141" i="19" s="1"/>
  <c r="B8142" i="19"/>
  <c r="C8142" i="19"/>
  <c r="D8142" i="19"/>
  <c r="E8142" i="19"/>
  <c r="F8142" i="19" s="1"/>
  <c r="B8143" i="19"/>
  <c r="C8143" i="19"/>
  <c r="A8143" i="19" s="1"/>
  <c r="D8143" i="19"/>
  <c r="E8143" i="19"/>
  <c r="F8143" i="19" s="1"/>
  <c r="B8144" i="19"/>
  <c r="C8144" i="19"/>
  <c r="A8144" i="19" s="1"/>
  <c r="D8144" i="19"/>
  <c r="E8144" i="19"/>
  <c r="F8144" i="19"/>
  <c r="B8145" i="19"/>
  <c r="C8145" i="19"/>
  <c r="A8145" i="19" s="1"/>
  <c r="D8145" i="19"/>
  <c r="E8145" i="19"/>
  <c r="F8145" i="19" s="1"/>
  <c r="B8146" i="19"/>
  <c r="C8146" i="19"/>
  <c r="D8146" i="19"/>
  <c r="E8146" i="19"/>
  <c r="F8146" i="19" s="1"/>
  <c r="B8147" i="19"/>
  <c r="C8147" i="19"/>
  <c r="A8147" i="19" s="1"/>
  <c r="D8147" i="19"/>
  <c r="E8147" i="19"/>
  <c r="F8147" i="19" s="1"/>
  <c r="B8148" i="19"/>
  <c r="C8148" i="19"/>
  <c r="A8148" i="19" s="1"/>
  <c r="D8148" i="19"/>
  <c r="E8148" i="19"/>
  <c r="F8148" i="19" s="1"/>
  <c r="B8149" i="19"/>
  <c r="C8149" i="19"/>
  <c r="A8149" i="19" s="1"/>
  <c r="D8149" i="19"/>
  <c r="E8149" i="19"/>
  <c r="F8149" i="19" s="1"/>
  <c r="B8150" i="19"/>
  <c r="C8150" i="19"/>
  <c r="A8150" i="19" s="1"/>
  <c r="D8150" i="19"/>
  <c r="E8150" i="19"/>
  <c r="F8150" i="19" s="1"/>
  <c r="B8151" i="19"/>
  <c r="C8151" i="19"/>
  <c r="D8151" i="19"/>
  <c r="A8151" i="19" s="1"/>
  <c r="E8151" i="19"/>
  <c r="F8151" i="19" s="1"/>
  <c r="A8152" i="19"/>
  <c r="B8152" i="19"/>
  <c r="C8152" i="19"/>
  <c r="D8152" i="19"/>
  <c r="E8152" i="19"/>
  <c r="F8152" i="19"/>
  <c r="B8153" i="19"/>
  <c r="C8153" i="19"/>
  <c r="A8153" i="19" s="1"/>
  <c r="D8153" i="19"/>
  <c r="E8153" i="19"/>
  <c r="F8153" i="19" s="1"/>
  <c r="A8154" i="19"/>
  <c r="B8154" i="19"/>
  <c r="C8154" i="19"/>
  <c r="D8154" i="19"/>
  <c r="E8154" i="19"/>
  <c r="F8154" i="19" s="1"/>
  <c r="A8155" i="19"/>
  <c r="B8155" i="19"/>
  <c r="C8155" i="19"/>
  <c r="D8155" i="19"/>
  <c r="E8155" i="19"/>
  <c r="F8155" i="19" s="1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 s="1"/>
  <c r="A8158" i="19"/>
  <c r="B8158" i="19"/>
  <c r="C8158" i="19"/>
  <c r="D8158" i="19"/>
  <c r="E8158" i="19"/>
  <c r="F8158" i="19" s="1"/>
  <c r="B8159" i="19"/>
  <c r="C8159" i="19"/>
  <c r="D8159" i="19"/>
  <c r="A8159" i="19" s="1"/>
  <c r="E8159" i="19"/>
  <c r="F8159" i="19" s="1"/>
  <c r="A8160" i="19"/>
  <c r="B8160" i="19"/>
  <c r="C8160" i="19"/>
  <c r="D8160" i="19"/>
  <c r="E8160" i="19"/>
  <c r="F8160" i="19" s="1"/>
  <c r="A8161" i="19"/>
  <c r="B8161" i="19"/>
  <c r="C8161" i="19"/>
  <c r="D8161" i="19"/>
  <c r="E8161" i="19"/>
  <c r="F8161" i="19" s="1"/>
  <c r="A8162" i="19"/>
  <c r="B8162" i="19"/>
  <c r="C8162" i="19"/>
  <c r="D8162" i="19"/>
  <c r="E8162" i="19"/>
  <c r="F8162" i="19" s="1"/>
  <c r="B8163" i="19"/>
  <c r="C8163" i="19"/>
  <c r="D8163" i="19"/>
  <c r="A8163" i="19" s="1"/>
  <c r="E8163" i="19"/>
  <c r="F8163" i="19" s="1"/>
  <c r="A8164" i="19"/>
  <c r="B8164" i="19"/>
  <c r="C8164" i="19"/>
  <c r="D8164" i="19"/>
  <c r="E8164" i="19"/>
  <c r="F8164" i="19" s="1"/>
  <c r="B8165" i="19"/>
  <c r="C8165" i="19"/>
  <c r="A8165" i="19" s="1"/>
  <c r="D8165" i="19"/>
  <c r="E8165" i="19"/>
  <c r="F8165" i="19" s="1"/>
  <c r="B8166" i="19"/>
  <c r="A8166" i="19" s="1"/>
  <c r="C8166" i="19"/>
  <c r="D8166" i="19"/>
  <c r="E8166" i="19"/>
  <c r="F8166" i="19" s="1"/>
  <c r="A8167" i="19"/>
  <c r="B8167" i="19"/>
  <c r="C8167" i="19"/>
  <c r="D8167" i="19"/>
  <c r="E8167" i="19"/>
  <c r="F8167" i="19" s="1"/>
  <c r="B8168" i="19"/>
  <c r="C8168" i="19"/>
  <c r="A8168" i="19" s="1"/>
  <c r="D8168" i="19"/>
  <c r="E8168" i="19"/>
  <c r="F8168" i="19" s="1"/>
  <c r="A8169" i="19"/>
  <c r="B8169" i="19"/>
  <c r="C8169" i="19"/>
  <c r="D8169" i="19"/>
  <c r="E8169" i="19"/>
  <c r="F8169" i="19" s="1"/>
  <c r="A8170" i="19"/>
  <c r="B8170" i="19"/>
  <c r="C8170" i="19"/>
  <c r="D8170" i="19"/>
  <c r="E8170" i="19"/>
  <c r="F8170" i="19" s="1"/>
  <c r="B8171" i="19"/>
  <c r="C8171" i="19"/>
  <c r="A8171" i="19" s="1"/>
  <c r="D8171" i="19"/>
  <c r="E8171" i="19"/>
  <c r="F8171" i="19" s="1"/>
  <c r="B8172" i="19"/>
  <c r="C8172" i="19"/>
  <c r="A8172" i="19" s="1"/>
  <c r="D8172" i="19"/>
  <c r="E8172" i="19"/>
  <c r="F8172" i="19" s="1"/>
  <c r="A8173" i="19"/>
  <c r="B8173" i="19"/>
  <c r="C8173" i="19"/>
  <c r="D8173" i="19"/>
  <c r="E8173" i="19"/>
  <c r="F8173" i="19" s="1"/>
  <c r="B8174" i="19"/>
  <c r="C8174" i="19"/>
  <c r="D8174" i="19"/>
  <c r="E8174" i="19"/>
  <c r="F8174" i="19" s="1"/>
  <c r="B8175" i="19"/>
  <c r="C8175" i="19"/>
  <c r="A8175" i="19" s="1"/>
  <c r="D8175" i="19"/>
  <c r="E8175" i="19"/>
  <c r="F8175" i="19" s="1"/>
  <c r="A8176" i="19"/>
  <c r="B8176" i="19"/>
  <c r="C8176" i="19"/>
  <c r="D8176" i="19"/>
  <c r="E8176" i="19"/>
  <c r="F8176" i="19"/>
  <c r="B8177" i="19"/>
  <c r="C8177" i="19"/>
  <c r="A8177" i="19" s="1"/>
  <c r="D8177" i="19"/>
  <c r="E8177" i="19"/>
  <c r="F8177" i="19" s="1"/>
  <c r="B8178" i="19"/>
  <c r="C8178" i="19"/>
  <c r="D8178" i="19"/>
  <c r="E8178" i="19"/>
  <c r="F8178" i="19" s="1"/>
  <c r="A8179" i="19"/>
  <c r="B8179" i="19"/>
  <c r="C8179" i="19"/>
  <c r="D8179" i="19"/>
  <c r="E8179" i="19"/>
  <c r="F8179" i="19" s="1"/>
  <c r="B8180" i="19"/>
  <c r="C8180" i="19"/>
  <c r="A8180" i="19" s="1"/>
  <c r="D8180" i="19"/>
  <c r="E8180" i="19"/>
  <c r="F8180" i="19" s="1"/>
  <c r="B8181" i="19"/>
  <c r="C8181" i="19"/>
  <c r="A8181" i="19" s="1"/>
  <c r="D8181" i="19"/>
  <c r="E8181" i="19"/>
  <c r="F8181" i="19" s="1"/>
  <c r="B8182" i="19"/>
  <c r="A8182" i="19" s="1"/>
  <c r="C8182" i="19"/>
  <c r="D8182" i="19"/>
  <c r="E8182" i="19"/>
  <c r="F8182" i="19" s="1"/>
  <c r="B8183" i="19"/>
  <c r="C8183" i="19"/>
  <c r="D8183" i="19"/>
  <c r="E8183" i="19"/>
  <c r="F8183" i="19" s="1"/>
  <c r="A8184" i="19"/>
  <c r="B8184" i="19"/>
  <c r="C8184" i="19"/>
  <c r="D8184" i="19"/>
  <c r="E8184" i="19"/>
  <c r="F8184" i="19"/>
  <c r="B8185" i="19"/>
  <c r="C8185" i="19"/>
  <c r="A8185" i="19" s="1"/>
  <c r="D8185" i="19"/>
  <c r="E8185" i="19"/>
  <c r="F8185" i="19" s="1"/>
  <c r="B8186" i="19"/>
  <c r="C8186" i="19"/>
  <c r="A8186" i="19" s="1"/>
  <c r="D8186" i="19"/>
  <c r="E8186" i="19"/>
  <c r="F8186" i="19" s="1"/>
  <c r="A8187" i="19"/>
  <c r="B8187" i="19"/>
  <c r="C8187" i="19"/>
  <c r="D8187" i="19"/>
  <c r="E8187" i="19"/>
  <c r="F8187" i="19" s="1"/>
  <c r="B8188" i="19"/>
  <c r="C8188" i="19"/>
  <c r="A8188" i="19" s="1"/>
  <c r="D8188" i="19"/>
  <c r="E8188" i="19"/>
  <c r="F8188" i="19"/>
  <c r="B8189" i="19"/>
  <c r="C8189" i="19"/>
  <c r="A8189" i="19" s="1"/>
  <c r="D8189" i="19"/>
  <c r="E8189" i="19"/>
  <c r="F8189" i="19" s="1"/>
  <c r="A8190" i="19"/>
  <c r="B8190" i="19"/>
  <c r="C8190" i="19"/>
  <c r="D8190" i="19"/>
  <c r="E8190" i="19"/>
  <c r="F8190" i="19" s="1"/>
  <c r="B8191" i="19"/>
  <c r="C8191" i="19"/>
  <c r="A8191" i="19" s="1"/>
  <c r="D8191" i="19"/>
  <c r="E8191" i="19"/>
  <c r="F8191" i="19" s="1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 s="1"/>
  <c r="B8194" i="19"/>
  <c r="A8194" i="19" s="1"/>
  <c r="C8194" i="19"/>
  <c r="D8194" i="19"/>
  <c r="E8194" i="19"/>
  <c r="F8194" i="19" s="1"/>
  <c r="B8195" i="19"/>
  <c r="C8195" i="19"/>
  <c r="D8195" i="19"/>
  <c r="A8195" i="19" s="1"/>
  <c r="E8195" i="19"/>
  <c r="F8195" i="19" s="1"/>
  <c r="A8196" i="19"/>
  <c r="B8196" i="19"/>
  <c r="C8196" i="19"/>
  <c r="D8196" i="19"/>
  <c r="E8196" i="19"/>
  <c r="F8196" i="19" s="1"/>
  <c r="B8197" i="19"/>
  <c r="C8197" i="19"/>
  <c r="A8197" i="19" s="1"/>
  <c r="D8197" i="19"/>
  <c r="E8197" i="19"/>
  <c r="F8197" i="19" s="1"/>
  <c r="B8198" i="19"/>
  <c r="A8198" i="19" s="1"/>
  <c r="C8198" i="19"/>
  <c r="D8198" i="19"/>
  <c r="E8198" i="19"/>
  <c r="F8198" i="19" s="1"/>
  <c r="A8199" i="19"/>
  <c r="B8199" i="19"/>
  <c r="C8199" i="19"/>
  <c r="D8199" i="19"/>
  <c r="E8199" i="19"/>
  <c r="F8199" i="19" s="1"/>
  <c r="B8200" i="19"/>
  <c r="C8200" i="19"/>
  <c r="A8200" i="19" s="1"/>
  <c r="D8200" i="19"/>
  <c r="E8200" i="19"/>
  <c r="F8200" i="19" s="1"/>
  <c r="A8201" i="19"/>
  <c r="B8201" i="19"/>
  <c r="C8201" i="19"/>
  <c r="D8201" i="19"/>
  <c r="E8201" i="19"/>
  <c r="F8201" i="19" s="1"/>
  <c r="A8202" i="19"/>
  <c r="B8202" i="19"/>
  <c r="C8202" i="19"/>
  <c r="D8202" i="19"/>
  <c r="E8202" i="19"/>
  <c r="F8202" i="19" s="1"/>
  <c r="B8203" i="19"/>
  <c r="C8203" i="19"/>
  <c r="D8203" i="19"/>
  <c r="E8203" i="19"/>
  <c r="F8203" i="19" s="1"/>
  <c r="B8204" i="19"/>
  <c r="C8204" i="19"/>
  <c r="A8204" i="19" s="1"/>
  <c r="D8204" i="19"/>
  <c r="E8204" i="19"/>
  <c r="F8204" i="19" s="1"/>
  <c r="A8205" i="19"/>
  <c r="B8205" i="19"/>
  <c r="C8205" i="19"/>
  <c r="D8205" i="19"/>
  <c r="E8205" i="19"/>
  <c r="F8205" i="19" s="1"/>
  <c r="B8206" i="19"/>
  <c r="C8206" i="19"/>
  <c r="D8206" i="19"/>
  <c r="E8206" i="19"/>
  <c r="F8206" i="19" s="1"/>
  <c r="B8207" i="19"/>
  <c r="C8207" i="19"/>
  <c r="A8207" i="19" s="1"/>
  <c r="D8207" i="19"/>
  <c r="E8207" i="19"/>
  <c r="F8207" i="19" s="1"/>
  <c r="B8208" i="19"/>
  <c r="C8208" i="19"/>
  <c r="A8208" i="19" s="1"/>
  <c r="D8208" i="19"/>
  <c r="E8208" i="19"/>
  <c r="F8208" i="19"/>
  <c r="B8209" i="19"/>
  <c r="C8209" i="19"/>
  <c r="A8209" i="19" s="1"/>
  <c r="D8209" i="19"/>
  <c r="E8209" i="19"/>
  <c r="F8209" i="19" s="1"/>
  <c r="B8210" i="19"/>
  <c r="A8210" i="19" s="1"/>
  <c r="C8210" i="19"/>
  <c r="D8210" i="19"/>
  <c r="E8210" i="19"/>
  <c r="F8210" i="19" s="1"/>
  <c r="B8211" i="19"/>
  <c r="C8211" i="19"/>
  <c r="A8211" i="19" s="1"/>
  <c r="D8211" i="19"/>
  <c r="E8211" i="19"/>
  <c r="F8211" i="19" s="1"/>
  <c r="A8212" i="19"/>
  <c r="B8212" i="19"/>
  <c r="C8212" i="19"/>
  <c r="D8212" i="19"/>
  <c r="E8212" i="19"/>
  <c r="F8212" i="19" s="1"/>
  <c r="B8213" i="19"/>
  <c r="C8213" i="19"/>
  <c r="A8213" i="19" s="1"/>
  <c r="D8213" i="19"/>
  <c r="E8213" i="19"/>
  <c r="F8213" i="19" s="1"/>
  <c r="B8214" i="19"/>
  <c r="C8214" i="19"/>
  <c r="A8214" i="19" s="1"/>
  <c r="D8214" i="19"/>
  <c r="E8214" i="19"/>
  <c r="F8214" i="19" s="1"/>
  <c r="B8215" i="19"/>
  <c r="C8215" i="19"/>
  <c r="A8215" i="19" s="1"/>
  <c r="D8215" i="19"/>
  <c r="E8215" i="19"/>
  <c r="F8215" i="19" s="1"/>
  <c r="A8216" i="19"/>
  <c r="B8216" i="19"/>
  <c r="C8216" i="19"/>
  <c r="D8216" i="19"/>
  <c r="E8216" i="19"/>
  <c r="F8216" i="19"/>
  <c r="B8217" i="19"/>
  <c r="C8217" i="19"/>
  <c r="A8217" i="19" s="1"/>
  <c r="D8217" i="19"/>
  <c r="E8217" i="19"/>
  <c r="F8217" i="19" s="1"/>
  <c r="B8218" i="19"/>
  <c r="C8218" i="19"/>
  <c r="A8218" i="19" s="1"/>
  <c r="D8218" i="19"/>
  <c r="E8218" i="19"/>
  <c r="F8218" i="19" s="1"/>
  <c r="B8219" i="19"/>
  <c r="C8219" i="19"/>
  <c r="D8219" i="19"/>
  <c r="A8219" i="19" s="1"/>
  <c r="E8219" i="19"/>
  <c r="F8219" i="19" s="1"/>
  <c r="A8220" i="19"/>
  <c r="B8220" i="19"/>
  <c r="C8220" i="19"/>
  <c r="D8220" i="19"/>
  <c r="E8220" i="19"/>
  <c r="F8220" i="19"/>
  <c r="B8221" i="19"/>
  <c r="C8221" i="19"/>
  <c r="A8221" i="19" s="1"/>
  <c r="D8221" i="19"/>
  <c r="E8221" i="19"/>
  <c r="F8221" i="19" s="1"/>
  <c r="A8222" i="19"/>
  <c r="B8222" i="19"/>
  <c r="C8222" i="19"/>
  <c r="D8222" i="19"/>
  <c r="E8222" i="19"/>
  <c r="F8222" i="19" s="1"/>
  <c r="A8223" i="19"/>
  <c r="B8223" i="19"/>
  <c r="C8223" i="19"/>
  <c r="D8223" i="19"/>
  <c r="E8223" i="19"/>
  <c r="F8223" i="19" s="1"/>
  <c r="A8224" i="19"/>
  <c r="B8224" i="19"/>
  <c r="C8224" i="19"/>
  <c r="D8224" i="19"/>
  <c r="E8224" i="19"/>
  <c r="F8224" i="19" s="1"/>
  <c r="A8225" i="19"/>
  <c r="B8225" i="19"/>
  <c r="C8225" i="19"/>
  <c r="D8225" i="19"/>
  <c r="E8225" i="19"/>
  <c r="F8225" i="19" s="1"/>
  <c r="B8226" i="19"/>
  <c r="A8226" i="19" s="1"/>
  <c r="C8226" i="19"/>
  <c r="D8226" i="19"/>
  <c r="E8226" i="19"/>
  <c r="F8226" i="19" s="1"/>
  <c r="B8227" i="19"/>
  <c r="C8227" i="19"/>
  <c r="D8227" i="19"/>
  <c r="A8227" i="19" s="1"/>
  <c r="E8227" i="19"/>
  <c r="F8227" i="19" s="1"/>
  <c r="A8228" i="19"/>
  <c r="B8228" i="19"/>
  <c r="C8228" i="19"/>
  <c r="D8228" i="19"/>
  <c r="E8228" i="19"/>
  <c r="F8228" i="19" s="1"/>
  <c r="B8229" i="19"/>
  <c r="C8229" i="19"/>
  <c r="A8229" i="19" s="1"/>
  <c r="D8229" i="19"/>
  <c r="E8229" i="19"/>
  <c r="F8229" i="19" s="1"/>
  <c r="B8230" i="19"/>
  <c r="A8230" i="19" s="1"/>
  <c r="C8230" i="19"/>
  <c r="D8230" i="19"/>
  <c r="E8230" i="19"/>
  <c r="F8230" i="19" s="1"/>
  <c r="A8231" i="19"/>
  <c r="B8231" i="19"/>
  <c r="C8231" i="19"/>
  <c r="D8231" i="19"/>
  <c r="E8231" i="19"/>
  <c r="F8231" i="19" s="1"/>
  <c r="B8232" i="19"/>
  <c r="C8232" i="19"/>
  <c r="A8232" i="19" s="1"/>
  <c r="D8232" i="19"/>
  <c r="E8232" i="19"/>
  <c r="F8232" i="19" s="1"/>
  <c r="A8233" i="19"/>
  <c r="B8233" i="19"/>
  <c r="C8233" i="19"/>
  <c r="D8233" i="19"/>
  <c r="E8233" i="19"/>
  <c r="F8233" i="19" s="1"/>
  <c r="B8234" i="19"/>
  <c r="A8234" i="19" s="1"/>
  <c r="C8234" i="19"/>
  <c r="D8234" i="19"/>
  <c r="E8234" i="19"/>
  <c r="F8234" i="19" s="1"/>
  <c r="B8235" i="19"/>
  <c r="C8235" i="19"/>
  <c r="A8235" i="19" s="1"/>
  <c r="D8235" i="19"/>
  <c r="E8235" i="19"/>
  <c r="F8235" i="19" s="1"/>
  <c r="B8236" i="19"/>
  <c r="C8236" i="19"/>
  <c r="A8236" i="19" s="1"/>
  <c r="D8236" i="19"/>
  <c r="E8236" i="19"/>
  <c r="F8236" i="19" s="1"/>
  <c r="A8237" i="19"/>
  <c r="B8237" i="19"/>
  <c r="C8237" i="19"/>
  <c r="D8237" i="19"/>
  <c r="E8237" i="19"/>
  <c r="F8237" i="19" s="1"/>
  <c r="B8238" i="19"/>
  <c r="C8238" i="19"/>
  <c r="D8238" i="19"/>
  <c r="E8238" i="19"/>
  <c r="F8238" i="19" s="1"/>
  <c r="B8239" i="19"/>
  <c r="C8239" i="19"/>
  <c r="A8239" i="19" s="1"/>
  <c r="D8239" i="19"/>
  <c r="E8239" i="19"/>
  <c r="F8239" i="19" s="1"/>
  <c r="A8240" i="19"/>
  <c r="B8240" i="19"/>
  <c r="C8240" i="19"/>
  <c r="D8240" i="19"/>
  <c r="E8240" i="19"/>
  <c r="F8240" i="19"/>
  <c r="B8241" i="19"/>
  <c r="C8241" i="19"/>
  <c r="A8241" i="19" s="1"/>
  <c r="D8241" i="19"/>
  <c r="E8241" i="19"/>
  <c r="F8241" i="19" s="1"/>
  <c r="B8242" i="19"/>
  <c r="C8242" i="19"/>
  <c r="D8242" i="19"/>
  <c r="E8242" i="19"/>
  <c r="F8242" i="19" s="1"/>
  <c r="B8243" i="19"/>
  <c r="C8243" i="19"/>
  <c r="A8243" i="19" s="1"/>
  <c r="D8243" i="19"/>
  <c r="E8243" i="19"/>
  <c r="F8243" i="19" s="1"/>
  <c r="B8244" i="19"/>
  <c r="C8244" i="19"/>
  <c r="A8244" i="19" s="1"/>
  <c r="D8244" i="19"/>
  <c r="E8244" i="19"/>
  <c r="F8244" i="19"/>
  <c r="B8245" i="19"/>
  <c r="C8245" i="19"/>
  <c r="A8245" i="19" s="1"/>
  <c r="D8245" i="19"/>
  <c r="E8245" i="19"/>
  <c r="F8245" i="19" s="1"/>
  <c r="B8246" i="19"/>
  <c r="C8246" i="19"/>
  <c r="A8246" i="19" s="1"/>
  <c r="D8246" i="19"/>
  <c r="E8246" i="19"/>
  <c r="F8246" i="19" s="1"/>
  <c r="B8247" i="19"/>
  <c r="C8247" i="19"/>
  <c r="A8247" i="19" s="1"/>
  <c r="D8247" i="19"/>
  <c r="E8247" i="19"/>
  <c r="F8247" i="19" s="1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 s="1"/>
  <c r="B8250" i="19"/>
  <c r="C8250" i="19"/>
  <c r="A8250" i="19" s="1"/>
  <c r="D8250" i="19"/>
  <c r="E8250" i="19"/>
  <c r="F8250" i="19" s="1"/>
  <c r="A8251" i="19"/>
  <c r="B8251" i="19"/>
  <c r="C8251" i="19"/>
  <c r="D8251" i="19"/>
  <c r="E8251" i="19"/>
  <c r="F8251" i="19" s="1"/>
  <c r="B8252" i="19"/>
  <c r="C8252" i="19"/>
  <c r="A8252" i="19" s="1"/>
  <c r="D8252" i="19"/>
  <c r="E8252" i="19"/>
  <c r="F8252" i="19"/>
  <c r="B8253" i="19"/>
  <c r="C8253" i="19"/>
  <c r="A8253" i="19" s="1"/>
  <c r="D8253" i="19"/>
  <c r="E8253" i="19"/>
  <c r="F8253" i="19" s="1"/>
  <c r="A8254" i="19"/>
  <c r="B8254" i="19"/>
  <c r="C8254" i="19"/>
  <c r="D8254" i="19"/>
  <c r="E8254" i="19"/>
  <c r="F8254" i="19" s="1"/>
  <c r="B8255" i="19"/>
  <c r="C8255" i="19"/>
  <c r="D8255" i="19"/>
  <c r="E8255" i="19"/>
  <c r="F8255" i="19" s="1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 s="1"/>
  <c r="B8258" i="19"/>
  <c r="C8258" i="19"/>
  <c r="D8258" i="19"/>
  <c r="E8258" i="19"/>
  <c r="F8258" i="19" s="1"/>
  <c r="B8259" i="19"/>
  <c r="C8259" i="19"/>
  <c r="D8259" i="19"/>
  <c r="A8259" i="19" s="1"/>
  <c r="E8259" i="19"/>
  <c r="F8259" i="19" s="1"/>
  <c r="A8260" i="19"/>
  <c r="B8260" i="19"/>
  <c r="C8260" i="19"/>
  <c r="D8260" i="19"/>
  <c r="E8260" i="19"/>
  <c r="F8260" i="19" s="1"/>
  <c r="B8261" i="19"/>
  <c r="C8261" i="19"/>
  <c r="A8261" i="19" s="1"/>
  <c r="D8261" i="19"/>
  <c r="E8261" i="19"/>
  <c r="F8261" i="19" s="1"/>
  <c r="B8262" i="19"/>
  <c r="A8262" i="19" s="1"/>
  <c r="C8262" i="19"/>
  <c r="D8262" i="19"/>
  <c r="E8262" i="19"/>
  <c r="F8262" i="19" s="1"/>
  <c r="A8263" i="19"/>
  <c r="B8263" i="19"/>
  <c r="C8263" i="19"/>
  <c r="D8263" i="19"/>
  <c r="E8263" i="19"/>
  <c r="F8263" i="19" s="1"/>
  <c r="B8264" i="19"/>
  <c r="C8264" i="19"/>
  <c r="A8264" i="19" s="1"/>
  <c r="D8264" i="19"/>
  <c r="E8264" i="19"/>
  <c r="F8264" i="19" s="1"/>
  <c r="A8265" i="19"/>
  <c r="B8265" i="19"/>
  <c r="C8265" i="19"/>
  <c r="D8265" i="19"/>
  <c r="E8265" i="19"/>
  <c r="F8265" i="19" s="1"/>
  <c r="A8266" i="19"/>
  <c r="B8266" i="19"/>
  <c r="C8266" i="19"/>
  <c r="D8266" i="19"/>
  <c r="E8266" i="19"/>
  <c r="F8266" i="19" s="1"/>
  <c r="B8267" i="19"/>
  <c r="C8267" i="19"/>
  <c r="D8267" i="19"/>
  <c r="E8267" i="19"/>
  <c r="F8267" i="19" s="1"/>
  <c r="B8268" i="19"/>
  <c r="C8268" i="19"/>
  <c r="A8268" i="19" s="1"/>
  <c r="D8268" i="19"/>
  <c r="E8268" i="19"/>
  <c r="F8268" i="19"/>
  <c r="A8269" i="19"/>
  <c r="B8269" i="19"/>
  <c r="C8269" i="19"/>
  <c r="D8269" i="19"/>
  <c r="E8269" i="19"/>
  <c r="F8269" i="19" s="1"/>
  <c r="B8270" i="19"/>
  <c r="C8270" i="19"/>
  <c r="D8270" i="19"/>
  <c r="E8270" i="19"/>
  <c r="F8270" i="19" s="1"/>
  <c r="B8271" i="19"/>
  <c r="C8271" i="19"/>
  <c r="A8271" i="19" s="1"/>
  <c r="D8271" i="19"/>
  <c r="E8271" i="19"/>
  <c r="F8271" i="19" s="1"/>
  <c r="B8272" i="19"/>
  <c r="C8272" i="19"/>
  <c r="A8272" i="19" s="1"/>
  <c r="D8272" i="19"/>
  <c r="E8272" i="19"/>
  <c r="F8272" i="19"/>
  <c r="B8273" i="19"/>
  <c r="C8273" i="19"/>
  <c r="A8273" i="19" s="1"/>
  <c r="D8273" i="19"/>
  <c r="E8273" i="19"/>
  <c r="F8273" i="19" s="1"/>
  <c r="B8274" i="19"/>
  <c r="C8274" i="19"/>
  <c r="D8274" i="19"/>
  <c r="E8274" i="19"/>
  <c r="F8274" i="19" s="1"/>
  <c r="B8275" i="19"/>
  <c r="C8275" i="19"/>
  <c r="A8275" i="19" s="1"/>
  <c r="D8275" i="19"/>
  <c r="E8275" i="19"/>
  <c r="F8275" i="19" s="1"/>
  <c r="B8276" i="19"/>
  <c r="C8276" i="19"/>
  <c r="A8276" i="19" s="1"/>
  <c r="D8276" i="19"/>
  <c r="E8276" i="19"/>
  <c r="F8276" i="19" s="1"/>
  <c r="B8277" i="19"/>
  <c r="C8277" i="19"/>
  <c r="A8277" i="19" s="1"/>
  <c r="D8277" i="19"/>
  <c r="E8277" i="19"/>
  <c r="F8277" i="19" s="1"/>
  <c r="B8278" i="19"/>
  <c r="C8278" i="19"/>
  <c r="A8278" i="19" s="1"/>
  <c r="D8278" i="19"/>
  <c r="E8278" i="19"/>
  <c r="F8278" i="19" s="1"/>
  <c r="B8279" i="19"/>
  <c r="C8279" i="19"/>
  <c r="A8279" i="19" s="1"/>
  <c r="D8279" i="19"/>
  <c r="E8279" i="19"/>
  <c r="F8279" i="19" s="1"/>
  <c r="A8280" i="19"/>
  <c r="B8280" i="19"/>
  <c r="C8280" i="19"/>
  <c r="D8280" i="19"/>
  <c r="E8280" i="19"/>
  <c r="F8280" i="19"/>
  <c r="B8281" i="19"/>
  <c r="C8281" i="19"/>
  <c r="A8281" i="19" s="1"/>
  <c r="D8281" i="19"/>
  <c r="E8281" i="19"/>
  <c r="F8281" i="19" s="1"/>
  <c r="B8282" i="19"/>
  <c r="C8282" i="19"/>
  <c r="A8282" i="19" s="1"/>
  <c r="D8282" i="19"/>
  <c r="E8282" i="19"/>
  <c r="F8282" i="19" s="1"/>
  <c r="A8283" i="19"/>
  <c r="B8283" i="19"/>
  <c r="C8283" i="19"/>
  <c r="D8283" i="19"/>
  <c r="E8283" i="19"/>
  <c r="F8283" i="19" s="1"/>
  <c r="A8284" i="19"/>
  <c r="B8284" i="19"/>
  <c r="C8284" i="19"/>
  <c r="D8284" i="19"/>
  <c r="E8284" i="19"/>
  <c r="F8284" i="19"/>
  <c r="B8285" i="19"/>
  <c r="C8285" i="19"/>
  <c r="A8285" i="19" s="1"/>
  <c r="D8285" i="19"/>
  <c r="E8285" i="19"/>
  <c r="F8285" i="19" s="1"/>
  <c r="A8286" i="19"/>
  <c r="B8286" i="19"/>
  <c r="C8286" i="19"/>
  <c r="D8286" i="19"/>
  <c r="E8286" i="19"/>
  <c r="F8286" i="19" s="1"/>
  <c r="B8287" i="19"/>
  <c r="C8287" i="19"/>
  <c r="D8287" i="19"/>
  <c r="A8287" i="19" s="1"/>
  <c r="E8287" i="19"/>
  <c r="F8287" i="19" s="1"/>
  <c r="A8288" i="19"/>
  <c r="B8288" i="19"/>
  <c r="C8288" i="19"/>
  <c r="D8288" i="19"/>
  <c r="E8288" i="19"/>
  <c r="F8288" i="19" s="1"/>
  <c r="A8289" i="19"/>
  <c r="B8289" i="19"/>
  <c r="C8289" i="19"/>
  <c r="D8289" i="19"/>
  <c r="E8289" i="19"/>
  <c r="F8289" i="19" s="1"/>
  <c r="B8290" i="19"/>
  <c r="A8290" i="19" s="1"/>
  <c r="C8290" i="19"/>
  <c r="D8290" i="19"/>
  <c r="E8290" i="19"/>
  <c r="F8290" i="19" s="1"/>
  <c r="B8291" i="19"/>
  <c r="C8291" i="19"/>
  <c r="D8291" i="19"/>
  <c r="A8291" i="19" s="1"/>
  <c r="E8291" i="19"/>
  <c r="F8291" i="19" s="1"/>
  <c r="A8292" i="19"/>
  <c r="B8292" i="19"/>
  <c r="C8292" i="19"/>
  <c r="D8292" i="19"/>
  <c r="E8292" i="19"/>
  <c r="F8292" i="19" s="1"/>
  <c r="A8293" i="19"/>
  <c r="B8293" i="19"/>
  <c r="C8293" i="19"/>
  <c r="D8293" i="19"/>
  <c r="E8293" i="19"/>
  <c r="F8293" i="19" s="1"/>
  <c r="B8294" i="19"/>
  <c r="A8294" i="19" s="1"/>
  <c r="C8294" i="19"/>
  <c r="D8294" i="19"/>
  <c r="E8294" i="19"/>
  <c r="F8294" i="19" s="1"/>
  <c r="A8295" i="19"/>
  <c r="B8295" i="19"/>
  <c r="C8295" i="19"/>
  <c r="D8295" i="19"/>
  <c r="E8295" i="19"/>
  <c r="F8295" i="19" s="1"/>
  <c r="B8296" i="19"/>
  <c r="C8296" i="19"/>
  <c r="A8296" i="19" s="1"/>
  <c r="D8296" i="19"/>
  <c r="E8296" i="19"/>
  <c r="F8296" i="19" s="1"/>
  <c r="A8297" i="19"/>
  <c r="B8297" i="19"/>
  <c r="C8297" i="19"/>
  <c r="D8297" i="19"/>
  <c r="E8297" i="19"/>
  <c r="F8297" i="19" s="1"/>
  <c r="A8298" i="19"/>
  <c r="B8298" i="19"/>
  <c r="C8298" i="19"/>
  <c r="D8298" i="19"/>
  <c r="E8298" i="19"/>
  <c r="F8298" i="19" s="1"/>
  <c r="B8299" i="19"/>
  <c r="C8299" i="19"/>
  <c r="D8299" i="19"/>
  <c r="E8299" i="19"/>
  <c r="F8299" i="19" s="1"/>
  <c r="B8300" i="19"/>
  <c r="C8300" i="19"/>
  <c r="A8300" i="19" s="1"/>
  <c r="D8300" i="19"/>
  <c r="E8300" i="19"/>
  <c r="F8300" i="19" s="1"/>
  <c r="A8301" i="19"/>
  <c r="B8301" i="19"/>
  <c r="C8301" i="19"/>
  <c r="D8301" i="19"/>
  <c r="E8301" i="19"/>
  <c r="F8301" i="19" s="1"/>
  <c r="B8302" i="19"/>
  <c r="A8302" i="19" s="1"/>
  <c r="C8302" i="19"/>
  <c r="D8302" i="19"/>
  <c r="E8302" i="19"/>
  <c r="F8302" i="19" s="1"/>
  <c r="B8303" i="19"/>
  <c r="C8303" i="19"/>
  <c r="A8303" i="19" s="1"/>
  <c r="D8303" i="19"/>
  <c r="E8303" i="19"/>
  <c r="F8303" i="19" s="1"/>
  <c r="A8304" i="19"/>
  <c r="B8304" i="19"/>
  <c r="C8304" i="19"/>
  <c r="D8304" i="19"/>
  <c r="E8304" i="19"/>
  <c r="F8304" i="19"/>
  <c r="B8305" i="19"/>
  <c r="C8305" i="19"/>
  <c r="A8305" i="19" s="1"/>
  <c r="D8305" i="19"/>
  <c r="E8305" i="19"/>
  <c r="F8305" i="19" s="1"/>
  <c r="B8306" i="19"/>
  <c r="C8306" i="19"/>
  <c r="D8306" i="19"/>
  <c r="E8306" i="19"/>
  <c r="F8306" i="19" s="1"/>
  <c r="B8307" i="19"/>
  <c r="C8307" i="19"/>
  <c r="A8307" i="19" s="1"/>
  <c r="D8307" i="19"/>
  <c r="E8307" i="19"/>
  <c r="F8307" i="19" s="1"/>
  <c r="B8308" i="19"/>
  <c r="C8308" i="19"/>
  <c r="A8308" i="19" s="1"/>
  <c r="D8308" i="19"/>
  <c r="E8308" i="19"/>
  <c r="F8308" i="19"/>
  <c r="B8309" i="19"/>
  <c r="C8309" i="19"/>
  <c r="A8309" i="19" s="1"/>
  <c r="D8309" i="19"/>
  <c r="E8309" i="19"/>
  <c r="F8309" i="19" s="1"/>
  <c r="A8310" i="19"/>
  <c r="B8310" i="19"/>
  <c r="C8310" i="19"/>
  <c r="D8310" i="19"/>
  <c r="E8310" i="19"/>
  <c r="F8310" i="19" s="1"/>
  <c r="B8311" i="19"/>
  <c r="C8311" i="19"/>
  <c r="D8311" i="19"/>
  <c r="E8311" i="19"/>
  <c r="F8311" i="19" s="1"/>
  <c r="B8312" i="19"/>
  <c r="C8312" i="19"/>
  <c r="A8312" i="19" s="1"/>
  <c r="D8312" i="19"/>
  <c r="E8312" i="19"/>
  <c r="F8312" i="19"/>
  <c r="A8313" i="19"/>
  <c r="B8313" i="19"/>
  <c r="C8313" i="19"/>
  <c r="D8313" i="19"/>
  <c r="E8313" i="19"/>
  <c r="F8313" i="19" s="1"/>
  <c r="B8314" i="19"/>
  <c r="C8314" i="19"/>
  <c r="A8314" i="19" s="1"/>
  <c r="D8314" i="19"/>
  <c r="E8314" i="19"/>
  <c r="F8314" i="19" s="1"/>
  <c r="A8315" i="19"/>
  <c r="B8315" i="19"/>
  <c r="C8315" i="19"/>
  <c r="D8315" i="19"/>
  <c r="E8315" i="19"/>
  <c r="F8315" i="19" s="1"/>
  <c r="B8316" i="19"/>
  <c r="C8316" i="19"/>
  <c r="A8316" i="19" s="1"/>
  <c r="D8316" i="19"/>
  <c r="E8316" i="19"/>
  <c r="F8316" i="19"/>
  <c r="B8317" i="19"/>
  <c r="C8317" i="19"/>
  <c r="A8317" i="19" s="1"/>
  <c r="D8317" i="19"/>
  <c r="E8317" i="19"/>
  <c r="F8317" i="19" s="1"/>
  <c r="A8318" i="19"/>
  <c r="B8318" i="19"/>
  <c r="C8318" i="19"/>
  <c r="D8318" i="19"/>
  <c r="E8318" i="19"/>
  <c r="F8318" i="19" s="1"/>
  <c r="B8319" i="19"/>
  <c r="C8319" i="19"/>
  <c r="A8319" i="19" s="1"/>
  <c r="D8319" i="19"/>
  <c r="E8319" i="19"/>
  <c r="F8319" i="19" s="1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 s="1"/>
  <c r="B8322" i="19"/>
  <c r="A8322" i="19" s="1"/>
  <c r="C8322" i="19"/>
  <c r="D8322" i="19"/>
  <c r="E8322" i="19"/>
  <c r="F8322" i="19" s="1"/>
  <c r="A8323" i="19"/>
  <c r="B8323" i="19"/>
  <c r="C8323" i="19"/>
  <c r="D8323" i="19"/>
  <c r="E8323" i="19"/>
  <c r="F8323" i="19" s="1"/>
  <c r="A8324" i="19"/>
  <c r="B8324" i="19"/>
  <c r="C8324" i="19"/>
  <c r="D8324" i="19"/>
  <c r="E8324" i="19"/>
  <c r="F8324" i="19" s="1"/>
  <c r="B8325" i="19"/>
  <c r="C8325" i="19"/>
  <c r="A8325" i="19" s="1"/>
  <c r="D8325" i="19"/>
  <c r="E8325" i="19"/>
  <c r="F8325" i="19" s="1"/>
  <c r="A8326" i="19"/>
  <c r="B8326" i="19"/>
  <c r="C8326" i="19"/>
  <c r="D8326" i="19"/>
  <c r="E8326" i="19"/>
  <c r="F8326" i="19" s="1"/>
  <c r="B8327" i="19"/>
  <c r="C8327" i="19"/>
  <c r="D8327" i="19"/>
  <c r="A8327" i="19" s="1"/>
  <c r="E8327" i="19"/>
  <c r="F8327" i="19" s="1"/>
  <c r="B8328" i="19"/>
  <c r="C8328" i="19"/>
  <c r="A8328" i="19" s="1"/>
  <c r="D8328" i="19"/>
  <c r="E8328" i="19"/>
  <c r="F8328" i="19" s="1"/>
  <c r="A8329" i="19"/>
  <c r="B8329" i="19"/>
  <c r="C8329" i="19"/>
  <c r="D8329" i="19"/>
  <c r="E8329" i="19"/>
  <c r="F8329" i="19" s="1"/>
  <c r="A8330" i="19"/>
  <c r="B8330" i="19"/>
  <c r="C8330" i="19"/>
  <c r="D8330" i="19"/>
  <c r="E8330" i="19"/>
  <c r="F8330" i="19" s="1"/>
  <c r="B8331" i="19"/>
  <c r="C8331" i="19"/>
  <c r="A8331" i="19" s="1"/>
  <c r="D8331" i="19"/>
  <c r="E8331" i="19"/>
  <c r="F8331" i="19" s="1"/>
  <c r="B8332" i="19"/>
  <c r="C8332" i="19"/>
  <c r="A8332" i="19" s="1"/>
  <c r="D8332" i="19"/>
  <c r="E8332" i="19"/>
  <c r="F8332" i="19"/>
  <c r="A8333" i="19"/>
  <c r="B8333" i="19"/>
  <c r="C8333" i="19"/>
  <c r="D8333" i="19"/>
  <c r="E8333" i="19"/>
  <c r="F8333" i="19" s="1"/>
  <c r="B8334" i="19"/>
  <c r="C8334" i="19"/>
  <c r="D8334" i="19"/>
  <c r="E8334" i="19"/>
  <c r="F8334" i="19" s="1"/>
  <c r="B8335" i="19"/>
  <c r="C8335" i="19"/>
  <c r="A8335" i="19" s="1"/>
  <c r="D8335" i="19"/>
  <c r="E8335" i="19"/>
  <c r="F8335" i="19" s="1"/>
  <c r="B8336" i="19"/>
  <c r="C8336" i="19"/>
  <c r="A8336" i="19" s="1"/>
  <c r="D8336" i="19"/>
  <c r="E8336" i="19"/>
  <c r="F8336" i="19"/>
  <c r="B8337" i="19"/>
  <c r="C8337" i="19"/>
  <c r="A8337" i="19" s="1"/>
  <c r="D8337" i="19"/>
  <c r="E8337" i="19"/>
  <c r="F8337" i="19" s="1"/>
  <c r="B8338" i="19"/>
  <c r="A8338" i="19" s="1"/>
  <c r="C8338" i="19"/>
  <c r="D8338" i="19"/>
  <c r="E8338" i="19"/>
  <c r="F8338" i="19" s="1"/>
  <c r="B8339" i="19"/>
  <c r="C8339" i="19"/>
  <c r="A8339" i="19" s="1"/>
  <c r="D8339" i="19"/>
  <c r="E8339" i="19"/>
  <c r="F8339" i="19" s="1"/>
  <c r="B8340" i="19"/>
  <c r="C8340" i="19"/>
  <c r="A8340" i="19" s="1"/>
  <c r="D8340" i="19"/>
  <c r="E8340" i="19"/>
  <c r="F8340" i="19"/>
  <c r="B8341" i="19"/>
  <c r="C8341" i="19"/>
  <c r="A8341" i="19" s="1"/>
  <c r="D8341" i="19"/>
  <c r="E8341" i="19"/>
  <c r="F8341" i="19" s="1"/>
  <c r="B8342" i="19"/>
  <c r="C8342" i="19"/>
  <c r="A8342" i="19" s="1"/>
  <c r="D8342" i="19"/>
  <c r="E8342" i="19"/>
  <c r="F8342" i="19" s="1"/>
  <c r="A8343" i="19"/>
  <c r="B8343" i="19"/>
  <c r="C8343" i="19"/>
  <c r="D8343" i="19"/>
  <c r="E8343" i="19"/>
  <c r="F8343" i="19" s="1"/>
  <c r="B8344" i="19"/>
  <c r="C8344" i="19"/>
  <c r="A8344" i="19" s="1"/>
  <c r="D8344" i="19"/>
  <c r="E8344" i="19"/>
  <c r="F8344" i="19"/>
  <c r="B8345" i="19"/>
  <c r="C8345" i="19"/>
  <c r="A8345" i="19" s="1"/>
  <c r="D8345" i="19"/>
  <c r="E8345" i="19"/>
  <c r="F8345" i="19" s="1"/>
  <c r="A8346" i="19"/>
  <c r="B8346" i="19"/>
  <c r="C8346" i="19"/>
  <c r="D8346" i="19"/>
  <c r="E8346" i="19"/>
  <c r="F8346" i="19" s="1"/>
  <c r="B8347" i="19"/>
  <c r="C8347" i="19"/>
  <c r="A8347" i="19" s="1"/>
  <c r="D8347" i="19"/>
  <c r="E8347" i="19"/>
  <c r="F8347" i="19" s="1"/>
  <c r="B8348" i="19"/>
  <c r="C8348" i="19"/>
  <c r="A8348" i="19" s="1"/>
  <c r="D8348" i="19"/>
  <c r="E8348" i="19"/>
  <c r="F8348" i="19"/>
  <c r="A8349" i="19"/>
  <c r="B8349" i="19"/>
  <c r="C8349" i="19"/>
  <c r="D8349" i="19"/>
  <c r="E8349" i="19"/>
  <c r="F8349" i="19" s="1"/>
  <c r="B8350" i="19"/>
  <c r="C8350" i="19"/>
  <c r="A8350" i="19" s="1"/>
  <c r="D8350" i="19"/>
  <c r="E8350" i="19"/>
  <c r="F8350" i="19" s="1"/>
  <c r="B8351" i="19"/>
  <c r="C8351" i="19"/>
  <c r="D8351" i="19"/>
  <c r="E8351" i="19"/>
  <c r="F8351" i="19" s="1"/>
  <c r="A8352" i="19"/>
  <c r="B8352" i="19"/>
  <c r="C8352" i="19"/>
  <c r="D8352" i="19"/>
  <c r="E8352" i="19"/>
  <c r="F8352" i="19" s="1"/>
  <c r="B8353" i="19"/>
  <c r="C8353" i="19"/>
  <c r="A8353" i="19" s="1"/>
  <c r="D8353" i="19"/>
  <c r="E8353" i="19"/>
  <c r="F8353" i="19" s="1"/>
  <c r="B8354" i="19"/>
  <c r="A8354" i="19" s="1"/>
  <c r="C8354" i="19"/>
  <c r="D8354" i="19"/>
  <c r="E8354" i="19"/>
  <c r="F8354" i="19" s="1"/>
  <c r="A8355" i="19"/>
  <c r="B8355" i="19"/>
  <c r="C8355" i="19"/>
  <c r="D8355" i="19"/>
  <c r="E8355" i="19"/>
  <c r="F8355" i="19" s="1"/>
  <c r="A8356" i="19"/>
  <c r="B8356" i="19"/>
  <c r="C8356" i="19"/>
  <c r="D8356" i="19"/>
  <c r="E8356" i="19"/>
  <c r="F8356" i="19" s="1"/>
  <c r="B8357" i="19"/>
  <c r="C8357" i="19"/>
  <c r="A8357" i="19" s="1"/>
  <c r="D8357" i="19"/>
  <c r="E8357" i="19"/>
  <c r="F8357" i="19" s="1"/>
  <c r="A8358" i="19"/>
  <c r="B8358" i="19"/>
  <c r="C8358" i="19"/>
  <c r="D8358" i="19"/>
  <c r="E8358" i="19"/>
  <c r="F8358" i="19" s="1"/>
  <c r="A8359" i="19"/>
  <c r="B8359" i="19"/>
  <c r="C8359" i="19"/>
  <c r="D8359" i="19"/>
  <c r="E8359" i="19"/>
  <c r="F8359" i="19" s="1"/>
  <c r="B8360" i="19"/>
  <c r="C8360" i="19"/>
  <c r="A8360" i="19" s="1"/>
  <c r="D8360" i="19"/>
  <c r="E8360" i="19"/>
  <c r="F8360" i="19" s="1"/>
  <c r="A8361" i="19"/>
  <c r="B8361" i="19"/>
  <c r="C8361" i="19"/>
  <c r="D8361" i="19"/>
  <c r="E8361" i="19"/>
  <c r="F8361" i="19" s="1"/>
  <c r="A8362" i="19"/>
  <c r="B8362" i="19"/>
  <c r="C8362" i="19"/>
  <c r="D8362" i="19"/>
  <c r="E8362" i="19"/>
  <c r="F8362" i="19" s="1"/>
  <c r="B8363" i="19"/>
  <c r="C8363" i="19"/>
  <c r="D8363" i="19"/>
  <c r="E8363" i="19"/>
  <c r="F8363" i="19" s="1"/>
  <c r="B8364" i="19"/>
  <c r="C8364" i="19"/>
  <c r="A8364" i="19" s="1"/>
  <c r="D8364" i="19"/>
  <c r="E8364" i="19"/>
  <c r="F8364" i="19"/>
  <c r="A8365" i="19"/>
  <c r="B8365" i="19"/>
  <c r="C8365" i="19"/>
  <c r="D8365" i="19"/>
  <c r="E8365" i="19"/>
  <c r="F8365" i="19" s="1"/>
  <c r="B8366" i="19"/>
  <c r="A8366" i="19" s="1"/>
  <c r="C8366" i="19"/>
  <c r="D8366" i="19"/>
  <c r="E8366" i="19"/>
  <c r="F8366" i="19" s="1"/>
  <c r="B8367" i="19"/>
  <c r="C8367" i="19"/>
  <c r="A8367" i="19" s="1"/>
  <c r="D8367" i="19"/>
  <c r="E8367" i="19"/>
  <c r="F8367" i="19" s="1"/>
  <c r="B8368" i="19"/>
  <c r="C8368" i="19"/>
  <c r="A8368" i="19" s="1"/>
  <c r="D8368" i="19"/>
  <c r="E8368" i="19"/>
  <c r="F8368" i="19"/>
  <c r="B8369" i="19"/>
  <c r="C8369" i="19"/>
  <c r="A8369" i="19" s="1"/>
  <c r="D8369" i="19"/>
  <c r="E8369" i="19"/>
  <c r="F8369" i="19" s="1"/>
  <c r="B8370" i="19"/>
  <c r="A8370" i="19" s="1"/>
  <c r="C8370" i="19"/>
  <c r="D8370" i="19"/>
  <c r="E8370" i="19"/>
  <c r="F8370" i="19" s="1"/>
  <c r="B8371" i="19"/>
  <c r="C8371" i="19"/>
  <c r="A8371" i="19" s="1"/>
  <c r="D8371" i="19"/>
  <c r="E8371" i="19"/>
  <c r="F8371" i="19" s="1"/>
  <c r="B8372" i="19"/>
  <c r="C8372" i="19"/>
  <c r="A8372" i="19" s="1"/>
  <c r="D8372" i="19"/>
  <c r="E8372" i="19"/>
  <c r="F8372" i="19"/>
  <c r="B8373" i="19"/>
  <c r="C8373" i="19"/>
  <c r="A8373" i="19" s="1"/>
  <c r="D8373" i="19"/>
  <c r="E8373" i="19"/>
  <c r="F8373" i="19" s="1"/>
  <c r="B8374" i="19"/>
  <c r="C8374" i="19"/>
  <c r="A8374" i="19" s="1"/>
  <c r="D8374" i="19"/>
  <c r="E8374" i="19"/>
  <c r="F8374" i="19" s="1"/>
  <c r="B8375" i="19"/>
  <c r="C8375" i="19"/>
  <c r="D8375" i="19"/>
  <c r="A8375" i="19" s="1"/>
  <c r="E8375" i="19"/>
  <c r="F8375" i="19" s="1"/>
  <c r="A8376" i="19"/>
  <c r="B8376" i="19"/>
  <c r="C8376" i="19"/>
  <c r="D8376" i="19"/>
  <c r="E8376" i="19"/>
  <c r="F8376" i="19"/>
  <c r="B8377" i="19"/>
  <c r="C8377" i="19"/>
  <c r="A8377" i="19" s="1"/>
  <c r="D8377" i="19"/>
  <c r="E8377" i="19"/>
  <c r="F8377" i="19" s="1"/>
  <c r="A8378" i="19"/>
  <c r="B8378" i="19"/>
  <c r="C8378" i="19"/>
  <c r="D8378" i="19"/>
  <c r="E8378" i="19"/>
  <c r="F8378" i="19" s="1"/>
  <c r="A8379" i="19"/>
  <c r="B8379" i="19"/>
  <c r="C8379" i="19"/>
  <c r="D8379" i="19"/>
  <c r="E8379" i="19"/>
  <c r="F8379" i="19" s="1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 s="1"/>
  <c r="A8382" i="19"/>
  <c r="B8382" i="19"/>
  <c r="C8382" i="19"/>
  <c r="D8382" i="19"/>
  <c r="E8382" i="19"/>
  <c r="F8382" i="19" s="1"/>
  <c r="B8383" i="19"/>
  <c r="C8383" i="19"/>
  <c r="D8383" i="19"/>
  <c r="A8383" i="19" s="1"/>
  <c r="E8383" i="19"/>
  <c r="F8383" i="19" s="1"/>
  <c r="A8384" i="19"/>
  <c r="B8384" i="19"/>
  <c r="C8384" i="19"/>
  <c r="D8384" i="19"/>
  <c r="E8384" i="19"/>
  <c r="F8384" i="19" s="1"/>
  <c r="B8385" i="19"/>
  <c r="C8385" i="19"/>
  <c r="A8385" i="19" s="1"/>
  <c r="D8385" i="19"/>
  <c r="E8385" i="19"/>
  <c r="F8385" i="19" s="1"/>
  <c r="A8386" i="19"/>
  <c r="B8386" i="19"/>
  <c r="C8386" i="19"/>
  <c r="D8386" i="19"/>
  <c r="E8386" i="19"/>
  <c r="F8386" i="19" s="1"/>
  <c r="A8387" i="19"/>
  <c r="B8387" i="19"/>
  <c r="C8387" i="19"/>
  <c r="D8387" i="19"/>
  <c r="E8387" i="19"/>
  <c r="F8387" i="19" s="1"/>
  <c r="A8388" i="19"/>
  <c r="B8388" i="19"/>
  <c r="C8388" i="19"/>
  <c r="D8388" i="19"/>
  <c r="E8388" i="19"/>
  <c r="F8388" i="19" s="1"/>
  <c r="A8389" i="19"/>
  <c r="B8389" i="19"/>
  <c r="C8389" i="19"/>
  <c r="D8389" i="19"/>
  <c r="E8389" i="19"/>
  <c r="F8389" i="19" s="1"/>
  <c r="B8390" i="19"/>
  <c r="A8390" i="19" s="1"/>
  <c r="C8390" i="19"/>
  <c r="D8390" i="19"/>
  <c r="E8390" i="19"/>
  <c r="F8390" i="19" s="1"/>
  <c r="B8391" i="19"/>
  <c r="C8391" i="19"/>
  <c r="D8391" i="19"/>
  <c r="A8391" i="19" s="1"/>
  <c r="E8391" i="19"/>
  <c r="F8391" i="19" s="1"/>
  <c r="B8392" i="19"/>
  <c r="C8392" i="19"/>
  <c r="A8392" i="19" s="1"/>
  <c r="D8392" i="19"/>
  <c r="E8392" i="19"/>
  <c r="F8392" i="19" s="1"/>
  <c r="A8393" i="19"/>
  <c r="B8393" i="19"/>
  <c r="C8393" i="19"/>
  <c r="D8393" i="19"/>
  <c r="E8393" i="19"/>
  <c r="F8393" i="19" s="1"/>
  <c r="B8394" i="19"/>
  <c r="A8394" i="19" s="1"/>
  <c r="C8394" i="19"/>
  <c r="D8394" i="19"/>
  <c r="E8394" i="19"/>
  <c r="F8394" i="19" s="1"/>
  <c r="B8395" i="19"/>
  <c r="C8395" i="19"/>
  <c r="A8395" i="19" s="1"/>
  <c r="D8395" i="19"/>
  <c r="E8395" i="19"/>
  <c r="F8395" i="19" s="1"/>
  <c r="B8396" i="19"/>
  <c r="C8396" i="19"/>
  <c r="A8396" i="19" s="1"/>
  <c r="D8396" i="19"/>
  <c r="E8396" i="19"/>
  <c r="F8396" i="19"/>
  <c r="A8397" i="19"/>
  <c r="B8397" i="19"/>
  <c r="C8397" i="19"/>
  <c r="D8397" i="19"/>
  <c r="E8397" i="19"/>
  <c r="F8397" i="19" s="1"/>
  <c r="B8398" i="19"/>
  <c r="C8398" i="19"/>
  <c r="D8398" i="19"/>
  <c r="E8398" i="19"/>
  <c r="F8398" i="19" s="1"/>
  <c r="B8399" i="19"/>
  <c r="C8399" i="19"/>
  <c r="A8399" i="19" s="1"/>
  <c r="D8399" i="19"/>
  <c r="E8399" i="19"/>
  <c r="F8399" i="19" s="1"/>
  <c r="B8400" i="19"/>
  <c r="C8400" i="19"/>
  <c r="A8400" i="19" s="1"/>
  <c r="D8400" i="19"/>
  <c r="E8400" i="19"/>
  <c r="F8400" i="19" s="1"/>
  <c r="B8401" i="19"/>
  <c r="C8401" i="19"/>
  <c r="A8401" i="19" s="1"/>
  <c r="D8401" i="19"/>
  <c r="E8401" i="19"/>
  <c r="F8401" i="19" s="1"/>
  <c r="B8402" i="19"/>
  <c r="C8402" i="19"/>
  <c r="D8402" i="19"/>
  <c r="E8402" i="19"/>
  <c r="F8402" i="19" s="1"/>
  <c r="A8403" i="19"/>
  <c r="B8403" i="19"/>
  <c r="C8403" i="19"/>
  <c r="D8403" i="19"/>
  <c r="E8403" i="19"/>
  <c r="F8403" i="19" s="1"/>
  <c r="A8404" i="19"/>
  <c r="B8404" i="19"/>
  <c r="C8404" i="19"/>
  <c r="D8404" i="19"/>
  <c r="E8404" i="19"/>
  <c r="F8404" i="19" s="1"/>
  <c r="B8405" i="19"/>
  <c r="C8405" i="19"/>
  <c r="A8405" i="19" s="1"/>
  <c r="D8405" i="19"/>
  <c r="E8405" i="19"/>
  <c r="F8405" i="19" s="1"/>
  <c r="A8406" i="19"/>
  <c r="B8406" i="19"/>
  <c r="C8406" i="19"/>
  <c r="D8406" i="19"/>
  <c r="E8406" i="19"/>
  <c r="F8406" i="19" s="1"/>
  <c r="B8407" i="19"/>
  <c r="C8407" i="19"/>
  <c r="A8407" i="19" s="1"/>
  <c r="D8407" i="19"/>
  <c r="E8407" i="19"/>
  <c r="F8407" i="19" s="1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 s="1"/>
  <c r="B8410" i="19"/>
  <c r="C8410" i="19"/>
  <c r="A8410" i="19" s="1"/>
  <c r="D8410" i="19"/>
  <c r="E8410" i="19"/>
  <c r="F8410" i="19" s="1"/>
  <c r="B8411" i="19"/>
  <c r="C8411" i="19"/>
  <c r="D8411" i="19"/>
  <c r="A8411" i="19" s="1"/>
  <c r="E8411" i="19"/>
  <c r="F8411" i="19" s="1"/>
  <c r="A8412" i="19"/>
  <c r="B8412" i="19"/>
  <c r="C8412" i="19"/>
  <c r="D8412" i="19"/>
  <c r="E8412" i="19"/>
  <c r="F8412" i="19"/>
  <c r="B8413" i="19"/>
  <c r="C8413" i="19"/>
  <c r="A8413" i="19" s="1"/>
  <c r="D8413" i="19"/>
  <c r="E8413" i="19"/>
  <c r="F8413" i="19" s="1"/>
  <c r="A8414" i="19"/>
  <c r="B8414" i="19"/>
  <c r="C8414" i="19"/>
  <c r="D8414" i="19"/>
  <c r="E8414" i="19"/>
  <c r="F8414" i="19" s="1"/>
  <c r="A8415" i="19"/>
  <c r="B8415" i="19"/>
  <c r="C8415" i="19"/>
  <c r="D8415" i="19"/>
  <c r="E8415" i="19"/>
  <c r="F8415" i="19" s="1"/>
  <c r="A8416" i="19"/>
  <c r="B8416" i="19"/>
  <c r="C8416" i="19"/>
  <c r="D8416" i="19"/>
  <c r="E8416" i="19"/>
  <c r="F8416" i="19" s="1"/>
  <c r="A8417" i="19"/>
  <c r="B8417" i="19"/>
  <c r="C8417" i="19"/>
  <c r="D8417" i="19"/>
  <c r="E8417" i="19"/>
  <c r="F8417" i="19" s="1"/>
  <c r="B8418" i="19"/>
  <c r="A8418" i="19" s="1"/>
  <c r="C8418" i="19"/>
  <c r="D8418" i="19"/>
  <c r="E8418" i="19"/>
  <c r="F8418" i="19" s="1"/>
  <c r="B8419" i="19"/>
  <c r="C8419" i="19"/>
  <c r="D8419" i="19"/>
  <c r="A8419" i="19" s="1"/>
  <c r="E8419" i="19"/>
  <c r="F8419" i="19" s="1"/>
  <c r="A8420" i="19"/>
  <c r="B8420" i="19"/>
  <c r="C8420" i="19"/>
  <c r="D8420" i="19"/>
  <c r="E8420" i="19"/>
  <c r="F8420" i="19" s="1"/>
  <c r="B8421" i="19"/>
  <c r="C8421" i="19"/>
  <c r="A8421" i="19" s="1"/>
  <c r="D8421" i="19"/>
  <c r="E8421" i="19"/>
  <c r="F8421" i="19" s="1"/>
  <c r="B8422" i="19"/>
  <c r="A8422" i="19" s="1"/>
  <c r="C8422" i="19"/>
  <c r="D8422" i="19"/>
  <c r="E8422" i="19"/>
  <c r="F8422" i="19" s="1"/>
  <c r="A8423" i="19"/>
  <c r="B8423" i="19"/>
  <c r="C8423" i="19"/>
  <c r="D8423" i="19"/>
  <c r="E8423" i="19"/>
  <c r="F8423" i="19" s="1"/>
  <c r="B8424" i="19"/>
  <c r="C8424" i="19"/>
  <c r="A8424" i="19" s="1"/>
  <c r="D8424" i="19"/>
  <c r="E8424" i="19"/>
  <c r="F8424" i="19" s="1"/>
  <c r="A8425" i="19"/>
  <c r="B8425" i="19"/>
  <c r="C8425" i="19"/>
  <c r="D8425" i="19"/>
  <c r="E8425" i="19"/>
  <c r="F8425" i="19" s="1"/>
  <c r="B8426" i="19"/>
  <c r="A8426" i="19" s="1"/>
  <c r="C8426" i="19"/>
  <c r="D8426" i="19"/>
  <c r="E8426" i="19"/>
  <c r="F8426" i="19" s="1"/>
  <c r="B8427" i="19"/>
  <c r="C8427" i="19"/>
  <c r="A8427" i="19" s="1"/>
  <c r="D8427" i="19"/>
  <c r="E8427" i="19"/>
  <c r="F8427" i="19" s="1"/>
  <c r="B8428" i="19"/>
  <c r="C8428" i="19"/>
  <c r="A8428" i="19" s="1"/>
  <c r="D8428" i="19"/>
  <c r="E8428" i="19"/>
  <c r="F8428" i="19" s="1"/>
  <c r="A8429" i="19"/>
  <c r="B8429" i="19"/>
  <c r="C8429" i="19"/>
  <c r="D8429" i="19"/>
  <c r="E8429" i="19"/>
  <c r="F8429" i="19" s="1"/>
  <c r="B8430" i="19"/>
  <c r="C8430" i="19"/>
  <c r="D8430" i="19"/>
  <c r="E8430" i="19"/>
  <c r="F8430" i="19" s="1"/>
  <c r="B8431" i="19"/>
  <c r="C8431" i="19"/>
  <c r="A8431" i="19" s="1"/>
  <c r="D8431" i="19"/>
  <c r="E8431" i="19"/>
  <c r="F8431" i="19" s="1"/>
  <c r="A8432" i="19"/>
  <c r="B8432" i="19"/>
  <c r="C8432" i="19"/>
  <c r="D8432" i="19"/>
  <c r="E8432" i="19"/>
  <c r="F8432" i="19" s="1"/>
  <c r="B8433" i="19"/>
  <c r="C8433" i="19"/>
  <c r="A8433" i="19" s="1"/>
  <c r="D8433" i="19"/>
  <c r="E8433" i="19"/>
  <c r="F8433" i="19" s="1"/>
  <c r="B8434" i="19"/>
  <c r="C8434" i="19"/>
  <c r="D8434" i="19"/>
  <c r="E8434" i="19"/>
  <c r="F8434" i="19" s="1"/>
  <c r="B8435" i="19"/>
  <c r="C8435" i="19"/>
  <c r="A8435" i="19" s="1"/>
  <c r="D8435" i="19"/>
  <c r="E8435" i="19"/>
  <c r="F8435" i="19" s="1"/>
  <c r="A8436" i="19"/>
  <c r="B8436" i="19"/>
  <c r="C8436" i="19"/>
  <c r="D8436" i="19"/>
  <c r="E8436" i="19"/>
  <c r="F8436" i="19"/>
  <c r="B8437" i="19"/>
  <c r="C8437" i="19"/>
  <c r="A8437" i="19" s="1"/>
  <c r="D8437" i="19"/>
  <c r="E8437" i="19"/>
  <c r="F8437" i="19" s="1"/>
  <c r="B8438" i="19"/>
  <c r="A8438" i="19" s="1"/>
  <c r="C8438" i="19"/>
  <c r="D8438" i="19"/>
  <c r="E8438" i="19"/>
  <c r="F8438" i="19" s="1"/>
  <c r="B8439" i="19"/>
  <c r="C8439" i="19"/>
  <c r="D8439" i="19"/>
  <c r="E8439" i="19"/>
  <c r="F8439" i="19" s="1"/>
  <c r="B8440" i="19"/>
  <c r="C8440" i="19"/>
  <c r="A8440" i="19" s="1"/>
  <c r="D8440" i="19"/>
  <c r="E8440" i="19"/>
  <c r="F8440" i="19"/>
  <c r="B8441" i="19"/>
  <c r="C8441" i="19"/>
  <c r="A8441" i="19" s="1"/>
  <c r="D8441" i="19"/>
  <c r="E8441" i="19"/>
  <c r="F8441" i="19" s="1"/>
  <c r="B8442" i="19"/>
  <c r="C8442" i="19"/>
  <c r="A8442" i="19" s="1"/>
  <c r="D8442" i="19"/>
  <c r="E8442" i="19"/>
  <c r="F8442" i="19" s="1"/>
  <c r="B8443" i="19"/>
  <c r="C8443" i="19"/>
  <c r="A8443" i="19" s="1"/>
  <c r="D8443" i="19"/>
  <c r="E8443" i="19"/>
  <c r="F8443" i="19" s="1"/>
  <c r="B8444" i="19"/>
  <c r="C8444" i="19"/>
  <c r="A8444" i="19" s="1"/>
  <c r="D8444" i="19"/>
  <c r="E8444" i="19"/>
  <c r="F8444" i="19"/>
  <c r="B8445" i="19"/>
  <c r="C8445" i="19"/>
  <c r="A8445" i="19" s="1"/>
  <c r="D8445" i="19"/>
  <c r="E8445" i="19"/>
  <c r="F8445" i="19" s="1"/>
  <c r="B8446" i="19"/>
  <c r="C8446" i="19"/>
  <c r="A8446" i="19" s="1"/>
  <c r="D8446" i="19"/>
  <c r="E8446" i="19"/>
  <c r="F8446" i="19" s="1"/>
  <c r="A8447" i="19"/>
  <c r="B8447" i="19"/>
  <c r="C8447" i="19"/>
  <c r="D8447" i="19"/>
  <c r="E8447" i="19"/>
  <c r="F8447" i="19" s="1"/>
  <c r="A8448" i="19"/>
  <c r="B8448" i="19"/>
  <c r="C8448" i="19"/>
  <c r="D8448" i="19"/>
  <c r="E8448" i="19"/>
  <c r="F8448" i="19" s="1"/>
  <c r="B8449" i="19"/>
  <c r="C8449" i="19"/>
  <c r="A8449" i="19" s="1"/>
  <c r="D8449" i="19"/>
  <c r="E8449" i="19"/>
  <c r="F8449" i="19" s="1"/>
  <c r="A8450" i="19"/>
  <c r="B8450" i="19"/>
  <c r="C8450" i="19"/>
  <c r="D8450" i="19"/>
  <c r="E8450" i="19"/>
  <c r="F8450" i="19" s="1"/>
  <c r="B8451" i="19"/>
  <c r="C8451" i="19"/>
  <c r="D8451" i="19"/>
  <c r="A8451" i="19" s="1"/>
  <c r="E8451" i="19"/>
  <c r="F8451" i="19" s="1"/>
  <c r="A8452" i="19"/>
  <c r="B8452" i="19"/>
  <c r="C8452" i="19"/>
  <c r="D8452" i="19"/>
  <c r="E8452" i="19"/>
  <c r="F8452" i="19" s="1"/>
  <c r="A8453" i="19"/>
  <c r="B8453" i="19"/>
  <c r="C8453" i="19"/>
  <c r="D8453" i="19"/>
  <c r="E8453" i="19"/>
  <c r="F8453" i="19" s="1"/>
  <c r="B8454" i="19"/>
  <c r="A8454" i="19" s="1"/>
  <c r="C8454" i="19"/>
  <c r="D8454" i="19"/>
  <c r="E8454" i="19"/>
  <c r="F8454" i="19" s="1"/>
  <c r="A8455" i="19"/>
  <c r="B8455" i="19"/>
  <c r="C8455" i="19"/>
  <c r="D8455" i="19"/>
  <c r="E8455" i="19"/>
  <c r="F8455" i="19" s="1"/>
  <c r="B8456" i="19"/>
  <c r="C8456" i="19"/>
  <c r="A8456" i="19" s="1"/>
  <c r="D8456" i="19"/>
  <c r="E8456" i="19"/>
  <c r="F8456" i="19" s="1"/>
  <c r="A8457" i="19"/>
  <c r="B8457" i="19"/>
  <c r="C8457" i="19"/>
  <c r="D8457" i="19"/>
  <c r="E8457" i="19"/>
  <c r="F8457" i="19" s="1"/>
  <c r="B8458" i="19"/>
  <c r="A8458" i="19" s="1"/>
  <c r="C8458" i="19"/>
  <c r="D8458" i="19"/>
  <c r="E8458" i="19"/>
  <c r="F8458" i="19" s="1"/>
  <c r="B8459" i="19"/>
  <c r="C8459" i="19"/>
  <c r="D8459" i="19"/>
  <c r="E8459" i="19"/>
  <c r="F8459" i="19" s="1"/>
  <c r="B8460" i="19"/>
  <c r="C8460" i="19"/>
  <c r="A8460" i="19" s="1"/>
  <c r="D8460" i="19"/>
  <c r="E8460" i="19"/>
  <c r="F8460" i="19" s="1"/>
  <c r="A8461" i="19"/>
  <c r="B8461" i="19"/>
  <c r="C8461" i="19"/>
  <c r="D8461" i="19"/>
  <c r="E8461" i="19"/>
  <c r="F8461" i="19" s="1"/>
  <c r="B8462" i="19"/>
  <c r="C8462" i="19"/>
  <c r="D8462" i="19"/>
  <c r="E8462" i="19"/>
  <c r="F8462" i="19" s="1"/>
  <c r="B8463" i="19"/>
  <c r="C8463" i="19"/>
  <c r="A8463" i="19" s="1"/>
  <c r="D8463" i="19"/>
  <c r="E8463" i="19"/>
  <c r="F8463" i="19" s="1"/>
  <c r="A8464" i="19"/>
  <c r="B8464" i="19"/>
  <c r="C8464" i="19"/>
  <c r="D8464" i="19"/>
  <c r="E8464" i="19"/>
  <c r="F8464" i="19"/>
  <c r="B8465" i="19"/>
  <c r="C8465" i="19"/>
  <c r="A8465" i="19" s="1"/>
  <c r="D8465" i="19"/>
  <c r="E8465" i="19"/>
  <c r="F8465" i="19" s="1"/>
  <c r="B8466" i="19"/>
  <c r="C8466" i="19"/>
  <c r="D8466" i="19"/>
  <c r="E8466" i="19"/>
  <c r="F8466" i="19" s="1"/>
  <c r="A8467" i="19"/>
  <c r="B8467" i="19"/>
  <c r="C8467" i="19"/>
  <c r="D8467" i="19"/>
  <c r="E8467" i="19"/>
  <c r="F8467" i="19" s="1"/>
  <c r="B8468" i="19"/>
  <c r="C8468" i="19"/>
  <c r="A8468" i="19" s="1"/>
  <c r="D8468" i="19"/>
  <c r="E8468" i="19"/>
  <c r="F8468" i="19" s="1"/>
  <c r="B8469" i="19"/>
  <c r="C8469" i="19"/>
  <c r="A8469" i="19" s="1"/>
  <c r="D8469" i="19"/>
  <c r="E8469" i="19"/>
  <c r="F8469" i="19" s="1"/>
  <c r="B8470" i="19"/>
  <c r="A8470" i="19" s="1"/>
  <c r="C8470" i="19"/>
  <c r="D8470" i="19"/>
  <c r="E8470" i="19"/>
  <c r="F8470" i="19" s="1"/>
  <c r="B8471" i="19"/>
  <c r="C8471" i="19"/>
  <c r="A8471" i="19" s="1"/>
  <c r="D8471" i="19"/>
  <c r="E8471" i="19"/>
  <c r="F8471" i="19" s="1"/>
  <c r="B8472" i="19"/>
  <c r="C8472" i="19"/>
  <c r="A8472" i="19" s="1"/>
  <c r="D8472" i="19"/>
  <c r="E8472" i="19"/>
  <c r="F8472" i="19"/>
  <c r="A8473" i="19"/>
  <c r="B8473" i="19"/>
  <c r="C8473" i="19"/>
  <c r="D8473" i="19"/>
  <c r="E8473" i="19"/>
  <c r="F8473" i="19" s="1"/>
  <c r="B8474" i="19"/>
  <c r="C8474" i="19"/>
  <c r="A8474" i="19" s="1"/>
  <c r="D8474" i="19"/>
  <c r="E8474" i="19"/>
  <c r="F8474" i="19" s="1"/>
  <c r="B8475" i="19"/>
  <c r="C8475" i="19"/>
  <c r="A8475" i="19" s="1"/>
  <c r="D8475" i="19"/>
  <c r="E8475" i="19"/>
  <c r="F8475" i="19" s="1"/>
  <c r="B8476" i="19"/>
  <c r="C8476" i="19"/>
  <c r="A8476" i="19" s="1"/>
  <c r="D8476" i="19"/>
  <c r="E8476" i="19"/>
  <c r="F8476" i="19"/>
  <c r="B8477" i="19"/>
  <c r="C8477" i="19"/>
  <c r="A8477" i="19" s="1"/>
  <c r="D8477" i="19"/>
  <c r="E8477" i="19"/>
  <c r="F8477" i="19" s="1"/>
  <c r="B8478" i="19"/>
  <c r="C8478" i="19"/>
  <c r="A8478" i="19" s="1"/>
  <c r="D8478" i="19"/>
  <c r="E8478" i="19"/>
  <c r="F8478" i="19" s="1"/>
  <c r="B8479" i="19"/>
  <c r="C8479" i="19"/>
  <c r="A8479" i="19" s="1"/>
  <c r="D8479" i="19"/>
  <c r="E8479" i="19"/>
  <c r="F8479" i="19" s="1"/>
  <c r="A8480" i="19"/>
  <c r="B8480" i="19"/>
  <c r="C8480" i="19"/>
  <c r="D8480" i="19"/>
  <c r="E8480" i="19"/>
  <c r="F8480" i="19"/>
  <c r="B8481" i="19"/>
  <c r="C8481" i="19"/>
  <c r="A8481" i="19" s="1"/>
  <c r="D8481" i="19"/>
  <c r="E8481" i="19"/>
  <c r="F8481" i="19" s="1"/>
  <c r="B8482" i="19"/>
  <c r="A8482" i="19" s="1"/>
  <c r="C8482" i="19"/>
  <c r="D8482" i="19"/>
  <c r="E8482" i="19"/>
  <c r="F8482" i="19" s="1"/>
  <c r="B8483" i="19"/>
  <c r="C8483" i="19"/>
  <c r="D8483" i="19"/>
  <c r="A8483" i="19" s="1"/>
  <c r="E8483" i="19"/>
  <c r="F8483" i="19" s="1"/>
  <c r="A8484" i="19"/>
  <c r="B8484" i="19"/>
  <c r="C8484" i="19"/>
  <c r="D8484" i="19"/>
  <c r="E8484" i="19"/>
  <c r="F8484" i="19" s="1"/>
  <c r="B8485" i="19"/>
  <c r="C8485" i="19"/>
  <c r="A8485" i="19" s="1"/>
  <c r="D8485" i="19"/>
  <c r="E8485" i="19"/>
  <c r="F8485" i="19" s="1"/>
  <c r="B8486" i="19"/>
  <c r="A8486" i="19" s="1"/>
  <c r="C8486" i="19"/>
  <c r="D8486" i="19"/>
  <c r="E8486" i="19"/>
  <c r="F8486" i="19" s="1"/>
  <c r="A8487" i="19"/>
  <c r="B8487" i="19"/>
  <c r="C8487" i="19"/>
  <c r="D8487" i="19"/>
  <c r="E8487" i="19"/>
  <c r="F8487" i="19" s="1"/>
  <c r="B8488" i="19"/>
  <c r="C8488" i="19"/>
  <c r="A8488" i="19" s="1"/>
  <c r="D8488" i="19"/>
  <c r="E8488" i="19"/>
  <c r="F8488" i="19" s="1"/>
  <c r="A8489" i="19"/>
  <c r="B8489" i="19"/>
  <c r="C8489" i="19"/>
  <c r="D8489" i="19"/>
  <c r="E8489" i="19"/>
  <c r="F8489" i="19" s="1"/>
  <c r="B8490" i="19"/>
  <c r="A8490" i="19" s="1"/>
  <c r="C8490" i="19"/>
  <c r="D8490" i="19"/>
  <c r="E8490" i="19"/>
  <c r="F8490" i="19" s="1"/>
  <c r="B8491" i="19"/>
  <c r="C8491" i="19"/>
  <c r="A8491" i="19" s="1"/>
  <c r="D8491" i="19"/>
  <c r="E8491" i="19"/>
  <c r="F8491" i="19" s="1"/>
  <c r="B8492" i="19"/>
  <c r="C8492" i="19"/>
  <c r="A8492" i="19" s="1"/>
  <c r="D8492" i="19"/>
  <c r="E8492" i="19"/>
  <c r="F8492" i="19" s="1"/>
  <c r="A8493" i="19"/>
  <c r="B8493" i="19"/>
  <c r="C8493" i="19"/>
  <c r="D8493" i="19"/>
  <c r="E8493" i="19"/>
  <c r="F8493" i="19" s="1"/>
  <c r="B8494" i="19"/>
  <c r="A8494" i="19" s="1"/>
  <c r="C8494" i="19"/>
  <c r="D8494" i="19"/>
  <c r="E8494" i="19"/>
  <c r="F8494" i="19" s="1"/>
  <c r="B8495" i="19"/>
  <c r="C8495" i="19"/>
  <c r="A8495" i="19" s="1"/>
  <c r="D8495" i="19"/>
  <c r="E8495" i="19"/>
  <c r="F8495" i="19" s="1"/>
  <c r="A8496" i="19"/>
  <c r="B8496" i="19"/>
  <c r="C8496" i="19"/>
  <c r="D8496" i="19"/>
  <c r="E8496" i="19"/>
  <c r="F8496" i="19"/>
  <c r="B8497" i="19"/>
  <c r="C8497" i="19"/>
  <c r="A8497" i="19" s="1"/>
  <c r="D8497" i="19"/>
  <c r="E8497" i="19"/>
  <c r="F8497" i="19" s="1"/>
  <c r="B8498" i="19"/>
  <c r="C8498" i="19"/>
  <c r="D8498" i="19"/>
  <c r="E8498" i="19"/>
  <c r="F8498" i="19" s="1"/>
  <c r="B8499" i="19"/>
  <c r="C8499" i="19"/>
  <c r="A8499" i="19" s="1"/>
  <c r="D8499" i="19"/>
  <c r="E8499" i="19"/>
  <c r="F8499" i="19" s="1"/>
  <c r="B8500" i="19"/>
  <c r="C8500" i="19"/>
  <c r="A8500" i="19" s="1"/>
  <c r="D8500" i="19"/>
  <c r="E8500" i="19"/>
  <c r="F8500" i="19"/>
  <c r="B8501" i="19"/>
  <c r="C8501" i="19"/>
  <c r="A8501" i="19" s="1"/>
  <c r="D8501" i="19"/>
  <c r="E8501" i="19"/>
  <c r="F8501" i="19" s="1"/>
  <c r="B8502" i="19"/>
  <c r="A8502" i="19" s="1"/>
  <c r="C8502" i="19"/>
  <c r="D8502" i="19"/>
  <c r="E8502" i="19"/>
  <c r="F8502" i="19" s="1"/>
  <c r="B8503" i="19"/>
  <c r="C8503" i="19"/>
  <c r="D8503" i="19"/>
  <c r="A8503" i="19" s="1"/>
  <c r="E8503" i="19"/>
  <c r="F8503" i="19" s="1"/>
  <c r="A8504" i="19"/>
  <c r="B8504" i="19"/>
  <c r="C8504" i="19"/>
  <c r="D8504" i="19"/>
  <c r="E8504" i="19"/>
  <c r="F8504" i="19"/>
  <c r="B8505" i="19"/>
  <c r="C8505" i="19"/>
  <c r="A8505" i="19" s="1"/>
  <c r="D8505" i="19"/>
  <c r="E8505" i="19"/>
  <c r="F8505" i="19" s="1"/>
  <c r="A8506" i="19"/>
  <c r="B8506" i="19"/>
  <c r="C8506" i="19"/>
  <c r="D8506" i="19"/>
  <c r="E8506" i="19"/>
  <c r="F8506" i="19" s="1"/>
  <c r="A8507" i="19"/>
  <c r="B8507" i="19"/>
  <c r="C8507" i="19"/>
  <c r="D8507" i="19"/>
  <c r="E8507" i="19"/>
  <c r="F8507" i="19" s="1"/>
  <c r="B8508" i="19"/>
  <c r="C8508" i="19"/>
  <c r="A8508" i="19" s="1"/>
  <c r="D8508" i="19"/>
  <c r="E8508" i="19"/>
  <c r="F8508" i="19"/>
  <c r="A8509" i="19"/>
  <c r="B8509" i="19"/>
  <c r="C8509" i="19"/>
  <c r="D8509" i="19"/>
  <c r="E8509" i="19"/>
  <c r="F8509" i="19" s="1"/>
  <c r="A8510" i="19"/>
  <c r="B8510" i="19"/>
  <c r="C8510" i="19"/>
  <c r="D8510" i="19"/>
  <c r="E8510" i="19"/>
  <c r="F8510" i="19" s="1"/>
  <c r="B8511" i="19"/>
  <c r="C8511" i="19"/>
  <c r="A8511" i="19" s="1"/>
  <c r="D8511" i="19"/>
  <c r="E8511" i="19"/>
  <c r="F8511" i="19" s="1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 s="1"/>
  <c r="B8514" i="19"/>
  <c r="A8514" i="19" s="1"/>
  <c r="C8514" i="19"/>
  <c r="D8514" i="19"/>
  <c r="E8514" i="19"/>
  <c r="F8514" i="19" s="1"/>
  <c r="A8515" i="19"/>
  <c r="B8515" i="19"/>
  <c r="C8515" i="19"/>
  <c r="D8515" i="19"/>
  <c r="E8515" i="19"/>
  <c r="F8515" i="19" s="1"/>
  <c r="A8516" i="19"/>
  <c r="B8516" i="19"/>
  <c r="C8516" i="19"/>
  <c r="D8516" i="19"/>
  <c r="E8516" i="19"/>
  <c r="F8516" i="19" s="1"/>
  <c r="B8517" i="19"/>
  <c r="C8517" i="19"/>
  <c r="A8517" i="19" s="1"/>
  <c r="D8517" i="19"/>
  <c r="E8517" i="19"/>
  <c r="F8517" i="19" s="1"/>
  <c r="A8518" i="19"/>
  <c r="B8518" i="19"/>
  <c r="C8518" i="19"/>
  <c r="D8518" i="19"/>
  <c r="E8518" i="19"/>
  <c r="F8518" i="19" s="1"/>
  <c r="B8519" i="19"/>
  <c r="C8519" i="19"/>
  <c r="D8519" i="19"/>
  <c r="A8519" i="19" s="1"/>
  <c r="E8519" i="19"/>
  <c r="F8519" i="19" s="1"/>
  <c r="B8520" i="19"/>
  <c r="C8520" i="19"/>
  <c r="A8520" i="19" s="1"/>
  <c r="D8520" i="19"/>
  <c r="E8520" i="19"/>
  <c r="F8520" i="19" s="1"/>
  <c r="A8521" i="19"/>
  <c r="B8521" i="19"/>
  <c r="C8521" i="19"/>
  <c r="D8521" i="19"/>
  <c r="E8521" i="19"/>
  <c r="F8521" i="19" s="1"/>
  <c r="A8522" i="19"/>
  <c r="B8522" i="19"/>
  <c r="C8522" i="19"/>
  <c r="D8522" i="19"/>
  <c r="E8522" i="19"/>
  <c r="F8522" i="19" s="1"/>
  <c r="B8523" i="19"/>
  <c r="C8523" i="19"/>
  <c r="A8523" i="19" s="1"/>
  <c r="D8523" i="19"/>
  <c r="E8523" i="19"/>
  <c r="F8523" i="19" s="1"/>
  <c r="B8524" i="19"/>
  <c r="C8524" i="19"/>
  <c r="A8524" i="19" s="1"/>
  <c r="D8524" i="19"/>
  <c r="E8524" i="19"/>
  <c r="F8524" i="19"/>
  <c r="A8525" i="19"/>
  <c r="B8525" i="19"/>
  <c r="C8525" i="19"/>
  <c r="D8525" i="19"/>
  <c r="E8525" i="19"/>
  <c r="F8525" i="19" s="1"/>
  <c r="B8526" i="19"/>
  <c r="C8526" i="19"/>
  <c r="D8526" i="19"/>
  <c r="E8526" i="19"/>
  <c r="F8526" i="19" s="1"/>
  <c r="B8527" i="19"/>
  <c r="C8527" i="19"/>
  <c r="A8527" i="19" s="1"/>
  <c r="D8527" i="19"/>
  <c r="E8527" i="19"/>
  <c r="F8527" i="19" s="1"/>
  <c r="B8528" i="19"/>
  <c r="C8528" i="19"/>
  <c r="A8528" i="19" s="1"/>
  <c r="D8528" i="19"/>
  <c r="E8528" i="19"/>
  <c r="F8528" i="19"/>
  <c r="B8529" i="19"/>
  <c r="C8529" i="19"/>
  <c r="A8529" i="19" s="1"/>
  <c r="D8529" i="19"/>
  <c r="E8529" i="19"/>
  <c r="F8529" i="19" s="1"/>
  <c r="B8530" i="19"/>
  <c r="A8530" i="19" s="1"/>
  <c r="C8530" i="19"/>
  <c r="D8530" i="19"/>
  <c r="E8530" i="19"/>
  <c r="F8530" i="19" s="1"/>
  <c r="B8531" i="19"/>
  <c r="C8531" i="19"/>
  <c r="A8531" i="19" s="1"/>
  <c r="D8531" i="19"/>
  <c r="E8531" i="19"/>
  <c r="F8531" i="19" s="1"/>
  <c r="B8532" i="19"/>
  <c r="C8532" i="19"/>
  <c r="A8532" i="19" s="1"/>
  <c r="D8532" i="19"/>
  <c r="E8532" i="19"/>
  <c r="F8532" i="19"/>
  <c r="B8533" i="19"/>
  <c r="C8533" i="19"/>
  <c r="A8533" i="19" s="1"/>
  <c r="D8533" i="19"/>
  <c r="E8533" i="19"/>
  <c r="F8533" i="19" s="1"/>
  <c r="B8534" i="19"/>
  <c r="C8534" i="19"/>
  <c r="A8534" i="19" s="1"/>
  <c r="D8534" i="19"/>
  <c r="E8534" i="19"/>
  <c r="F8534" i="19" s="1"/>
  <c r="A8535" i="19"/>
  <c r="B8535" i="19"/>
  <c r="C8535" i="19"/>
  <c r="D8535" i="19"/>
  <c r="E8535" i="19"/>
  <c r="F8535" i="19" s="1"/>
  <c r="B8536" i="19"/>
  <c r="C8536" i="19"/>
  <c r="A8536" i="19" s="1"/>
  <c r="D8536" i="19"/>
  <c r="E8536" i="19"/>
  <c r="F8536" i="19"/>
  <c r="B8537" i="19"/>
  <c r="C8537" i="19"/>
  <c r="A8537" i="19" s="1"/>
  <c r="D8537" i="19"/>
  <c r="E8537" i="19"/>
  <c r="F8537" i="19" s="1"/>
  <c r="A8538" i="19"/>
  <c r="B8538" i="19"/>
  <c r="C8538" i="19"/>
  <c r="D8538" i="19"/>
  <c r="E8538" i="19"/>
  <c r="F8538" i="19" s="1"/>
  <c r="B8539" i="19"/>
  <c r="C8539" i="19"/>
  <c r="A8539" i="19" s="1"/>
  <c r="D8539" i="19"/>
  <c r="E8539" i="19"/>
  <c r="F8539" i="19" s="1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 s="1"/>
  <c r="B8542" i="19"/>
  <c r="C8542" i="19"/>
  <c r="A8542" i="19" s="1"/>
  <c r="D8542" i="19"/>
  <c r="E8542" i="19"/>
  <c r="F8542" i="19" s="1"/>
  <c r="B8543" i="19"/>
  <c r="C8543" i="19"/>
  <c r="D8543" i="19"/>
  <c r="A8543" i="19" s="1"/>
  <c r="E8543" i="19"/>
  <c r="F8543" i="19" s="1"/>
  <c r="A8544" i="19"/>
  <c r="B8544" i="19"/>
  <c r="C8544" i="19"/>
  <c r="D8544" i="19"/>
  <c r="E8544" i="19"/>
  <c r="F8544" i="19" s="1"/>
  <c r="B8545" i="19"/>
  <c r="C8545" i="19"/>
  <c r="A8545" i="19" s="1"/>
  <c r="D8545" i="19"/>
  <c r="E8545" i="19"/>
  <c r="F8545" i="19" s="1"/>
  <c r="B8546" i="19"/>
  <c r="A8546" i="19" s="1"/>
  <c r="C8546" i="19"/>
  <c r="D8546" i="19"/>
  <c r="E8546" i="19"/>
  <c r="F8546" i="19" s="1"/>
  <c r="A8547" i="19"/>
  <c r="B8547" i="19"/>
  <c r="C8547" i="19"/>
  <c r="D8547" i="19"/>
  <c r="E8547" i="19"/>
  <c r="F8547" i="19" s="1"/>
  <c r="A8548" i="19"/>
  <c r="B8548" i="19"/>
  <c r="C8548" i="19"/>
  <c r="D8548" i="19"/>
  <c r="E8548" i="19"/>
  <c r="F8548" i="19" s="1"/>
  <c r="B8549" i="19"/>
  <c r="C8549" i="19"/>
  <c r="A8549" i="19" s="1"/>
  <c r="D8549" i="19"/>
  <c r="E8549" i="19"/>
  <c r="F8549" i="19" s="1"/>
  <c r="B8550" i="19"/>
  <c r="A8550" i="19" s="1"/>
  <c r="C8550" i="19"/>
  <c r="D8550" i="19"/>
  <c r="E8550" i="19"/>
  <c r="F8550" i="19" s="1"/>
  <c r="B8551" i="19"/>
  <c r="C8551" i="19"/>
  <c r="D8551" i="19"/>
  <c r="A8551" i="19" s="1"/>
  <c r="E8551" i="19"/>
  <c r="F8551" i="19" s="1"/>
  <c r="B8552" i="19"/>
  <c r="C8552" i="19"/>
  <c r="A8552" i="19" s="1"/>
  <c r="D8552" i="19"/>
  <c r="E8552" i="19"/>
  <c r="F8552" i="19" s="1"/>
  <c r="A8553" i="19"/>
  <c r="B8553" i="19"/>
  <c r="C8553" i="19"/>
  <c r="D8553" i="19"/>
  <c r="E8553" i="19"/>
  <c r="F8553" i="19" s="1"/>
  <c r="A8554" i="19"/>
  <c r="B8554" i="19"/>
  <c r="C8554" i="19"/>
  <c r="D8554" i="19"/>
  <c r="E8554" i="19"/>
  <c r="F8554" i="19" s="1"/>
  <c r="B8555" i="19"/>
  <c r="C8555" i="19"/>
  <c r="D8555" i="19"/>
  <c r="E8555" i="19"/>
  <c r="F8555" i="19" s="1"/>
  <c r="B8556" i="19"/>
  <c r="C8556" i="19"/>
  <c r="A8556" i="19" s="1"/>
  <c r="D8556" i="19"/>
  <c r="E8556" i="19"/>
  <c r="F8556" i="19"/>
  <c r="A8557" i="19"/>
  <c r="B8557" i="19"/>
  <c r="C8557" i="19"/>
  <c r="D8557" i="19"/>
  <c r="E8557" i="19"/>
  <c r="F8557" i="19" s="1"/>
  <c r="B8558" i="19"/>
  <c r="C8558" i="19"/>
  <c r="D8558" i="19"/>
  <c r="E8558" i="19"/>
  <c r="F8558" i="19" s="1"/>
  <c r="B8559" i="19"/>
  <c r="C8559" i="19"/>
  <c r="A8559" i="19" s="1"/>
  <c r="D8559" i="19"/>
  <c r="E8559" i="19"/>
  <c r="F8559" i="19" s="1"/>
  <c r="B8560" i="19"/>
  <c r="C8560" i="19"/>
  <c r="A8560" i="19" s="1"/>
  <c r="D8560" i="19"/>
  <c r="E8560" i="19"/>
  <c r="F8560" i="19" s="1"/>
  <c r="B8561" i="19"/>
  <c r="C8561" i="19"/>
  <c r="A8561" i="19" s="1"/>
  <c r="D8561" i="19"/>
  <c r="E8561" i="19"/>
  <c r="F8561" i="19" s="1"/>
  <c r="B8562" i="19"/>
  <c r="C8562" i="19"/>
  <c r="D8562" i="19"/>
  <c r="E8562" i="19"/>
  <c r="F8562" i="19" s="1"/>
  <c r="A8563" i="19"/>
  <c r="B8563" i="19"/>
  <c r="C8563" i="19"/>
  <c r="D8563" i="19"/>
  <c r="E8563" i="19"/>
  <c r="F8563" i="19" s="1"/>
  <c r="A8564" i="19"/>
  <c r="B8564" i="19"/>
  <c r="C8564" i="19"/>
  <c r="D8564" i="19"/>
  <c r="E8564" i="19"/>
  <c r="F8564" i="19" s="1"/>
  <c r="B8565" i="19"/>
  <c r="C8565" i="19"/>
  <c r="A8565" i="19" s="1"/>
  <c r="D8565" i="19"/>
  <c r="E8565" i="19"/>
  <c r="F8565" i="19" s="1"/>
  <c r="B8566" i="19"/>
  <c r="C8566" i="19"/>
  <c r="A8566" i="19" s="1"/>
  <c r="D8566" i="19"/>
  <c r="E8566" i="19"/>
  <c r="F8566" i="19" s="1"/>
  <c r="B8567" i="19"/>
  <c r="C8567" i="19"/>
  <c r="A8567" i="19" s="1"/>
  <c r="D8567" i="19"/>
  <c r="E8567" i="19"/>
  <c r="F8567" i="19" s="1"/>
  <c r="B8568" i="19"/>
  <c r="C8568" i="19"/>
  <c r="A8568" i="19" s="1"/>
  <c r="D8568" i="19"/>
  <c r="E8568" i="19"/>
  <c r="F8568" i="19"/>
  <c r="B8569" i="19"/>
  <c r="C8569" i="19"/>
  <c r="A8569" i="19" s="1"/>
  <c r="D8569" i="19"/>
  <c r="E8569" i="19"/>
  <c r="F8569" i="19" s="1"/>
  <c r="B8570" i="19"/>
  <c r="C8570" i="19"/>
  <c r="A8570" i="19" s="1"/>
  <c r="D8570" i="19"/>
  <c r="E8570" i="19"/>
  <c r="F8570" i="19" s="1"/>
  <c r="B8571" i="19"/>
  <c r="C8571" i="19"/>
  <c r="A8571" i="19" s="1"/>
  <c r="D8571" i="19"/>
  <c r="E8571" i="19"/>
  <c r="F8571" i="19" s="1"/>
  <c r="A8572" i="19"/>
  <c r="B8572" i="19"/>
  <c r="C8572" i="19"/>
  <c r="D8572" i="19"/>
  <c r="E8572" i="19"/>
  <c r="F8572" i="19"/>
  <c r="B8573" i="19"/>
  <c r="C8573" i="19"/>
  <c r="A8573" i="19" s="1"/>
  <c r="D8573" i="19"/>
  <c r="E8573" i="19"/>
  <c r="F8573" i="19" s="1"/>
  <c r="B8574" i="19"/>
  <c r="C8574" i="19"/>
  <c r="A8574" i="19" s="1"/>
  <c r="D8574" i="19"/>
  <c r="E8574" i="19"/>
  <c r="F8574" i="19" s="1"/>
  <c r="A8575" i="19"/>
  <c r="B8575" i="19"/>
  <c r="C8575" i="19"/>
  <c r="D8575" i="19"/>
  <c r="E8575" i="19"/>
  <c r="F8575" i="19" s="1"/>
  <c r="A8576" i="19"/>
  <c r="B8576" i="19"/>
  <c r="C8576" i="19"/>
  <c r="D8576" i="19"/>
  <c r="E8576" i="19"/>
  <c r="F8576" i="19" s="1"/>
  <c r="B8577" i="19"/>
  <c r="C8577" i="19"/>
  <c r="A8577" i="19" s="1"/>
  <c r="D8577" i="19"/>
  <c r="E8577" i="19"/>
  <c r="F8577" i="19" s="1"/>
  <c r="A8578" i="19"/>
  <c r="B8578" i="19"/>
  <c r="C8578" i="19"/>
  <c r="D8578" i="19"/>
  <c r="E8578" i="19"/>
  <c r="F8578" i="19" s="1"/>
  <c r="B8579" i="19"/>
  <c r="C8579" i="19"/>
  <c r="D8579" i="19"/>
  <c r="A8579" i="19" s="1"/>
  <c r="E8579" i="19"/>
  <c r="F8579" i="19" s="1"/>
  <c r="A8580" i="19"/>
  <c r="B8580" i="19"/>
  <c r="C8580" i="19"/>
  <c r="D8580" i="19"/>
  <c r="E8580" i="19"/>
  <c r="F8580" i="19" s="1"/>
  <c r="A8581" i="19"/>
  <c r="B8581" i="19"/>
  <c r="C8581" i="19"/>
  <c r="D8581" i="19"/>
  <c r="E8581" i="19"/>
  <c r="F8581" i="19" s="1"/>
  <c r="B8582" i="19"/>
  <c r="A8582" i="19" s="1"/>
  <c r="C8582" i="19"/>
  <c r="D8582" i="19"/>
  <c r="E8582" i="19"/>
  <c r="F8582" i="19" s="1"/>
  <c r="A8583" i="19"/>
  <c r="B8583" i="19"/>
  <c r="C8583" i="19"/>
  <c r="D8583" i="19"/>
  <c r="E8583" i="19"/>
  <c r="F8583" i="19" s="1"/>
  <c r="B8584" i="19"/>
  <c r="C8584" i="19"/>
  <c r="A8584" i="19" s="1"/>
  <c r="D8584" i="19"/>
  <c r="E8584" i="19"/>
  <c r="F8584" i="19" s="1"/>
  <c r="A8585" i="19"/>
  <c r="B8585" i="19"/>
  <c r="C8585" i="19"/>
  <c r="D8585" i="19"/>
  <c r="E8585" i="19"/>
  <c r="F8585" i="19" s="1"/>
  <c r="B8586" i="19"/>
  <c r="A8586" i="19" s="1"/>
  <c r="C8586" i="19"/>
  <c r="D8586" i="19"/>
  <c r="E8586" i="19"/>
  <c r="F8586" i="19" s="1"/>
  <c r="B8587" i="19"/>
  <c r="C8587" i="19"/>
  <c r="D8587" i="19"/>
  <c r="E8587" i="19"/>
  <c r="F8587" i="19" s="1"/>
  <c r="B8588" i="19"/>
  <c r="C8588" i="19"/>
  <c r="A8588" i="19" s="1"/>
  <c r="D8588" i="19"/>
  <c r="E8588" i="19"/>
  <c r="F8588" i="19" s="1"/>
  <c r="A8589" i="19"/>
  <c r="B8589" i="19"/>
  <c r="C8589" i="19"/>
  <c r="D8589" i="19"/>
  <c r="E8589" i="19"/>
  <c r="F8589" i="19" s="1"/>
  <c r="B8590" i="19"/>
  <c r="C8590" i="19"/>
  <c r="D8590" i="19"/>
  <c r="E8590" i="19"/>
  <c r="F8590" i="19" s="1"/>
  <c r="B8591" i="19"/>
  <c r="C8591" i="19"/>
  <c r="A8591" i="19" s="1"/>
  <c r="D8591" i="19"/>
  <c r="E8591" i="19"/>
  <c r="F8591" i="19" s="1"/>
  <c r="A8592" i="19"/>
  <c r="B8592" i="19"/>
  <c r="C8592" i="19"/>
  <c r="D8592" i="19"/>
  <c r="E8592" i="19"/>
  <c r="F8592" i="19"/>
  <c r="B8593" i="19"/>
  <c r="C8593" i="19"/>
  <c r="A8593" i="19" s="1"/>
  <c r="D8593" i="19"/>
  <c r="E8593" i="19"/>
  <c r="F8593" i="19" s="1"/>
  <c r="B8594" i="19"/>
  <c r="C8594" i="19"/>
  <c r="D8594" i="19"/>
  <c r="E8594" i="19"/>
  <c r="F8594" i="19" s="1"/>
  <c r="A8595" i="19"/>
  <c r="B8595" i="19"/>
  <c r="C8595" i="19"/>
  <c r="D8595" i="19"/>
  <c r="E8595" i="19"/>
  <c r="F8595" i="19" s="1"/>
  <c r="B8596" i="19"/>
  <c r="C8596" i="19"/>
  <c r="A8596" i="19" s="1"/>
  <c r="D8596" i="19"/>
  <c r="E8596" i="19"/>
  <c r="F8596" i="19" s="1"/>
  <c r="B8597" i="19"/>
  <c r="C8597" i="19"/>
  <c r="A8597" i="19" s="1"/>
  <c r="D8597" i="19"/>
  <c r="E8597" i="19"/>
  <c r="F8597" i="19" s="1"/>
  <c r="B8598" i="19"/>
  <c r="A8598" i="19" s="1"/>
  <c r="C8598" i="19"/>
  <c r="D8598" i="19"/>
  <c r="E8598" i="19"/>
  <c r="F8598" i="19" s="1"/>
  <c r="B8599" i="19"/>
  <c r="C8599" i="19"/>
  <c r="A8599" i="19" s="1"/>
  <c r="D8599" i="19"/>
  <c r="E8599" i="19"/>
  <c r="F8599" i="19" s="1"/>
  <c r="B8600" i="19"/>
  <c r="C8600" i="19"/>
  <c r="A8600" i="19" s="1"/>
  <c r="D8600" i="19"/>
  <c r="E8600" i="19"/>
  <c r="F8600" i="19"/>
  <c r="A8601" i="19"/>
  <c r="B8601" i="19"/>
  <c r="C8601" i="19"/>
  <c r="D8601" i="19"/>
  <c r="E8601" i="19"/>
  <c r="F8601" i="19" s="1"/>
  <c r="B8602" i="19"/>
  <c r="C8602" i="19"/>
  <c r="A8602" i="19" s="1"/>
  <c r="D8602" i="19"/>
  <c r="E8602" i="19"/>
  <c r="F8602" i="19" s="1"/>
  <c r="B8603" i="19"/>
  <c r="C8603" i="19"/>
  <c r="A8603" i="19" s="1"/>
  <c r="D8603" i="19"/>
  <c r="E8603" i="19"/>
  <c r="F8603" i="19" s="1"/>
  <c r="B8604" i="19"/>
  <c r="C8604" i="19"/>
  <c r="A8604" i="19" s="1"/>
  <c r="D8604" i="19"/>
  <c r="E8604" i="19"/>
  <c r="F8604" i="19"/>
  <c r="B8605" i="19"/>
  <c r="C8605" i="19"/>
  <c r="A8605" i="19" s="1"/>
  <c r="D8605" i="19"/>
  <c r="E8605" i="19"/>
  <c r="F8605" i="19" s="1"/>
  <c r="B8606" i="19"/>
  <c r="C8606" i="19"/>
  <c r="A8606" i="19" s="1"/>
  <c r="D8606" i="19"/>
  <c r="E8606" i="19"/>
  <c r="F8606" i="19" s="1"/>
  <c r="B8607" i="19"/>
  <c r="C8607" i="19"/>
  <c r="A8607" i="19" s="1"/>
  <c r="D8607" i="19"/>
  <c r="E8607" i="19"/>
  <c r="F8607" i="19" s="1"/>
  <c r="A8608" i="19"/>
  <c r="B8608" i="19"/>
  <c r="C8608" i="19"/>
  <c r="D8608" i="19"/>
  <c r="E8608" i="19"/>
  <c r="F8608" i="19"/>
  <c r="B8609" i="19"/>
  <c r="C8609" i="19"/>
  <c r="A8609" i="19" s="1"/>
  <c r="D8609" i="19"/>
  <c r="E8609" i="19"/>
  <c r="F8609" i="19" s="1"/>
  <c r="B8610" i="19"/>
  <c r="A8610" i="19" s="1"/>
  <c r="C8610" i="19"/>
  <c r="D8610" i="19"/>
  <c r="E8610" i="19"/>
  <c r="F8610" i="19" s="1"/>
  <c r="B8611" i="19"/>
  <c r="C8611" i="19"/>
  <c r="D8611" i="19"/>
  <c r="A8611" i="19" s="1"/>
  <c r="E8611" i="19"/>
  <c r="F8611" i="19" s="1"/>
  <c r="A8612" i="19"/>
  <c r="B8612" i="19"/>
  <c r="C8612" i="19"/>
  <c r="D8612" i="19"/>
  <c r="E8612" i="19"/>
  <c r="F8612" i="19" s="1"/>
  <c r="B8613" i="19"/>
  <c r="C8613" i="19"/>
  <c r="A8613" i="19" s="1"/>
  <c r="D8613" i="19"/>
  <c r="E8613" i="19"/>
  <c r="F8613" i="19" s="1"/>
  <c r="B8614" i="19"/>
  <c r="A8614" i="19" s="1"/>
  <c r="C8614" i="19"/>
  <c r="D8614" i="19"/>
  <c r="E8614" i="19"/>
  <c r="F8614" i="19" s="1"/>
  <c r="A8615" i="19"/>
  <c r="B8615" i="19"/>
  <c r="C8615" i="19"/>
  <c r="D8615" i="19"/>
  <c r="E8615" i="19"/>
  <c r="F8615" i="19" s="1"/>
  <c r="B8616" i="19"/>
  <c r="C8616" i="19"/>
  <c r="A8616" i="19" s="1"/>
  <c r="D8616" i="19"/>
  <c r="E8616" i="19"/>
  <c r="F8616" i="19" s="1"/>
  <c r="A8617" i="19"/>
  <c r="B8617" i="19"/>
  <c r="C8617" i="19"/>
  <c r="D8617" i="19"/>
  <c r="E8617" i="19"/>
  <c r="F8617" i="19" s="1"/>
  <c r="B8618" i="19"/>
  <c r="A8618" i="19" s="1"/>
  <c r="C8618" i="19"/>
  <c r="D8618" i="19"/>
  <c r="E8618" i="19"/>
  <c r="F8618" i="19" s="1"/>
  <c r="B8619" i="19"/>
  <c r="C8619" i="19"/>
  <c r="A8619" i="19" s="1"/>
  <c r="D8619" i="19"/>
  <c r="E8619" i="19"/>
  <c r="F8619" i="19" s="1"/>
  <c r="B8620" i="19"/>
  <c r="C8620" i="19"/>
  <c r="A8620" i="19" s="1"/>
  <c r="D8620" i="19"/>
  <c r="E8620" i="19"/>
  <c r="F8620" i="19" s="1"/>
  <c r="A8621" i="19"/>
  <c r="B8621" i="19"/>
  <c r="C8621" i="19"/>
  <c r="D8621" i="19"/>
  <c r="E8621" i="19"/>
  <c r="F8621" i="19" s="1"/>
  <c r="B8622" i="19"/>
  <c r="A8622" i="19" s="1"/>
  <c r="C8622" i="19"/>
  <c r="D8622" i="19"/>
  <c r="E8622" i="19"/>
  <c r="F8622" i="19" s="1"/>
  <c r="B8623" i="19"/>
  <c r="C8623" i="19"/>
  <c r="A8623" i="19" s="1"/>
  <c r="D8623" i="19"/>
  <c r="E8623" i="19"/>
  <c r="F8623" i="19" s="1"/>
  <c r="A8624" i="19"/>
  <c r="B8624" i="19"/>
  <c r="C8624" i="19"/>
  <c r="D8624" i="19"/>
  <c r="E8624" i="19"/>
  <c r="F8624" i="19"/>
  <c r="B8625" i="19"/>
  <c r="C8625" i="19"/>
  <c r="A8625" i="19" s="1"/>
  <c r="D8625" i="19"/>
  <c r="E8625" i="19"/>
  <c r="F8625" i="19" s="1"/>
  <c r="B8626" i="19"/>
  <c r="C8626" i="19"/>
  <c r="D8626" i="19"/>
  <c r="E8626" i="19"/>
  <c r="F8626" i="19" s="1"/>
  <c r="B8627" i="19"/>
  <c r="C8627" i="19"/>
  <c r="A8627" i="19" s="1"/>
  <c r="D8627" i="19"/>
  <c r="E8627" i="19"/>
  <c r="F8627" i="19" s="1"/>
  <c r="B8628" i="19"/>
  <c r="C8628" i="19"/>
  <c r="A8628" i="19" s="1"/>
  <c r="D8628" i="19"/>
  <c r="E8628" i="19"/>
  <c r="F8628" i="19"/>
  <c r="B8629" i="19"/>
  <c r="C8629" i="19"/>
  <c r="A8629" i="19" s="1"/>
  <c r="D8629" i="19"/>
  <c r="E8629" i="19"/>
  <c r="F8629" i="19" s="1"/>
  <c r="B8630" i="19"/>
  <c r="A8630" i="19" s="1"/>
  <c r="C8630" i="19"/>
  <c r="D8630" i="19"/>
  <c r="E8630" i="19"/>
  <c r="F8630" i="19" s="1"/>
  <c r="B8631" i="19"/>
  <c r="C8631" i="19"/>
  <c r="D8631" i="19"/>
  <c r="A8631" i="19" s="1"/>
  <c r="E8631" i="19"/>
  <c r="F8631" i="19" s="1"/>
  <c r="A8632" i="19"/>
  <c r="B8632" i="19"/>
  <c r="C8632" i="19"/>
  <c r="D8632" i="19"/>
  <c r="E8632" i="19"/>
  <c r="F8632" i="19"/>
  <c r="B8633" i="19"/>
  <c r="C8633" i="19"/>
  <c r="A8633" i="19" s="1"/>
  <c r="D8633" i="19"/>
  <c r="E8633" i="19"/>
  <c r="F8633" i="19" s="1"/>
  <c r="A8634" i="19"/>
  <c r="B8634" i="19"/>
  <c r="C8634" i="19"/>
  <c r="D8634" i="19"/>
  <c r="E8634" i="19"/>
  <c r="F8634" i="19" s="1"/>
  <c r="A8635" i="19"/>
  <c r="B8635" i="19"/>
  <c r="C8635" i="19"/>
  <c r="D8635" i="19"/>
  <c r="E8635" i="19"/>
  <c r="F8635" i="19" s="1"/>
  <c r="B8636" i="19"/>
  <c r="C8636" i="19"/>
  <c r="A8636" i="19" s="1"/>
  <c r="D8636" i="19"/>
  <c r="E8636" i="19"/>
  <c r="F8636" i="19"/>
  <c r="A8637" i="19"/>
  <c r="B8637" i="19"/>
  <c r="C8637" i="19"/>
  <c r="D8637" i="19"/>
  <c r="E8637" i="19"/>
  <c r="F8637" i="19" s="1"/>
  <c r="A8638" i="19"/>
  <c r="B8638" i="19"/>
  <c r="C8638" i="19"/>
  <c r="D8638" i="19"/>
  <c r="E8638" i="19"/>
  <c r="F8638" i="19" s="1"/>
  <c r="B8639" i="19"/>
  <c r="C8639" i="19"/>
  <c r="A8639" i="19" s="1"/>
  <c r="D8639" i="19"/>
  <c r="E8639" i="19"/>
  <c r="F8639" i="19" s="1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 s="1"/>
  <c r="B8642" i="19"/>
  <c r="A8642" i="19" s="1"/>
  <c r="C8642" i="19"/>
  <c r="D8642" i="19"/>
  <c r="E8642" i="19"/>
  <c r="F8642" i="19" s="1"/>
  <c r="A8643" i="19"/>
  <c r="B8643" i="19"/>
  <c r="C8643" i="19"/>
  <c r="D8643" i="19"/>
  <c r="E8643" i="19"/>
  <c r="F8643" i="19" s="1"/>
  <c r="A8644" i="19"/>
  <c r="B8644" i="19"/>
  <c r="C8644" i="19"/>
  <c r="D8644" i="19"/>
  <c r="E8644" i="19"/>
  <c r="F8644" i="19" s="1"/>
  <c r="B8645" i="19"/>
  <c r="C8645" i="19"/>
  <c r="A8645" i="19" s="1"/>
  <c r="D8645" i="19"/>
  <c r="E8645" i="19"/>
  <c r="F8645" i="19" s="1"/>
  <c r="A8646" i="19"/>
  <c r="B8646" i="19"/>
  <c r="C8646" i="19"/>
  <c r="D8646" i="19"/>
  <c r="E8646" i="19"/>
  <c r="F8646" i="19" s="1"/>
  <c r="B8647" i="19"/>
  <c r="C8647" i="19"/>
  <c r="D8647" i="19"/>
  <c r="A8647" i="19" s="1"/>
  <c r="E8647" i="19"/>
  <c r="F8647" i="19" s="1"/>
  <c r="B8648" i="19"/>
  <c r="C8648" i="19"/>
  <c r="A8648" i="19" s="1"/>
  <c r="D8648" i="19"/>
  <c r="E8648" i="19"/>
  <c r="F8648" i="19" s="1"/>
  <c r="A8649" i="19"/>
  <c r="B8649" i="19"/>
  <c r="C8649" i="19"/>
  <c r="D8649" i="19"/>
  <c r="E8649" i="19"/>
  <c r="F8649" i="19" s="1"/>
  <c r="A8650" i="19"/>
  <c r="B8650" i="19"/>
  <c r="C8650" i="19"/>
  <c r="D8650" i="19"/>
  <c r="E8650" i="19"/>
  <c r="F8650" i="19" s="1"/>
  <c r="B8651" i="19"/>
  <c r="C8651" i="19"/>
  <c r="A8651" i="19" s="1"/>
  <c r="D8651" i="19"/>
  <c r="E8651" i="19"/>
  <c r="F8651" i="19" s="1"/>
  <c r="B8652" i="19"/>
  <c r="C8652" i="19"/>
  <c r="A8652" i="19" s="1"/>
  <c r="D8652" i="19"/>
  <c r="E8652" i="19"/>
  <c r="F8652" i="19"/>
  <c r="A8653" i="19"/>
  <c r="B8653" i="19"/>
  <c r="C8653" i="19"/>
  <c r="D8653" i="19"/>
  <c r="E8653" i="19"/>
  <c r="F8653" i="19" s="1"/>
  <c r="B8654" i="19"/>
  <c r="C8654" i="19"/>
  <c r="D8654" i="19"/>
  <c r="E8654" i="19"/>
  <c r="F8654" i="19" s="1"/>
  <c r="B8655" i="19"/>
  <c r="C8655" i="19"/>
  <c r="A8655" i="19" s="1"/>
  <c r="D8655" i="19"/>
  <c r="E8655" i="19"/>
  <c r="F8655" i="19" s="1"/>
  <c r="B8656" i="19"/>
  <c r="C8656" i="19"/>
  <c r="A8656" i="19" s="1"/>
  <c r="D8656" i="19"/>
  <c r="E8656" i="19"/>
  <c r="F8656" i="19"/>
  <c r="B8657" i="19"/>
  <c r="C8657" i="19"/>
  <c r="A8657" i="19" s="1"/>
  <c r="D8657" i="19"/>
  <c r="E8657" i="19"/>
  <c r="F8657" i="19" s="1"/>
  <c r="B8658" i="19"/>
  <c r="A8658" i="19" s="1"/>
  <c r="C8658" i="19"/>
  <c r="D8658" i="19"/>
  <c r="E8658" i="19"/>
  <c r="F8658" i="19" s="1"/>
  <c r="B8659" i="19"/>
  <c r="C8659" i="19"/>
  <c r="A8659" i="19" s="1"/>
  <c r="D8659" i="19"/>
  <c r="E8659" i="19"/>
  <c r="F8659" i="19" s="1"/>
  <c r="B8660" i="19"/>
  <c r="C8660" i="19"/>
  <c r="A8660" i="19" s="1"/>
  <c r="D8660" i="19"/>
  <c r="E8660" i="19"/>
  <c r="F8660" i="19"/>
  <c r="B8661" i="19"/>
  <c r="C8661" i="19"/>
  <c r="A8661" i="19" s="1"/>
  <c r="D8661" i="19"/>
  <c r="E8661" i="19"/>
  <c r="F8661" i="19" s="1"/>
  <c r="B8662" i="19"/>
  <c r="C8662" i="19"/>
  <c r="A8662" i="19" s="1"/>
  <c r="D8662" i="19"/>
  <c r="E8662" i="19"/>
  <c r="F8662" i="19" s="1"/>
  <c r="A8663" i="19"/>
  <c r="B8663" i="19"/>
  <c r="C8663" i="19"/>
  <c r="D8663" i="19"/>
  <c r="E8663" i="19"/>
  <c r="F8663" i="19" s="1"/>
  <c r="B8664" i="19"/>
  <c r="C8664" i="19"/>
  <c r="A8664" i="19" s="1"/>
  <c r="D8664" i="19"/>
  <c r="E8664" i="19"/>
  <c r="F8664" i="19"/>
  <c r="B8665" i="19"/>
  <c r="C8665" i="19"/>
  <c r="A8665" i="19" s="1"/>
  <c r="D8665" i="19"/>
  <c r="E8665" i="19"/>
  <c r="F8665" i="19" s="1"/>
  <c r="A8666" i="19"/>
  <c r="B8666" i="19"/>
  <c r="C8666" i="19"/>
  <c r="D8666" i="19"/>
  <c r="E8666" i="19"/>
  <c r="F8666" i="19" s="1"/>
  <c r="B8667" i="19"/>
  <c r="C8667" i="19"/>
  <c r="A8667" i="19" s="1"/>
  <c r="D8667" i="19"/>
  <c r="E8667" i="19"/>
  <c r="F8667" i="19" s="1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 s="1"/>
  <c r="B8670" i="19"/>
  <c r="C8670" i="19"/>
  <c r="A8670" i="19" s="1"/>
  <c r="D8670" i="19"/>
  <c r="E8670" i="19"/>
  <c r="F8670" i="19" s="1"/>
  <c r="B8671" i="19"/>
  <c r="C8671" i="19"/>
  <c r="D8671" i="19"/>
  <c r="A8671" i="19" s="1"/>
  <c r="E8671" i="19"/>
  <c r="F8671" i="19" s="1"/>
  <c r="A8672" i="19"/>
  <c r="B8672" i="19"/>
  <c r="C8672" i="19"/>
  <c r="D8672" i="19"/>
  <c r="E8672" i="19"/>
  <c r="F8672" i="19" s="1"/>
  <c r="B8673" i="19"/>
  <c r="C8673" i="19"/>
  <c r="A8673" i="19" s="1"/>
  <c r="D8673" i="19"/>
  <c r="E8673" i="19"/>
  <c r="F8673" i="19" s="1"/>
  <c r="B8674" i="19"/>
  <c r="A8674" i="19" s="1"/>
  <c r="C8674" i="19"/>
  <c r="D8674" i="19"/>
  <c r="E8674" i="19"/>
  <c r="F8674" i="19" s="1"/>
  <c r="A8675" i="19"/>
  <c r="B8675" i="19"/>
  <c r="C8675" i="19"/>
  <c r="D8675" i="19"/>
  <c r="E8675" i="19"/>
  <c r="F8675" i="19" s="1"/>
  <c r="A8676" i="19"/>
  <c r="B8676" i="19"/>
  <c r="C8676" i="19"/>
  <c r="D8676" i="19"/>
  <c r="E8676" i="19"/>
  <c r="F8676" i="19" s="1"/>
  <c r="B8677" i="19"/>
  <c r="C8677" i="19"/>
  <c r="A8677" i="19" s="1"/>
  <c r="D8677" i="19"/>
  <c r="E8677" i="19"/>
  <c r="F8677" i="19" s="1"/>
  <c r="B8678" i="19"/>
  <c r="A8678" i="19" s="1"/>
  <c r="C8678" i="19"/>
  <c r="D8678" i="19"/>
  <c r="E8678" i="19"/>
  <c r="F8678" i="19" s="1"/>
  <c r="B8679" i="19"/>
  <c r="C8679" i="19"/>
  <c r="D8679" i="19"/>
  <c r="A8679" i="19" s="1"/>
  <c r="E8679" i="19"/>
  <c r="F8679" i="19" s="1"/>
  <c r="B8680" i="19"/>
  <c r="C8680" i="19"/>
  <c r="A8680" i="19" s="1"/>
  <c r="D8680" i="19"/>
  <c r="E8680" i="19"/>
  <c r="F8680" i="19" s="1"/>
  <c r="A8681" i="19"/>
  <c r="B8681" i="19"/>
  <c r="C8681" i="19"/>
  <c r="D8681" i="19"/>
  <c r="E8681" i="19"/>
  <c r="F8681" i="19" s="1"/>
  <c r="A8682" i="19"/>
  <c r="B8682" i="19"/>
  <c r="C8682" i="19"/>
  <c r="D8682" i="19"/>
  <c r="E8682" i="19"/>
  <c r="F8682" i="19" s="1"/>
  <c r="B8683" i="19"/>
  <c r="C8683" i="19"/>
  <c r="D8683" i="19"/>
  <c r="E8683" i="19"/>
  <c r="F8683" i="19" s="1"/>
  <c r="B8684" i="19"/>
  <c r="C8684" i="19"/>
  <c r="A8684" i="19" s="1"/>
  <c r="D8684" i="19"/>
  <c r="E8684" i="19"/>
  <c r="F8684" i="19"/>
  <c r="A8685" i="19"/>
  <c r="B8685" i="19"/>
  <c r="C8685" i="19"/>
  <c r="D8685" i="19"/>
  <c r="E8685" i="19"/>
  <c r="F8685" i="19" s="1"/>
  <c r="B8686" i="19"/>
  <c r="C8686" i="19"/>
  <c r="D8686" i="19"/>
  <c r="E8686" i="19"/>
  <c r="F8686" i="19" s="1"/>
  <c r="B8687" i="19"/>
  <c r="C8687" i="19"/>
  <c r="A8687" i="19" s="1"/>
  <c r="D8687" i="19"/>
  <c r="E8687" i="19"/>
  <c r="F8687" i="19" s="1"/>
  <c r="B8688" i="19"/>
  <c r="C8688" i="19"/>
  <c r="A8688" i="19" s="1"/>
  <c r="D8688" i="19"/>
  <c r="E8688" i="19"/>
  <c r="F8688" i="19" s="1"/>
  <c r="B8689" i="19"/>
  <c r="C8689" i="19"/>
  <c r="A8689" i="19" s="1"/>
  <c r="D8689" i="19"/>
  <c r="E8689" i="19"/>
  <c r="F8689" i="19" s="1"/>
  <c r="B8690" i="19"/>
  <c r="C8690" i="19"/>
  <c r="D8690" i="19"/>
  <c r="E8690" i="19"/>
  <c r="F8690" i="19" s="1"/>
  <c r="A8691" i="19"/>
  <c r="B8691" i="19"/>
  <c r="C8691" i="19"/>
  <c r="D8691" i="19"/>
  <c r="E8691" i="19"/>
  <c r="F8691" i="19" s="1"/>
  <c r="A8692" i="19"/>
  <c r="B8692" i="19"/>
  <c r="C8692" i="19"/>
  <c r="D8692" i="19"/>
  <c r="E8692" i="19"/>
  <c r="F8692" i="19" s="1"/>
  <c r="B8693" i="19"/>
  <c r="C8693" i="19"/>
  <c r="A8693" i="19" s="1"/>
  <c r="D8693" i="19"/>
  <c r="E8693" i="19"/>
  <c r="F8693" i="19" s="1"/>
  <c r="B8694" i="19"/>
  <c r="C8694" i="19"/>
  <c r="A8694" i="19" s="1"/>
  <c r="D8694" i="19"/>
  <c r="E8694" i="19"/>
  <c r="F8694" i="19" s="1"/>
  <c r="B8695" i="19"/>
  <c r="C8695" i="19"/>
  <c r="A8695" i="19" s="1"/>
  <c r="D8695" i="19"/>
  <c r="E8695" i="19"/>
  <c r="F8695" i="19" s="1"/>
  <c r="B8696" i="19"/>
  <c r="C8696" i="19"/>
  <c r="A8696" i="19" s="1"/>
  <c r="D8696" i="19"/>
  <c r="E8696" i="19"/>
  <c r="F8696" i="19"/>
  <c r="B8697" i="19"/>
  <c r="C8697" i="19"/>
  <c r="A8697" i="19" s="1"/>
  <c r="D8697" i="19"/>
  <c r="E8697" i="19"/>
  <c r="F8697" i="19" s="1"/>
  <c r="B8698" i="19"/>
  <c r="C8698" i="19"/>
  <c r="A8698" i="19" s="1"/>
  <c r="D8698" i="19"/>
  <c r="E8698" i="19"/>
  <c r="F8698" i="19" s="1"/>
  <c r="B8699" i="19"/>
  <c r="C8699" i="19"/>
  <c r="A8699" i="19" s="1"/>
  <c r="D8699" i="19"/>
  <c r="E8699" i="19"/>
  <c r="F8699" i="19" s="1"/>
  <c r="A8700" i="19"/>
  <c r="B8700" i="19"/>
  <c r="C8700" i="19"/>
  <c r="D8700" i="19"/>
  <c r="E8700" i="19"/>
  <c r="F8700" i="19"/>
  <c r="B8701" i="19"/>
  <c r="C8701" i="19"/>
  <c r="A8701" i="19" s="1"/>
  <c r="D8701" i="19"/>
  <c r="E8701" i="19"/>
  <c r="F8701" i="19" s="1"/>
  <c r="B8702" i="19"/>
  <c r="C8702" i="19"/>
  <c r="A8702" i="19" s="1"/>
  <c r="D8702" i="19"/>
  <c r="E8702" i="19"/>
  <c r="F8702" i="19" s="1"/>
  <c r="A8703" i="19"/>
  <c r="B8703" i="19"/>
  <c r="C8703" i="19"/>
  <c r="D8703" i="19"/>
  <c r="E8703" i="19"/>
  <c r="F8703" i="19" s="1"/>
  <c r="A8704" i="19"/>
  <c r="B8704" i="19"/>
  <c r="C8704" i="19"/>
  <c r="D8704" i="19"/>
  <c r="E8704" i="19"/>
  <c r="F8704" i="19" s="1"/>
  <c r="B8705" i="19"/>
  <c r="C8705" i="19"/>
  <c r="A8705" i="19" s="1"/>
  <c r="D8705" i="19"/>
  <c r="E8705" i="19"/>
  <c r="F8705" i="19" s="1"/>
  <c r="A8706" i="19"/>
  <c r="B8706" i="19"/>
  <c r="C8706" i="19"/>
  <c r="D8706" i="19"/>
  <c r="E8706" i="19"/>
  <c r="F8706" i="19" s="1"/>
  <c r="B8707" i="19"/>
  <c r="C8707" i="19"/>
  <c r="D8707" i="19"/>
  <c r="A8707" i="19" s="1"/>
  <c r="E8707" i="19"/>
  <c r="F8707" i="19" s="1"/>
  <c r="A8708" i="19"/>
  <c r="B8708" i="19"/>
  <c r="C8708" i="19"/>
  <c r="D8708" i="19"/>
  <c r="E8708" i="19"/>
  <c r="F8708" i="19" s="1"/>
  <c r="A8709" i="19"/>
  <c r="B8709" i="19"/>
  <c r="C8709" i="19"/>
  <c r="D8709" i="19"/>
  <c r="E8709" i="19"/>
  <c r="F8709" i="19" s="1"/>
  <c r="B8710" i="19"/>
  <c r="A8710" i="19" s="1"/>
  <c r="C8710" i="19"/>
  <c r="D8710" i="19"/>
  <c r="E8710" i="19"/>
  <c r="F8710" i="19" s="1"/>
  <c r="A8711" i="19"/>
  <c r="B8711" i="19"/>
  <c r="C8711" i="19"/>
  <c r="D8711" i="19"/>
  <c r="E8711" i="19"/>
  <c r="F8711" i="19" s="1"/>
  <c r="B8712" i="19"/>
  <c r="C8712" i="19"/>
  <c r="A8712" i="19" s="1"/>
  <c r="D8712" i="19"/>
  <c r="E8712" i="19"/>
  <c r="F8712" i="19" s="1"/>
  <c r="A8713" i="19"/>
  <c r="B8713" i="19"/>
  <c r="C8713" i="19"/>
  <c r="D8713" i="19"/>
  <c r="E8713" i="19"/>
  <c r="F8713" i="19" s="1"/>
  <c r="B8714" i="19"/>
  <c r="A8714" i="19" s="1"/>
  <c r="C8714" i="19"/>
  <c r="D8714" i="19"/>
  <c r="E8714" i="19"/>
  <c r="F8714" i="19" s="1"/>
  <c r="B8715" i="19"/>
  <c r="C8715" i="19"/>
  <c r="D8715" i="19"/>
  <c r="E8715" i="19"/>
  <c r="F8715" i="19" s="1"/>
  <c r="B8716" i="19"/>
  <c r="C8716" i="19"/>
  <c r="A8716" i="19" s="1"/>
  <c r="D8716" i="19"/>
  <c r="E8716" i="19"/>
  <c r="F8716" i="19" s="1"/>
  <c r="A8717" i="19"/>
  <c r="B8717" i="19"/>
  <c r="C8717" i="19"/>
  <c r="D8717" i="19"/>
  <c r="E8717" i="19"/>
  <c r="F8717" i="19" s="1"/>
  <c r="B8718" i="19"/>
  <c r="C8718" i="19"/>
  <c r="D8718" i="19"/>
  <c r="E8718" i="19"/>
  <c r="F8718" i="19" s="1"/>
  <c r="B8719" i="19"/>
  <c r="C8719" i="19"/>
  <c r="A8719" i="19" s="1"/>
  <c r="D8719" i="19"/>
  <c r="E8719" i="19"/>
  <c r="F8719" i="19" s="1"/>
  <c r="A8720" i="19"/>
  <c r="B8720" i="19"/>
  <c r="C8720" i="19"/>
  <c r="D8720" i="19"/>
  <c r="E8720" i="19"/>
  <c r="F8720" i="19"/>
  <c r="B8721" i="19"/>
  <c r="C8721" i="19"/>
  <c r="A8721" i="19" s="1"/>
  <c r="D8721" i="19"/>
  <c r="E8721" i="19"/>
  <c r="F8721" i="19" s="1"/>
  <c r="B8722" i="19"/>
  <c r="C8722" i="19"/>
  <c r="D8722" i="19"/>
  <c r="E8722" i="19"/>
  <c r="F8722" i="19" s="1"/>
  <c r="A8723" i="19"/>
  <c r="B8723" i="19"/>
  <c r="C8723" i="19"/>
  <c r="D8723" i="19"/>
  <c r="E8723" i="19"/>
  <c r="F8723" i="19" s="1"/>
  <c r="B8724" i="19"/>
  <c r="C8724" i="19"/>
  <c r="A8724" i="19" s="1"/>
  <c r="D8724" i="19"/>
  <c r="E8724" i="19"/>
  <c r="F8724" i="19" s="1"/>
  <c r="B8725" i="19"/>
  <c r="C8725" i="19"/>
  <c r="A8725" i="19" s="1"/>
  <c r="D8725" i="19"/>
  <c r="E8725" i="19"/>
  <c r="F8725" i="19" s="1"/>
  <c r="B8726" i="19"/>
  <c r="A8726" i="19" s="1"/>
  <c r="C8726" i="19"/>
  <c r="D8726" i="19"/>
  <c r="E8726" i="19"/>
  <c r="F8726" i="19" s="1"/>
  <c r="B8727" i="19"/>
  <c r="C8727" i="19"/>
  <c r="A8727" i="19" s="1"/>
  <c r="D8727" i="19"/>
  <c r="E8727" i="19"/>
  <c r="F8727" i="19" s="1"/>
  <c r="B8728" i="19"/>
  <c r="C8728" i="19"/>
  <c r="A8728" i="19" s="1"/>
  <c r="D8728" i="19"/>
  <c r="E8728" i="19"/>
  <c r="F8728" i="19"/>
  <c r="A8729" i="19"/>
  <c r="B8729" i="19"/>
  <c r="C8729" i="19"/>
  <c r="D8729" i="19"/>
  <c r="E8729" i="19"/>
  <c r="F8729" i="19" s="1"/>
  <c r="B8730" i="19"/>
  <c r="C8730" i="19"/>
  <c r="A8730" i="19" s="1"/>
  <c r="D8730" i="19"/>
  <c r="E8730" i="19"/>
  <c r="F8730" i="19" s="1"/>
  <c r="B8731" i="19"/>
  <c r="C8731" i="19"/>
  <c r="A8731" i="19" s="1"/>
  <c r="D8731" i="19"/>
  <c r="E8731" i="19"/>
  <c r="F8731" i="19" s="1"/>
  <c r="B8732" i="19"/>
  <c r="C8732" i="19"/>
  <c r="A8732" i="19" s="1"/>
  <c r="D8732" i="19"/>
  <c r="E8732" i="19"/>
  <c r="F8732" i="19"/>
  <c r="B8733" i="19"/>
  <c r="C8733" i="19"/>
  <c r="A8733" i="19" s="1"/>
  <c r="D8733" i="19"/>
  <c r="E8733" i="19"/>
  <c r="F8733" i="19" s="1"/>
  <c r="B8734" i="19"/>
  <c r="C8734" i="19"/>
  <c r="A8734" i="19" s="1"/>
  <c r="D8734" i="19"/>
  <c r="E8734" i="19"/>
  <c r="F8734" i="19" s="1"/>
  <c r="B8735" i="19"/>
  <c r="C8735" i="19"/>
  <c r="A8735" i="19" s="1"/>
  <c r="D8735" i="19"/>
  <c r="E8735" i="19"/>
  <c r="F8735" i="19" s="1"/>
  <c r="A8736" i="19"/>
  <c r="B8736" i="19"/>
  <c r="C8736" i="19"/>
  <c r="D8736" i="19"/>
  <c r="E8736" i="19"/>
  <c r="F8736" i="19"/>
  <c r="B8737" i="19"/>
  <c r="C8737" i="19"/>
  <c r="A8737" i="19" s="1"/>
  <c r="D8737" i="19"/>
  <c r="E8737" i="19"/>
  <c r="F8737" i="19" s="1"/>
  <c r="B8738" i="19"/>
  <c r="A8738" i="19" s="1"/>
  <c r="C8738" i="19"/>
  <c r="D8738" i="19"/>
  <c r="E8738" i="19"/>
  <c r="F8738" i="19" s="1"/>
  <c r="B8739" i="19"/>
  <c r="C8739" i="19"/>
  <c r="D8739" i="19"/>
  <c r="A8739" i="19" s="1"/>
  <c r="E8739" i="19"/>
  <c r="F8739" i="19" s="1"/>
  <c r="A8740" i="19"/>
  <c r="B8740" i="19"/>
  <c r="C8740" i="19"/>
  <c r="D8740" i="19"/>
  <c r="E8740" i="19"/>
  <c r="F8740" i="19" s="1"/>
  <c r="B8741" i="19"/>
  <c r="C8741" i="19"/>
  <c r="A8741" i="19" s="1"/>
  <c r="D8741" i="19"/>
  <c r="E8741" i="19"/>
  <c r="F8741" i="19" s="1"/>
  <c r="B8742" i="19"/>
  <c r="A8742" i="19" s="1"/>
  <c r="C8742" i="19"/>
  <c r="D8742" i="19"/>
  <c r="E8742" i="19"/>
  <c r="F8742" i="19" s="1"/>
  <c r="A8743" i="19"/>
  <c r="B8743" i="19"/>
  <c r="C8743" i="19"/>
  <c r="D8743" i="19"/>
  <c r="E8743" i="19"/>
  <c r="F8743" i="19" s="1"/>
  <c r="B8744" i="19"/>
  <c r="C8744" i="19"/>
  <c r="A8744" i="19" s="1"/>
  <c r="D8744" i="19"/>
  <c r="E8744" i="19"/>
  <c r="F8744" i="19" s="1"/>
  <c r="A8745" i="19"/>
  <c r="B8745" i="19"/>
  <c r="C8745" i="19"/>
  <c r="D8745" i="19"/>
  <c r="E8745" i="19"/>
  <c r="F8745" i="19" s="1"/>
  <c r="B8746" i="19"/>
  <c r="A8746" i="19" s="1"/>
  <c r="C8746" i="19"/>
  <c r="D8746" i="19"/>
  <c r="E8746" i="19"/>
  <c r="F8746" i="19" s="1"/>
  <c r="B8747" i="19"/>
  <c r="C8747" i="19"/>
  <c r="A8747" i="19" s="1"/>
  <c r="D8747" i="19"/>
  <c r="E8747" i="19"/>
  <c r="F8747" i="19" s="1"/>
  <c r="B8748" i="19"/>
  <c r="C8748" i="19"/>
  <c r="A8748" i="19" s="1"/>
  <c r="D8748" i="19"/>
  <c r="E8748" i="19"/>
  <c r="F8748" i="19" s="1"/>
  <c r="A8749" i="19"/>
  <c r="B8749" i="19"/>
  <c r="C8749" i="19"/>
  <c r="D8749" i="19"/>
  <c r="E8749" i="19"/>
  <c r="F8749" i="19" s="1"/>
  <c r="B8750" i="19"/>
  <c r="A8750" i="19" s="1"/>
  <c r="C8750" i="19"/>
  <c r="D8750" i="19"/>
  <c r="E8750" i="19"/>
  <c r="F8750" i="19" s="1"/>
  <c r="B8751" i="19"/>
  <c r="C8751" i="19"/>
  <c r="A8751" i="19" s="1"/>
  <c r="D8751" i="19"/>
  <c r="E8751" i="19"/>
  <c r="F8751" i="19" s="1"/>
  <c r="A8752" i="19"/>
  <c r="B8752" i="19"/>
  <c r="C8752" i="19"/>
  <c r="D8752" i="19"/>
  <c r="E8752" i="19"/>
  <c r="F8752" i="19"/>
  <c r="B8753" i="19"/>
  <c r="C8753" i="19"/>
  <c r="A8753" i="19" s="1"/>
  <c r="D8753" i="19"/>
  <c r="E8753" i="19"/>
  <c r="F8753" i="19" s="1"/>
  <c r="B8754" i="19"/>
  <c r="C8754" i="19"/>
  <c r="D8754" i="19"/>
  <c r="E8754" i="19"/>
  <c r="F8754" i="19" s="1"/>
  <c r="B8755" i="19"/>
  <c r="C8755" i="19"/>
  <c r="A8755" i="19" s="1"/>
  <c r="D8755" i="19"/>
  <c r="E8755" i="19"/>
  <c r="F8755" i="19" s="1"/>
  <c r="B8756" i="19"/>
  <c r="C8756" i="19"/>
  <c r="A8756" i="19" s="1"/>
  <c r="D8756" i="19"/>
  <c r="E8756" i="19"/>
  <c r="F8756" i="19"/>
  <c r="B8757" i="19"/>
  <c r="C8757" i="19"/>
  <c r="A8757" i="19" s="1"/>
  <c r="D8757" i="19"/>
  <c r="E8757" i="19"/>
  <c r="F8757" i="19" s="1"/>
  <c r="B8758" i="19"/>
  <c r="A8758" i="19" s="1"/>
  <c r="C8758" i="19"/>
  <c r="D8758" i="19"/>
  <c r="E8758" i="19"/>
  <c r="F8758" i="19" s="1"/>
  <c r="B8759" i="19"/>
  <c r="C8759" i="19"/>
  <c r="D8759" i="19"/>
  <c r="A8759" i="19" s="1"/>
  <c r="E8759" i="19"/>
  <c r="F8759" i="19" s="1"/>
  <c r="A8760" i="19"/>
  <c r="B8760" i="19"/>
  <c r="C8760" i="19"/>
  <c r="D8760" i="19"/>
  <c r="E8760" i="19"/>
  <c r="F8760" i="19"/>
  <c r="B8761" i="19"/>
  <c r="C8761" i="19"/>
  <c r="A8761" i="19" s="1"/>
  <c r="D8761" i="19"/>
  <c r="E8761" i="19"/>
  <c r="F8761" i="19" s="1"/>
  <c r="A8762" i="19"/>
  <c r="B8762" i="19"/>
  <c r="C8762" i="19"/>
  <c r="D8762" i="19"/>
  <c r="E8762" i="19"/>
  <c r="F8762" i="19" s="1"/>
  <c r="A8763" i="19"/>
  <c r="B8763" i="19"/>
  <c r="C8763" i="19"/>
  <c r="D8763" i="19"/>
  <c r="E8763" i="19"/>
  <c r="F8763" i="19" s="1"/>
  <c r="B8764" i="19"/>
  <c r="C8764" i="19"/>
  <c r="A8764" i="19" s="1"/>
  <c r="D8764" i="19"/>
  <c r="E8764" i="19"/>
  <c r="F8764" i="19"/>
  <c r="A8765" i="19"/>
  <c r="B8765" i="19"/>
  <c r="C8765" i="19"/>
  <c r="D8765" i="19"/>
  <c r="E8765" i="19"/>
  <c r="F8765" i="19" s="1"/>
  <c r="A8766" i="19"/>
  <c r="B8766" i="19"/>
  <c r="C8766" i="19"/>
  <c r="D8766" i="19"/>
  <c r="E8766" i="19"/>
  <c r="F8766" i="19" s="1"/>
  <c r="B8767" i="19"/>
  <c r="C8767" i="19"/>
  <c r="A8767" i="19" s="1"/>
  <c r="D8767" i="19"/>
  <c r="E8767" i="19"/>
  <c r="F8767" i="19" s="1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 s="1"/>
  <c r="B8770" i="19"/>
  <c r="A8770" i="19" s="1"/>
  <c r="C8770" i="19"/>
  <c r="D8770" i="19"/>
  <c r="E8770" i="19"/>
  <c r="F8770" i="19" s="1"/>
  <c r="A8771" i="19"/>
  <c r="B8771" i="19"/>
  <c r="C8771" i="19"/>
  <c r="D8771" i="19"/>
  <c r="E8771" i="19"/>
  <c r="F8771" i="19" s="1"/>
  <c r="A8772" i="19"/>
  <c r="B8772" i="19"/>
  <c r="C8772" i="19"/>
  <c r="D8772" i="19"/>
  <c r="E8772" i="19"/>
  <c r="F8772" i="19" s="1"/>
  <c r="B8773" i="19"/>
  <c r="C8773" i="19"/>
  <c r="A8773" i="19" s="1"/>
  <c r="D8773" i="19"/>
  <c r="E8773" i="19"/>
  <c r="F8773" i="19" s="1"/>
  <c r="A8774" i="19"/>
  <c r="B8774" i="19"/>
  <c r="C8774" i="19"/>
  <c r="D8774" i="19"/>
  <c r="E8774" i="19"/>
  <c r="F8774" i="19" s="1"/>
  <c r="B8775" i="19"/>
  <c r="C8775" i="19"/>
  <c r="D8775" i="19"/>
  <c r="A8775" i="19" s="1"/>
  <c r="E8775" i="19"/>
  <c r="F8775" i="19" s="1"/>
  <c r="B8776" i="19"/>
  <c r="C8776" i="19"/>
  <c r="A8776" i="19" s="1"/>
  <c r="D8776" i="19"/>
  <c r="E8776" i="19"/>
  <c r="F8776" i="19" s="1"/>
  <c r="A8777" i="19"/>
  <c r="B8777" i="19"/>
  <c r="C8777" i="19"/>
  <c r="D8777" i="19"/>
  <c r="E8777" i="19"/>
  <c r="F8777" i="19" s="1"/>
  <c r="A8778" i="19"/>
  <c r="B8778" i="19"/>
  <c r="C8778" i="19"/>
  <c r="D8778" i="19"/>
  <c r="E8778" i="19"/>
  <c r="F8778" i="19" s="1"/>
  <c r="B8779" i="19"/>
  <c r="C8779" i="19"/>
  <c r="A8779" i="19" s="1"/>
  <c r="D8779" i="19"/>
  <c r="E8779" i="19"/>
  <c r="F8779" i="19" s="1"/>
  <c r="B8780" i="19"/>
  <c r="C8780" i="19"/>
  <c r="A8780" i="19" s="1"/>
  <c r="D8780" i="19"/>
  <c r="E8780" i="19"/>
  <c r="F8780" i="19"/>
  <c r="A8781" i="19"/>
  <c r="B8781" i="19"/>
  <c r="C8781" i="19"/>
  <c r="D8781" i="19"/>
  <c r="E8781" i="19"/>
  <c r="F8781" i="19" s="1"/>
  <c r="B8782" i="19"/>
  <c r="C8782" i="19"/>
  <c r="D8782" i="19"/>
  <c r="E8782" i="19"/>
  <c r="F8782" i="19" s="1"/>
  <c r="B8783" i="19"/>
  <c r="C8783" i="19"/>
  <c r="A8783" i="19" s="1"/>
  <c r="D8783" i="19"/>
  <c r="E8783" i="19"/>
  <c r="F8783" i="19" s="1"/>
  <c r="B8784" i="19"/>
  <c r="C8784" i="19"/>
  <c r="A8784" i="19" s="1"/>
  <c r="D8784" i="19"/>
  <c r="E8784" i="19"/>
  <c r="F8784" i="19"/>
  <c r="B8785" i="19"/>
  <c r="C8785" i="19"/>
  <c r="A8785" i="19" s="1"/>
  <c r="D8785" i="19"/>
  <c r="E8785" i="19"/>
  <c r="F8785" i="19" s="1"/>
  <c r="B8786" i="19"/>
  <c r="A8786" i="19" s="1"/>
  <c r="C8786" i="19"/>
  <c r="D8786" i="19"/>
  <c r="E8786" i="19"/>
  <c r="F8786" i="19" s="1"/>
  <c r="B8787" i="19"/>
  <c r="C8787" i="19"/>
  <c r="A8787" i="19" s="1"/>
  <c r="D8787" i="19"/>
  <c r="E8787" i="19"/>
  <c r="F8787" i="19" s="1"/>
  <c r="B8788" i="19"/>
  <c r="C8788" i="19"/>
  <c r="A8788" i="19" s="1"/>
  <c r="D8788" i="19"/>
  <c r="E8788" i="19"/>
  <c r="F8788" i="19"/>
  <c r="B8789" i="19"/>
  <c r="C8789" i="19"/>
  <c r="A8789" i="19" s="1"/>
  <c r="D8789" i="19"/>
  <c r="E8789" i="19"/>
  <c r="F8789" i="19" s="1"/>
  <c r="B8790" i="19"/>
  <c r="C8790" i="19"/>
  <c r="A8790" i="19" s="1"/>
  <c r="D8790" i="19"/>
  <c r="E8790" i="19"/>
  <c r="F8790" i="19" s="1"/>
  <c r="A8791" i="19"/>
  <c r="B8791" i="19"/>
  <c r="C8791" i="19"/>
  <c r="D8791" i="19"/>
  <c r="E8791" i="19"/>
  <c r="F8791" i="19" s="1"/>
  <c r="B8792" i="19"/>
  <c r="C8792" i="19"/>
  <c r="A8792" i="19" s="1"/>
  <c r="D8792" i="19"/>
  <c r="E8792" i="19"/>
  <c r="F8792" i="19"/>
  <c r="B8793" i="19"/>
  <c r="C8793" i="19"/>
  <c r="A8793" i="19" s="1"/>
  <c r="D8793" i="19"/>
  <c r="E8793" i="19"/>
  <c r="F8793" i="19" s="1"/>
  <c r="A8794" i="19"/>
  <c r="B8794" i="19"/>
  <c r="C8794" i="19"/>
  <c r="D8794" i="19"/>
  <c r="E8794" i="19"/>
  <c r="F8794" i="19" s="1"/>
  <c r="B8795" i="19"/>
  <c r="C8795" i="19"/>
  <c r="A8795" i="19" s="1"/>
  <c r="D8795" i="19"/>
  <c r="E8795" i="19"/>
  <c r="F8795" i="19" s="1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 s="1"/>
  <c r="B8798" i="19"/>
  <c r="C8798" i="19"/>
  <c r="A8798" i="19" s="1"/>
  <c r="D8798" i="19"/>
  <c r="E8798" i="19"/>
  <c r="F8798" i="19" s="1"/>
  <c r="B8799" i="19"/>
  <c r="C8799" i="19"/>
  <c r="D8799" i="19"/>
  <c r="A8799" i="19" s="1"/>
  <c r="E8799" i="19"/>
  <c r="F8799" i="19" s="1"/>
  <c r="A8800" i="19"/>
  <c r="B8800" i="19"/>
  <c r="C8800" i="19"/>
  <c r="D8800" i="19"/>
  <c r="E8800" i="19"/>
  <c r="F8800" i="19" s="1"/>
  <c r="B8801" i="19"/>
  <c r="C8801" i="19"/>
  <c r="A8801" i="19" s="1"/>
  <c r="D8801" i="19"/>
  <c r="E8801" i="19"/>
  <c r="F8801" i="19" s="1"/>
  <c r="B8802" i="19"/>
  <c r="A8802" i="19" s="1"/>
  <c r="C8802" i="19"/>
  <c r="D8802" i="19"/>
  <c r="E8802" i="19"/>
  <c r="F8802" i="19" s="1"/>
  <c r="A8803" i="19"/>
  <c r="B8803" i="19"/>
  <c r="C8803" i="19"/>
  <c r="D8803" i="19"/>
  <c r="E8803" i="19"/>
  <c r="F8803" i="19" s="1"/>
  <c r="A8804" i="19"/>
  <c r="B8804" i="19"/>
  <c r="C8804" i="19"/>
  <c r="D8804" i="19"/>
  <c r="E8804" i="19"/>
  <c r="F8804" i="19" s="1"/>
  <c r="B8805" i="19"/>
  <c r="C8805" i="19"/>
  <c r="A8805" i="19" s="1"/>
  <c r="D8805" i="19"/>
  <c r="E8805" i="19"/>
  <c r="F8805" i="19" s="1"/>
  <c r="B8806" i="19"/>
  <c r="A8806" i="19" s="1"/>
  <c r="C8806" i="19"/>
  <c r="D8806" i="19"/>
  <c r="E8806" i="19"/>
  <c r="F8806" i="19" s="1"/>
  <c r="B8807" i="19"/>
  <c r="C8807" i="19"/>
  <c r="D8807" i="19"/>
  <c r="A8807" i="19" s="1"/>
  <c r="E8807" i="19"/>
  <c r="F8807" i="19" s="1"/>
  <c r="B8808" i="19"/>
  <c r="C8808" i="19"/>
  <c r="A8808" i="19" s="1"/>
  <c r="D8808" i="19"/>
  <c r="E8808" i="19"/>
  <c r="F8808" i="19" s="1"/>
  <c r="A8809" i="19"/>
  <c r="B8809" i="19"/>
  <c r="C8809" i="19"/>
  <c r="D8809" i="19"/>
  <c r="E8809" i="19"/>
  <c r="F8809" i="19" s="1"/>
  <c r="A8810" i="19"/>
  <c r="B8810" i="19"/>
  <c r="C8810" i="19"/>
  <c r="D8810" i="19"/>
  <c r="E8810" i="19"/>
  <c r="F8810" i="19" s="1"/>
  <c r="B8811" i="19"/>
  <c r="C8811" i="19"/>
  <c r="D8811" i="19"/>
  <c r="E8811" i="19"/>
  <c r="F8811" i="19" s="1"/>
  <c r="B8812" i="19"/>
  <c r="C8812" i="19"/>
  <c r="A8812" i="19" s="1"/>
  <c r="D8812" i="19"/>
  <c r="E8812" i="19"/>
  <c r="F8812" i="19"/>
  <c r="A8813" i="19"/>
  <c r="B8813" i="19"/>
  <c r="C8813" i="19"/>
  <c r="D8813" i="19"/>
  <c r="E8813" i="19"/>
  <c r="F8813" i="19" s="1"/>
  <c r="B8814" i="19"/>
  <c r="C8814" i="19"/>
  <c r="D8814" i="19"/>
  <c r="E8814" i="19"/>
  <c r="F8814" i="19" s="1"/>
  <c r="B8815" i="19"/>
  <c r="C8815" i="19"/>
  <c r="A8815" i="19" s="1"/>
  <c r="D8815" i="19"/>
  <c r="E8815" i="19"/>
  <c r="F8815" i="19" s="1"/>
  <c r="B8816" i="19"/>
  <c r="C8816" i="19"/>
  <c r="A8816" i="19" s="1"/>
  <c r="D8816" i="19"/>
  <c r="E8816" i="19"/>
  <c r="F8816" i="19" s="1"/>
  <c r="B8817" i="19"/>
  <c r="C8817" i="19"/>
  <c r="A8817" i="19" s="1"/>
  <c r="D8817" i="19"/>
  <c r="E8817" i="19"/>
  <c r="F8817" i="19" s="1"/>
  <c r="B8818" i="19"/>
  <c r="C8818" i="19"/>
  <c r="D8818" i="19"/>
  <c r="E8818" i="19"/>
  <c r="F8818" i="19" s="1"/>
  <c r="A8819" i="19"/>
  <c r="B8819" i="19"/>
  <c r="C8819" i="19"/>
  <c r="D8819" i="19"/>
  <c r="E8819" i="19"/>
  <c r="F8819" i="19" s="1"/>
  <c r="A8820" i="19"/>
  <c r="B8820" i="19"/>
  <c r="C8820" i="19"/>
  <c r="D8820" i="19"/>
  <c r="E8820" i="19"/>
  <c r="F8820" i="19" s="1"/>
  <c r="B8821" i="19"/>
  <c r="C8821" i="19"/>
  <c r="A8821" i="19" s="1"/>
  <c r="D8821" i="19"/>
  <c r="E8821" i="19"/>
  <c r="F8821" i="19" s="1"/>
  <c r="B8822" i="19"/>
  <c r="C8822" i="19"/>
  <c r="A8822" i="19" s="1"/>
  <c r="D8822" i="19"/>
  <c r="E8822" i="19"/>
  <c r="F8822" i="19" s="1"/>
  <c r="B8823" i="19"/>
  <c r="C8823" i="19"/>
  <c r="A8823" i="19" s="1"/>
  <c r="D8823" i="19"/>
  <c r="E8823" i="19"/>
  <c r="F8823" i="19" s="1"/>
  <c r="B8824" i="19"/>
  <c r="C8824" i="19"/>
  <c r="A8824" i="19" s="1"/>
  <c r="D8824" i="19"/>
  <c r="E8824" i="19"/>
  <c r="F8824" i="19"/>
  <c r="B8825" i="19"/>
  <c r="C8825" i="19"/>
  <c r="A8825" i="19" s="1"/>
  <c r="D8825" i="19"/>
  <c r="E8825" i="19"/>
  <c r="F8825" i="19" s="1"/>
  <c r="B8826" i="19"/>
  <c r="C8826" i="19"/>
  <c r="A8826" i="19" s="1"/>
  <c r="D8826" i="19"/>
  <c r="E8826" i="19"/>
  <c r="F8826" i="19" s="1"/>
  <c r="B8827" i="19"/>
  <c r="C8827" i="19"/>
  <c r="A8827" i="19" s="1"/>
  <c r="D8827" i="19"/>
  <c r="E8827" i="19"/>
  <c r="F8827" i="19" s="1"/>
  <c r="A8828" i="19"/>
  <c r="B8828" i="19"/>
  <c r="C8828" i="19"/>
  <c r="D8828" i="19"/>
  <c r="E8828" i="19"/>
  <c r="F8828" i="19"/>
  <c r="B8829" i="19"/>
  <c r="C8829" i="19"/>
  <c r="A8829" i="19" s="1"/>
  <c r="D8829" i="19"/>
  <c r="E8829" i="19"/>
  <c r="F8829" i="19" s="1"/>
  <c r="B8830" i="19"/>
  <c r="C8830" i="19"/>
  <c r="A8830" i="19" s="1"/>
  <c r="D8830" i="19"/>
  <c r="E8830" i="19"/>
  <c r="F8830" i="19" s="1"/>
  <c r="A8831" i="19"/>
  <c r="B8831" i="19"/>
  <c r="C8831" i="19"/>
  <c r="D8831" i="19"/>
  <c r="E8831" i="19"/>
  <c r="F8831" i="19" s="1"/>
  <c r="A8832" i="19"/>
  <c r="B8832" i="19"/>
  <c r="C8832" i="19"/>
  <c r="D8832" i="19"/>
  <c r="E8832" i="19"/>
  <c r="F8832" i="19" s="1"/>
  <c r="B8833" i="19"/>
  <c r="C8833" i="19"/>
  <c r="A8833" i="19" s="1"/>
  <c r="D8833" i="19"/>
  <c r="E8833" i="19"/>
  <c r="F8833" i="19" s="1"/>
  <c r="A8834" i="19"/>
  <c r="B8834" i="19"/>
  <c r="C8834" i="19"/>
  <c r="D8834" i="19"/>
  <c r="E8834" i="19"/>
  <c r="F8834" i="19" s="1"/>
  <c r="B8835" i="19"/>
  <c r="C8835" i="19"/>
  <c r="D8835" i="19"/>
  <c r="A8835" i="19" s="1"/>
  <c r="E8835" i="19"/>
  <c r="F8835" i="19" s="1"/>
  <c r="A8836" i="19"/>
  <c r="B8836" i="19"/>
  <c r="C8836" i="19"/>
  <c r="D8836" i="19"/>
  <c r="E8836" i="19"/>
  <c r="F8836" i="19" s="1"/>
  <c r="A8837" i="19"/>
  <c r="B8837" i="19"/>
  <c r="C8837" i="19"/>
  <c r="D8837" i="19"/>
  <c r="E8837" i="19"/>
  <c r="F8837" i="19" s="1"/>
  <c r="B8838" i="19"/>
  <c r="A8838" i="19" s="1"/>
  <c r="C8838" i="19"/>
  <c r="D8838" i="19"/>
  <c r="E8838" i="19"/>
  <c r="F8838" i="19" s="1"/>
  <c r="A8839" i="19"/>
  <c r="B8839" i="19"/>
  <c r="C8839" i="19"/>
  <c r="D8839" i="19"/>
  <c r="E8839" i="19"/>
  <c r="F8839" i="19" s="1"/>
  <c r="B8840" i="19"/>
  <c r="C8840" i="19"/>
  <c r="A8840" i="19" s="1"/>
  <c r="D8840" i="19"/>
  <c r="E8840" i="19"/>
  <c r="F8840" i="19" s="1"/>
  <c r="A8841" i="19"/>
  <c r="B8841" i="19"/>
  <c r="C8841" i="19"/>
  <c r="D8841" i="19"/>
  <c r="E8841" i="19"/>
  <c r="F8841" i="19" s="1"/>
  <c r="B8842" i="19"/>
  <c r="A8842" i="19" s="1"/>
  <c r="C8842" i="19"/>
  <c r="D8842" i="19"/>
  <c r="E8842" i="19"/>
  <c r="F8842" i="19" s="1"/>
  <c r="B8843" i="19"/>
  <c r="C8843" i="19"/>
  <c r="D8843" i="19"/>
  <c r="E8843" i="19"/>
  <c r="F8843" i="19" s="1"/>
  <c r="B8844" i="19"/>
  <c r="C8844" i="19"/>
  <c r="A8844" i="19" s="1"/>
  <c r="D8844" i="19"/>
  <c r="E8844" i="19"/>
  <c r="F8844" i="19" s="1"/>
  <c r="A8845" i="19"/>
  <c r="B8845" i="19"/>
  <c r="C8845" i="19"/>
  <c r="D8845" i="19"/>
  <c r="E8845" i="19"/>
  <c r="F8845" i="19" s="1"/>
  <c r="B8846" i="19"/>
  <c r="C8846" i="19"/>
  <c r="D8846" i="19"/>
  <c r="E8846" i="19"/>
  <c r="F8846" i="19" s="1"/>
  <c r="B8847" i="19"/>
  <c r="C8847" i="19"/>
  <c r="A8847" i="19" s="1"/>
  <c r="D8847" i="19"/>
  <c r="E8847" i="19"/>
  <c r="F8847" i="19" s="1"/>
  <c r="A8848" i="19"/>
  <c r="B8848" i="19"/>
  <c r="C8848" i="19"/>
  <c r="D8848" i="19"/>
  <c r="E8848" i="19"/>
  <c r="F8848" i="19"/>
  <c r="B8849" i="19"/>
  <c r="C8849" i="19"/>
  <c r="A8849" i="19" s="1"/>
  <c r="D8849" i="19"/>
  <c r="E8849" i="19"/>
  <c r="F8849" i="19" s="1"/>
  <c r="B8850" i="19"/>
  <c r="C8850" i="19"/>
  <c r="D8850" i="19"/>
  <c r="E8850" i="19"/>
  <c r="F8850" i="19" s="1"/>
  <c r="A8851" i="19"/>
  <c r="B8851" i="19"/>
  <c r="C8851" i="19"/>
  <c r="D8851" i="19"/>
  <c r="E8851" i="19"/>
  <c r="F8851" i="19" s="1"/>
  <c r="B8852" i="19"/>
  <c r="C8852" i="19"/>
  <c r="A8852" i="19" s="1"/>
  <c r="D8852" i="19"/>
  <c r="E8852" i="19"/>
  <c r="F8852" i="19" s="1"/>
  <c r="B8853" i="19"/>
  <c r="C8853" i="19"/>
  <c r="A8853" i="19" s="1"/>
  <c r="D8853" i="19"/>
  <c r="E8853" i="19"/>
  <c r="F8853" i="19" s="1"/>
  <c r="B8854" i="19"/>
  <c r="A8854" i="19" s="1"/>
  <c r="C8854" i="19"/>
  <c r="D8854" i="19"/>
  <c r="E8854" i="19"/>
  <c r="F8854" i="19" s="1"/>
  <c r="B8855" i="19"/>
  <c r="C8855" i="19"/>
  <c r="A8855" i="19" s="1"/>
  <c r="D8855" i="19"/>
  <c r="E8855" i="19"/>
  <c r="F8855" i="19" s="1"/>
  <c r="B8856" i="19"/>
  <c r="C8856" i="19"/>
  <c r="A8856" i="19" s="1"/>
  <c r="D8856" i="19"/>
  <c r="E8856" i="19"/>
  <c r="F8856" i="19"/>
  <c r="A8857" i="19"/>
  <c r="B8857" i="19"/>
  <c r="C8857" i="19"/>
  <c r="D8857" i="19"/>
  <c r="E8857" i="19"/>
  <c r="F8857" i="19" s="1"/>
  <c r="B8858" i="19"/>
  <c r="C8858" i="19"/>
  <c r="A8858" i="19" s="1"/>
  <c r="D8858" i="19"/>
  <c r="E8858" i="19"/>
  <c r="F8858" i="19" s="1"/>
  <c r="B8859" i="19"/>
  <c r="C8859" i="19"/>
  <c r="A8859" i="19" s="1"/>
  <c r="D8859" i="19"/>
  <c r="E8859" i="19"/>
  <c r="F8859" i="19" s="1"/>
  <c r="B8860" i="19"/>
  <c r="C8860" i="19"/>
  <c r="A8860" i="19" s="1"/>
  <c r="D8860" i="19"/>
  <c r="E8860" i="19"/>
  <c r="F8860" i="19"/>
  <c r="B8861" i="19"/>
  <c r="C8861" i="19"/>
  <c r="A8861" i="19" s="1"/>
  <c r="D8861" i="19"/>
  <c r="E8861" i="19"/>
  <c r="F8861" i="19" s="1"/>
  <c r="B8862" i="19"/>
  <c r="C8862" i="19"/>
  <c r="A8862" i="19" s="1"/>
  <c r="D8862" i="19"/>
  <c r="E8862" i="19"/>
  <c r="F8862" i="19" s="1"/>
  <c r="B8863" i="19"/>
  <c r="C8863" i="19"/>
  <c r="A8863" i="19" s="1"/>
  <c r="D8863" i="19"/>
  <c r="E8863" i="19"/>
  <c r="F8863" i="19" s="1"/>
  <c r="A8864" i="19"/>
  <c r="B8864" i="19"/>
  <c r="C8864" i="19"/>
  <c r="D8864" i="19"/>
  <c r="E8864" i="19"/>
  <c r="F8864" i="19"/>
  <c r="B8865" i="19"/>
  <c r="C8865" i="19"/>
  <c r="A8865" i="19" s="1"/>
  <c r="D8865" i="19"/>
  <c r="E8865" i="19"/>
  <c r="F8865" i="19" s="1"/>
  <c r="B8866" i="19"/>
  <c r="A8866" i="19" s="1"/>
  <c r="C8866" i="19"/>
  <c r="D8866" i="19"/>
  <c r="E8866" i="19"/>
  <c r="F8866" i="19" s="1"/>
  <c r="B8867" i="19"/>
  <c r="C8867" i="19"/>
  <c r="D8867" i="19"/>
  <c r="A8867" i="19" s="1"/>
  <c r="E8867" i="19"/>
  <c r="F8867" i="19" s="1"/>
  <c r="A8868" i="19"/>
  <c r="B8868" i="19"/>
  <c r="C8868" i="19"/>
  <c r="D8868" i="19"/>
  <c r="E8868" i="19"/>
  <c r="F8868" i="19" s="1"/>
  <c r="B8869" i="19"/>
  <c r="C8869" i="19"/>
  <c r="A8869" i="19" s="1"/>
  <c r="D8869" i="19"/>
  <c r="E8869" i="19"/>
  <c r="F8869" i="19" s="1"/>
  <c r="B8870" i="19"/>
  <c r="A8870" i="19" s="1"/>
  <c r="C8870" i="19"/>
  <c r="D8870" i="19"/>
  <c r="E8870" i="19"/>
  <c r="F8870" i="19" s="1"/>
  <c r="A8871" i="19"/>
  <c r="B8871" i="19"/>
  <c r="C8871" i="19"/>
  <c r="D8871" i="19"/>
  <c r="E8871" i="19"/>
  <c r="F8871" i="19" s="1"/>
  <c r="B8872" i="19"/>
  <c r="C8872" i="19"/>
  <c r="A8872" i="19" s="1"/>
  <c r="D8872" i="19"/>
  <c r="E8872" i="19"/>
  <c r="F8872" i="19" s="1"/>
  <c r="A8873" i="19"/>
  <c r="B8873" i="19"/>
  <c r="C8873" i="19"/>
  <c r="D8873" i="19"/>
  <c r="E8873" i="19"/>
  <c r="F8873" i="19" s="1"/>
  <c r="B8874" i="19"/>
  <c r="A8874" i="19" s="1"/>
  <c r="C8874" i="19"/>
  <c r="D8874" i="19"/>
  <c r="E8874" i="19"/>
  <c r="F8874" i="19" s="1"/>
  <c r="B8875" i="19"/>
  <c r="C8875" i="19"/>
  <c r="A8875" i="19" s="1"/>
  <c r="D8875" i="19"/>
  <c r="E8875" i="19"/>
  <c r="F8875" i="19" s="1"/>
  <c r="B8876" i="19"/>
  <c r="C8876" i="19"/>
  <c r="A8876" i="19" s="1"/>
  <c r="D8876" i="19"/>
  <c r="E8876" i="19"/>
  <c r="F8876" i="19" s="1"/>
  <c r="A8877" i="19"/>
  <c r="B8877" i="19"/>
  <c r="C8877" i="19"/>
  <c r="D8877" i="19"/>
  <c r="E8877" i="19"/>
  <c r="F8877" i="19" s="1"/>
  <c r="B8878" i="19"/>
  <c r="A8878" i="19" s="1"/>
  <c r="C8878" i="19"/>
  <c r="D8878" i="19"/>
  <c r="E8878" i="19"/>
  <c r="F8878" i="19" s="1"/>
  <c r="B8879" i="19"/>
  <c r="C8879" i="19"/>
  <c r="A8879" i="19" s="1"/>
  <c r="D8879" i="19"/>
  <c r="E8879" i="19"/>
  <c r="F8879" i="19" s="1"/>
  <c r="A8880" i="19"/>
  <c r="B8880" i="19"/>
  <c r="C8880" i="19"/>
  <c r="D8880" i="19"/>
  <c r="E8880" i="19"/>
  <c r="F8880" i="19"/>
  <c r="B8881" i="19"/>
  <c r="C8881" i="19"/>
  <c r="A8881" i="19" s="1"/>
  <c r="D8881" i="19"/>
  <c r="E8881" i="19"/>
  <c r="F8881" i="19" s="1"/>
  <c r="B8882" i="19"/>
  <c r="C8882" i="19"/>
  <c r="D8882" i="19"/>
  <c r="E8882" i="19"/>
  <c r="F8882" i="19" s="1"/>
  <c r="B8883" i="19"/>
  <c r="C8883" i="19"/>
  <c r="A8883" i="19" s="1"/>
  <c r="D8883" i="19"/>
  <c r="E8883" i="19"/>
  <c r="F8883" i="19" s="1"/>
  <c r="B8884" i="19"/>
  <c r="C8884" i="19"/>
  <c r="A8884" i="19" s="1"/>
  <c r="D8884" i="19"/>
  <c r="E8884" i="19"/>
  <c r="F8884" i="19"/>
  <c r="B8885" i="19"/>
  <c r="C8885" i="19"/>
  <c r="A8885" i="19" s="1"/>
  <c r="D8885" i="19"/>
  <c r="E8885" i="19"/>
  <c r="F8885" i="19" s="1"/>
  <c r="B8886" i="19"/>
  <c r="A8886" i="19" s="1"/>
  <c r="C8886" i="19"/>
  <c r="D8886" i="19"/>
  <c r="E8886" i="19"/>
  <c r="F8886" i="19" s="1"/>
  <c r="B8887" i="19"/>
  <c r="C8887" i="19"/>
  <c r="D8887" i="19"/>
  <c r="A8887" i="19" s="1"/>
  <c r="E8887" i="19"/>
  <c r="F8887" i="19" s="1"/>
  <c r="A8888" i="19"/>
  <c r="B8888" i="19"/>
  <c r="C8888" i="19"/>
  <c r="D8888" i="19"/>
  <c r="E8888" i="19"/>
  <c r="F8888" i="19"/>
  <c r="B8889" i="19"/>
  <c r="C8889" i="19"/>
  <c r="A8889" i="19" s="1"/>
  <c r="D8889" i="19"/>
  <c r="E8889" i="19"/>
  <c r="F8889" i="19" s="1"/>
  <c r="A8890" i="19"/>
  <c r="B8890" i="19"/>
  <c r="C8890" i="19"/>
  <c r="D8890" i="19"/>
  <c r="E8890" i="19"/>
  <c r="F8890" i="19" s="1"/>
  <c r="A8891" i="19"/>
  <c r="B8891" i="19"/>
  <c r="C8891" i="19"/>
  <c r="D8891" i="19"/>
  <c r="E8891" i="19"/>
  <c r="F8891" i="19" s="1"/>
  <c r="B8892" i="19"/>
  <c r="C8892" i="19"/>
  <c r="A8892" i="19" s="1"/>
  <c r="D8892" i="19"/>
  <c r="E8892" i="19"/>
  <c r="F8892" i="19"/>
  <c r="A8893" i="19"/>
  <c r="B8893" i="19"/>
  <c r="C8893" i="19"/>
  <c r="D8893" i="19"/>
  <c r="E8893" i="19"/>
  <c r="F8893" i="19" s="1"/>
  <c r="A8894" i="19"/>
  <c r="B8894" i="19"/>
  <c r="C8894" i="19"/>
  <c r="D8894" i="19"/>
  <c r="E8894" i="19"/>
  <c r="F8894" i="19" s="1"/>
  <c r="B8895" i="19"/>
  <c r="C8895" i="19"/>
  <c r="A8895" i="19" s="1"/>
  <c r="D8895" i="19"/>
  <c r="E8895" i="19"/>
  <c r="F8895" i="19" s="1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 s="1"/>
  <c r="B8898" i="19"/>
  <c r="A8898" i="19" s="1"/>
  <c r="C8898" i="19"/>
  <c r="D8898" i="19"/>
  <c r="E8898" i="19"/>
  <c r="F8898" i="19" s="1"/>
  <c r="A8899" i="19"/>
  <c r="B8899" i="19"/>
  <c r="C8899" i="19"/>
  <c r="D8899" i="19"/>
  <c r="E8899" i="19"/>
  <c r="F8899" i="19" s="1"/>
  <c r="A8900" i="19"/>
  <c r="B8900" i="19"/>
  <c r="C8900" i="19"/>
  <c r="D8900" i="19"/>
  <c r="E8900" i="19"/>
  <c r="F8900" i="19" s="1"/>
  <c r="B8901" i="19"/>
  <c r="C8901" i="19"/>
  <c r="A8901" i="19" s="1"/>
  <c r="D8901" i="19"/>
  <c r="E8901" i="19"/>
  <c r="F8901" i="19" s="1"/>
  <c r="A8902" i="19"/>
  <c r="B8902" i="19"/>
  <c r="C8902" i="19"/>
  <c r="D8902" i="19"/>
  <c r="E8902" i="19"/>
  <c r="F8902" i="19" s="1"/>
  <c r="B8903" i="19"/>
  <c r="C8903" i="19"/>
  <c r="D8903" i="19"/>
  <c r="A8903" i="19" s="1"/>
  <c r="E8903" i="19"/>
  <c r="F8903" i="19" s="1"/>
  <c r="B8904" i="19"/>
  <c r="C8904" i="19"/>
  <c r="A8904" i="19" s="1"/>
  <c r="D8904" i="19"/>
  <c r="E8904" i="19"/>
  <c r="F8904" i="19" s="1"/>
  <c r="A8905" i="19"/>
  <c r="B8905" i="19"/>
  <c r="C8905" i="19"/>
  <c r="D8905" i="19"/>
  <c r="E8905" i="19"/>
  <c r="F8905" i="19" s="1"/>
  <c r="A8906" i="19"/>
  <c r="B8906" i="19"/>
  <c r="C8906" i="19"/>
  <c r="D8906" i="19"/>
  <c r="E8906" i="19"/>
  <c r="F8906" i="19" s="1"/>
  <c r="B8907" i="19"/>
  <c r="C8907" i="19"/>
  <c r="A8907" i="19" s="1"/>
  <c r="D8907" i="19"/>
  <c r="E8907" i="19"/>
  <c r="F8907" i="19" s="1"/>
  <c r="B8908" i="19"/>
  <c r="C8908" i="19"/>
  <c r="A8908" i="19" s="1"/>
  <c r="D8908" i="19"/>
  <c r="E8908" i="19"/>
  <c r="F8908" i="19"/>
  <c r="A8909" i="19"/>
  <c r="B8909" i="19"/>
  <c r="C8909" i="19"/>
  <c r="D8909" i="19"/>
  <c r="E8909" i="19"/>
  <c r="F8909" i="19" s="1"/>
  <c r="B8910" i="19"/>
  <c r="C8910" i="19"/>
  <c r="D8910" i="19"/>
  <c r="E8910" i="19"/>
  <c r="F8910" i="19" s="1"/>
  <c r="B8911" i="19"/>
  <c r="C8911" i="19"/>
  <c r="A8911" i="19" s="1"/>
  <c r="D8911" i="19"/>
  <c r="E8911" i="19"/>
  <c r="F8911" i="19" s="1"/>
  <c r="B8912" i="19"/>
  <c r="C8912" i="19"/>
  <c r="A8912" i="19" s="1"/>
  <c r="D8912" i="19"/>
  <c r="E8912" i="19"/>
  <c r="F8912" i="19"/>
  <c r="B8913" i="19"/>
  <c r="C8913" i="19"/>
  <c r="A8913" i="19" s="1"/>
  <c r="D8913" i="19"/>
  <c r="E8913" i="19"/>
  <c r="F8913" i="19" s="1"/>
  <c r="B8914" i="19"/>
  <c r="A8914" i="19" s="1"/>
  <c r="C8914" i="19"/>
  <c r="D8914" i="19"/>
  <c r="E8914" i="19"/>
  <c r="F8914" i="19" s="1"/>
  <c r="B8915" i="19"/>
  <c r="C8915" i="19"/>
  <c r="A8915" i="19" s="1"/>
  <c r="D8915" i="19"/>
  <c r="E8915" i="19"/>
  <c r="F8915" i="19" s="1"/>
  <c r="B8916" i="19"/>
  <c r="C8916" i="19"/>
  <c r="A8916" i="19" s="1"/>
  <c r="D8916" i="19"/>
  <c r="E8916" i="19"/>
  <c r="F8916" i="19"/>
  <c r="B8917" i="19"/>
  <c r="C8917" i="19"/>
  <c r="A8917" i="19" s="1"/>
  <c r="D8917" i="19"/>
  <c r="E8917" i="19"/>
  <c r="F8917" i="19" s="1"/>
  <c r="B8918" i="19"/>
  <c r="C8918" i="19"/>
  <c r="A8918" i="19" s="1"/>
  <c r="D8918" i="19"/>
  <c r="E8918" i="19"/>
  <c r="F8918" i="19" s="1"/>
  <c r="A8919" i="19"/>
  <c r="B8919" i="19"/>
  <c r="C8919" i="19"/>
  <c r="D8919" i="19"/>
  <c r="E8919" i="19"/>
  <c r="F8919" i="19" s="1"/>
  <c r="B8920" i="19"/>
  <c r="C8920" i="19"/>
  <c r="A8920" i="19" s="1"/>
  <c r="D8920" i="19"/>
  <c r="E8920" i="19"/>
  <c r="F8920" i="19"/>
  <c r="B8921" i="19"/>
  <c r="C8921" i="19"/>
  <c r="A8921" i="19" s="1"/>
  <c r="D8921" i="19"/>
  <c r="E8921" i="19"/>
  <c r="F8921" i="19" s="1"/>
  <c r="A8922" i="19"/>
  <c r="B8922" i="19"/>
  <c r="C8922" i="19"/>
  <c r="D8922" i="19"/>
  <c r="E8922" i="19"/>
  <c r="F8922" i="19" s="1"/>
  <c r="B8923" i="19"/>
  <c r="C8923" i="19"/>
  <c r="A8923" i="19" s="1"/>
  <c r="D8923" i="19"/>
  <c r="E8923" i="19"/>
  <c r="F8923" i="19" s="1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 s="1"/>
  <c r="B8926" i="19"/>
  <c r="C8926" i="19"/>
  <c r="A8926" i="19" s="1"/>
  <c r="D8926" i="19"/>
  <c r="E8926" i="19"/>
  <c r="F8926" i="19" s="1"/>
  <c r="B8927" i="19"/>
  <c r="C8927" i="19"/>
  <c r="D8927" i="19"/>
  <c r="A8927" i="19" s="1"/>
  <c r="E8927" i="19"/>
  <c r="F8927" i="19" s="1"/>
  <c r="A8928" i="19"/>
  <c r="B8928" i="19"/>
  <c r="C8928" i="19"/>
  <c r="D8928" i="19"/>
  <c r="E8928" i="19"/>
  <c r="F8928" i="19" s="1"/>
  <c r="B8929" i="19"/>
  <c r="C8929" i="19"/>
  <c r="A8929" i="19" s="1"/>
  <c r="D8929" i="19"/>
  <c r="E8929" i="19"/>
  <c r="F8929" i="19" s="1"/>
  <c r="B8930" i="19"/>
  <c r="A8930" i="19" s="1"/>
  <c r="C8930" i="19"/>
  <c r="D8930" i="19"/>
  <c r="E8930" i="19"/>
  <c r="F8930" i="19" s="1"/>
  <c r="A8931" i="19"/>
  <c r="B8931" i="19"/>
  <c r="C8931" i="19"/>
  <c r="D8931" i="19"/>
  <c r="E8931" i="19"/>
  <c r="F8931" i="19" s="1"/>
  <c r="A8932" i="19"/>
  <c r="B8932" i="19"/>
  <c r="C8932" i="19"/>
  <c r="D8932" i="19"/>
  <c r="E8932" i="19"/>
  <c r="F8932" i="19" s="1"/>
  <c r="B8933" i="19"/>
  <c r="C8933" i="19"/>
  <c r="A8933" i="19" s="1"/>
  <c r="D8933" i="19"/>
  <c r="E8933" i="19"/>
  <c r="F8933" i="19" s="1"/>
  <c r="B8934" i="19"/>
  <c r="A8934" i="19" s="1"/>
  <c r="C8934" i="19"/>
  <c r="D8934" i="19"/>
  <c r="E8934" i="19"/>
  <c r="F8934" i="19" s="1"/>
  <c r="B8935" i="19"/>
  <c r="C8935" i="19"/>
  <c r="D8935" i="19"/>
  <c r="A8935" i="19" s="1"/>
  <c r="E8935" i="19"/>
  <c r="F8935" i="19" s="1"/>
  <c r="B8936" i="19"/>
  <c r="C8936" i="19"/>
  <c r="A8936" i="19" s="1"/>
  <c r="D8936" i="19"/>
  <c r="E8936" i="19"/>
  <c r="F8936" i="19" s="1"/>
  <c r="A8937" i="19"/>
  <c r="B8937" i="19"/>
  <c r="C8937" i="19"/>
  <c r="D8937" i="19"/>
  <c r="E8937" i="19"/>
  <c r="F8937" i="19" s="1"/>
  <c r="A8938" i="19"/>
  <c r="B8938" i="19"/>
  <c r="C8938" i="19"/>
  <c r="D8938" i="19"/>
  <c r="E8938" i="19"/>
  <c r="F8938" i="19" s="1"/>
  <c r="B8939" i="19"/>
  <c r="C8939" i="19"/>
  <c r="D8939" i="19"/>
  <c r="E8939" i="19"/>
  <c r="F8939" i="19" s="1"/>
  <c r="B8940" i="19"/>
  <c r="C8940" i="19"/>
  <c r="A8940" i="19" s="1"/>
  <c r="D8940" i="19"/>
  <c r="E8940" i="19"/>
  <c r="F8940" i="19"/>
  <c r="A8941" i="19"/>
  <c r="B8941" i="19"/>
  <c r="C8941" i="19"/>
  <c r="D8941" i="19"/>
  <c r="E8941" i="19"/>
  <c r="F8941" i="19" s="1"/>
  <c r="B8942" i="19"/>
  <c r="C8942" i="19"/>
  <c r="D8942" i="19"/>
  <c r="E8942" i="19"/>
  <c r="F8942" i="19" s="1"/>
  <c r="B8943" i="19"/>
  <c r="C8943" i="19"/>
  <c r="A8943" i="19" s="1"/>
  <c r="D8943" i="19"/>
  <c r="E8943" i="19"/>
  <c r="F8943" i="19" s="1"/>
  <c r="B8944" i="19"/>
  <c r="C8944" i="19"/>
  <c r="A8944" i="19" s="1"/>
  <c r="D8944" i="19"/>
  <c r="E8944" i="19"/>
  <c r="F8944" i="19" s="1"/>
  <c r="B8945" i="19"/>
  <c r="C8945" i="19"/>
  <c r="A8945" i="19" s="1"/>
  <c r="D8945" i="19"/>
  <c r="E8945" i="19"/>
  <c r="F8945" i="19" s="1"/>
  <c r="B8946" i="19"/>
  <c r="C8946" i="19"/>
  <c r="D8946" i="19"/>
  <c r="E8946" i="19"/>
  <c r="F8946" i="19" s="1"/>
  <c r="A8947" i="19"/>
  <c r="B8947" i="19"/>
  <c r="C8947" i="19"/>
  <c r="D8947" i="19"/>
  <c r="E8947" i="19"/>
  <c r="F8947" i="19" s="1"/>
  <c r="A8948" i="19"/>
  <c r="B8948" i="19"/>
  <c r="C8948" i="19"/>
  <c r="D8948" i="19"/>
  <c r="E8948" i="19"/>
  <c r="F8948" i="19" s="1"/>
  <c r="B8949" i="19"/>
  <c r="C8949" i="19"/>
  <c r="A8949" i="19" s="1"/>
  <c r="D8949" i="19"/>
  <c r="E8949" i="19"/>
  <c r="F8949" i="19" s="1"/>
  <c r="B8950" i="19"/>
  <c r="C8950" i="19"/>
  <c r="A8950" i="19" s="1"/>
  <c r="D8950" i="19"/>
  <c r="E8950" i="19"/>
  <c r="F8950" i="19" s="1"/>
  <c r="B8951" i="19"/>
  <c r="C8951" i="19"/>
  <c r="A8951" i="19" s="1"/>
  <c r="D8951" i="19"/>
  <c r="E8951" i="19"/>
  <c r="F8951" i="19" s="1"/>
  <c r="B8952" i="19"/>
  <c r="C8952" i="19"/>
  <c r="A8952" i="19" s="1"/>
  <c r="D8952" i="19"/>
  <c r="E8952" i="19"/>
  <c r="F8952" i="19"/>
  <c r="B8953" i="19"/>
  <c r="C8953" i="19"/>
  <c r="A8953" i="19" s="1"/>
  <c r="D8953" i="19"/>
  <c r="E8953" i="19"/>
  <c r="F8953" i="19" s="1"/>
  <c r="B8954" i="19"/>
  <c r="C8954" i="19"/>
  <c r="A8954" i="19" s="1"/>
  <c r="D8954" i="19"/>
  <c r="E8954" i="19"/>
  <c r="F8954" i="19" s="1"/>
  <c r="B8955" i="19"/>
  <c r="C8955" i="19"/>
  <c r="A8955" i="19" s="1"/>
  <c r="D8955" i="19"/>
  <c r="E8955" i="19"/>
  <c r="F8955" i="19" s="1"/>
  <c r="A8956" i="19"/>
  <c r="B8956" i="19"/>
  <c r="C8956" i="19"/>
  <c r="D8956" i="19"/>
  <c r="E8956" i="19"/>
  <c r="F8956" i="19"/>
  <c r="B8957" i="19"/>
  <c r="C8957" i="19"/>
  <c r="A8957" i="19" s="1"/>
  <c r="D8957" i="19"/>
  <c r="E8957" i="19"/>
  <c r="F8957" i="19" s="1"/>
  <c r="B8958" i="19"/>
  <c r="C8958" i="19"/>
  <c r="A8958" i="19" s="1"/>
  <c r="D8958" i="19"/>
  <c r="E8958" i="19"/>
  <c r="F8958" i="19" s="1"/>
  <c r="A8959" i="19"/>
  <c r="B8959" i="19"/>
  <c r="C8959" i="19"/>
  <c r="D8959" i="19"/>
  <c r="E8959" i="19"/>
  <c r="F8959" i="19" s="1"/>
  <c r="A8960" i="19"/>
  <c r="B8960" i="19"/>
  <c r="C8960" i="19"/>
  <c r="D8960" i="19"/>
  <c r="E8960" i="19"/>
  <c r="F8960" i="19" s="1"/>
  <c r="B8961" i="19"/>
  <c r="C8961" i="19"/>
  <c r="A8961" i="19" s="1"/>
  <c r="D8961" i="19"/>
  <c r="E8961" i="19"/>
  <c r="F8961" i="19" s="1"/>
  <c r="A8962" i="19"/>
  <c r="B8962" i="19"/>
  <c r="C8962" i="19"/>
  <c r="D8962" i="19"/>
  <c r="E8962" i="19"/>
  <c r="F8962" i="19" s="1"/>
  <c r="B8963" i="19"/>
  <c r="C8963" i="19"/>
  <c r="D8963" i="19"/>
  <c r="A8963" i="19" s="1"/>
  <c r="E8963" i="19"/>
  <c r="F8963" i="19" s="1"/>
  <c r="A8964" i="19"/>
  <c r="B8964" i="19"/>
  <c r="C8964" i="19"/>
  <c r="D8964" i="19"/>
  <c r="E8964" i="19"/>
  <c r="F8964" i="19" s="1"/>
  <c r="A8965" i="19"/>
  <c r="B8965" i="19"/>
  <c r="C8965" i="19"/>
  <c r="D8965" i="19"/>
  <c r="E8965" i="19"/>
  <c r="F8965" i="19" s="1"/>
  <c r="B8966" i="19"/>
  <c r="A8966" i="19" s="1"/>
  <c r="C8966" i="19"/>
  <c r="D8966" i="19"/>
  <c r="E8966" i="19"/>
  <c r="F8966" i="19" s="1"/>
  <c r="A8967" i="19"/>
  <c r="B8967" i="19"/>
  <c r="C8967" i="19"/>
  <c r="D8967" i="19"/>
  <c r="E8967" i="19"/>
  <c r="F8967" i="19" s="1"/>
  <c r="B8968" i="19"/>
  <c r="C8968" i="19"/>
  <c r="A8968" i="19" s="1"/>
  <c r="D8968" i="19"/>
  <c r="E8968" i="19"/>
  <c r="F8968" i="19" s="1"/>
  <c r="A8969" i="19"/>
  <c r="B8969" i="19"/>
  <c r="C8969" i="19"/>
  <c r="D8969" i="19"/>
  <c r="E8969" i="19"/>
  <c r="F8969" i="19" s="1"/>
  <c r="B8970" i="19"/>
  <c r="A8970" i="19" s="1"/>
  <c r="C8970" i="19"/>
  <c r="D8970" i="19"/>
  <c r="E8970" i="19"/>
  <c r="F8970" i="19" s="1"/>
  <c r="B8971" i="19"/>
  <c r="C8971" i="19"/>
  <c r="D8971" i="19"/>
  <c r="E8971" i="19"/>
  <c r="F8971" i="19" s="1"/>
  <c r="B8972" i="19"/>
  <c r="C8972" i="19"/>
  <c r="A8972" i="19" s="1"/>
  <c r="D8972" i="19"/>
  <c r="E8972" i="19"/>
  <c r="F8972" i="19" s="1"/>
  <c r="A8973" i="19"/>
  <c r="B8973" i="19"/>
  <c r="C8973" i="19"/>
  <c r="D8973" i="19"/>
  <c r="E8973" i="19"/>
  <c r="F8973" i="19" s="1"/>
  <c r="B8974" i="19"/>
  <c r="C8974" i="19"/>
  <c r="D8974" i="19"/>
  <c r="E8974" i="19"/>
  <c r="F8974" i="19" s="1"/>
  <c r="B8975" i="19"/>
  <c r="C8975" i="19"/>
  <c r="A8975" i="19" s="1"/>
  <c r="D8975" i="19"/>
  <c r="E8975" i="19"/>
  <c r="F8975" i="19" s="1"/>
  <c r="A8976" i="19"/>
  <c r="B8976" i="19"/>
  <c r="C8976" i="19"/>
  <c r="D8976" i="19"/>
  <c r="E8976" i="19"/>
  <c r="F8976" i="19"/>
  <c r="B8977" i="19"/>
  <c r="C8977" i="19"/>
  <c r="A8977" i="19" s="1"/>
  <c r="D8977" i="19"/>
  <c r="E8977" i="19"/>
  <c r="F8977" i="19" s="1"/>
  <c r="B8978" i="19"/>
  <c r="C8978" i="19"/>
  <c r="D8978" i="19"/>
  <c r="E8978" i="19"/>
  <c r="F8978" i="19" s="1"/>
  <c r="A8979" i="19"/>
  <c r="B8979" i="19"/>
  <c r="C8979" i="19"/>
  <c r="D8979" i="19"/>
  <c r="E8979" i="19"/>
  <c r="F8979" i="19" s="1"/>
  <c r="B8980" i="19"/>
  <c r="C8980" i="19"/>
  <c r="A8980" i="19" s="1"/>
  <c r="D8980" i="19"/>
  <c r="E8980" i="19"/>
  <c r="F8980" i="19" s="1"/>
  <c r="B8981" i="19"/>
  <c r="C8981" i="19"/>
  <c r="A8981" i="19" s="1"/>
  <c r="D8981" i="19"/>
  <c r="E8981" i="19"/>
  <c r="F8981" i="19" s="1"/>
  <c r="B8982" i="19"/>
  <c r="A8982" i="19" s="1"/>
  <c r="C8982" i="19"/>
  <c r="D8982" i="19"/>
  <c r="E8982" i="19"/>
  <c r="F8982" i="19" s="1"/>
  <c r="B8983" i="19"/>
  <c r="C8983" i="19"/>
  <c r="A8983" i="19" s="1"/>
  <c r="D8983" i="19"/>
  <c r="E8983" i="19"/>
  <c r="F8983" i="19" s="1"/>
  <c r="B8984" i="19"/>
  <c r="C8984" i="19"/>
  <c r="A8984" i="19" s="1"/>
  <c r="D8984" i="19"/>
  <c r="E8984" i="19"/>
  <c r="F8984" i="19"/>
  <c r="A8985" i="19"/>
  <c r="B8985" i="19"/>
  <c r="C8985" i="19"/>
  <c r="D8985" i="19"/>
  <c r="E8985" i="19"/>
  <c r="F8985" i="19" s="1"/>
  <c r="B8986" i="19"/>
  <c r="C8986" i="19"/>
  <c r="A8986" i="19" s="1"/>
  <c r="D8986" i="19"/>
  <c r="E8986" i="19"/>
  <c r="F8986" i="19" s="1"/>
  <c r="B8987" i="19"/>
  <c r="C8987" i="19"/>
  <c r="A8987" i="19" s="1"/>
  <c r="D8987" i="19"/>
  <c r="E8987" i="19"/>
  <c r="F8987" i="19" s="1"/>
  <c r="B8988" i="19"/>
  <c r="C8988" i="19"/>
  <c r="A8988" i="19" s="1"/>
  <c r="D8988" i="19"/>
  <c r="E8988" i="19"/>
  <c r="F8988" i="19"/>
  <c r="B8989" i="19"/>
  <c r="C8989" i="19"/>
  <c r="A8989" i="19" s="1"/>
  <c r="D8989" i="19"/>
  <c r="E8989" i="19"/>
  <c r="F8989" i="19" s="1"/>
  <c r="B8990" i="19"/>
  <c r="C8990" i="19"/>
  <c r="A8990" i="19" s="1"/>
  <c r="D8990" i="19"/>
  <c r="E8990" i="19"/>
  <c r="F8990" i="19" s="1"/>
  <c r="B8991" i="19"/>
  <c r="C8991" i="19"/>
  <c r="A8991" i="19" s="1"/>
  <c r="D8991" i="19"/>
  <c r="E8991" i="19"/>
  <c r="F8991" i="19" s="1"/>
  <c r="A8992" i="19"/>
  <c r="B8992" i="19"/>
  <c r="C8992" i="19"/>
  <c r="D8992" i="19"/>
  <c r="E8992" i="19"/>
  <c r="F8992" i="19"/>
  <c r="B8993" i="19"/>
  <c r="C8993" i="19"/>
  <c r="A8993" i="19" s="1"/>
  <c r="D8993" i="19"/>
  <c r="E8993" i="19"/>
  <c r="F8993" i="19" s="1"/>
  <c r="B8994" i="19"/>
  <c r="A8994" i="19" s="1"/>
  <c r="C8994" i="19"/>
  <c r="D8994" i="19"/>
  <c r="E8994" i="19"/>
  <c r="F8994" i="19" s="1"/>
  <c r="B8995" i="19"/>
  <c r="C8995" i="19"/>
  <c r="D8995" i="19"/>
  <c r="A8995" i="19" s="1"/>
  <c r="E8995" i="19"/>
  <c r="F8995" i="19" s="1"/>
  <c r="A8996" i="19"/>
  <c r="B8996" i="19"/>
  <c r="C8996" i="19"/>
  <c r="D8996" i="19"/>
  <c r="E8996" i="19"/>
  <c r="F8996" i="19" s="1"/>
  <c r="B8997" i="19"/>
  <c r="C8997" i="19"/>
  <c r="A8997" i="19" s="1"/>
  <c r="D8997" i="19"/>
  <c r="E8997" i="19"/>
  <c r="F8997" i="19" s="1"/>
  <c r="B8998" i="19"/>
  <c r="A8998" i="19" s="1"/>
  <c r="C8998" i="19"/>
  <c r="D8998" i="19"/>
  <c r="E8998" i="19"/>
  <c r="F8998" i="19" s="1"/>
  <c r="A8999" i="19"/>
  <c r="B8999" i="19"/>
  <c r="C8999" i="19"/>
  <c r="D8999" i="19"/>
  <c r="E8999" i="19"/>
  <c r="F8999" i="19" s="1"/>
  <c r="B9000" i="19"/>
  <c r="C9000" i="19"/>
  <c r="A9000" i="19" s="1"/>
  <c r="D9000" i="19"/>
  <c r="E9000" i="19"/>
  <c r="F9000" i="19" s="1"/>
  <c r="A9001" i="19"/>
  <c r="B9001" i="19"/>
  <c r="C9001" i="19"/>
  <c r="D9001" i="19"/>
  <c r="E9001" i="19"/>
  <c r="F9001" i="19" s="1"/>
  <c r="B9002" i="19"/>
  <c r="A9002" i="19" s="1"/>
  <c r="C9002" i="19"/>
  <c r="D9002" i="19"/>
  <c r="E9002" i="19"/>
  <c r="F9002" i="19" s="1"/>
  <c r="B9003" i="19"/>
  <c r="C9003" i="19"/>
  <c r="A9003" i="19" s="1"/>
  <c r="D9003" i="19"/>
  <c r="E9003" i="19"/>
  <c r="F9003" i="19" s="1"/>
  <c r="B9004" i="19"/>
  <c r="C9004" i="19"/>
  <c r="A9004" i="19" s="1"/>
  <c r="D9004" i="19"/>
  <c r="E9004" i="19"/>
  <c r="F9004" i="19" s="1"/>
  <c r="A9005" i="19"/>
  <c r="B9005" i="19"/>
  <c r="C9005" i="19"/>
  <c r="D9005" i="19"/>
  <c r="E9005" i="19"/>
  <c r="F9005" i="19" s="1"/>
  <c r="B9006" i="19"/>
  <c r="A9006" i="19" s="1"/>
  <c r="C9006" i="19"/>
  <c r="D9006" i="19"/>
  <c r="E9006" i="19"/>
  <c r="F9006" i="19" s="1"/>
  <c r="B9007" i="19"/>
  <c r="C9007" i="19"/>
  <c r="A9007" i="19" s="1"/>
  <c r="D9007" i="19"/>
  <c r="E9007" i="19"/>
  <c r="F9007" i="19" s="1"/>
  <c r="A9008" i="19"/>
  <c r="B9008" i="19"/>
  <c r="C9008" i="19"/>
  <c r="D9008" i="19"/>
  <c r="E9008" i="19"/>
  <c r="F9008" i="19"/>
  <c r="B9009" i="19"/>
  <c r="C9009" i="19"/>
  <c r="A9009" i="19" s="1"/>
  <c r="D9009" i="19"/>
  <c r="E9009" i="19"/>
  <c r="F9009" i="19" s="1"/>
  <c r="B9010" i="19"/>
  <c r="C9010" i="19"/>
  <c r="D9010" i="19"/>
  <c r="E9010" i="19"/>
  <c r="F9010" i="19" s="1"/>
  <c r="B9011" i="19"/>
  <c r="C9011" i="19"/>
  <c r="A9011" i="19" s="1"/>
  <c r="D9011" i="19"/>
  <c r="E9011" i="19"/>
  <c r="F9011" i="19" s="1"/>
  <c r="B9012" i="19"/>
  <c r="C9012" i="19"/>
  <c r="A9012" i="19" s="1"/>
  <c r="D9012" i="19"/>
  <c r="E9012" i="19"/>
  <c r="F9012" i="19"/>
  <c r="B9013" i="19"/>
  <c r="C9013" i="19"/>
  <c r="A9013" i="19" s="1"/>
  <c r="D9013" i="19"/>
  <c r="E9013" i="19"/>
  <c r="F9013" i="19" s="1"/>
  <c r="B9014" i="19"/>
  <c r="A9014" i="19" s="1"/>
  <c r="C9014" i="19"/>
  <c r="D9014" i="19"/>
  <c r="E9014" i="19"/>
  <c r="F9014" i="19" s="1"/>
  <c r="B9015" i="19"/>
  <c r="C9015" i="19"/>
  <c r="D9015" i="19"/>
  <c r="A9015" i="19" s="1"/>
  <c r="E9015" i="19"/>
  <c r="F9015" i="19" s="1"/>
  <c r="A9016" i="19"/>
  <c r="B9016" i="19"/>
  <c r="C9016" i="19"/>
  <c r="D9016" i="19"/>
  <c r="E9016" i="19"/>
  <c r="F9016" i="19"/>
  <c r="B9017" i="19"/>
  <c r="C9017" i="19"/>
  <c r="A9017" i="19" s="1"/>
  <c r="D9017" i="19"/>
  <c r="E9017" i="19"/>
  <c r="F9017" i="19" s="1"/>
  <c r="A9018" i="19"/>
  <c r="B9018" i="19"/>
  <c r="C9018" i="19"/>
  <c r="D9018" i="19"/>
  <c r="E9018" i="19"/>
  <c r="F9018" i="19" s="1"/>
  <c r="A9019" i="19"/>
  <c r="B9019" i="19"/>
  <c r="C9019" i="19"/>
  <c r="D9019" i="19"/>
  <c r="E9019" i="19"/>
  <c r="F9019" i="19" s="1"/>
  <c r="B9020" i="19"/>
  <c r="C9020" i="19"/>
  <c r="A9020" i="19" s="1"/>
  <c r="D9020" i="19"/>
  <c r="E9020" i="19"/>
  <c r="F9020" i="19"/>
  <c r="A9021" i="19"/>
  <c r="B9021" i="19"/>
  <c r="C9021" i="19"/>
  <c r="D9021" i="19"/>
  <c r="E9021" i="19"/>
  <c r="F9021" i="19" s="1"/>
  <c r="A9022" i="19"/>
  <c r="B9022" i="19"/>
  <c r="C9022" i="19"/>
  <c r="D9022" i="19"/>
  <c r="E9022" i="19"/>
  <c r="F9022" i="19" s="1"/>
  <c r="B9023" i="19"/>
  <c r="C9023" i="19"/>
  <c r="A9023" i="19" s="1"/>
  <c r="D9023" i="19"/>
  <c r="E9023" i="19"/>
  <c r="F9023" i="19" s="1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 s="1"/>
  <c r="B9026" i="19"/>
  <c r="A9026" i="19" s="1"/>
  <c r="C9026" i="19"/>
  <c r="D9026" i="19"/>
  <c r="E9026" i="19"/>
  <c r="F9026" i="19" s="1"/>
  <c r="A9027" i="19"/>
  <c r="B9027" i="19"/>
  <c r="C9027" i="19"/>
  <c r="D9027" i="19"/>
  <c r="E9027" i="19"/>
  <c r="F9027" i="19" s="1"/>
  <c r="A9028" i="19"/>
  <c r="B9028" i="19"/>
  <c r="C9028" i="19"/>
  <c r="D9028" i="19"/>
  <c r="E9028" i="19"/>
  <c r="F9028" i="19" s="1"/>
  <c r="B9029" i="19"/>
  <c r="C9029" i="19"/>
  <c r="A9029" i="19" s="1"/>
  <c r="D9029" i="19"/>
  <c r="E9029" i="19"/>
  <c r="F9029" i="19" s="1"/>
  <c r="A9030" i="19"/>
  <c r="B9030" i="19"/>
  <c r="C9030" i="19"/>
  <c r="D9030" i="19"/>
  <c r="E9030" i="19"/>
  <c r="F9030" i="19" s="1"/>
  <c r="B9031" i="19"/>
  <c r="C9031" i="19"/>
  <c r="D9031" i="19"/>
  <c r="A9031" i="19" s="1"/>
  <c r="E9031" i="19"/>
  <c r="F9031" i="19" s="1"/>
  <c r="B9032" i="19"/>
  <c r="C9032" i="19"/>
  <c r="A9032" i="19" s="1"/>
  <c r="D9032" i="19"/>
  <c r="E9032" i="19"/>
  <c r="F9032" i="19" s="1"/>
  <c r="A9033" i="19"/>
  <c r="B9033" i="19"/>
  <c r="C9033" i="19"/>
  <c r="D9033" i="19"/>
  <c r="E9033" i="19"/>
  <c r="F9033" i="19" s="1"/>
  <c r="A9034" i="19"/>
  <c r="B9034" i="19"/>
  <c r="C9034" i="19"/>
  <c r="D9034" i="19"/>
  <c r="E9034" i="19"/>
  <c r="F9034" i="19" s="1"/>
  <c r="B9035" i="19"/>
  <c r="C9035" i="19"/>
  <c r="A9035" i="19" s="1"/>
  <c r="D9035" i="19"/>
  <c r="E9035" i="19"/>
  <c r="F9035" i="19" s="1"/>
  <c r="B9036" i="19"/>
  <c r="C9036" i="19"/>
  <c r="A9036" i="19" s="1"/>
  <c r="D9036" i="19"/>
  <c r="E9036" i="19"/>
  <c r="F9036" i="19"/>
  <c r="A9037" i="19"/>
  <c r="B9037" i="19"/>
  <c r="C9037" i="19"/>
  <c r="D9037" i="19"/>
  <c r="E9037" i="19"/>
  <c r="F9037" i="19" s="1"/>
  <c r="B9038" i="19"/>
  <c r="C9038" i="19"/>
  <c r="D9038" i="19"/>
  <c r="E9038" i="19"/>
  <c r="F9038" i="19" s="1"/>
  <c r="B9039" i="19"/>
  <c r="C9039" i="19"/>
  <c r="A9039" i="19" s="1"/>
  <c r="D9039" i="19"/>
  <c r="E9039" i="19"/>
  <c r="F9039" i="19" s="1"/>
  <c r="B9040" i="19"/>
  <c r="C9040" i="19"/>
  <c r="A9040" i="19" s="1"/>
  <c r="D9040" i="19"/>
  <c r="E9040" i="19"/>
  <c r="F9040" i="19"/>
  <c r="B9041" i="19"/>
  <c r="C9041" i="19"/>
  <c r="A9041" i="19" s="1"/>
  <c r="D9041" i="19"/>
  <c r="E9041" i="19"/>
  <c r="F9041" i="19" s="1"/>
  <c r="B9042" i="19"/>
  <c r="A9042" i="19" s="1"/>
  <c r="C9042" i="19"/>
  <c r="D9042" i="19"/>
  <c r="E9042" i="19"/>
  <c r="F9042" i="19" s="1"/>
  <c r="B9043" i="19"/>
  <c r="C9043" i="19"/>
  <c r="A9043" i="19" s="1"/>
  <c r="D9043" i="19"/>
  <c r="E9043" i="19"/>
  <c r="F9043" i="19" s="1"/>
  <c r="B9044" i="19"/>
  <c r="C9044" i="19"/>
  <c r="A9044" i="19" s="1"/>
  <c r="D9044" i="19"/>
  <c r="E9044" i="19"/>
  <c r="F9044" i="19"/>
  <c r="B9045" i="19"/>
  <c r="C9045" i="19"/>
  <c r="A9045" i="19" s="1"/>
  <c r="D9045" i="19"/>
  <c r="E9045" i="19"/>
  <c r="F9045" i="19" s="1"/>
  <c r="B9046" i="19"/>
  <c r="C9046" i="19"/>
  <c r="A9046" i="19" s="1"/>
  <c r="D9046" i="19"/>
  <c r="E9046" i="19"/>
  <c r="F9046" i="19" s="1"/>
  <c r="A9047" i="19"/>
  <c r="B9047" i="19"/>
  <c r="C9047" i="19"/>
  <c r="D9047" i="19"/>
  <c r="E9047" i="19"/>
  <c r="F9047" i="19" s="1"/>
  <c r="B9048" i="19"/>
  <c r="C9048" i="19"/>
  <c r="A9048" i="19" s="1"/>
  <c r="D9048" i="19"/>
  <c r="E9048" i="19"/>
  <c r="F9048" i="19"/>
  <c r="B9049" i="19"/>
  <c r="C9049" i="19"/>
  <c r="A9049" i="19" s="1"/>
  <c r="D9049" i="19"/>
  <c r="E9049" i="19"/>
  <c r="F9049" i="19" s="1"/>
  <c r="A9050" i="19"/>
  <c r="B9050" i="19"/>
  <c r="C9050" i="19"/>
  <c r="D9050" i="19"/>
  <c r="E9050" i="19"/>
  <c r="F9050" i="19" s="1"/>
  <c r="B9051" i="19"/>
  <c r="C9051" i="19"/>
  <c r="A9051" i="19" s="1"/>
  <c r="D9051" i="19"/>
  <c r="E9051" i="19"/>
  <c r="F9051" i="19" s="1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 s="1"/>
  <c r="B9054" i="19"/>
  <c r="C9054" i="19"/>
  <c r="A9054" i="19" s="1"/>
  <c r="D9054" i="19"/>
  <c r="E9054" i="19"/>
  <c r="F9054" i="19" s="1"/>
  <c r="B9055" i="19"/>
  <c r="C9055" i="19"/>
  <c r="D9055" i="19"/>
  <c r="A9055" i="19" s="1"/>
  <c r="E9055" i="19"/>
  <c r="F9055" i="19" s="1"/>
  <c r="A9056" i="19"/>
  <c r="B9056" i="19"/>
  <c r="C9056" i="19"/>
  <c r="D9056" i="19"/>
  <c r="E9056" i="19"/>
  <c r="F9056" i="19" s="1"/>
  <c r="B9057" i="19"/>
  <c r="C9057" i="19"/>
  <c r="A9057" i="19" s="1"/>
  <c r="D9057" i="19"/>
  <c r="E9057" i="19"/>
  <c r="F9057" i="19" s="1"/>
  <c r="B9058" i="19"/>
  <c r="A9058" i="19" s="1"/>
  <c r="C9058" i="19"/>
  <c r="D9058" i="19"/>
  <c r="E9058" i="19"/>
  <c r="F9058" i="19" s="1"/>
  <c r="A9059" i="19"/>
  <c r="B9059" i="19"/>
  <c r="C9059" i="19"/>
  <c r="D9059" i="19"/>
  <c r="E9059" i="19"/>
  <c r="F9059" i="19" s="1"/>
  <c r="A9060" i="19"/>
  <c r="B9060" i="19"/>
  <c r="C9060" i="19"/>
  <c r="D9060" i="19"/>
  <c r="E9060" i="19"/>
  <c r="F9060" i="19" s="1"/>
  <c r="B9061" i="19"/>
  <c r="C9061" i="19"/>
  <c r="A9061" i="19" s="1"/>
  <c r="D9061" i="19"/>
  <c r="E9061" i="19"/>
  <c r="F9061" i="19" s="1"/>
  <c r="B9062" i="19"/>
  <c r="A9062" i="19" s="1"/>
  <c r="C9062" i="19"/>
  <c r="D9062" i="19"/>
  <c r="E9062" i="19"/>
  <c r="F9062" i="19" s="1"/>
  <c r="B9063" i="19"/>
  <c r="C9063" i="19"/>
  <c r="D9063" i="19"/>
  <c r="A9063" i="19" s="1"/>
  <c r="E9063" i="19"/>
  <c r="F9063" i="19" s="1"/>
  <c r="A9064" i="19"/>
  <c r="B9064" i="19"/>
  <c r="C9064" i="19"/>
  <c r="D9064" i="19"/>
  <c r="E9064" i="19"/>
  <c r="F9064" i="19" s="1"/>
  <c r="B9065" i="19"/>
  <c r="C9065" i="19"/>
  <c r="A9065" i="19" s="1"/>
  <c r="D9065" i="19"/>
  <c r="E9065" i="19"/>
  <c r="F9065" i="19" s="1"/>
  <c r="B9066" i="19"/>
  <c r="A9066" i="19" s="1"/>
  <c r="C9066" i="19"/>
  <c r="D9066" i="19"/>
  <c r="E9066" i="19"/>
  <c r="F9066" i="19" s="1"/>
  <c r="A9067" i="19"/>
  <c r="B9067" i="19"/>
  <c r="C9067" i="19"/>
  <c r="D9067" i="19"/>
  <c r="E9067" i="19"/>
  <c r="F9067" i="19" s="1"/>
  <c r="B9068" i="19"/>
  <c r="C9068" i="19"/>
  <c r="A9068" i="19" s="1"/>
  <c r="D9068" i="19"/>
  <c r="E9068" i="19"/>
  <c r="F9068" i="19"/>
  <c r="A9069" i="19"/>
  <c r="B9069" i="19"/>
  <c r="C9069" i="19"/>
  <c r="D9069" i="19"/>
  <c r="E9069" i="19"/>
  <c r="F9069" i="19" s="1"/>
  <c r="B9070" i="19"/>
  <c r="A9070" i="19" s="1"/>
  <c r="C9070" i="19"/>
  <c r="D9070" i="19"/>
  <c r="E9070" i="19"/>
  <c r="F9070" i="19" s="1"/>
  <c r="B9071" i="19"/>
  <c r="C9071" i="19"/>
  <c r="D9071" i="19"/>
  <c r="E9071" i="19"/>
  <c r="F9071" i="19" s="1"/>
  <c r="A9072" i="19"/>
  <c r="B9072" i="19"/>
  <c r="C9072" i="19"/>
  <c r="D9072" i="19"/>
  <c r="E9072" i="19"/>
  <c r="F9072" i="19" s="1"/>
  <c r="B9073" i="19"/>
  <c r="C9073" i="19"/>
  <c r="A9073" i="19" s="1"/>
  <c r="D9073" i="19"/>
  <c r="E9073" i="19"/>
  <c r="F9073" i="19" s="1"/>
  <c r="B9074" i="19"/>
  <c r="C9074" i="19"/>
  <c r="D9074" i="19"/>
  <c r="E9074" i="19"/>
  <c r="F9074" i="19" s="1"/>
  <c r="B9075" i="19"/>
  <c r="C9075" i="19"/>
  <c r="A9075" i="19" s="1"/>
  <c r="D9075" i="19"/>
  <c r="E9075" i="19"/>
  <c r="F9075" i="19" s="1"/>
  <c r="B9076" i="19"/>
  <c r="C9076" i="19"/>
  <c r="A9076" i="19" s="1"/>
  <c r="D9076" i="19"/>
  <c r="E9076" i="19"/>
  <c r="F9076" i="19"/>
  <c r="B9077" i="19"/>
  <c r="C9077" i="19"/>
  <c r="A9077" i="19" s="1"/>
  <c r="D9077" i="19"/>
  <c r="E9077" i="19"/>
  <c r="F9077" i="19" s="1"/>
  <c r="B9078" i="19"/>
  <c r="A9078" i="19" s="1"/>
  <c r="C9078" i="19"/>
  <c r="D9078" i="19"/>
  <c r="E9078" i="19"/>
  <c r="F9078" i="19" s="1"/>
  <c r="B9079" i="19"/>
  <c r="C9079" i="19"/>
  <c r="D9079" i="19"/>
  <c r="A9079" i="19" s="1"/>
  <c r="E9079" i="19"/>
  <c r="F9079" i="19" s="1"/>
  <c r="A9080" i="19"/>
  <c r="B9080" i="19"/>
  <c r="C9080" i="19"/>
  <c r="D9080" i="19"/>
  <c r="E9080" i="19"/>
  <c r="F9080" i="19" s="1"/>
  <c r="B9081" i="19"/>
  <c r="C9081" i="19"/>
  <c r="A9081" i="19" s="1"/>
  <c r="D9081" i="19"/>
  <c r="E9081" i="19"/>
  <c r="F9081" i="19" s="1"/>
  <c r="B9082" i="19"/>
  <c r="A9082" i="19" s="1"/>
  <c r="C9082" i="19"/>
  <c r="D9082" i="19"/>
  <c r="E9082" i="19"/>
  <c r="F9082" i="19" s="1"/>
  <c r="A9083" i="19"/>
  <c r="B9083" i="19"/>
  <c r="C9083" i="19"/>
  <c r="D9083" i="19"/>
  <c r="E9083" i="19"/>
  <c r="F9083" i="19" s="1"/>
  <c r="B9084" i="19"/>
  <c r="C9084" i="19"/>
  <c r="A9084" i="19" s="1"/>
  <c r="D9084" i="19"/>
  <c r="E9084" i="19"/>
  <c r="F9084" i="19"/>
  <c r="A9085" i="19"/>
  <c r="B9085" i="19"/>
  <c r="C9085" i="19"/>
  <c r="D9085" i="19"/>
  <c r="E9085" i="19"/>
  <c r="F9085" i="19" s="1"/>
  <c r="A9086" i="19"/>
  <c r="B9086" i="19"/>
  <c r="C9086" i="19"/>
  <c r="D9086" i="19"/>
  <c r="E9086" i="19"/>
  <c r="F9086" i="19" s="1"/>
  <c r="B9087" i="19"/>
  <c r="C9087" i="19"/>
  <c r="A9087" i="19" s="1"/>
  <c r="D9087" i="19"/>
  <c r="E9087" i="19"/>
  <c r="F9087" i="19" s="1"/>
  <c r="B9088" i="19"/>
  <c r="C9088" i="19"/>
  <c r="A9088" i="19" s="1"/>
  <c r="D9088" i="19"/>
  <c r="E9088" i="19"/>
  <c r="F9088" i="19"/>
  <c r="A9089" i="19"/>
  <c r="B9089" i="19"/>
  <c r="C9089" i="19"/>
  <c r="D9089" i="19"/>
  <c r="E9089" i="19"/>
  <c r="F9089" i="19" s="1"/>
  <c r="B9090" i="19"/>
  <c r="A9090" i="19" s="1"/>
  <c r="C9090" i="19"/>
  <c r="D9090" i="19"/>
  <c r="E9090" i="19"/>
  <c r="F9090" i="19" s="1"/>
  <c r="B9091" i="19"/>
  <c r="C9091" i="19"/>
  <c r="A9091" i="19" s="1"/>
  <c r="D9091" i="19"/>
  <c r="E9091" i="19"/>
  <c r="F9091" i="19" s="1"/>
  <c r="A9092" i="19"/>
  <c r="B9092" i="19"/>
  <c r="C9092" i="19"/>
  <c r="D9092" i="19"/>
  <c r="E9092" i="19"/>
  <c r="F9092" i="19"/>
  <c r="B9093" i="19"/>
  <c r="C9093" i="19"/>
  <c r="A9093" i="19" s="1"/>
  <c r="D9093" i="19"/>
  <c r="E9093" i="19"/>
  <c r="F9093" i="19" s="1"/>
  <c r="B9094" i="19"/>
  <c r="C9094" i="19"/>
  <c r="A9094" i="19" s="1"/>
  <c r="D9094" i="19"/>
  <c r="E9094" i="19"/>
  <c r="F9094" i="19" s="1"/>
  <c r="A9095" i="19"/>
  <c r="B9095" i="19"/>
  <c r="C9095" i="19"/>
  <c r="D9095" i="19"/>
  <c r="E9095" i="19"/>
  <c r="F9095" i="19" s="1"/>
  <c r="B9096" i="19"/>
  <c r="C9096" i="19"/>
  <c r="A9096" i="19" s="1"/>
  <c r="D9096" i="19"/>
  <c r="E9096" i="19"/>
  <c r="F9096" i="19" s="1"/>
  <c r="A9097" i="19"/>
  <c r="B9097" i="19"/>
  <c r="C9097" i="19"/>
  <c r="D9097" i="19"/>
  <c r="E9097" i="19"/>
  <c r="F9097" i="19" s="1"/>
  <c r="B9098" i="19"/>
  <c r="A9098" i="19" s="1"/>
  <c r="C9098" i="19"/>
  <c r="D9098" i="19"/>
  <c r="E9098" i="19"/>
  <c r="F9098" i="19" s="1"/>
  <c r="B9099" i="19"/>
  <c r="C9099" i="19"/>
  <c r="D9099" i="19"/>
  <c r="A9099" i="19" s="1"/>
  <c r="E9099" i="19"/>
  <c r="F9099" i="19" s="1"/>
  <c r="B9100" i="19"/>
  <c r="C9100" i="19"/>
  <c r="A9100" i="19" s="1"/>
  <c r="D9100" i="19"/>
  <c r="E9100" i="19"/>
  <c r="F9100" i="19"/>
  <c r="A9101" i="19"/>
  <c r="B9101" i="19"/>
  <c r="C9101" i="19"/>
  <c r="D9101" i="19"/>
  <c r="E9101" i="19"/>
  <c r="F9101" i="19" s="1"/>
  <c r="B9102" i="19"/>
  <c r="C9102" i="19"/>
  <c r="A9102" i="19" s="1"/>
  <c r="D9102" i="19"/>
  <c r="E9102" i="19"/>
  <c r="F9102" i="19" s="1"/>
  <c r="B9103" i="19"/>
  <c r="C9103" i="19"/>
  <c r="D9103" i="19"/>
  <c r="E9103" i="19"/>
  <c r="F9103" i="19" s="1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 s="1"/>
  <c r="B9106" i="19"/>
  <c r="C9106" i="19"/>
  <c r="D9106" i="19"/>
  <c r="E9106" i="19"/>
  <c r="F9106" i="19" s="1"/>
  <c r="B9107" i="19"/>
  <c r="C9107" i="19"/>
  <c r="A9107" i="19" s="1"/>
  <c r="D9107" i="19"/>
  <c r="E9107" i="19"/>
  <c r="F9107" i="19" s="1"/>
  <c r="B9108" i="19"/>
  <c r="C9108" i="19"/>
  <c r="A9108" i="19" s="1"/>
  <c r="D9108" i="19"/>
  <c r="E9108" i="19"/>
  <c r="F9108" i="19"/>
  <c r="B9109" i="19"/>
  <c r="C9109" i="19"/>
  <c r="A9109" i="19" s="1"/>
  <c r="D9109" i="19"/>
  <c r="E9109" i="19"/>
  <c r="F9109" i="19" s="1"/>
  <c r="A9110" i="19"/>
  <c r="B9110" i="19"/>
  <c r="C9110" i="19"/>
  <c r="D9110" i="19"/>
  <c r="E9110" i="19"/>
  <c r="F9110" i="19" s="1"/>
  <c r="B9111" i="19"/>
  <c r="C9111" i="19"/>
  <c r="A9111" i="19" s="1"/>
  <c r="D9111" i="19"/>
  <c r="E9111" i="19"/>
  <c r="F9111" i="19" s="1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 s="1"/>
  <c r="B9114" i="19"/>
  <c r="A9114" i="19" s="1"/>
  <c r="C9114" i="19"/>
  <c r="D9114" i="19"/>
  <c r="E9114" i="19"/>
  <c r="F9114" i="19" s="1"/>
  <c r="B9115" i="19"/>
  <c r="C9115" i="19"/>
  <c r="D9115" i="19"/>
  <c r="A9115" i="19" s="1"/>
  <c r="E9115" i="19"/>
  <c r="F9115" i="19" s="1"/>
  <c r="A9116" i="19"/>
  <c r="B9116" i="19"/>
  <c r="C9116" i="19"/>
  <c r="D9116" i="19"/>
  <c r="E9116" i="19"/>
  <c r="F9116" i="19"/>
  <c r="B9117" i="19"/>
  <c r="C9117" i="19"/>
  <c r="A9117" i="19" s="1"/>
  <c r="D9117" i="19"/>
  <c r="E9117" i="19"/>
  <c r="F9117" i="19" s="1"/>
  <c r="A9118" i="19"/>
  <c r="B9118" i="19"/>
  <c r="C9118" i="19"/>
  <c r="D9118" i="19"/>
  <c r="E9118" i="19"/>
  <c r="F9118" i="19" s="1"/>
  <c r="A9119" i="19"/>
  <c r="B9119" i="19"/>
  <c r="C9119" i="19"/>
  <c r="D9119" i="19"/>
  <c r="E9119" i="19"/>
  <c r="F9119" i="19" s="1"/>
  <c r="B9120" i="19"/>
  <c r="C9120" i="19"/>
  <c r="A9120" i="19" s="1"/>
  <c r="D9120" i="19"/>
  <c r="E9120" i="19"/>
  <c r="F9120" i="19" s="1"/>
  <c r="A9121" i="19"/>
  <c r="B9121" i="19"/>
  <c r="C9121" i="19"/>
  <c r="D9121" i="19"/>
  <c r="E9121" i="19"/>
  <c r="F9121" i="19" s="1"/>
  <c r="B9122" i="19"/>
  <c r="A9122" i="19" s="1"/>
  <c r="C9122" i="19"/>
  <c r="D9122" i="19"/>
  <c r="E9122" i="19"/>
  <c r="F9122" i="19" s="1"/>
  <c r="B9123" i="19"/>
  <c r="C9123" i="19"/>
  <c r="A9123" i="19" s="1"/>
  <c r="D9123" i="19"/>
  <c r="E9123" i="19"/>
  <c r="F9123" i="19" s="1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 s="1"/>
  <c r="B9126" i="19"/>
  <c r="A9126" i="19" s="1"/>
  <c r="C9126" i="19"/>
  <c r="D9126" i="19"/>
  <c r="E9126" i="19"/>
  <c r="F9126" i="19" s="1"/>
  <c r="A9127" i="19"/>
  <c r="B9127" i="19"/>
  <c r="C9127" i="19"/>
  <c r="D9127" i="19"/>
  <c r="E9127" i="19"/>
  <c r="F9127" i="19" s="1"/>
  <c r="B9128" i="19"/>
  <c r="C9128" i="19"/>
  <c r="A9128" i="19" s="1"/>
  <c r="D9128" i="19"/>
  <c r="E9128" i="19"/>
  <c r="F9128" i="19" s="1"/>
  <c r="B9129" i="19"/>
  <c r="C9129" i="19"/>
  <c r="A9129" i="19" s="1"/>
  <c r="D9129" i="19"/>
  <c r="E9129" i="19"/>
  <c r="F9129" i="19" s="1"/>
  <c r="A9130" i="19"/>
  <c r="B9130" i="19"/>
  <c r="C9130" i="19"/>
  <c r="D9130" i="19"/>
  <c r="E9130" i="19"/>
  <c r="F9130" i="19" s="1"/>
  <c r="B9131" i="19"/>
  <c r="C9131" i="19"/>
  <c r="A9131" i="19" s="1"/>
  <c r="D9131" i="19"/>
  <c r="E9131" i="19"/>
  <c r="F9131" i="19" s="1"/>
  <c r="B9132" i="19"/>
  <c r="C9132" i="19"/>
  <c r="A9132" i="19" s="1"/>
  <c r="D9132" i="19"/>
  <c r="E9132" i="19"/>
  <c r="F9132" i="19"/>
  <c r="A9133" i="19"/>
  <c r="B9133" i="19"/>
  <c r="C9133" i="19"/>
  <c r="D9133" i="19"/>
  <c r="E9133" i="19"/>
  <c r="F9133" i="19" s="1"/>
  <c r="B9134" i="19"/>
  <c r="A9134" i="19" s="1"/>
  <c r="C9134" i="19"/>
  <c r="D9134" i="19"/>
  <c r="E9134" i="19"/>
  <c r="F9134" i="19" s="1"/>
  <c r="B9135" i="19"/>
  <c r="C9135" i="19"/>
  <c r="D9135" i="19"/>
  <c r="E9135" i="19"/>
  <c r="F9135" i="19" s="1"/>
  <c r="B9136" i="19"/>
  <c r="C9136" i="19"/>
  <c r="A9136" i="19" s="1"/>
  <c r="D9136" i="19"/>
  <c r="E9136" i="19"/>
  <c r="F9136" i="19" s="1"/>
  <c r="B9137" i="19"/>
  <c r="C9137" i="19"/>
  <c r="A9137" i="19" s="1"/>
  <c r="D9137" i="19"/>
  <c r="E9137" i="19"/>
  <c r="F9137" i="19" s="1"/>
  <c r="B9138" i="19"/>
  <c r="A9138" i="19" s="1"/>
  <c r="C9138" i="19"/>
  <c r="D9138" i="19"/>
  <c r="E9138" i="19"/>
  <c r="F9138" i="19" s="1"/>
  <c r="B9139" i="19"/>
  <c r="C9139" i="19"/>
  <c r="A9139" i="19" s="1"/>
  <c r="D9139" i="19"/>
  <c r="E9139" i="19"/>
  <c r="F9139" i="19" s="1"/>
  <c r="B9140" i="19"/>
  <c r="C9140" i="19"/>
  <c r="A9140" i="19" s="1"/>
  <c r="D9140" i="19"/>
  <c r="E9140" i="19"/>
  <c r="F9140" i="19"/>
  <c r="B9141" i="19"/>
  <c r="C9141" i="19"/>
  <c r="A9141" i="19" s="1"/>
  <c r="D9141" i="19"/>
  <c r="E9141" i="19"/>
  <c r="F9141" i="19" s="1"/>
  <c r="B9142" i="19"/>
  <c r="C9142" i="19"/>
  <c r="A9142" i="19" s="1"/>
  <c r="D9142" i="19"/>
  <c r="E9142" i="19"/>
  <c r="F9142" i="19" s="1"/>
  <c r="A9143" i="19"/>
  <c r="B9143" i="19"/>
  <c r="C9143" i="19"/>
  <c r="D9143" i="19"/>
  <c r="E9143" i="19"/>
  <c r="F9143" i="19" s="1"/>
  <c r="B9144" i="19"/>
  <c r="C9144" i="19"/>
  <c r="A9144" i="19" s="1"/>
  <c r="D9144" i="19"/>
  <c r="E9144" i="19"/>
  <c r="F9144" i="19" s="1"/>
  <c r="B9145" i="19"/>
  <c r="C9145" i="19"/>
  <c r="A9145" i="19" s="1"/>
  <c r="D9145" i="19"/>
  <c r="E9145" i="19"/>
  <c r="F9145" i="19" s="1"/>
  <c r="A9146" i="19"/>
  <c r="B9146" i="19"/>
  <c r="C9146" i="19"/>
  <c r="D9146" i="19"/>
  <c r="E9146" i="19"/>
  <c r="F9146" i="19" s="1"/>
  <c r="B9147" i="19"/>
  <c r="C9147" i="19"/>
  <c r="A9147" i="19" s="1"/>
  <c r="D9147" i="19"/>
  <c r="E9147" i="19"/>
  <c r="F9147" i="19" s="1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 s="1"/>
  <c r="B9150" i="19"/>
  <c r="C9150" i="19"/>
  <c r="A9150" i="19" s="1"/>
  <c r="D9150" i="19"/>
  <c r="E9150" i="19"/>
  <c r="F9150" i="19" s="1"/>
  <c r="B9151" i="19"/>
  <c r="C9151" i="19"/>
  <c r="D9151" i="19"/>
  <c r="A9151" i="19" s="1"/>
  <c r="E9151" i="19"/>
  <c r="F9151" i="19" s="1"/>
  <c r="A9152" i="19"/>
  <c r="B9152" i="19"/>
  <c r="C9152" i="19"/>
  <c r="D9152" i="19"/>
  <c r="E9152" i="19"/>
  <c r="F9152" i="19" s="1"/>
  <c r="B9153" i="19"/>
  <c r="C9153" i="19"/>
  <c r="A9153" i="19" s="1"/>
  <c r="D9153" i="19"/>
  <c r="E9153" i="19"/>
  <c r="F9153" i="19" s="1"/>
  <c r="B9154" i="19"/>
  <c r="A9154" i="19" s="1"/>
  <c r="C9154" i="19"/>
  <c r="D9154" i="19"/>
  <c r="E9154" i="19"/>
  <c r="F9154" i="19" s="1"/>
  <c r="A9155" i="19"/>
  <c r="B9155" i="19"/>
  <c r="C9155" i="19"/>
  <c r="D9155" i="19"/>
  <c r="E9155" i="19"/>
  <c r="F9155" i="19" s="1"/>
  <c r="A9156" i="19"/>
  <c r="B9156" i="19"/>
  <c r="C9156" i="19"/>
  <c r="D9156" i="19"/>
  <c r="E9156" i="19"/>
  <c r="F9156" i="19" s="1"/>
  <c r="A9157" i="19"/>
  <c r="B9157" i="19"/>
  <c r="C9157" i="19"/>
  <c r="D9157" i="19"/>
  <c r="E9157" i="19"/>
  <c r="F9157" i="19" s="1"/>
  <c r="B9158" i="19"/>
  <c r="A9158" i="19" s="1"/>
  <c r="C9158" i="19"/>
  <c r="D9158" i="19"/>
  <c r="E9158" i="19"/>
  <c r="F9158" i="19" s="1"/>
  <c r="B9159" i="19"/>
  <c r="C9159" i="19"/>
  <c r="D9159" i="19"/>
  <c r="A9159" i="19" s="1"/>
  <c r="E9159" i="19"/>
  <c r="F9159" i="19" s="1"/>
  <c r="B9160" i="19"/>
  <c r="C9160" i="19"/>
  <c r="A9160" i="19" s="1"/>
  <c r="D9160" i="19"/>
  <c r="E9160" i="19"/>
  <c r="F9160" i="19" s="1"/>
  <c r="B9161" i="19"/>
  <c r="C9161" i="19"/>
  <c r="A9161" i="19" s="1"/>
  <c r="D9161" i="19"/>
  <c r="E9161" i="19"/>
  <c r="F9161" i="19" s="1"/>
  <c r="A9162" i="19"/>
  <c r="B9162" i="19"/>
  <c r="C9162" i="19"/>
  <c r="D9162" i="19"/>
  <c r="E9162" i="19"/>
  <c r="F9162" i="19" s="1"/>
  <c r="A9163" i="19"/>
  <c r="B9163" i="19"/>
  <c r="C9163" i="19"/>
  <c r="D9163" i="19"/>
  <c r="E9163" i="19"/>
  <c r="F9163" i="19" s="1"/>
  <c r="B9164" i="19"/>
  <c r="C9164" i="19"/>
  <c r="A9164" i="19" s="1"/>
  <c r="D9164" i="19"/>
  <c r="E9164" i="19"/>
  <c r="F9164" i="19" s="1"/>
  <c r="A9165" i="19"/>
  <c r="B9165" i="19"/>
  <c r="C9165" i="19"/>
  <c r="D9165" i="19"/>
  <c r="E9165" i="19"/>
  <c r="F9165" i="19" s="1"/>
  <c r="B9166" i="19"/>
  <c r="A9166" i="19" s="1"/>
  <c r="C9166" i="19"/>
  <c r="D9166" i="19"/>
  <c r="E9166" i="19"/>
  <c r="F9166" i="19" s="1"/>
  <c r="B9167" i="19"/>
  <c r="C9167" i="19"/>
  <c r="D9167" i="19"/>
  <c r="E9167" i="19"/>
  <c r="F9167" i="19" s="1"/>
  <c r="A9168" i="19"/>
  <c r="B9168" i="19"/>
  <c r="C9168" i="19"/>
  <c r="D9168" i="19"/>
  <c r="E9168" i="19"/>
  <c r="F9168" i="19"/>
  <c r="B9169" i="19"/>
  <c r="C9169" i="19"/>
  <c r="A9169" i="19" s="1"/>
  <c r="D9169" i="19"/>
  <c r="E9169" i="19"/>
  <c r="F9169" i="19" s="1"/>
  <c r="B9170" i="19"/>
  <c r="A9170" i="19" s="1"/>
  <c r="C9170" i="19"/>
  <c r="D9170" i="19"/>
  <c r="E9170" i="19"/>
  <c r="F9170" i="19" s="1"/>
  <c r="A9171" i="19"/>
  <c r="B9171" i="19"/>
  <c r="C9171" i="19"/>
  <c r="D9171" i="19"/>
  <c r="E9171" i="19"/>
  <c r="F9171" i="19" s="1"/>
  <c r="B9172" i="19"/>
  <c r="C9172" i="19"/>
  <c r="A9172" i="19" s="1"/>
  <c r="D9172" i="19"/>
  <c r="E9172" i="19"/>
  <c r="F9172" i="19" s="1"/>
  <c r="B9173" i="19"/>
  <c r="C9173" i="19"/>
  <c r="A9173" i="19" s="1"/>
  <c r="D9173" i="19"/>
  <c r="E9173" i="19"/>
  <c r="F9173" i="19" s="1"/>
  <c r="B9174" i="19"/>
  <c r="A9174" i="19" s="1"/>
  <c r="C9174" i="19"/>
  <c r="D9174" i="19"/>
  <c r="E9174" i="19"/>
  <c r="F9174" i="19" s="1"/>
  <c r="B9175" i="19"/>
  <c r="C9175" i="19"/>
  <c r="A9175" i="19" s="1"/>
  <c r="D9175" i="19"/>
  <c r="E9175" i="19"/>
  <c r="F9175" i="19" s="1"/>
  <c r="A9176" i="19"/>
  <c r="B9176" i="19"/>
  <c r="C9176" i="19"/>
  <c r="D9176" i="19"/>
  <c r="E9176" i="19"/>
  <c r="F9176" i="19"/>
  <c r="B9177" i="19"/>
  <c r="C9177" i="19"/>
  <c r="A9177" i="19" s="1"/>
  <c r="D9177" i="19"/>
  <c r="E9177" i="19"/>
  <c r="F9177" i="19" s="1"/>
  <c r="B9178" i="19"/>
  <c r="C9178" i="19"/>
  <c r="A9178" i="19" s="1"/>
  <c r="D9178" i="19"/>
  <c r="E9178" i="19"/>
  <c r="F9178" i="19" s="1"/>
  <c r="A9179" i="19"/>
  <c r="B9179" i="19"/>
  <c r="C9179" i="19"/>
  <c r="D9179" i="19"/>
  <c r="E9179" i="19"/>
  <c r="F9179" i="19" s="1"/>
  <c r="B9180" i="19"/>
  <c r="C9180" i="19"/>
  <c r="A9180" i="19" s="1"/>
  <c r="D9180" i="19"/>
  <c r="E9180" i="19"/>
  <c r="F9180" i="19"/>
  <c r="B9181" i="19"/>
  <c r="C9181" i="19"/>
  <c r="A9181" i="19" s="1"/>
  <c r="D9181" i="19"/>
  <c r="E9181" i="19"/>
  <c r="F9181" i="19" s="1"/>
  <c r="A9182" i="19"/>
  <c r="B9182" i="19"/>
  <c r="C9182" i="19"/>
  <c r="D9182" i="19"/>
  <c r="E9182" i="19"/>
  <c r="F9182" i="19" s="1"/>
  <c r="B9183" i="19"/>
  <c r="C9183" i="19"/>
  <c r="A9183" i="19" s="1"/>
  <c r="D9183" i="19"/>
  <c r="E9183" i="19"/>
  <c r="F9183" i="19" s="1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 s="1"/>
  <c r="B9186" i="19"/>
  <c r="A9186" i="19" s="1"/>
  <c r="C9186" i="19"/>
  <c r="D9186" i="19"/>
  <c r="E9186" i="19"/>
  <c r="F9186" i="19" s="1"/>
  <c r="B9187" i="19"/>
  <c r="C9187" i="19"/>
  <c r="D9187" i="19"/>
  <c r="A9187" i="19" s="1"/>
  <c r="E9187" i="19"/>
  <c r="F9187" i="19" s="1"/>
  <c r="A9188" i="19"/>
  <c r="B9188" i="19"/>
  <c r="C9188" i="19"/>
  <c r="D9188" i="19"/>
  <c r="E9188" i="19"/>
  <c r="F9188" i="19" s="1"/>
  <c r="B9189" i="19"/>
  <c r="C9189" i="19"/>
  <c r="A9189" i="19" s="1"/>
  <c r="D9189" i="19"/>
  <c r="E9189" i="19"/>
  <c r="F9189" i="19" s="1"/>
  <c r="B9190" i="19"/>
  <c r="A9190" i="19" s="1"/>
  <c r="C9190" i="19"/>
  <c r="D9190" i="19"/>
  <c r="E9190" i="19"/>
  <c r="F9190" i="19" s="1"/>
  <c r="A9191" i="19"/>
  <c r="B9191" i="19"/>
  <c r="C9191" i="19"/>
  <c r="D9191" i="19"/>
  <c r="E9191" i="19"/>
  <c r="F9191" i="19" s="1"/>
  <c r="B9192" i="19"/>
  <c r="C9192" i="19"/>
  <c r="A9192" i="19" s="1"/>
  <c r="D9192" i="19"/>
  <c r="E9192" i="19"/>
  <c r="F9192" i="19" s="1"/>
  <c r="B9193" i="19"/>
  <c r="C9193" i="19"/>
  <c r="A9193" i="19" s="1"/>
  <c r="D9193" i="19"/>
  <c r="E9193" i="19"/>
  <c r="F9193" i="19" s="1"/>
  <c r="B9194" i="19"/>
  <c r="A9194" i="19" s="1"/>
  <c r="C9194" i="19"/>
  <c r="D9194" i="19"/>
  <c r="E9194" i="19"/>
  <c r="F9194" i="19" s="1"/>
  <c r="B9195" i="19"/>
  <c r="C9195" i="19"/>
  <c r="A9195" i="19" s="1"/>
  <c r="D9195" i="19"/>
  <c r="E9195" i="19"/>
  <c r="F9195" i="19" s="1"/>
  <c r="B9196" i="19"/>
  <c r="C9196" i="19"/>
  <c r="A9196" i="19" s="1"/>
  <c r="D9196" i="19"/>
  <c r="E9196" i="19"/>
  <c r="F9196" i="19" s="1"/>
  <c r="A9197" i="19"/>
  <c r="B9197" i="19"/>
  <c r="C9197" i="19"/>
  <c r="D9197" i="19"/>
  <c r="E9197" i="19"/>
  <c r="F9197" i="19" s="1"/>
  <c r="B9198" i="19"/>
  <c r="A9198" i="19" s="1"/>
  <c r="C9198" i="19"/>
  <c r="D9198" i="19"/>
  <c r="E9198" i="19"/>
  <c r="F9198" i="19" s="1"/>
  <c r="B9199" i="19"/>
  <c r="C9199" i="19"/>
  <c r="A9199" i="19" s="1"/>
  <c r="D9199" i="19"/>
  <c r="E9199" i="19"/>
  <c r="F9199" i="19" s="1"/>
  <c r="B9200" i="19"/>
  <c r="C9200" i="19"/>
  <c r="A9200" i="19" s="1"/>
  <c r="D9200" i="19"/>
  <c r="E9200" i="19"/>
  <c r="F9200" i="19"/>
  <c r="B9201" i="19"/>
  <c r="C9201" i="19"/>
  <c r="A9201" i="19" s="1"/>
  <c r="D9201" i="19"/>
  <c r="E9201" i="19"/>
  <c r="F9201" i="19" s="1"/>
  <c r="B9202" i="19"/>
  <c r="C9202" i="19"/>
  <c r="D9202" i="19"/>
  <c r="E9202" i="19"/>
  <c r="F9202" i="19" s="1"/>
  <c r="A9203" i="19"/>
  <c r="B9203" i="19"/>
  <c r="C9203" i="19"/>
  <c r="D9203" i="19"/>
  <c r="E9203" i="19"/>
  <c r="F9203" i="19" s="1"/>
  <c r="A9204" i="19"/>
  <c r="B9204" i="19"/>
  <c r="C9204" i="19"/>
  <c r="D9204" i="19"/>
  <c r="E9204" i="19"/>
  <c r="F9204" i="19" s="1"/>
  <c r="B9205" i="19"/>
  <c r="C9205" i="19"/>
  <c r="A9205" i="19" s="1"/>
  <c r="D9205" i="19"/>
  <c r="E9205" i="19"/>
  <c r="F9205" i="19" s="1"/>
  <c r="B9206" i="19"/>
  <c r="C9206" i="19"/>
  <c r="A9206" i="19" s="1"/>
  <c r="D9206" i="19"/>
  <c r="E9206" i="19"/>
  <c r="F9206" i="19" s="1"/>
  <c r="B9207" i="19"/>
  <c r="C9207" i="19"/>
  <c r="A9207" i="19" s="1"/>
  <c r="D9207" i="19"/>
  <c r="E9207" i="19"/>
  <c r="F9207" i="19" s="1"/>
  <c r="B9208" i="19"/>
  <c r="C9208" i="19"/>
  <c r="A9208" i="19" s="1"/>
  <c r="D9208" i="19"/>
  <c r="E9208" i="19"/>
  <c r="F9208" i="19"/>
  <c r="B9209" i="19"/>
  <c r="C9209" i="19"/>
  <c r="A9209" i="19" s="1"/>
  <c r="D9209" i="19"/>
  <c r="E9209" i="19"/>
  <c r="F9209" i="19" s="1"/>
  <c r="B9210" i="19"/>
  <c r="A9210" i="19" s="1"/>
  <c r="C9210" i="19"/>
  <c r="D9210" i="19"/>
  <c r="E9210" i="19"/>
  <c r="F9210" i="19" s="1"/>
  <c r="B9211" i="19"/>
  <c r="C9211" i="19"/>
  <c r="A9211" i="19" s="1"/>
  <c r="D9211" i="19"/>
  <c r="E9211" i="19"/>
  <c r="F9211" i="19" s="1"/>
  <c r="A9212" i="19"/>
  <c r="B9212" i="19"/>
  <c r="C9212" i="19"/>
  <c r="D9212" i="19"/>
  <c r="E9212" i="19"/>
  <c r="F9212" i="19"/>
  <c r="B9213" i="19"/>
  <c r="C9213" i="19"/>
  <c r="A9213" i="19" s="1"/>
  <c r="D9213" i="19"/>
  <c r="E9213" i="19"/>
  <c r="F9213" i="19" s="1"/>
  <c r="B9214" i="19"/>
  <c r="C9214" i="19"/>
  <c r="A9214" i="19" s="1"/>
  <c r="D9214" i="19"/>
  <c r="E9214" i="19"/>
  <c r="F9214" i="19" s="1"/>
  <c r="A9215" i="19"/>
  <c r="B9215" i="19"/>
  <c r="C9215" i="19"/>
  <c r="D9215" i="19"/>
  <c r="E9215" i="19"/>
  <c r="F9215" i="19" s="1"/>
  <c r="B9216" i="19"/>
  <c r="C9216" i="19"/>
  <c r="A9216" i="19" s="1"/>
  <c r="D9216" i="19"/>
  <c r="E9216" i="19"/>
  <c r="F9216" i="19" s="1"/>
  <c r="B9217" i="19"/>
  <c r="C9217" i="19"/>
  <c r="A9217" i="19" s="1"/>
  <c r="D9217" i="19"/>
  <c r="E9217" i="19"/>
  <c r="F9217" i="19" s="1"/>
  <c r="A9218" i="19"/>
  <c r="B9218" i="19"/>
  <c r="C9218" i="19"/>
  <c r="D9218" i="19"/>
  <c r="E9218" i="19"/>
  <c r="F9218" i="19" s="1"/>
  <c r="B9219" i="19"/>
  <c r="C9219" i="19"/>
  <c r="A9219" i="19" s="1"/>
  <c r="D9219" i="19"/>
  <c r="E9219" i="19"/>
  <c r="F9219" i="19" s="1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 s="1"/>
  <c r="B9222" i="19"/>
  <c r="A9222" i="19" s="1"/>
  <c r="C9222" i="19"/>
  <c r="D9222" i="19"/>
  <c r="E9222" i="19"/>
  <c r="F9222" i="19" s="1"/>
  <c r="B9223" i="19"/>
  <c r="C9223" i="19"/>
  <c r="D9223" i="19"/>
  <c r="A9223" i="19" s="1"/>
  <c r="E9223" i="19"/>
  <c r="F9223" i="19" s="1"/>
  <c r="A9224" i="19"/>
  <c r="B9224" i="19"/>
  <c r="C9224" i="19"/>
  <c r="D9224" i="19"/>
  <c r="E9224" i="19"/>
  <c r="F9224" i="19" s="1"/>
  <c r="B9225" i="19"/>
  <c r="C9225" i="19"/>
  <c r="A9225" i="19" s="1"/>
  <c r="D9225" i="19"/>
  <c r="E9225" i="19"/>
  <c r="F9225" i="19" s="1"/>
  <c r="A9226" i="19"/>
  <c r="B9226" i="19"/>
  <c r="C9226" i="19"/>
  <c r="D9226" i="19"/>
  <c r="E9226" i="19"/>
  <c r="F9226" i="19" s="1"/>
  <c r="B9227" i="19"/>
  <c r="C9227" i="19"/>
  <c r="A9227" i="19" s="1"/>
  <c r="D9227" i="19"/>
  <c r="E9227" i="19"/>
  <c r="F9227" i="19" s="1"/>
  <c r="B9228" i="19"/>
  <c r="C9228" i="19"/>
  <c r="A9228" i="19" s="1"/>
  <c r="D9228" i="19"/>
  <c r="E9228" i="19"/>
  <c r="F9228" i="19"/>
  <c r="A9229" i="19"/>
  <c r="B9229" i="19"/>
  <c r="C9229" i="19"/>
  <c r="D9229" i="19"/>
  <c r="E9229" i="19"/>
  <c r="F9229" i="19" s="1"/>
  <c r="B9230" i="19"/>
  <c r="A9230" i="19" s="1"/>
  <c r="C9230" i="19"/>
  <c r="D9230" i="19"/>
  <c r="E9230" i="19"/>
  <c r="F9230" i="19" s="1"/>
  <c r="B9231" i="19"/>
  <c r="C9231" i="19"/>
  <c r="A9231" i="19" s="1"/>
  <c r="D9231" i="19"/>
  <c r="E9231" i="19"/>
  <c r="F9231" i="19" s="1"/>
  <c r="B9232" i="19"/>
  <c r="C9232" i="19"/>
  <c r="A9232" i="19" s="1"/>
  <c r="D9232" i="19"/>
  <c r="E9232" i="19"/>
  <c r="F9232" i="19"/>
  <c r="B9233" i="19"/>
  <c r="C9233" i="19"/>
  <c r="A9233" i="19" s="1"/>
  <c r="D9233" i="19"/>
  <c r="E9233" i="19"/>
  <c r="F9233" i="19" s="1"/>
  <c r="B9234" i="19"/>
  <c r="A9234" i="19" s="1"/>
  <c r="C9234" i="19"/>
  <c r="D9234" i="19"/>
  <c r="E9234" i="19"/>
  <c r="F9234" i="19" s="1"/>
  <c r="B9235" i="19"/>
  <c r="C9235" i="19"/>
  <c r="A9235" i="19" s="1"/>
  <c r="D9235" i="19"/>
  <c r="E9235" i="19"/>
  <c r="F9235" i="19" s="1"/>
  <c r="A9236" i="19"/>
  <c r="B9236" i="19"/>
  <c r="C9236" i="19"/>
  <c r="D9236" i="19"/>
  <c r="E9236" i="19"/>
  <c r="F9236" i="19"/>
  <c r="B9237" i="19"/>
  <c r="C9237" i="19"/>
  <c r="A9237" i="19" s="1"/>
  <c r="D9237" i="19"/>
  <c r="E9237" i="19"/>
  <c r="F9237" i="19" s="1"/>
  <c r="B9238" i="19"/>
  <c r="A9238" i="19" s="1"/>
  <c r="C9238" i="19"/>
  <c r="D9238" i="19"/>
  <c r="E9238" i="19"/>
  <c r="F9238" i="19" s="1"/>
  <c r="B9239" i="19"/>
  <c r="C9239" i="19"/>
  <c r="A9239" i="19" s="1"/>
  <c r="D9239" i="19"/>
  <c r="E9239" i="19"/>
  <c r="F9239" i="19" s="1"/>
  <c r="B9240" i="19"/>
  <c r="C9240" i="19"/>
  <c r="A9240" i="19" s="1"/>
  <c r="D9240" i="19"/>
  <c r="E9240" i="19"/>
  <c r="F9240" i="19"/>
  <c r="B9241" i="19"/>
  <c r="C9241" i="19"/>
  <c r="A9241" i="19" s="1"/>
  <c r="D9241" i="19"/>
  <c r="E9241" i="19"/>
  <c r="F9241" i="19" s="1"/>
  <c r="B9242" i="19"/>
  <c r="C9242" i="19"/>
  <c r="A9242" i="19" s="1"/>
  <c r="D9242" i="19"/>
  <c r="E9242" i="19"/>
  <c r="F9242" i="19" s="1"/>
  <c r="B9243" i="19"/>
  <c r="C9243" i="19"/>
  <c r="A9243" i="19" s="1"/>
  <c r="D9243" i="19"/>
  <c r="E9243" i="19"/>
  <c r="F9243" i="19" s="1"/>
  <c r="B9244" i="19"/>
  <c r="C9244" i="19"/>
  <c r="A9244" i="19" s="1"/>
  <c r="D9244" i="19"/>
  <c r="E9244" i="19"/>
  <c r="F9244" i="19"/>
  <c r="B9245" i="19"/>
  <c r="C9245" i="19"/>
  <c r="A9245" i="19" s="1"/>
  <c r="D9245" i="19"/>
  <c r="E9245" i="19"/>
  <c r="F9245" i="19" s="1"/>
  <c r="B9246" i="19"/>
  <c r="C9246" i="19"/>
  <c r="A9246" i="19" s="1"/>
  <c r="D9246" i="19"/>
  <c r="E9246" i="19"/>
  <c r="F9246" i="19" s="1"/>
  <c r="B9247" i="19"/>
  <c r="C9247" i="19"/>
  <c r="A9247" i="19" s="1"/>
  <c r="D9247" i="19"/>
  <c r="E9247" i="19"/>
  <c r="F9247" i="19" s="1"/>
  <c r="A9248" i="19"/>
  <c r="B9248" i="19"/>
  <c r="C9248" i="19"/>
  <c r="D9248" i="19"/>
  <c r="E9248" i="19"/>
  <c r="F9248" i="19"/>
  <c r="B9249" i="19"/>
  <c r="C9249" i="19"/>
  <c r="A9249" i="19" s="1"/>
  <c r="D9249" i="19"/>
  <c r="E9249" i="19"/>
  <c r="F9249" i="19" s="1"/>
  <c r="B9250" i="19"/>
  <c r="C9250" i="19"/>
  <c r="A9250" i="19" s="1"/>
  <c r="D9250" i="19"/>
  <c r="E9250" i="19"/>
  <c r="F9250" i="19" s="1"/>
  <c r="A9251" i="19"/>
  <c r="B9251" i="19"/>
  <c r="C9251" i="19"/>
  <c r="D9251" i="19"/>
  <c r="E9251" i="19"/>
  <c r="F9251" i="19" s="1"/>
  <c r="A9252" i="19"/>
  <c r="B9252" i="19"/>
  <c r="C9252" i="19"/>
  <c r="D9252" i="19"/>
  <c r="E9252" i="19"/>
  <c r="F9252" i="19" s="1"/>
  <c r="B9253" i="19"/>
  <c r="C9253" i="19"/>
  <c r="A9253" i="19" s="1"/>
  <c r="D9253" i="19"/>
  <c r="E9253" i="19"/>
  <c r="F9253" i="19" s="1"/>
  <c r="A9254" i="19"/>
  <c r="B9254" i="19"/>
  <c r="C9254" i="19"/>
  <c r="D9254" i="19"/>
  <c r="E9254" i="19"/>
  <c r="F9254" i="19" s="1"/>
  <c r="B9255" i="19"/>
  <c r="C9255" i="19"/>
  <c r="D9255" i="19"/>
  <c r="A9255" i="19" s="1"/>
  <c r="E9255" i="19"/>
  <c r="F9255" i="19" s="1"/>
  <c r="B9256" i="19"/>
  <c r="C9256" i="19"/>
  <c r="A9256" i="19" s="1"/>
  <c r="D9256" i="19"/>
  <c r="E9256" i="19"/>
  <c r="F9256" i="19" s="1"/>
  <c r="A9257" i="19"/>
  <c r="B9257" i="19"/>
  <c r="C9257" i="19"/>
  <c r="D9257" i="19"/>
  <c r="E9257" i="19"/>
  <c r="F9257" i="19" s="1"/>
  <c r="B9258" i="19"/>
  <c r="A9258" i="19" s="1"/>
  <c r="C9258" i="19"/>
  <c r="D9258" i="19"/>
  <c r="E9258" i="19"/>
  <c r="F9258" i="19" s="1"/>
  <c r="B9259" i="19"/>
  <c r="C9259" i="19"/>
  <c r="A9259" i="19" s="1"/>
  <c r="D9259" i="19"/>
  <c r="E9259" i="19"/>
  <c r="F9259" i="19" s="1"/>
  <c r="B9260" i="19"/>
  <c r="C9260" i="19"/>
  <c r="A9260" i="19" s="1"/>
  <c r="D9260" i="19"/>
  <c r="E9260" i="19"/>
  <c r="F9260" i="19" s="1"/>
  <c r="A9261" i="19"/>
  <c r="B9261" i="19"/>
  <c r="C9261" i="19"/>
  <c r="D9261" i="19"/>
  <c r="E9261" i="19"/>
  <c r="F9261" i="19" s="1"/>
  <c r="A9262" i="19"/>
  <c r="B9262" i="19"/>
  <c r="C9262" i="19"/>
  <c r="D9262" i="19"/>
  <c r="E9262" i="19"/>
  <c r="F9262" i="19" s="1"/>
  <c r="B9263" i="19"/>
  <c r="C9263" i="19"/>
  <c r="D9263" i="19"/>
  <c r="E9263" i="19"/>
  <c r="F9263" i="19" s="1"/>
  <c r="B9264" i="19"/>
  <c r="C9264" i="19"/>
  <c r="A9264" i="19" s="1"/>
  <c r="D9264" i="19"/>
  <c r="E9264" i="19"/>
  <c r="F9264" i="19"/>
  <c r="A9265" i="19"/>
  <c r="B9265" i="19"/>
  <c r="C9265" i="19"/>
  <c r="D9265" i="19"/>
  <c r="E9265" i="19"/>
  <c r="F9265" i="19" s="1"/>
  <c r="B9266" i="19"/>
  <c r="C9266" i="19"/>
  <c r="D9266" i="19"/>
  <c r="E9266" i="19"/>
  <c r="F9266" i="19" s="1"/>
  <c r="A9267" i="19"/>
  <c r="B9267" i="19"/>
  <c r="C9267" i="19"/>
  <c r="D9267" i="19"/>
  <c r="E9267" i="19"/>
  <c r="F9267" i="19" s="1"/>
  <c r="B9268" i="19"/>
  <c r="C9268" i="19"/>
  <c r="A9268" i="19" s="1"/>
  <c r="D9268" i="19"/>
  <c r="E9268" i="19"/>
  <c r="F9268" i="19" s="1"/>
  <c r="B9269" i="19"/>
  <c r="C9269" i="19"/>
  <c r="A9269" i="19" s="1"/>
  <c r="D9269" i="19"/>
  <c r="E9269" i="19"/>
  <c r="F9269" i="19" s="1"/>
  <c r="B9270" i="19"/>
  <c r="A9270" i="19" s="1"/>
  <c r="C9270" i="19"/>
  <c r="D9270" i="19"/>
  <c r="E9270" i="19"/>
  <c r="F9270" i="19" s="1"/>
  <c r="B9271" i="19"/>
  <c r="C9271" i="19"/>
  <c r="A9271" i="19" s="1"/>
  <c r="D9271" i="19"/>
  <c r="E9271" i="19"/>
  <c r="F9271" i="19" s="1"/>
  <c r="B9272" i="19"/>
  <c r="C9272" i="19"/>
  <c r="A9272" i="19" s="1"/>
  <c r="D9272" i="19"/>
  <c r="E9272" i="19"/>
  <c r="F9272" i="19"/>
  <c r="A9273" i="19"/>
  <c r="B9273" i="19"/>
  <c r="C9273" i="19"/>
  <c r="D9273" i="19"/>
  <c r="E9273" i="19"/>
  <c r="F9273" i="19" s="1"/>
  <c r="B9274" i="19"/>
  <c r="A9274" i="19" s="1"/>
  <c r="C9274" i="19"/>
  <c r="D9274" i="19"/>
  <c r="E9274" i="19"/>
  <c r="F9274" i="19" s="1"/>
  <c r="B9275" i="19"/>
  <c r="C9275" i="19"/>
  <c r="A9275" i="19" s="1"/>
  <c r="D9275" i="19"/>
  <c r="E9275" i="19"/>
  <c r="F9275" i="19" s="1"/>
  <c r="B9276" i="19"/>
  <c r="C9276" i="19"/>
  <c r="A9276" i="19" s="1"/>
  <c r="D9276" i="19"/>
  <c r="E9276" i="19"/>
  <c r="F9276" i="19"/>
  <c r="B9277" i="19"/>
  <c r="C9277" i="19"/>
  <c r="A9277" i="19" s="1"/>
  <c r="D9277" i="19"/>
  <c r="E9277" i="19"/>
  <c r="F9277" i="19" s="1"/>
  <c r="B9278" i="19"/>
  <c r="C9278" i="19"/>
  <c r="A9278" i="19" s="1"/>
  <c r="D9278" i="19"/>
  <c r="E9278" i="19"/>
  <c r="F9278" i="19" s="1"/>
  <c r="B9279" i="19"/>
  <c r="C9279" i="19"/>
  <c r="A9279" i="19" s="1"/>
  <c r="D9279" i="19"/>
  <c r="E9279" i="19"/>
  <c r="F9279" i="19" s="1"/>
  <c r="B9280" i="19"/>
  <c r="C9280" i="19"/>
  <c r="A9280" i="19" s="1"/>
  <c r="D9280" i="19"/>
  <c r="E9280" i="19"/>
  <c r="F9280" i="19"/>
  <c r="B9281" i="19"/>
  <c r="C9281" i="19"/>
  <c r="A9281" i="19" s="1"/>
  <c r="D9281" i="19"/>
  <c r="E9281" i="19"/>
  <c r="F9281" i="19" s="1"/>
  <c r="B9282" i="19"/>
  <c r="A9282" i="19" s="1"/>
  <c r="C9282" i="19"/>
  <c r="D9282" i="19"/>
  <c r="E9282" i="19"/>
  <c r="F9282" i="19" s="1"/>
  <c r="B9283" i="19"/>
  <c r="C9283" i="19"/>
  <c r="A9283" i="19" s="1"/>
  <c r="D9283" i="19"/>
  <c r="E9283" i="19"/>
  <c r="F9283" i="19" s="1"/>
  <c r="A9284" i="19"/>
  <c r="B9284" i="19"/>
  <c r="C9284" i="19"/>
  <c r="D9284" i="19"/>
  <c r="E9284" i="19"/>
  <c r="F9284" i="19"/>
  <c r="B9285" i="19"/>
  <c r="C9285" i="19"/>
  <c r="A9285" i="19" s="1"/>
  <c r="D9285" i="19"/>
  <c r="E9285" i="19"/>
  <c r="F9285" i="19" s="1"/>
  <c r="B9286" i="19"/>
  <c r="C9286" i="19"/>
  <c r="A9286" i="19" s="1"/>
  <c r="D9286" i="19"/>
  <c r="E9286" i="19"/>
  <c r="F9286" i="19" s="1"/>
  <c r="A9287" i="19"/>
  <c r="B9287" i="19"/>
  <c r="C9287" i="19"/>
  <c r="D9287" i="19"/>
  <c r="E9287" i="19"/>
  <c r="F9287" i="19" s="1"/>
  <c r="B9288" i="19"/>
  <c r="C9288" i="19"/>
  <c r="A9288" i="19" s="1"/>
  <c r="D9288" i="19"/>
  <c r="E9288" i="19"/>
  <c r="F9288" i="19" s="1"/>
  <c r="B9289" i="19"/>
  <c r="C9289" i="19"/>
  <c r="A9289" i="19" s="1"/>
  <c r="D9289" i="19"/>
  <c r="E9289" i="19"/>
  <c r="F9289" i="19" s="1"/>
  <c r="B9290" i="19"/>
  <c r="A9290" i="19" s="1"/>
  <c r="C9290" i="19"/>
  <c r="D9290" i="19"/>
  <c r="E9290" i="19"/>
  <c r="F9290" i="19" s="1"/>
  <c r="B9291" i="19"/>
  <c r="C9291" i="19"/>
  <c r="A9291" i="19" s="1"/>
  <c r="D9291" i="19"/>
  <c r="E9291" i="19"/>
  <c r="F9291" i="19" s="1"/>
  <c r="B9292" i="19"/>
  <c r="C9292" i="19"/>
  <c r="A9292" i="19" s="1"/>
  <c r="D9292" i="19"/>
  <c r="E9292" i="19"/>
  <c r="F9292" i="19"/>
  <c r="A9293" i="19"/>
  <c r="B9293" i="19"/>
  <c r="C9293" i="19"/>
  <c r="D9293" i="19"/>
  <c r="E9293" i="19"/>
  <c r="F9293" i="19" s="1"/>
  <c r="B9294" i="19"/>
  <c r="C9294" i="19"/>
  <c r="A9294" i="19" s="1"/>
  <c r="D9294" i="19"/>
  <c r="E9294" i="19"/>
  <c r="F9294" i="19" s="1"/>
  <c r="B9295" i="19"/>
  <c r="C9295" i="19"/>
  <c r="A9295" i="19" s="1"/>
  <c r="D9295" i="19"/>
  <c r="E9295" i="19"/>
  <c r="F9295" i="19" s="1"/>
  <c r="B9296" i="19"/>
  <c r="C9296" i="19"/>
  <c r="A9296" i="19" s="1"/>
  <c r="D9296" i="19"/>
  <c r="E9296" i="19"/>
  <c r="F9296" i="19" s="1"/>
  <c r="B9297" i="19"/>
  <c r="C9297" i="19"/>
  <c r="A9297" i="19" s="1"/>
  <c r="D9297" i="19"/>
  <c r="E9297" i="19"/>
  <c r="F9297" i="19" s="1"/>
  <c r="B9298" i="19"/>
  <c r="C9298" i="19"/>
  <c r="D9298" i="19"/>
  <c r="E9298" i="19"/>
  <c r="F9298" i="19" s="1"/>
  <c r="B9299" i="19"/>
  <c r="C9299" i="19"/>
  <c r="A9299" i="19" s="1"/>
  <c r="D9299" i="19"/>
  <c r="E9299" i="19"/>
  <c r="F9299" i="19" s="1"/>
  <c r="A9300" i="19"/>
  <c r="B9300" i="19"/>
  <c r="C9300" i="19"/>
  <c r="D9300" i="19"/>
  <c r="E9300" i="19"/>
  <c r="F9300" i="19"/>
  <c r="B9301" i="19"/>
  <c r="C9301" i="19"/>
  <c r="A9301" i="19" s="1"/>
  <c r="D9301" i="19"/>
  <c r="E9301" i="19"/>
  <c r="F9301" i="19" s="1"/>
  <c r="B9302" i="19"/>
  <c r="A9302" i="19" s="1"/>
  <c r="C9302" i="19"/>
  <c r="D9302" i="19"/>
  <c r="E9302" i="19"/>
  <c r="F9302" i="19" s="1"/>
  <c r="A9303" i="19"/>
  <c r="B9303" i="19"/>
  <c r="C9303" i="19"/>
  <c r="D9303" i="19"/>
  <c r="E9303" i="19"/>
  <c r="F9303" i="19" s="1"/>
  <c r="B9304" i="19"/>
  <c r="C9304" i="19"/>
  <c r="A9304" i="19" s="1"/>
  <c r="D9304" i="19"/>
  <c r="E9304" i="19"/>
  <c r="F9304" i="19" s="1"/>
  <c r="B9305" i="19"/>
  <c r="C9305" i="19"/>
  <c r="A9305" i="19" s="1"/>
  <c r="D9305" i="19"/>
  <c r="E9305" i="19"/>
  <c r="F9305" i="19" s="1"/>
  <c r="B9306" i="19"/>
  <c r="A9306" i="19" s="1"/>
  <c r="C9306" i="19"/>
  <c r="D9306" i="19"/>
  <c r="E9306" i="19"/>
  <c r="F9306" i="19" s="1"/>
  <c r="B9307" i="19"/>
  <c r="C9307" i="19"/>
  <c r="A9307" i="19" s="1"/>
  <c r="D9307" i="19"/>
  <c r="E9307" i="19"/>
  <c r="F9307" i="19" s="1"/>
  <c r="B9308" i="19"/>
  <c r="C9308" i="19"/>
  <c r="A9308" i="19" s="1"/>
  <c r="D9308" i="19"/>
  <c r="E9308" i="19"/>
  <c r="F9308" i="19"/>
  <c r="A9309" i="19"/>
  <c r="B9309" i="19"/>
  <c r="C9309" i="19"/>
  <c r="D9309" i="19"/>
  <c r="E9309" i="19"/>
  <c r="F9309" i="19" s="1"/>
  <c r="B9310" i="19"/>
  <c r="C9310" i="19"/>
  <c r="A9310" i="19" s="1"/>
  <c r="D9310" i="19"/>
  <c r="E9310" i="19"/>
  <c r="F9310" i="19" s="1"/>
  <c r="B9311" i="19"/>
  <c r="C9311" i="19"/>
  <c r="A9311" i="19" s="1"/>
  <c r="D9311" i="19"/>
  <c r="E9311" i="19"/>
  <c r="F9311" i="19" s="1"/>
  <c r="B9312" i="19"/>
  <c r="C9312" i="19"/>
  <c r="A9312" i="19" s="1"/>
  <c r="D9312" i="19"/>
  <c r="E9312" i="19"/>
  <c r="F9312" i="19"/>
  <c r="B9313" i="19"/>
  <c r="C9313" i="19"/>
  <c r="A9313" i="19" s="1"/>
  <c r="D9313" i="19"/>
  <c r="E9313" i="19"/>
  <c r="F9313" i="19" s="1"/>
  <c r="B9314" i="19"/>
  <c r="C9314" i="19"/>
  <c r="A9314" i="19" s="1"/>
  <c r="D9314" i="19"/>
  <c r="E9314" i="19"/>
  <c r="F9314" i="19" s="1"/>
  <c r="B9315" i="19"/>
  <c r="C9315" i="19"/>
  <c r="A9315" i="19" s="1"/>
  <c r="D9315" i="19"/>
  <c r="E9315" i="19"/>
  <c r="F9315" i="19" s="1"/>
  <c r="A9316" i="19"/>
  <c r="B9316" i="19"/>
  <c r="C9316" i="19"/>
  <c r="D9316" i="19"/>
  <c r="E9316" i="19"/>
  <c r="F9316" i="19"/>
  <c r="B9317" i="19"/>
  <c r="C9317" i="19"/>
  <c r="A9317" i="19" s="1"/>
  <c r="D9317" i="19"/>
  <c r="E9317" i="19"/>
  <c r="F9317" i="19" s="1"/>
  <c r="B9318" i="19"/>
  <c r="A9318" i="19" s="1"/>
  <c r="C9318" i="19"/>
  <c r="D9318" i="19"/>
  <c r="E9318" i="19"/>
  <c r="F9318" i="19" s="1"/>
  <c r="B9319" i="19"/>
  <c r="C9319" i="19"/>
  <c r="D9319" i="19"/>
  <c r="A9319" i="19" s="1"/>
  <c r="E9319" i="19"/>
  <c r="F9319" i="19" s="1"/>
  <c r="A9320" i="19"/>
  <c r="B9320" i="19"/>
  <c r="C9320" i="19"/>
  <c r="D9320" i="19"/>
  <c r="E9320" i="19"/>
  <c r="F9320" i="19" s="1"/>
  <c r="B9321" i="19"/>
  <c r="C9321" i="19"/>
  <c r="A9321" i="19" s="1"/>
  <c r="D9321" i="19"/>
  <c r="E9321" i="19"/>
  <c r="F9321" i="19" s="1"/>
  <c r="B9322" i="19"/>
  <c r="A9322" i="19" s="1"/>
  <c r="C9322" i="19"/>
  <c r="D9322" i="19"/>
  <c r="E9322" i="19"/>
  <c r="F9322" i="19" s="1"/>
  <c r="A9323" i="19"/>
  <c r="B9323" i="19"/>
  <c r="C9323" i="19"/>
  <c r="D9323" i="19"/>
  <c r="E9323" i="19"/>
  <c r="F9323" i="19" s="1"/>
  <c r="B9324" i="19"/>
  <c r="C9324" i="19"/>
  <c r="A9324" i="19" s="1"/>
  <c r="D9324" i="19"/>
  <c r="E9324" i="19"/>
  <c r="F9324" i="19"/>
  <c r="A9325" i="19"/>
  <c r="B9325" i="19"/>
  <c r="C9325" i="19"/>
  <c r="D9325" i="19"/>
  <c r="E9325" i="19"/>
  <c r="F9325" i="19" s="1"/>
  <c r="B9326" i="19"/>
  <c r="A9326" i="19" s="1"/>
  <c r="C9326" i="19"/>
  <c r="D9326" i="19"/>
  <c r="E9326" i="19"/>
  <c r="F9326" i="19" s="1"/>
  <c r="B9327" i="19"/>
  <c r="C9327" i="19"/>
  <c r="D9327" i="19"/>
  <c r="E9327" i="19"/>
  <c r="F9327" i="19" s="1"/>
  <c r="A9328" i="19"/>
  <c r="B9328" i="19"/>
  <c r="C9328" i="19"/>
  <c r="D9328" i="19"/>
  <c r="E9328" i="19"/>
  <c r="F9328" i="19" s="1"/>
  <c r="B9329" i="19"/>
  <c r="C9329" i="19"/>
  <c r="A9329" i="19" s="1"/>
  <c r="D9329" i="19"/>
  <c r="E9329" i="19"/>
  <c r="F9329" i="19" s="1"/>
  <c r="B9330" i="19"/>
  <c r="C9330" i="19"/>
  <c r="D9330" i="19"/>
  <c r="E9330" i="19"/>
  <c r="F9330" i="19" s="1"/>
  <c r="B9331" i="19"/>
  <c r="C9331" i="19"/>
  <c r="A9331" i="19" s="1"/>
  <c r="D9331" i="19"/>
  <c r="E9331" i="19"/>
  <c r="F9331" i="19" s="1"/>
  <c r="B9332" i="19"/>
  <c r="C9332" i="19"/>
  <c r="A9332" i="19" s="1"/>
  <c r="D9332" i="19"/>
  <c r="E9332" i="19"/>
  <c r="F9332" i="19"/>
  <c r="B9333" i="19"/>
  <c r="C9333" i="19"/>
  <c r="A9333" i="19" s="1"/>
  <c r="D9333" i="19"/>
  <c r="E9333" i="19"/>
  <c r="F9333" i="19" s="1"/>
  <c r="B9334" i="19"/>
  <c r="A9334" i="19" s="1"/>
  <c r="C9334" i="19"/>
  <c r="D9334" i="19"/>
  <c r="E9334" i="19"/>
  <c r="F9334" i="19" s="1"/>
  <c r="B9335" i="19"/>
  <c r="C9335" i="19"/>
  <c r="A9335" i="19" s="1"/>
  <c r="D9335" i="19"/>
  <c r="E9335" i="19"/>
  <c r="F9335" i="19" s="1"/>
  <c r="A9336" i="19"/>
  <c r="B9336" i="19"/>
  <c r="C9336" i="19"/>
  <c r="D9336" i="19"/>
  <c r="E9336" i="19"/>
  <c r="F9336" i="19" s="1"/>
  <c r="B9337" i="19"/>
  <c r="C9337" i="19"/>
  <c r="A9337" i="19" s="1"/>
  <c r="D9337" i="19"/>
  <c r="E9337" i="19"/>
  <c r="F9337" i="19" s="1"/>
  <c r="B9338" i="19"/>
  <c r="A9338" i="19" s="1"/>
  <c r="C9338" i="19"/>
  <c r="D9338" i="19"/>
  <c r="E9338" i="19"/>
  <c r="F9338" i="19" s="1"/>
  <c r="A9339" i="19"/>
  <c r="B9339" i="19"/>
  <c r="C9339" i="19"/>
  <c r="D9339" i="19"/>
  <c r="E9339" i="19"/>
  <c r="F9339" i="19" s="1"/>
  <c r="B9340" i="19"/>
  <c r="C9340" i="19"/>
  <c r="A9340" i="19" s="1"/>
  <c r="D9340" i="19"/>
  <c r="E9340" i="19"/>
  <c r="F9340" i="19"/>
  <c r="B9341" i="19"/>
  <c r="C9341" i="19"/>
  <c r="A9341" i="19" s="1"/>
  <c r="D9341" i="19"/>
  <c r="E9341" i="19"/>
  <c r="F9341" i="19" s="1"/>
  <c r="A9342" i="19"/>
  <c r="B9342" i="19"/>
  <c r="C9342" i="19"/>
  <c r="D9342" i="19"/>
  <c r="E9342" i="19"/>
  <c r="F9342" i="19" s="1"/>
  <c r="B9343" i="19"/>
  <c r="C9343" i="19"/>
  <c r="A9343" i="19" s="1"/>
  <c r="D9343" i="19"/>
  <c r="E9343" i="19"/>
  <c r="F9343" i="19" s="1"/>
  <c r="B9344" i="19"/>
  <c r="C9344" i="19"/>
  <c r="A9344" i="19" s="1"/>
  <c r="D9344" i="19"/>
  <c r="E9344" i="19"/>
  <c r="F9344" i="19"/>
  <c r="A9345" i="19"/>
  <c r="B9345" i="19"/>
  <c r="C9345" i="19"/>
  <c r="D9345" i="19"/>
  <c r="E9345" i="19"/>
  <c r="F9345" i="19" s="1"/>
  <c r="B9346" i="19"/>
  <c r="A9346" i="19" s="1"/>
  <c r="C9346" i="19"/>
  <c r="D9346" i="19"/>
  <c r="E9346" i="19"/>
  <c r="F9346" i="19" s="1"/>
  <c r="B9347" i="19"/>
  <c r="C9347" i="19"/>
  <c r="A9347" i="19" s="1"/>
  <c r="D9347" i="19"/>
  <c r="E9347" i="19"/>
  <c r="F9347" i="19" s="1"/>
  <c r="A9348" i="19"/>
  <c r="B9348" i="19"/>
  <c r="C9348" i="19"/>
  <c r="D9348" i="19"/>
  <c r="E9348" i="19"/>
  <c r="F9348" i="19"/>
  <c r="B9349" i="19"/>
  <c r="C9349" i="19"/>
  <c r="A9349" i="19" s="1"/>
  <c r="D9349" i="19"/>
  <c r="E9349" i="19"/>
  <c r="F9349" i="19" s="1"/>
  <c r="B9350" i="19"/>
  <c r="C9350" i="19"/>
  <c r="A9350" i="19" s="1"/>
  <c r="D9350" i="19"/>
  <c r="E9350" i="19"/>
  <c r="F9350" i="19" s="1"/>
  <c r="A9351" i="19"/>
  <c r="B9351" i="19"/>
  <c r="C9351" i="19"/>
  <c r="D9351" i="19"/>
  <c r="E9351" i="19"/>
  <c r="F9351" i="19" s="1"/>
  <c r="B9352" i="19"/>
  <c r="C9352" i="19"/>
  <c r="A9352" i="19" s="1"/>
  <c r="D9352" i="19"/>
  <c r="E9352" i="19"/>
  <c r="F9352" i="19" s="1"/>
  <c r="A9353" i="19"/>
  <c r="B9353" i="19"/>
  <c r="C9353" i="19"/>
  <c r="D9353" i="19"/>
  <c r="E9353" i="19"/>
  <c r="F9353" i="19" s="1"/>
  <c r="B9354" i="19"/>
  <c r="A9354" i="19" s="1"/>
  <c r="C9354" i="19"/>
  <c r="D9354" i="19"/>
  <c r="E9354" i="19"/>
  <c r="F9354" i="19" s="1"/>
  <c r="B9355" i="19"/>
  <c r="C9355" i="19"/>
  <c r="A9355" i="19" s="1"/>
  <c r="D9355" i="19"/>
  <c r="E9355" i="19"/>
  <c r="F9355" i="19" s="1"/>
  <c r="B9356" i="19"/>
  <c r="C9356" i="19"/>
  <c r="A9356" i="19" s="1"/>
  <c r="D9356" i="19"/>
  <c r="E9356" i="19"/>
  <c r="F9356" i="19"/>
  <c r="A9357" i="19"/>
  <c r="B9357" i="19"/>
  <c r="C9357" i="19"/>
  <c r="D9357" i="19"/>
  <c r="E9357" i="19"/>
  <c r="F9357" i="19" s="1"/>
  <c r="B9358" i="19"/>
  <c r="C9358" i="19"/>
  <c r="A9358" i="19" s="1"/>
  <c r="D9358" i="19"/>
  <c r="E9358" i="19"/>
  <c r="F9358" i="19" s="1"/>
  <c r="B9359" i="19"/>
  <c r="C9359" i="19"/>
  <c r="D9359" i="19"/>
  <c r="E9359" i="19"/>
  <c r="F9359" i="19" s="1"/>
  <c r="B9360" i="19"/>
  <c r="C9360" i="19"/>
  <c r="A9360" i="19" s="1"/>
  <c r="D9360" i="19"/>
  <c r="E9360" i="19"/>
  <c r="F9360" i="19"/>
  <c r="A9361" i="19"/>
  <c r="B9361" i="19"/>
  <c r="C9361" i="19"/>
  <c r="D9361" i="19"/>
  <c r="E9361" i="19"/>
  <c r="F9361" i="19" s="1"/>
  <c r="B9362" i="19"/>
  <c r="C9362" i="19"/>
  <c r="D9362" i="19"/>
  <c r="E9362" i="19"/>
  <c r="F9362" i="19" s="1"/>
  <c r="B9363" i="19"/>
  <c r="C9363" i="19"/>
  <c r="A9363" i="19" s="1"/>
  <c r="D9363" i="19"/>
  <c r="E9363" i="19"/>
  <c r="F9363" i="19" s="1"/>
  <c r="B9364" i="19"/>
  <c r="C9364" i="19"/>
  <c r="A9364" i="19" s="1"/>
  <c r="D9364" i="19"/>
  <c r="E9364" i="19"/>
  <c r="F9364" i="19"/>
  <c r="B9365" i="19"/>
  <c r="C9365" i="19"/>
  <c r="A9365" i="19" s="1"/>
  <c r="D9365" i="19"/>
  <c r="E9365" i="19"/>
  <c r="F9365" i="19" s="1"/>
  <c r="A9366" i="19"/>
  <c r="B9366" i="19"/>
  <c r="C9366" i="19"/>
  <c r="D9366" i="19"/>
  <c r="E9366" i="19"/>
  <c r="F9366" i="19" s="1"/>
  <c r="B9367" i="19"/>
  <c r="C9367" i="19"/>
  <c r="A9367" i="19" s="1"/>
  <c r="D9367" i="19"/>
  <c r="E9367" i="19"/>
  <c r="F9367" i="19" s="1"/>
  <c r="B9368" i="19"/>
  <c r="C9368" i="19"/>
  <c r="A9368" i="19" s="1"/>
  <c r="D9368" i="19"/>
  <c r="E9368" i="19"/>
  <c r="F9368" i="19"/>
  <c r="A9369" i="19"/>
  <c r="B9369" i="19"/>
  <c r="C9369" i="19"/>
  <c r="D9369" i="19"/>
  <c r="E9369" i="19"/>
  <c r="F9369" i="19" s="1"/>
  <c r="B9370" i="19"/>
  <c r="A9370" i="19" s="1"/>
  <c r="C9370" i="19"/>
  <c r="D9370" i="19"/>
  <c r="E9370" i="19"/>
  <c r="F9370" i="19" s="1"/>
  <c r="B9371" i="19"/>
  <c r="C9371" i="19"/>
  <c r="A9371" i="19" s="1"/>
  <c r="D9371" i="19"/>
  <c r="E9371" i="19"/>
  <c r="F9371" i="19" s="1"/>
  <c r="A9372" i="19"/>
  <c r="B9372" i="19"/>
  <c r="C9372" i="19"/>
  <c r="D9372" i="19"/>
  <c r="E9372" i="19"/>
  <c r="F9372" i="19"/>
  <c r="B9373" i="19"/>
  <c r="C9373" i="19"/>
  <c r="A9373" i="19" s="1"/>
  <c r="D9373" i="19"/>
  <c r="E9373" i="19"/>
  <c r="F9373" i="19" s="1"/>
  <c r="B9374" i="19"/>
  <c r="C9374" i="19"/>
  <c r="A9374" i="19" s="1"/>
  <c r="D9374" i="19"/>
  <c r="E9374" i="19"/>
  <c r="F9374" i="19" s="1"/>
  <c r="A9375" i="19"/>
  <c r="B9375" i="19"/>
  <c r="C9375" i="19"/>
  <c r="D9375" i="19"/>
  <c r="E9375" i="19"/>
  <c r="F9375" i="19" s="1"/>
  <c r="B9376" i="19"/>
  <c r="C9376" i="19"/>
  <c r="A9376" i="19" s="1"/>
  <c r="D9376" i="19"/>
  <c r="E9376" i="19"/>
  <c r="F9376" i="19" s="1"/>
  <c r="B9377" i="19"/>
  <c r="C9377" i="19"/>
  <c r="A9377" i="19" s="1"/>
  <c r="D9377" i="19"/>
  <c r="E9377" i="19"/>
  <c r="F9377" i="19" s="1"/>
  <c r="B9378" i="19"/>
  <c r="A9378" i="19" s="1"/>
  <c r="C9378" i="19"/>
  <c r="D9378" i="19"/>
  <c r="E9378" i="19"/>
  <c r="F9378" i="19" s="1"/>
  <c r="B9379" i="19"/>
  <c r="C9379" i="19"/>
  <c r="A9379" i="19" s="1"/>
  <c r="D9379" i="19"/>
  <c r="E9379" i="19"/>
  <c r="F9379" i="19" s="1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 s="1"/>
  <c r="B9382" i="19"/>
  <c r="A9382" i="19" s="1"/>
  <c r="C9382" i="19"/>
  <c r="D9382" i="19"/>
  <c r="E9382" i="19"/>
  <c r="F9382" i="19" s="1"/>
  <c r="A9383" i="19"/>
  <c r="B9383" i="19"/>
  <c r="C9383" i="19"/>
  <c r="D9383" i="19"/>
  <c r="E9383" i="19"/>
  <c r="F9383" i="19" s="1"/>
  <c r="B9384" i="19"/>
  <c r="C9384" i="19"/>
  <c r="A9384" i="19" s="1"/>
  <c r="D9384" i="19"/>
  <c r="E9384" i="19"/>
  <c r="F9384" i="19" s="1"/>
  <c r="B9385" i="19"/>
  <c r="C9385" i="19"/>
  <c r="A9385" i="19" s="1"/>
  <c r="D9385" i="19"/>
  <c r="E9385" i="19"/>
  <c r="F9385" i="19" s="1"/>
  <c r="A9386" i="19"/>
  <c r="B9386" i="19"/>
  <c r="C9386" i="19"/>
  <c r="D9386" i="19"/>
  <c r="E9386" i="19"/>
  <c r="F9386" i="19" s="1"/>
  <c r="B9387" i="19"/>
  <c r="C9387" i="19"/>
  <c r="A9387" i="19" s="1"/>
  <c r="D9387" i="19"/>
  <c r="E9387" i="19"/>
  <c r="F9387" i="19" s="1"/>
  <c r="B9388" i="19"/>
  <c r="C9388" i="19"/>
  <c r="A9388" i="19" s="1"/>
  <c r="D9388" i="19"/>
  <c r="E9388" i="19"/>
  <c r="F9388" i="19"/>
  <c r="A9389" i="19"/>
  <c r="B9389" i="19"/>
  <c r="C9389" i="19"/>
  <c r="D9389" i="19"/>
  <c r="E9389" i="19"/>
  <c r="F9389" i="19" s="1"/>
  <c r="B9390" i="19"/>
  <c r="A9390" i="19" s="1"/>
  <c r="C9390" i="19"/>
  <c r="D9390" i="19"/>
  <c r="E9390" i="19"/>
  <c r="F9390" i="19" s="1"/>
  <c r="B9391" i="19"/>
  <c r="C9391" i="19"/>
  <c r="D9391" i="19"/>
  <c r="E9391" i="19"/>
  <c r="F9391" i="19" s="1"/>
  <c r="B9392" i="19"/>
  <c r="C9392" i="19"/>
  <c r="A9392" i="19" s="1"/>
  <c r="D9392" i="19"/>
  <c r="E9392" i="19"/>
  <c r="F9392" i="19" s="1"/>
  <c r="B9393" i="19"/>
  <c r="C9393" i="19"/>
  <c r="A9393" i="19" s="1"/>
  <c r="D9393" i="19"/>
  <c r="E9393" i="19"/>
  <c r="F9393" i="19" s="1"/>
  <c r="B9394" i="19"/>
  <c r="A9394" i="19" s="1"/>
  <c r="C9394" i="19"/>
  <c r="D9394" i="19"/>
  <c r="E9394" i="19"/>
  <c r="F9394" i="19" s="1"/>
  <c r="B9395" i="19"/>
  <c r="C9395" i="19"/>
  <c r="A9395" i="19" s="1"/>
  <c r="D9395" i="19"/>
  <c r="E9395" i="19"/>
  <c r="F9395" i="19" s="1"/>
  <c r="B9396" i="19"/>
  <c r="C9396" i="19"/>
  <c r="A9396" i="19" s="1"/>
  <c r="D9396" i="19"/>
  <c r="E9396" i="19"/>
  <c r="F9396" i="19"/>
  <c r="B9397" i="19"/>
  <c r="C9397" i="19"/>
  <c r="A9397" i="19" s="1"/>
  <c r="D9397" i="19"/>
  <c r="E9397" i="19"/>
  <c r="F9397" i="19" s="1"/>
  <c r="B9398" i="19"/>
  <c r="C9398" i="19"/>
  <c r="A9398" i="19" s="1"/>
  <c r="D9398" i="19"/>
  <c r="E9398" i="19"/>
  <c r="F9398" i="19" s="1"/>
  <c r="A9399" i="19"/>
  <c r="B9399" i="19"/>
  <c r="C9399" i="19"/>
  <c r="D9399" i="19"/>
  <c r="E9399" i="19"/>
  <c r="F9399" i="19" s="1"/>
  <c r="B9400" i="19"/>
  <c r="C9400" i="19"/>
  <c r="A9400" i="19" s="1"/>
  <c r="D9400" i="19"/>
  <c r="E9400" i="19"/>
  <c r="F9400" i="19" s="1"/>
  <c r="B9401" i="19"/>
  <c r="C9401" i="19"/>
  <c r="A9401" i="19" s="1"/>
  <c r="D9401" i="19"/>
  <c r="E9401" i="19"/>
  <c r="F9401" i="19" s="1"/>
  <c r="A9402" i="19"/>
  <c r="B9402" i="19"/>
  <c r="C9402" i="19"/>
  <c r="D9402" i="19"/>
  <c r="E9402" i="19"/>
  <c r="F9402" i="19" s="1"/>
  <c r="B9403" i="19"/>
  <c r="C9403" i="19"/>
  <c r="A9403" i="19" s="1"/>
  <c r="D9403" i="19"/>
  <c r="E9403" i="19"/>
  <c r="F9403" i="19" s="1"/>
  <c r="B9404" i="19"/>
  <c r="C9404" i="19"/>
  <c r="A9404" i="19" s="1"/>
  <c r="D9404" i="19"/>
  <c r="E9404" i="19"/>
  <c r="F9404" i="19"/>
  <c r="A9405" i="19"/>
  <c r="B9405" i="19"/>
  <c r="C9405" i="19"/>
  <c r="D9405" i="19"/>
  <c r="E9405" i="19"/>
  <c r="F9405" i="19" s="1"/>
  <c r="B9406" i="19"/>
  <c r="C9406" i="19"/>
  <c r="A9406" i="19" s="1"/>
  <c r="D9406" i="19"/>
  <c r="E9406" i="19"/>
  <c r="F9406" i="19" s="1"/>
  <c r="B9407" i="19"/>
  <c r="C9407" i="19"/>
  <c r="A9407" i="19" s="1"/>
  <c r="D9407" i="19"/>
  <c r="E9407" i="19"/>
  <c r="F9407" i="19" s="1"/>
  <c r="A9408" i="19"/>
  <c r="B9408" i="19"/>
  <c r="C9408" i="19"/>
  <c r="D9408" i="19"/>
  <c r="E9408" i="19"/>
  <c r="F9408" i="19" s="1"/>
  <c r="B9409" i="19"/>
  <c r="C9409" i="19"/>
  <c r="A9409" i="19" s="1"/>
  <c r="D9409" i="19"/>
  <c r="E9409" i="19"/>
  <c r="F9409" i="19" s="1"/>
  <c r="B9410" i="19"/>
  <c r="A9410" i="19" s="1"/>
  <c r="C9410" i="19"/>
  <c r="D9410" i="19"/>
  <c r="E9410" i="19"/>
  <c r="F9410" i="19" s="1"/>
  <c r="A9411" i="19"/>
  <c r="B9411" i="19"/>
  <c r="C9411" i="19"/>
  <c r="D9411" i="19"/>
  <c r="E9411" i="19"/>
  <c r="F9411" i="19" s="1"/>
  <c r="A9412" i="19"/>
  <c r="B9412" i="19"/>
  <c r="C9412" i="19"/>
  <c r="D9412" i="19"/>
  <c r="E9412" i="19"/>
  <c r="F9412" i="19" s="1"/>
  <c r="B9413" i="19"/>
  <c r="C9413" i="19"/>
  <c r="A9413" i="19" s="1"/>
  <c r="D9413" i="19"/>
  <c r="E9413" i="19"/>
  <c r="F9413" i="19" s="1"/>
  <c r="B9414" i="19"/>
  <c r="A9414" i="19" s="1"/>
  <c r="C9414" i="19"/>
  <c r="D9414" i="19"/>
  <c r="E9414" i="19"/>
  <c r="F9414" i="19" s="1"/>
  <c r="B9415" i="19"/>
  <c r="C9415" i="19"/>
  <c r="D9415" i="19"/>
  <c r="A9415" i="19" s="1"/>
  <c r="E9415" i="19"/>
  <c r="F9415" i="19" s="1"/>
  <c r="B9416" i="19"/>
  <c r="C9416" i="19"/>
  <c r="A9416" i="19" s="1"/>
  <c r="D9416" i="19"/>
  <c r="E9416" i="19"/>
  <c r="F9416" i="19" s="1"/>
  <c r="B9417" i="19"/>
  <c r="C9417" i="19"/>
  <c r="A9417" i="19" s="1"/>
  <c r="D9417" i="19"/>
  <c r="E9417" i="19"/>
  <c r="F9417" i="19" s="1"/>
  <c r="A9418" i="19"/>
  <c r="B9418" i="19"/>
  <c r="C9418" i="19"/>
  <c r="D9418" i="19"/>
  <c r="E9418" i="19"/>
  <c r="F9418" i="19" s="1"/>
  <c r="A9419" i="19"/>
  <c r="B9419" i="19"/>
  <c r="C9419" i="19"/>
  <c r="D9419" i="19"/>
  <c r="E9419" i="19"/>
  <c r="F9419" i="19" s="1"/>
  <c r="B9420" i="19"/>
  <c r="C9420" i="19"/>
  <c r="A9420" i="19" s="1"/>
  <c r="D9420" i="19"/>
  <c r="E9420" i="19"/>
  <c r="F9420" i="19" s="1"/>
  <c r="A9421" i="19"/>
  <c r="B9421" i="19"/>
  <c r="C9421" i="19"/>
  <c r="D9421" i="19"/>
  <c r="E9421" i="19"/>
  <c r="F9421" i="19" s="1"/>
  <c r="B9422" i="19"/>
  <c r="A9422" i="19" s="1"/>
  <c r="C9422" i="19"/>
  <c r="D9422" i="19"/>
  <c r="E9422" i="19"/>
  <c r="F9422" i="19" s="1"/>
  <c r="B9423" i="19"/>
  <c r="C9423" i="19"/>
  <c r="D9423" i="19"/>
  <c r="E9423" i="19"/>
  <c r="F9423" i="19" s="1"/>
  <c r="A9424" i="19"/>
  <c r="B9424" i="19"/>
  <c r="C9424" i="19"/>
  <c r="D9424" i="19"/>
  <c r="E9424" i="19"/>
  <c r="F9424" i="19"/>
  <c r="B9425" i="19"/>
  <c r="C9425" i="19"/>
  <c r="A9425" i="19" s="1"/>
  <c r="D9425" i="19"/>
  <c r="E9425" i="19"/>
  <c r="F9425" i="19" s="1"/>
  <c r="B9426" i="19"/>
  <c r="A9426" i="19" s="1"/>
  <c r="C9426" i="19"/>
  <c r="D9426" i="19"/>
  <c r="E9426" i="19"/>
  <c r="F9426" i="19" s="1"/>
  <c r="A9427" i="19"/>
  <c r="B9427" i="19"/>
  <c r="C9427" i="19"/>
  <c r="D9427" i="19"/>
  <c r="E9427" i="19"/>
  <c r="F9427" i="19" s="1"/>
  <c r="B9428" i="19"/>
  <c r="C9428" i="19"/>
  <c r="A9428" i="19" s="1"/>
  <c r="D9428" i="19"/>
  <c r="E9428" i="19"/>
  <c r="F9428" i="19" s="1"/>
  <c r="B9429" i="19"/>
  <c r="C9429" i="19"/>
  <c r="A9429" i="19" s="1"/>
  <c r="D9429" i="19"/>
  <c r="E9429" i="19"/>
  <c r="F9429" i="19" s="1"/>
  <c r="B9430" i="19"/>
  <c r="A9430" i="19" s="1"/>
  <c r="C9430" i="19"/>
  <c r="D9430" i="19"/>
  <c r="E9430" i="19"/>
  <c r="F9430" i="19" s="1"/>
  <c r="B9431" i="19"/>
  <c r="C9431" i="19"/>
  <c r="A9431" i="19" s="1"/>
  <c r="D9431" i="19"/>
  <c r="E9431" i="19"/>
  <c r="F9431" i="19" s="1"/>
  <c r="A9432" i="19"/>
  <c r="B9432" i="19"/>
  <c r="C9432" i="19"/>
  <c r="D9432" i="19"/>
  <c r="E9432" i="19"/>
  <c r="F9432" i="19"/>
  <c r="B9433" i="19"/>
  <c r="C9433" i="19"/>
  <c r="A9433" i="19" s="1"/>
  <c r="D9433" i="19"/>
  <c r="E9433" i="19"/>
  <c r="F9433" i="19" s="1"/>
  <c r="B9434" i="19"/>
  <c r="C9434" i="19"/>
  <c r="A9434" i="19" s="1"/>
  <c r="D9434" i="19"/>
  <c r="E9434" i="19"/>
  <c r="F9434" i="19" s="1"/>
  <c r="A9435" i="19"/>
  <c r="B9435" i="19"/>
  <c r="C9435" i="19"/>
  <c r="D9435" i="19"/>
  <c r="E9435" i="19"/>
  <c r="F9435" i="19" s="1"/>
  <c r="B9436" i="19"/>
  <c r="C9436" i="19"/>
  <c r="A9436" i="19" s="1"/>
  <c r="D9436" i="19"/>
  <c r="E9436" i="19"/>
  <c r="F9436" i="19"/>
  <c r="B9437" i="19"/>
  <c r="C9437" i="19"/>
  <c r="A9437" i="19" s="1"/>
  <c r="D9437" i="19"/>
  <c r="E9437" i="19"/>
  <c r="F9437" i="19" s="1"/>
  <c r="A9438" i="19"/>
  <c r="B9438" i="19"/>
  <c r="C9438" i="19"/>
  <c r="D9438" i="19"/>
  <c r="E9438" i="19"/>
  <c r="F9438" i="19" s="1"/>
  <c r="B9439" i="19"/>
  <c r="C9439" i="19"/>
  <c r="A9439" i="19" s="1"/>
  <c r="D9439" i="19"/>
  <c r="E9439" i="19"/>
  <c r="F9439" i="19" s="1"/>
  <c r="B9440" i="19"/>
  <c r="C9440" i="19"/>
  <c r="A9440" i="19" s="1"/>
  <c r="D9440" i="19"/>
  <c r="E9440" i="19"/>
  <c r="F9440" i="19"/>
  <c r="A9441" i="19"/>
  <c r="B9441" i="19"/>
  <c r="C9441" i="19"/>
  <c r="D9441" i="19"/>
  <c r="E9441" i="19"/>
  <c r="F9441" i="19" s="1"/>
  <c r="B9442" i="19"/>
  <c r="A9442" i="19" s="1"/>
  <c r="C9442" i="19"/>
  <c r="D9442" i="19"/>
  <c r="E9442" i="19"/>
  <c r="F9442" i="19" s="1"/>
  <c r="B9443" i="19"/>
  <c r="C9443" i="19"/>
  <c r="A9443" i="19" s="1"/>
  <c r="D9443" i="19"/>
  <c r="E9443" i="19"/>
  <c r="F9443" i="19" s="1"/>
  <c r="A9444" i="19"/>
  <c r="B9444" i="19"/>
  <c r="C9444" i="19"/>
  <c r="D9444" i="19"/>
  <c r="E9444" i="19"/>
  <c r="F9444" i="19" s="1"/>
  <c r="B9445" i="19"/>
  <c r="C9445" i="19"/>
  <c r="A9445" i="19" s="1"/>
  <c r="D9445" i="19"/>
  <c r="E9445" i="19"/>
  <c r="F9445" i="19" s="1"/>
  <c r="B9446" i="19"/>
  <c r="A9446" i="19" s="1"/>
  <c r="C9446" i="19"/>
  <c r="D9446" i="19"/>
  <c r="E9446" i="19"/>
  <c r="F9446" i="19" s="1"/>
  <c r="A9447" i="19"/>
  <c r="B9447" i="19"/>
  <c r="C9447" i="19"/>
  <c r="D9447" i="19"/>
  <c r="E9447" i="19"/>
  <c r="F9447" i="19" s="1"/>
  <c r="B9448" i="19"/>
  <c r="C9448" i="19"/>
  <c r="A9448" i="19" s="1"/>
  <c r="D9448" i="19"/>
  <c r="E9448" i="19"/>
  <c r="F9448" i="19" s="1"/>
  <c r="B9449" i="19"/>
  <c r="C9449" i="19"/>
  <c r="A9449" i="19" s="1"/>
  <c r="D9449" i="19"/>
  <c r="E9449" i="19"/>
  <c r="F9449" i="19" s="1"/>
  <c r="B9450" i="19"/>
  <c r="A9450" i="19" s="1"/>
  <c r="C9450" i="19"/>
  <c r="D9450" i="19"/>
  <c r="E9450" i="19"/>
  <c r="F9450" i="19" s="1"/>
  <c r="B9451" i="19"/>
  <c r="C9451" i="19"/>
  <c r="A9451" i="19" s="1"/>
  <c r="D9451" i="19"/>
  <c r="E9451" i="19"/>
  <c r="F9451" i="19" s="1"/>
  <c r="B9452" i="19"/>
  <c r="C9452" i="19"/>
  <c r="A9452" i="19" s="1"/>
  <c r="D9452" i="19"/>
  <c r="E9452" i="19"/>
  <c r="F9452" i="19"/>
  <c r="A9453" i="19"/>
  <c r="B9453" i="19"/>
  <c r="C9453" i="19"/>
  <c r="D9453" i="19"/>
  <c r="E9453" i="19"/>
  <c r="F9453" i="19" s="1"/>
  <c r="B9454" i="19"/>
  <c r="A9454" i="19" s="1"/>
  <c r="C9454" i="19"/>
  <c r="D9454" i="19"/>
  <c r="E9454" i="19"/>
  <c r="F9454" i="19" s="1"/>
  <c r="B9455" i="19"/>
  <c r="C9455" i="19"/>
  <c r="A9455" i="19" s="1"/>
  <c r="D9455" i="19"/>
  <c r="E9455" i="19"/>
  <c r="F9455" i="19" s="1"/>
  <c r="B9456" i="19"/>
  <c r="C9456" i="19"/>
  <c r="A9456" i="19" s="1"/>
  <c r="D9456" i="19"/>
  <c r="E9456" i="19"/>
  <c r="F9456" i="19"/>
  <c r="B9457" i="19"/>
  <c r="C9457" i="19"/>
  <c r="A9457" i="19" s="1"/>
  <c r="D9457" i="19"/>
  <c r="E9457" i="19"/>
  <c r="F9457" i="19" s="1"/>
  <c r="B9458" i="19"/>
  <c r="C9458" i="19"/>
  <c r="A9458" i="19" s="1"/>
  <c r="D9458" i="19"/>
  <c r="E9458" i="19"/>
  <c r="F9458" i="19" s="1"/>
  <c r="B9459" i="19"/>
  <c r="C9459" i="19"/>
  <c r="A9459" i="19" s="1"/>
  <c r="D9459" i="19"/>
  <c r="E9459" i="19"/>
  <c r="F9459" i="19" s="1"/>
  <c r="B9460" i="19"/>
  <c r="C9460" i="19"/>
  <c r="A9460" i="19" s="1"/>
  <c r="D9460" i="19"/>
  <c r="E9460" i="19"/>
  <c r="F9460" i="19"/>
  <c r="B9461" i="19"/>
  <c r="C9461" i="19"/>
  <c r="A9461" i="19" s="1"/>
  <c r="D9461" i="19"/>
  <c r="E9461" i="19"/>
  <c r="F9461" i="19" s="1"/>
  <c r="B9462" i="19"/>
  <c r="A9462" i="19" s="1"/>
  <c r="C9462" i="19"/>
  <c r="D9462" i="19"/>
  <c r="E9462" i="19"/>
  <c r="F9462" i="19" s="1"/>
  <c r="B9463" i="19"/>
  <c r="C9463" i="19"/>
  <c r="A9463" i="19" s="1"/>
  <c r="D9463" i="19"/>
  <c r="E9463" i="19"/>
  <c r="F9463" i="19" s="1"/>
  <c r="A9464" i="19"/>
  <c r="B9464" i="19"/>
  <c r="C9464" i="19"/>
  <c r="D9464" i="19"/>
  <c r="E9464" i="19"/>
  <c r="F9464" i="19"/>
  <c r="B9465" i="19"/>
  <c r="C9465" i="19"/>
  <c r="A9465" i="19" s="1"/>
  <c r="D9465" i="19"/>
  <c r="E9465" i="19"/>
  <c r="F9465" i="19" s="1"/>
  <c r="B9466" i="19"/>
  <c r="C9466" i="19"/>
  <c r="A9466" i="19" s="1"/>
  <c r="D9466" i="19"/>
  <c r="E9466" i="19"/>
  <c r="F9466" i="19" s="1"/>
  <c r="A9467" i="19"/>
  <c r="B9467" i="19"/>
  <c r="C9467" i="19"/>
  <c r="D9467" i="19"/>
  <c r="E9467" i="19"/>
  <c r="F9467" i="19" s="1"/>
  <c r="B9468" i="19"/>
  <c r="C9468" i="19"/>
  <c r="A9468" i="19" s="1"/>
  <c r="D9468" i="19"/>
  <c r="E9468" i="19"/>
  <c r="F9468" i="19" s="1"/>
  <c r="B9469" i="19"/>
  <c r="C9469" i="19"/>
  <c r="A9469" i="19" s="1"/>
  <c r="D9469" i="19"/>
  <c r="E9469" i="19"/>
  <c r="F9469" i="19" s="1"/>
  <c r="A9470" i="19"/>
  <c r="B9470" i="19"/>
  <c r="C9470" i="19"/>
  <c r="D9470" i="19"/>
  <c r="E9470" i="19"/>
  <c r="F9470" i="19" s="1"/>
  <c r="B9471" i="19"/>
  <c r="C9471" i="19"/>
  <c r="A9471" i="19" s="1"/>
  <c r="D9471" i="19"/>
  <c r="E9471" i="19"/>
  <c r="F9471" i="19" s="1"/>
  <c r="B9472" i="19"/>
  <c r="C9472" i="19"/>
  <c r="A9472" i="19" s="1"/>
  <c r="D9472" i="19"/>
  <c r="E9472" i="19"/>
  <c r="F9472" i="19"/>
  <c r="A9473" i="19"/>
  <c r="B9473" i="19"/>
  <c r="C9473" i="19"/>
  <c r="D9473" i="19"/>
  <c r="E9473" i="19"/>
  <c r="F9473" i="19" s="1"/>
  <c r="B9474" i="19"/>
  <c r="A9474" i="19" s="1"/>
  <c r="C9474" i="19"/>
  <c r="D9474" i="19"/>
  <c r="E9474" i="19"/>
  <c r="F9474" i="19" s="1"/>
  <c r="B9475" i="19"/>
  <c r="C9475" i="19"/>
  <c r="A9475" i="19" s="1"/>
  <c r="D9475" i="19"/>
  <c r="E9475" i="19"/>
  <c r="F9475" i="19" s="1"/>
  <c r="A9476" i="19"/>
  <c r="B9476" i="19"/>
  <c r="C9476" i="19"/>
  <c r="D9476" i="19"/>
  <c r="E9476" i="19"/>
  <c r="F9476" i="19" s="1"/>
  <c r="B9477" i="19"/>
  <c r="C9477" i="19"/>
  <c r="A9477" i="19" s="1"/>
  <c r="D9477" i="19"/>
  <c r="E9477" i="19"/>
  <c r="F9477" i="19" s="1"/>
  <c r="B9478" i="19"/>
  <c r="A9478" i="19" s="1"/>
  <c r="C9478" i="19"/>
  <c r="D9478" i="19"/>
  <c r="E9478" i="19"/>
  <c r="F9478" i="19" s="1"/>
  <c r="A9479" i="19"/>
  <c r="B9479" i="19"/>
  <c r="C9479" i="19"/>
  <c r="D9479" i="19"/>
  <c r="E9479" i="19"/>
  <c r="F9479" i="19" s="1"/>
  <c r="B9480" i="19"/>
  <c r="C9480" i="19"/>
  <c r="A9480" i="19" s="1"/>
  <c r="D9480" i="19"/>
  <c r="E9480" i="19"/>
  <c r="F9480" i="19" s="1"/>
  <c r="B9481" i="19"/>
  <c r="C9481" i="19"/>
  <c r="A9481" i="19" s="1"/>
  <c r="D9481" i="19"/>
  <c r="E9481" i="19"/>
  <c r="F9481" i="19" s="1"/>
  <c r="B9482" i="19"/>
  <c r="A9482" i="19" s="1"/>
  <c r="C9482" i="19"/>
  <c r="D9482" i="19"/>
  <c r="E9482" i="19"/>
  <c r="F9482" i="19" s="1"/>
  <c r="B9483" i="19"/>
  <c r="C9483" i="19"/>
  <c r="A9483" i="19" s="1"/>
  <c r="D9483" i="19"/>
  <c r="E9483" i="19"/>
  <c r="F9483" i="19" s="1"/>
  <c r="B9484" i="19"/>
  <c r="C9484" i="19"/>
  <c r="A9484" i="19" s="1"/>
  <c r="D9484" i="19"/>
  <c r="E9484" i="19"/>
  <c r="F9484" i="19"/>
  <c r="A9485" i="19"/>
  <c r="B9485" i="19"/>
  <c r="C9485" i="19"/>
  <c r="D9485" i="19"/>
  <c r="E9485" i="19"/>
  <c r="F9485" i="19" s="1"/>
  <c r="B9486" i="19"/>
  <c r="A9486" i="19" s="1"/>
  <c r="C9486" i="19"/>
  <c r="D9486" i="19"/>
  <c r="E9486" i="19"/>
  <c r="F9486" i="19" s="1"/>
  <c r="B9487" i="19"/>
  <c r="C9487" i="19"/>
  <c r="A9487" i="19" s="1"/>
  <c r="D9487" i="19"/>
  <c r="E9487" i="19"/>
  <c r="F9487" i="19" s="1"/>
  <c r="B9488" i="19"/>
  <c r="C9488" i="19"/>
  <c r="A9488" i="19" s="1"/>
  <c r="D9488" i="19"/>
  <c r="E9488" i="19"/>
  <c r="F9488" i="19"/>
  <c r="B9489" i="19"/>
  <c r="C9489" i="19"/>
  <c r="A9489" i="19" s="1"/>
  <c r="D9489" i="19"/>
  <c r="E9489" i="19"/>
  <c r="F9489" i="19" s="1"/>
  <c r="B9490" i="19"/>
  <c r="C9490" i="19"/>
  <c r="A9490" i="19" s="1"/>
  <c r="D9490" i="19"/>
  <c r="E9490" i="19"/>
  <c r="F9490" i="19" s="1"/>
  <c r="B9491" i="19"/>
  <c r="C9491" i="19"/>
  <c r="A9491" i="19" s="1"/>
  <c r="D9491" i="19"/>
  <c r="E9491" i="19"/>
  <c r="F9491" i="19" s="1"/>
  <c r="B9492" i="19"/>
  <c r="C9492" i="19"/>
  <c r="A9492" i="19" s="1"/>
  <c r="D9492" i="19"/>
  <c r="E9492" i="19"/>
  <c r="F9492" i="19"/>
  <c r="B9493" i="19"/>
  <c r="C9493" i="19"/>
  <c r="A9493" i="19" s="1"/>
  <c r="D9493" i="19"/>
  <c r="E9493" i="19"/>
  <c r="F9493" i="19" s="1"/>
  <c r="B9494" i="19"/>
  <c r="A9494" i="19" s="1"/>
  <c r="C9494" i="19"/>
  <c r="D9494" i="19"/>
  <c r="E9494" i="19"/>
  <c r="F9494" i="19" s="1"/>
  <c r="B9495" i="19"/>
  <c r="C9495" i="19"/>
  <c r="A9495" i="19" s="1"/>
  <c r="D9495" i="19"/>
  <c r="E9495" i="19"/>
  <c r="F9495" i="19" s="1"/>
  <c r="A9496" i="19"/>
  <c r="B9496" i="19"/>
  <c r="C9496" i="19"/>
  <c r="D9496" i="19"/>
  <c r="E9496" i="19"/>
  <c r="F9496" i="19"/>
  <c r="B9497" i="19"/>
  <c r="C9497" i="19"/>
  <c r="A9497" i="19" s="1"/>
  <c r="D9497" i="19"/>
  <c r="E9497" i="19"/>
  <c r="F9497" i="19" s="1"/>
  <c r="B9498" i="19"/>
  <c r="C9498" i="19"/>
  <c r="A9498" i="19" s="1"/>
  <c r="D9498" i="19"/>
  <c r="E9498" i="19"/>
  <c r="F9498" i="19" s="1"/>
  <c r="A9499" i="19"/>
  <c r="B9499" i="19"/>
  <c r="C9499" i="19"/>
  <c r="D9499" i="19"/>
  <c r="E9499" i="19"/>
  <c r="F9499" i="19" s="1"/>
  <c r="B9500" i="19"/>
  <c r="C9500" i="19"/>
  <c r="A9500" i="19" s="1"/>
  <c r="D9500" i="19"/>
  <c r="E9500" i="19"/>
  <c r="F9500" i="19" s="1"/>
  <c r="B9501" i="19"/>
  <c r="C9501" i="19"/>
  <c r="A9501" i="19" s="1"/>
  <c r="D9501" i="19"/>
  <c r="E9501" i="19"/>
  <c r="F9501" i="19" s="1"/>
  <c r="A9502" i="19"/>
  <c r="B9502" i="19"/>
  <c r="C9502" i="19"/>
  <c r="D9502" i="19"/>
  <c r="E9502" i="19"/>
  <c r="F9502" i="19" s="1"/>
  <c r="B9503" i="19"/>
  <c r="C9503" i="19"/>
  <c r="A9503" i="19" s="1"/>
  <c r="D9503" i="19"/>
  <c r="E9503" i="19"/>
  <c r="F9503" i="19" s="1"/>
  <c r="B9504" i="19"/>
  <c r="C9504" i="19"/>
  <c r="A9504" i="19" s="1"/>
  <c r="D9504" i="19"/>
  <c r="E9504" i="19"/>
  <c r="F9504" i="19"/>
  <c r="A9505" i="19"/>
  <c r="B9505" i="19"/>
  <c r="C9505" i="19"/>
  <c r="D9505" i="19"/>
  <c r="E9505" i="19"/>
  <c r="F9505" i="19" s="1"/>
  <c r="B9506" i="19"/>
  <c r="A9506" i="19" s="1"/>
  <c r="C9506" i="19"/>
  <c r="D9506" i="19"/>
  <c r="E9506" i="19"/>
  <c r="F9506" i="19" s="1"/>
  <c r="B9507" i="19"/>
  <c r="C9507" i="19"/>
  <c r="A9507" i="19" s="1"/>
  <c r="D9507" i="19"/>
  <c r="E9507" i="19"/>
  <c r="F9507" i="19" s="1"/>
  <c r="A9508" i="19"/>
  <c r="B9508" i="19"/>
  <c r="C9508" i="19"/>
  <c r="D9508" i="19"/>
  <c r="E9508" i="19"/>
  <c r="F9508" i="19" s="1"/>
  <c r="B9509" i="19"/>
  <c r="C9509" i="19"/>
  <c r="A9509" i="19" s="1"/>
  <c r="D9509" i="19"/>
  <c r="E9509" i="19"/>
  <c r="F9509" i="19" s="1"/>
  <c r="B9510" i="19"/>
  <c r="A9510" i="19" s="1"/>
  <c r="C9510" i="19"/>
  <c r="D9510" i="19"/>
  <c r="E9510" i="19"/>
  <c r="F9510" i="19" s="1"/>
  <c r="A9511" i="19"/>
  <c r="B9511" i="19"/>
  <c r="C9511" i="19"/>
  <c r="D9511" i="19"/>
  <c r="E9511" i="19"/>
  <c r="F9511" i="19" s="1"/>
  <c r="B9512" i="19"/>
  <c r="C9512" i="19"/>
  <c r="A9512" i="19" s="1"/>
  <c r="D9512" i="19"/>
  <c r="E9512" i="19"/>
  <c r="F9512" i="19" s="1"/>
  <c r="B9513" i="19"/>
  <c r="C9513" i="19"/>
  <c r="A9513" i="19" s="1"/>
  <c r="D9513" i="19"/>
  <c r="E9513" i="19"/>
  <c r="F9513" i="19" s="1"/>
  <c r="B9514" i="19"/>
  <c r="A9514" i="19" s="1"/>
  <c r="C9514" i="19"/>
  <c r="D9514" i="19"/>
  <c r="E9514" i="19"/>
  <c r="F9514" i="19" s="1"/>
  <c r="B9515" i="19"/>
  <c r="C9515" i="19"/>
  <c r="A9515" i="19" s="1"/>
  <c r="D9515" i="19"/>
  <c r="E9515" i="19"/>
  <c r="F9515" i="19" s="1"/>
  <c r="B9516" i="19"/>
  <c r="C9516" i="19"/>
  <c r="A9516" i="19" s="1"/>
  <c r="D9516" i="19"/>
  <c r="E9516" i="19"/>
  <c r="F9516" i="19"/>
  <c r="A9517" i="19"/>
  <c r="B9517" i="19"/>
  <c r="C9517" i="19"/>
  <c r="D9517" i="19"/>
  <c r="E9517" i="19"/>
  <c r="F9517" i="19" s="1"/>
  <c r="B9518" i="19"/>
  <c r="A9518" i="19" s="1"/>
  <c r="C9518" i="19"/>
  <c r="D9518" i="19"/>
  <c r="E9518" i="19"/>
  <c r="F9518" i="19" s="1"/>
  <c r="B9519" i="19"/>
  <c r="C9519" i="19"/>
  <c r="A9519" i="19" s="1"/>
  <c r="D9519" i="19"/>
  <c r="E9519" i="19"/>
  <c r="F9519" i="19" s="1"/>
  <c r="B9520" i="19"/>
  <c r="C9520" i="19"/>
  <c r="A9520" i="19" s="1"/>
  <c r="D9520" i="19"/>
  <c r="E9520" i="19"/>
  <c r="F9520" i="19"/>
  <c r="B9521" i="19"/>
  <c r="C9521" i="19"/>
  <c r="A9521" i="19" s="1"/>
  <c r="D9521" i="19"/>
  <c r="E9521" i="19"/>
  <c r="F9521" i="19" s="1"/>
  <c r="B9522" i="19"/>
  <c r="C9522" i="19"/>
  <c r="A9522" i="19" s="1"/>
  <c r="D9522" i="19"/>
  <c r="E9522" i="19"/>
  <c r="F9522" i="19" s="1"/>
  <c r="B9523" i="19"/>
  <c r="C9523" i="19"/>
  <c r="A9523" i="19" s="1"/>
  <c r="D9523" i="19"/>
  <c r="E9523" i="19"/>
  <c r="F9523" i="19" s="1"/>
  <c r="B9524" i="19"/>
  <c r="C9524" i="19"/>
  <c r="A9524" i="19" s="1"/>
  <c r="D9524" i="19"/>
  <c r="E9524" i="19"/>
  <c r="F9524" i="19"/>
  <c r="B9525" i="19"/>
  <c r="C9525" i="19"/>
  <c r="A9525" i="19" s="1"/>
  <c r="D9525" i="19"/>
  <c r="E9525" i="19"/>
  <c r="F9525" i="19" s="1"/>
  <c r="B9526" i="19"/>
  <c r="A9526" i="19" s="1"/>
  <c r="C9526" i="19"/>
  <c r="D9526" i="19"/>
  <c r="E9526" i="19"/>
  <c r="F9526" i="19" s="1"/>
  <c r="B9527" i="19"/>
  <c r="C9527" i="19"/>
  <c r="A9527" i="19" s="1"/>
  <c r="D9527" i="19"/>
  <c r="E9527" i="19"/>
  <c r="F9527" i="19" s="1"/>
  <c r="A9528" i="19"/>
  <c r="B9528" i="19"/>
  <c r="C9528" i="19"/>
  <c r="D9528" i="19"/>
  <c r="E9528" i="19"/>
  <c r="F9528" i="19"/>
  <c r="B9529" i="19"/>
  <c r="C9529" i="19"/>
  <c r="A9529" i="19" s="1"/>
  <c r="D9529" i="19"/>
  <c r="E9529" i="19"/>
  <c r="F9529" i="19" s="1"/>
  <c r="B9530" i="19"/>
  <c r="C9530" i="19"/>
  <c r="A9530" i="19" s="1"/>
  <c r="D9530" i="19"/>
  <c r="E9530" i="19"/>
  <c r="F9530" i="19" s="1"/>
  <c r="A9531" i="19"/>
  <c r="B9531" i="19"/>
  <c r="C9531" i="19"/>
  <c r="D9531" i="19"/>
  <c r="E9531" i="19"/>
  <c r="F9531" i="19" s="1"/>
  <c r="B9532" i="19"/>
  <c r="C9532" i="19"/>
  <c r="A9532" i="19" s="1"/>
  <c r="D9532" i="19"/>
  <c r="E9532" i="19"/>
  <c r="F9532" i="19" s="1"/>
  <c r="B9533" i="19"/>
  <c r="C9533" i="19"/>
  <c r="A9533" i="19" s="1"/>
  <c r="D9533" i="19"/>
  <c r="E9533" i="19"/>
  <c r="F9533" i="19" s="1"/>
  <c r="A9534" i="19"/>
  <c r="B9534" i="19"/>
  <c r="C9534" i="19"/>
  <c r="D9534" i="19"/>
  <c r="E9534" i="19"/>
  <c r="F9534" i="19" s="1"/>
  <c r="B9535" i="19"/>
  <c r="C9535" i="19"/>
  <c r="A9535" i="19" s="1"/>
  <c r="D9535" i="19"/>
  <c r="E9535" i="19"/>
  <c r="F9535" i="19" s="1"/>
  <c r="B9536" i="19"/>
  <c r="C9536" i="19"/>
  <c r="A9536" i="19" s="1"/>
  <c r="D9536" i="19"/>
  <c r="E9536" i="19"/>
  <c r="F9536" i="19"/>
  <c r="A9537" i="19"/>
  <c r="B9537" i="19"/>
  <c r="C9537" i="19"/>
  <c r="D9537" i="19"/>
  <c r="E9537" i="19"/>
  <c r="F9537" i="19" s="1"/>
  <c r="B9538" i="19"/>
  <c r="A9538" i="19" s="1"/>
  <c r="C9538" i="19"/>
  <c r="D9538" i="19"/>
  <c r="E9538" i="19"/>
  <c r="F9538" i="19" s="1"/>
  <c r="B9539" i="19"/>
  <c r="C9539" i="19"/>
  <c r="A9539" i="19" s="1"/>
  <c r="D9539" i="19"/>
  <c r="E9539" i="19"/>
  <c r="F9539" i="19" s="1"/>
  <c r="A9540" i="19"/>
  <c r="B9540" i="19"/>
  <c r="C9540" i="19"/>
  <c r="D9540" i="19"/>
  <c r="E9540" i="19"/>
  <c r="F9540" i="19" s="1"/>
  <c r="B9541" i="19"/>
  <c r="C9541" i="19"/>
  <c r="A9541" i="19" s="1"/>
  <c r="D9541" i="19"/>
  <c r="E9541" i="19"/>
  <c r="F9541" i="19" s="1"/>
  <c r="B9542" i="19"/>
  <c r="A9542" i="19" s="1"/>
  <c r="C9542" i="19"/>
  <c r="D9542" i="19"/>
  <c r="E9542" i="19"/>
  <c r="F9542" i="19" s="1"/>
  <c r="A9543" i="19"/>
  <c r="B9543" i="19"/>
  <c r="C9543" i="19"/>
  <c r="D9543" i="19"/>
  <c r="E9543" i="19"/>
  <c r="F9543" i="19" s="1"/>
  <c r="B9544" i="19"/>
  <c r="C9544" i="19"/>
  <c r="A9544" i="19" s="1"/>
  <c r="D9544" i="19"/>
  <c r="E9544" i="19"/>
  <c r="F9544" i="19" s="1"/>
  <c r="B9545" i="19"/>
  <c r="C9545" i="19"/>
  <c r="A9545" i="19" s="1"/>
  <c r="D9545" i="19"/>
  <c r="E9545" i="19"/>
  <c r="F9545" i="19" s="1"/>
  <c r="B9546" i="19"/>
  <c r="A9546" i="19" s="1"/>
  <c r="C9546" i="19"/>
  <c r="D9546" i="19"/>
  <c r="E9546" i="19"/>
  <c r="F9546" i="19" s="1"/>
  <c r="B9547" i="19"/>
  <c r="C9547" i="19"/>
  <c r="A9547" i="19" s="1"/>
  <c r="D9547" i="19"/>
  <c r="E9547" i="19"/>
  <c r="F9547" i="19" s="1"/>
  <c r="B9548" i="19"/>
  <c r="C9548" i="19"/>
  <c r="A9548" i="19" s="1"/>
  <c r="D9548" i="19"/>
  <c r="E9548" i="19"/>
  <c r="F9548" i="19"/>
  <c r="A9549" i="19"/>
  <c r="B9549" i="19"/>
  <c r="C9549" i="19"/>
  <c r="D9549" i="19"/>
  <c r="E9549" i="19"/>
  <c r="F9549" i="19" s="1"/>
  <c r="B9550" i="19"/>
  <c r="A9550" i="19" s="1"/>
  <c r="C9550" i="19"/>
  <c r="D9550" i="19"/>
  <c r="E9550" i="19"/>
  <c r="F9550" i="19" s="1"/>
  <c r="B9551" i="19"/>
  <c r="C9551" i="19"/>
  <c r="A9551" i="19" s="1"/>
  <c r="D9551" i="19"/>
  <c r="E9551" i="19"/>
  <c r="F9551" i="19" s="1"/>
  <c r="B9552" i="19"/>
  <c r="C9552" i="19"/>
  <c r="A9552" i="19" s="1"/>
  <c r="D9552" i="19"/>
  <c r="E9552" i="19"/>
  <c r="F9552" i="19"/>
  <c r="B9553" i="19"/>
  <c r="C9553" i="19"/>
  <c r="A9553" i="19" s="1"/>
  <c r="D9553" i="19"/>
  <c r="E9553" i="19"/>
  <c r="F9553" i="19" s="1"/>
  <c r="B9554" i="19"/>
  <c r="C9554" i="19"/>
  <c r="A9554" i="19" s="1"/>
  <c r="D9554" i="19"/>
  <c r="E9554" i="19"/>
  <c r="F9554" i="19" s="1"/>
  <c r="B9555" i="19"/>
  <c r="C9555" i="19"/>
  <c r="A9555" i="19" s="1"/>
  <c r="D9555" i="19"/>
  <c r="E9555" i="19"/>
  <c r="F9555" i="19" s="1"/>
  <c r="B9556" i="19"/>
  <c r="C9556" i="19"/>
  <c r="A9556" i="19" s="1"/>
  <c r="D9556" i="19"/>
  <c r="E9556" i="19"/>
  <c r="F9556" i="19"/>
  <c r="B9557" i="19"/>
  <c r="C9557" i="19"/>
  <c r="A9557" i="19" s="1"/>
  <c r="D9557" i="19"/>
  <c r="E9557" i="19"/>
  <c r="F9557" i="19" s="1"/>
  <c r="B9558" i="19"/>
  <c r="A9558" i="19" s="1"/>
  <c r="C9558" i="19"/>
  <c r="D9558" i="19"/>
  <c r="E9558" i="19"/>
  <c r="F9558" i="19" s="1"/>
  <c r="B9559" i="19"/>
  <c r="C9559" i="19"/>
  <c r="A9559" i="19" s="1"/>
  <c r="D9559" i="19"/>
  <c r="E9559" i="19"/>
  <c r="F9559" i="19" s="1"/>
  <c r="A9560" i="19"/>
  <c r="B9560" i="19"/>
  <c r="C9560" i="19"/>
  <c r="D9560" i="19"/>
  <c r="E9560" i="19"/>
  <c r="F9560" i="19"/>
  <c r="B9561" i="19"/>
  <c r="C9561" i="19"/>
  <c r="A9561" i="19" s="1"/>
  <c r="D9561" i="19"/>
  <c r="E9561" i="19"/>
  <c r="F9561" i="19" s="1"/>
  <c r="B9562" i="19"/>
  <c r="C9562" i="19"/>
  <c r="A9562" i="19" s="1"/>
  <c r="D9562" i="19"/>
  <c r="E9562" i="19"/>
  <c r="F9562" i="19" s="1"/>
  <c r="A9563" i="19"/>
  <c r="B9563" i="19"/>
  <c r="C9563" i="19"/>
  <c r="D9563" i="19"/>
  <c r="E9563" i="19"/>
  <c r="F9563" i="19" s="1"/>
  <c r="B9564" i="19"/>
  <c r="C9564" i="19"/>
  <c r="A9564" i="19" s="1"/>
  <c r="D9564" i="19"/>
  <c r="E9564" i="19"/>
  <c r="F9564" i="19" s="1"/>
  <c r="B9565" i="19"/>
  <c r="C9565" i="19"/>
  <c r="A9565" i="19" s="1"/>
  <c r="D9565" i="19"/>
  <c r="E9565" i="19"/>
  <c r="F9565" i="19" s="1"/>
  <c r="A9566" i="19"/>
  <c r="B9566" i="19"/>
  <c r="C9566" i="19"/>
  <c r="D9566" i="19"/>
  <c r="E9566" i="19"/>
  <c r="F9566" i="19" s="1"/>
  <c r="B9567" i="19"/>
  <c r="C9567" i="19"/>
  <c r="A9567" i="19" s="1"/>
  <c r="D9567" i="19"/>
  <c r="E9567" i="19"/>
  <c r="F9567" i="19" s="1"/>
  <c r="B9568" i="19"/>
  <c r="C9568" i="19"/>
  <c r="A9568" i="19" s="1"/>
  <c r="D9568" i="19"/>
  <c r="E9568" i="19"/>
  <c r="F9568" i="19"/>
  <c r="A9569" i="19"/>
  <c r="B9569" i="19"/>
  <c r="C9569" i="19"/>
  <c r="D9569" i="19"/>
  <c r="E9569" i="19"/>
  <c r="F9569" i="19" s="1"/>
  <c r="B9570" i="19"/>
  <c r="A9570" i="19" s="1"/>
  <c r="C9570" i="19"/>
  <c r="D9570" i="19"/>
  <c r="E9570" i="19"/>
  <c r="F9570" i="19" s="1"/>
  <c r="B9571" i="19"/>
  <c r="C9571" i="19"/>
  <c r="A9571" i="19" s="1"/>
  <c r="D9571" i="19"/>
  <c r="E9571" i="19"/>
  <c r="F9571" i="19" s="1"/>
  <c r="A9572" i="19"/>
  <c r="B9572" i="19"/>
  <c r="C9572" i="19"/>
  <c r="D9572" i="19"/>
  <c r="E9572" i="19"/>
  <c r="F9572" i="19" s="1"/>
  <c r="B9573" i="19"/>
  <c r="C9573" i="19"/>
  <c r="A9573" i="19" s="1"/>
  <c r="D9573" i="19"/>
  <c r="E9573" i="19"/>
  <c r="F9573" i="19" s="1"/>
  <c r="B9574" i="19"/>
  <c r="A9574" i="19" s="1"/>
  <c r="C9574" i="19"/>
  <c r="D9574" i="19"/>
  <c r="E9574" i="19"/>
  <c r="F9574" i="19" s="1"/>
  <c r="A9575" i="19"/>
  <c r="B9575" i="19"/>
  <c r="C9575" i="19"/>
  <c r="D9575" i="19"/>
  <c r="E9575" i="19"/>
  <c r="F9575" i="19" s="1"/>
  <c r="B9576" i="19"/>
  <c r="C9576" i="19"/>
  <c r="A9576" i="19" s="1"/>
  <c r="D9576" i="19"/>
  <c r="E9576" i="19"/>
  <c r="F9576" i="19" s="1"/>
  <c r="B9577" i="19"/>
  <c r="C9577" i="19"/>
  <c r="A9577" i="19" s="1"/>
  <c r="D9577" i="19"/>
  <c r="E9577" i="19"/>
  <c r="F9577" i="19" s="1"/>
  <c r="B9578" i="19"/>
  <c r="A9578" i="19" s="1"/>
  <c r="C9578" i="19"/>
  <c r="D9578" i="19"/>
  <c r="E9578" i="19"/>
  <c r="F9578" i="19" s="1"/>
  <c r="B9579" i="19"/>
  <c r="C9579" i="19"/>
  <c r="A9579" i="19" s="1"/>
  <c r="D9579" i="19"/>
  <c r="E9579" i="19"/>
  <c r="F9579" i="19" s="1"/>
  <c r="B9580" i="19"/>
  <c r="C9580" i="19"/>
  <c r="A9580" i="19" s="1"/>
  <c r="D9580" i="19"/>
  <c r="E9580" i="19"/>
  <c r="F9580" i="19"/>
  <c r="A9581" i="19"/>
  <c r="B9581" i="19"/>
  <c r="C9581" i="19"/>
  <c r="D9581" i="19"/>
  <c r="E9581" i="19"/>
  <c r="F9581" i="19" s="1"/>
  <c r="B9582" i="19"/>
  <c r="A9582" i="19" s="1"/>
  <c r="C9582" i="19"/>
  <c r="D9582" i="19"/>
  <c r="E9582" i="19"/>
  <c r="F9582" i="19" s="1"/>
  <c r="B9583" i="19"/>
  <c r="C9583" i="19"/>
  <c r="A9583" i="19" s="1"/>
  <c r="D9583" i="19"/>
  <c r="E9583" i="19"/>
  <c r="F9583" i="19" s="1"/>
  <c r="B9584" i="19"/>
  <c r="C9584" i="19"/>
  <c r="A9584" i="19" s="1"/>
  <c r="D9584" i="19"/>
  <c r="E9584" i="19"/>
  <c r="F9584" i="19"/>
  <c r="B9585" i="19"/>
  <c r="C9585" i="19"/>
  <c r="A9585" i="19" s="1"/>
  <c r="D9585" i="19"/>
  <c r="E9585" i="19"/>
  <c r="F9585" i="19" s="1"/>
  <c r="B9586" i="19"/>
  <c r="C9586" i="19"/>
  <c r="A9586" i="19" s="1"/>
  <c r="D9586" i="19"/>
  <c r="E9586" i="19"/>
  <c r="F9586" i="19" s="1"/>
  <c r="B9587" i="19"/>
  <c r="C9587" i="19"/>
  <c r="A9587" i="19" s="1"/>
  <c r="D9587" i="19"/>
  <c r="E9587" i="19"/>
  <c r="F9587" i="19" s="1"/>
  <c r="B9588" i="19"/>
  <c r="C9588" i="19"/>
  <c r="A9588" i="19" s="1"/>
  <c r="D9588" i="19"/>
  <c r="E9588" i="19"/>
  <c r="F9588" i="19"/>
  <c r="B9589" i="19"/>
  <c r="C9589" i="19"/>
  <c r="A9589" i="19" s="1"/>
  <c r="D9589" i="19"/>
  <c r="E9589" i="19"/>
  <c r="F9589" i="19" s="1"/>
  <c r="B9590" i="19"/>
  <c r="A9590" i="19" s="1"/>
  <c r="C9590" i="19"/>
  <c r="D9590" i="19"/>
  <c r="E9590" i="19"/>
  <c r="F9590" i="19" s="1"/>
  <c r="B9591" i="19"/>
  <c r="C9591" i="19"/>
  <c r="A9591" i="19" s="1"/>
  <c r="D9591" i="19"/>
  <c r="E9591" i="19"/>
  <c r="F9591" i="19" s="1"/>
  <c r="A9592" i="19"/>
  <c r="B9592" i="19"/>
  <c r="C9592" i="19"/>
  <c r="D9592" i="19"/>
  <c r="E9592" i="19"/>
  <c r="F9592" i="19"/>
  <c r="B9593" i="19"/>
  <c r="C9593" i="19"/>
  <c r="A9593" i="19" s="1"/>
  <c r="D9593" i="19"/>
  <c r="E9593" i="19"/>
  <c r="F9593" i="19" s="1"/>
  <c r="B9594" i="19"/>
  <c r="C9594" i="19"/>
  <c r="A9594" i="19" s="1"/>
  <c r="D9594" i="19"/>
  <c r="E9594" i="19"/>
  <c r="F9594" i="19" s="1"/>
  <c r="A9595" i="19"/>
  <c r="B9595" i="19"/>
  <c r="C9595" i="19"/>
  <c r="D9595" i="19"/>
  <c r="E9595" i="19"/>
  <c r="F9595" i="19" s="1"/>
  <c r="B9596" i="19"/>
  <c r="C9596" i="19"/>
  <c r="A9596" i="19" s="1"/>
  <c r="D9596" i="19"/>
  <c r="E9596" i="19"/>
  <c r="F9596" i="19" s="1"/>
  <c r="B9597" i="19"/>
  <c r="C9597" i="19"/>
  <c r="A9597" i="19" s="1"/>
  <c r="D9597" i="19"/>
  <c r="E9597" i="19"/>
  <c r="F9597" i="19" s="1"/>
  <c r="A9598" i="19"/>
  <c r="B9598" i="19"/>
  <c r="C9598" i="19"/>
  <c r="D9598" i="19"/>
  <c r="E9598" i="19"/>
  <c r="F9598" i="19" s="1"/>
  <c r="B9599" i="19"/>
  <c r="C9599" i="19"/>
  <c r="A9599" i="19" s="1"/>
  <c r="D9599" i="19"/>
  <c r="E9599" i="19"/>
  <c r="F9599" i="19" s="1"/>
  <c r="B9600" i="19"/>
  <c r="C9600" i="19"/>
  <c r="A9600" i="19" s="1"/>
  <c r="D9600" i="19"/>
  <c r="E9600" i="19"/>
  <c r="F9600" i="19"/>
  <c r="A9601" i="19"/>
  <c r="B9601" i="19"/>
  <c r="C9601" i="19"/>
  <c r="D9601" i="19"/>
  <c r="E9601" i="19"/>
  <c r="F9601" i="19" s="1"/>
  <c r="B9602" i="19"/>
  <c r="A9602" i="19" s="1"/>
  <c r="C9602" i="19"/>
  <c r="D9602" i="19"/>
  <c r="E9602" i="19"/>
  <c r="F9602" i="19" s="1"/>
  <c r="B9603" i="19"/>
  <c r="C9603" i="19"/>
  <c r="A9603" i="19" s="1"/>
  <c r="D9603" i="19"/>
  <c r="E9603" i="19"/>
  <c r="F9603" i="19" s="1"/>
  <c r="A9604" i="19"/>
  <c r="B9604" i="19"/>
  <c r="C9604" i="19"/>
  <c r="D9604" i="19"/>
  <c r="E9604" i="19"/>
  <c r="F9604" i="19" s="1"/>
  <c r="B9605" i="19"/>
  <c r="C9605" i="19"/>
  <c r="A9605" i="19" s="1"/>
  <c r="D9605" i="19"/>
  <c r="E9605" i="19"/>
  <c r="F9605" i="19" s="1"/>
  <c r="B9606" i="19"/>
  <c r="A9606" i="19" s="1"/>
  <c r="C9606" i="19"/>
  <c r="D9606" i="19"/>
  <c r="E9606" i="19"/>
  <c r="F9606" i="19" s="1"/>
  <c r="A9607" i="19"/>
  <c r="B9607" i="19"/>
  <c r="C9607" i="19"/>
  <c r="D9607" i="19"/>
  <c r="E9607" i="19"/>
  <c r="F9607" i="19" s="1"/>
  <c r="B9608" i="19"/>
  <c r="C9608" i="19"/>
  <c r="A9608" i="19" s="1"/>
  <c r="D9608" i="19"/>
  <c r="E9608" i="19"/>
  <c r="F9608" i="19" s="1"/>
  <c r="B9609" i="19"/>
  <c r="C9609" i="19"/>
  <c r="A9609" i="19" s="1"/>
  <c r="D9609" i="19"/>
  <c r="E9609" i="19"/>
  <c r="F9609" i="19" s="1"/>
  <c r="B9610" i="19"/>
  <c r="A9610" i="19" s="1"/>
  <c r="C9610" i="19"/>
  <c r="D9610" i="19"/>
  <c r="E9610" i="19"/>
  <c r="F9610" i="19" s="1"/>
  <c r="B9611" i="19"/>
  <c r="C9611" i="19"/>
  <c r="A9611" i="19" s="1"/>
  <c r="D9611" i="19"/>
  <c r="E9611" i="19"/>
  <c r="F9611" i="19" s="1"/>
  <c r="B9612" i="19"/>
  <c r="C9612" i="19"/>
  <c r="A9612" i="19" s="1"/>
  <c r="D9612" i="19"/>
  <c r="E9612" i="19"/>
  <c r="F9612" i="19"/>
  <c r="A9613" i="19"/>
  <c r="B9613" i="19"/>
  <c r="C9613" i="19"/>
  <c r="D9613" i="19"/>
  <c r="E9613" i="19"/>
  <c r="F9613" i="19" s="1"/>
  <c r="B9614" i="19"/>
  <c r="A9614" i="19" s="1"/>
  <c r="C9614" i="19"/>
  <c r="D9614" i="19"/>
  <c r="E9614" i="19"/>
  <c r="F9614" i="19" s="1"/>
  <c r="B9615" i="19"/>
  <c r="C9615" i="19"/>
  <c r="A9615" i="19" s="1"/>
  <c r="D9615" i="19"/>
  <c r="E9615" i="19"/>
  <c r="F9615" i="19" s="1"/>
  <c r="B9616" i="19"/>
  <c r="C9616" i="19"/>
  <c r="A9616" i="19" s="1"/>
  <c r="D9616" i="19"/>
  <c r="E9616" i="19"/>
  <c r="F9616" i="19"/>
  <c r="B9617" i="19"/>
  <c r="C9617" i="19"/>
  <c r="A9617" i="19" s="1"/>
  <c r="D9617" i="19"/>
  <c r="E9617" i="19"/>
  <c r="F9617" i="19" s="1"/>
  <c r="B9618" i="19"/>
  <c r="C9618" i="19"/>
  <c r="A9618" i="19" s="1"/>
  <c r="D9618" i="19"/>
  <c r="E9618" i="19"/>
  <c r="F9618" i="19" s="1"/>
  <c r="B9619" i="19"/>
  <c r="C9619" i="19"/>
  <c r="A9619" i="19" s="1"/>
  <c r="D9619" i="19"/>
  <c r="E9619" i="19"/>
  <c r="F9619" i="19" s="1"/>
  <c r="B9620" i="19"/>
  <c r="C9620" i="19"/>
  <c r="A9620" i="19" s="1"/>
  <c r="D9620" i="19"/>
  <c r="E9620" i="19"/>
  <c r="F9620" i="19"/>
  <c r="B9621" i="19"/>
  <c r="C9621" i="19"/>
  <c r="A9621" i="19" s="1"/>
  <c r="D9621" i="19"/>
  <c r="E9621" i="19"/>
  <c r="F9621" i="19" s="1"/>
  <c r="B9622" i="19"/>
  <c r="A9622" i="19" s="1"/>
  <c r="C9622" i="19"/>
  <c r="D9622" i="19"/>
  <c r="E9622" i="19"/>
  <c r="F9622" i="19" s="1"/>
  <c r="B9623" i="19"/>
  <c r="C9623" i="19"/>
  <c r="A9623" i="19" s="1"/>
  <c r="D9623" i="19"/>
  <c r="E9623" i="19"/>
  <c r="F9623" i="19" s="1"/>
  <c r="A9624" i="19"/>
  <c r="B9624" i="19"/>
  <c r="C9624" i="19"/>
  <c r="D9624" i="19"/>
  <c r="E9624" i="19"/>
  <c r="F9624" i="19"/>
  <c r="B9625" i="19"/>
  <c r="C9625" i="19"/>
  <c r="A9625" i="19" s="1"/>
  <c r="D9625" i="19"/>
  <c r="E9625" i="19"/>
  <c r="F9625" i="19" s="1"/>
  <c r="B9626" i="19"/>
  <c r="C9626" i="19"/>
  <c r="A9626" i="19" s="1"/>
  <c r="D9626" i="19"/>
  <c r="E9626" i="19"/>
  <c r="F9626" i="19" s="1"/>
  <c r="A9627" i="19"/>
  <c r="B9627" i="19"/>
  <c r="C9627" i="19"/>
  <c r="D9627" i="19"/>
  <c r="E9627" i="19"/>
  <c r="F9627" i="19" s="1"/>
  <c r="B9628" i="19"/>
  <c r="C9628" i="19"/>
  <c r="A9628" i="19" s="1"/>
  <c r="D9628" i="19"/>
  <c r="E9628" i="19"/>
  <c r="F9628" i="19" s="1"/>
  <c r="B9629" i="19"/>
  <c r="C9629" i="19"/>
  <c r="A9629" i="19" s="1"/>
  <c r="D9629" i="19"/>
  <c r="E9629" i="19"/>
  <c r="F9629" i="19" s="1"/>
  <c r="A9630" i="19"/>
  <c r="B9630" i="19"/>
  <c r="C9630" i="19"/>
  <c r="D9630" i="19"/>
  <c r="E9630" i="19"/>
  <c r="F9630" i="19" s="1"/>
  <c r="B9631" i="19"/>
  <c r="C9631" i="19"/>
  <c r="A9631" i="19" s="1"/>
  <c r="D9631" i="19"/>
  <c r="E9631" i="19"/>
  <c r="F9631" i="19" s="1"/>
  <c r="B9632" i="19"/>
  <c r="C9632" i="19"/>
  <c r="A9632" i="19" s="1"/>
  <c r="D9632" i="19"/>
  <c r="E9632" i="19"/>
  <c r="F9632" i="19"/>
  <c r="A9633" i="19"/>
  <c r="B9633" i="19"/>
  <c r="C9633" i="19"/>
  <c r="D9633" i="19"/>
  <c r="E9633" i="19"/>
  <c r="F9633" i="19" s="1"/>
  <c r="B9634" i="19"/>
  <c r="A9634" i="19" s="1"/>
  <c r="C9634" i="19"/>
  <c r="D9634" i="19"/>
  <c r="E9634" i="19"/>
  <c r="F9634" i="19" s="1"/>
  <c r="B9635" i="19"/>
  <c r="C9635" i="19"/>
  <c r="A9635" i="19" s="1"/>
  <c r="D9635" i="19"/>
  <c r="E9635" i="19"/>
  <c r="F9635" i="19" s="1"/>
  <c r="A9636" i="19"/>
  <c r="B9636" i="19"/>
  <c r="C9636" i="19"/>
  <c r="D9636" i="19"/>
  <c r="E9636" i="19"/>
  <c r="F9636" i="19" s="1"/>
  <c r="B9637" i="19"/>
  <c r="C9637" i="19"/>
  <c r="A9637" i="19" s="1"/>
  <c r="D9637" i="19"/>
  <c r="E9637" i="19"/>
  <c r="F9637" i="19" s="1"/>
  <c r="B9638" i="19"/>
  <c r="A9638" i="19" s="1"/>
  <c r="C9638" i="19"/>
  <c r="D9638" i="19"/>
  <c r="E9638" i="19"/>
  <c r="F9638" i="19" s="1"/>
  <c r="A9639" i="19"/>
  <c r="B9639" i="19"/>
  <c r="C9639" i="19"/>
  <c r="D9639" i="19"/>
  <c r="E9639" i="19"/>
  <c r="F9639" i="19" s="1"/>
  <c r="B9640" i="19"/>
  <c r="C9640" i="19"/>
  <c r="A9640" i="19" s="1"/>
  <c r="D9640" i="19"/>
  <c r="E9640" i="19"/>
  <c r="F9640" i="19" s="1"/>
  <c r="B9641" i="19"/>
  <c r="C9641" i="19"/>
  <c r="A9641" i="19" s="1"/>
  <c r="D9641" i="19"/>
  <c r="E9641" i="19"/>
  <c r="F9641" i="19" s="1"/>
  <c r="B9642" i="19"/>
  <c r="A9642" i="19" s="1"/>
  <c r="C9642" i="19"/>
  <c r="D9642" i="19"/>
  <c r="E9642" i="19"/>
  <c r="F9642" i="19" s="1"/>
  <c r="B9643" i="19"/>
  <c r="C9643" i="19"/>
  <c r="A9643" i="19" s="1"/>
  <c r="D9643" i="19"/>
  <c r="E9643" i="19"/>
  <c r="F9643" i="19" s="1"/>
  <c r="B9644" i="19"/>
  <c r="C9644" i="19"/>
  <c r="A9644" i="19" s="1"/>
  <c r="D9644" i="19"/>
  <c r="E9644" i="19"/>
  <c r="F9644" i="19"/>
  <c r="A9645" i="19"/>
  <c r="B9645" i="19"/>
  <c r="C9645" i="19"/>
  <c r="D9645" i="19"/>
  <c r="E9645" i="19"/>
  <c r="F9645" i="19" s="1"/>
  <c r="B9646" i="19"/>
  <c r="A9646" i="19" s="1"/>
  <c r="C9646" i="19"/>
  <c r="D9646" i="19"/>
  <c r="E9646" i="19"/>
  <c r="F9646" i="19" s="1"/>
  <c r="B9647" i="19"/>
  <c r="C9647" i="19"/>
  <c r="A9647" i="19" s="1"/>
  <c r="D9647" i="19"/>
  <c r="E9647" i="19"/>
  <c r="F9647" i="19" s="1"/>
  <c r="B9648" i="19"/>
  <c r="C9648" i="19"/>
  <c r="A9648" i="19" s="1"/>
  <c r="D9648" i="19"/>
  <c r="E9648" i="19"/>
  <c r="F9648" i="19"/>
  <c r="B9649" i="19"/>
  <c r="C9649" i="19"/>
  <c r="A9649" i="19" s="1"/>
  <c r="D9649" i="19"/>
  <c r="E9649" i="19"/>
  <c r="F9649" i="19" s="1"/>
  <c r="B9650" i="19"/>
  <c r="C9650" i="19"/>
  <c r="A9650" i="19" s="1"/>
  <c r="D9650" i="19"/>
  <c r="E9650" i="19"/>
  <c r="F9650" i="19" s="1"/>
  <c r="B9651" i="19"/>
  <c r="C9651" i="19"/>
  <c r="A9651" i="19" s="1"/>
  <c r="D9651" i="19"/>
  <c r="E9651" i="19"/>
  <c r="F9651" i="19" s="1"/>
  <c r="B9652" i="19"/>
  <c r="C9652" i="19"/>
  <c r="A9652" i="19" s="1"/>
  <c r="D9652" i="19"/>
  <c r="E9652" i="19"/>
  <c r="F9652" i="19"/>
  <c r="B9653" i="19"/>
  <c r="C9653" i="19"/>
  <c r="A9653" i="19" s="1"/>
  <c r="D9653" i="19"/>
  <c r="E9653" i="19"/>
  <c r="F9653" i="19" s="1"/>
  <c r="B9654" i="19"/>
  <c r="A9654" i="19" s="1"/>
  <c r="C9654" i="19"/>
  <c r="D9654" i="19"/>
  <c r="E9654" i="19"/>
  <c r="F9654" i="19" s="1"/>
  <c r="B9655" i="19"/>
  <c r="C9655" i="19"/>
  <c r="A9655" i="19" s="1"/>
  <c r="D9655" i="19"/>
  <c r="E9655" i="19"/>
  <c r="F9655" i="19" s="1"/>
  <c r="A9656" i="19"/>
  <c r="B9656" i="19"/>
  <c r="C9656" i="19"/>
  <c r="D9656" i="19"/>
  <c r="E9656" i="19"/>
  <c r="F9656" i="19"/>
  <c r="B9657" i="19"/>
  <c r="C9657" i="19"/>
  <c r="A9657" i="19" s="1"/>
  <c r="D9657" i="19"/>
  <c r="E9657" i="19"/>
  <c r="F9657" i="19" s="1"/>
  <c r="B9658" i="19"/>
  <c r="C9658" i="19"/>
  <c r="A9658" i="19" s="1"/>
  <c r="D9658" i="19"/>
  <c r="E9658" i="19"/>
  <c r="F9658" i="19" s="1"/>
  <c r="A9659" i="19"/>
  <c r="B9659" i="19"/>
  <c r="C9659" i="19"/>
  <c r="D9659" i="19"/>
  <c r="E9659" i="19"/>
  <c r="F9659" i="19" s="1"/>
  <c r="B9660" i="19"/>
  <c r="C9660" i="19"/>
  <c r="A9660" i="19" s="1"/>
  <c r="D9660" i="19"/>
  <c r="E9660" i="19"/>
  <c r="F9660" i="19" s="1"/>
  <c r="B9661" i="19"/>
  <c r="C9661" i="19"/>
  <c r="A9661" i="19" s="1"/>
  <c r="D9661" i="19"/>
  <c r="E9661" i="19"/>
  <c r="F9661" i="19" s="1"/>
  <c r="A9662" i="19"/>
  <c r="B9662" i="19"/>
  <c r="C9662" i="19"/>
  <c r="D9662" i="19"/>
  <c r="E9662" i="19"/>
  <c r="F9662" i="19" s="1"/>
  <c r="B9663" i="19"/>
  <c r="C9663" i="19"/>
  <c r="A9663" i="19" s="1"/>
  <c r="D9663" i="19"/>
  <c r="E9663" i="19"/>
  <c r="F9663" i="19" s="1"/>
  <c r="B9664" i="19"/>
  <c r="C9664" i="19"/>
  <c r="A9664" i="19" s="1"/>
  <c r="D9664" i="19"/>
  <c r="E9664" i="19"/>
  <c r="F9664" i="19"/>
  <c r="A9665" i="19"/>
  <c r="B9665" i="19"/>
  <c r="C9665" i="19"/>
  <c r="D9665" i="19"/>
  <c r="E9665" i="19"/>
  <c r="F9665" i="19" s="1"/>
  <c r="B9666" i="19"/>
  <c r="A9666" i="19" s="1"/>
  <c r="C9666" i="19"/>
  <c r="D9666" i="19"/>
  <c r="E9666" i="19"/>
  <c r="F9666" i="19" s="1"/>
  <c r="B9667" i="19"/>
  <c r="C9667" i="19"/>
  <c r="A9667" i="19" s="1"/>
  <c r="D9667" i="19"/>
  <c r="E9667" i="19"/>
  <c r="F9667" i="19" s="1"/>
  <c r="A9668" i="19"/>
  <c r="B9668" i="19"/>
  <c r="C9668" i="19"/>
  <c r="D9668" i="19"/>
  <c r="E9668" i="19"/>
  <c r="F9668" i="19" s="1"/>
  <c r="B9669" i="19"/>
  <c r="C9669" i="19"/>
  <c r="A9669" i="19" s="1"/>
  <c r="D9669" i="19"/>
  <c r="E9669" i="19"/>
  <c r="F9669" i="19" s="1"/>
  <c r="B9670" i="19"/>
  <c r="A9670" i="19" s="1"/>
  <c r="C9670" i="19"/>
  <c r="D9670" i="19"/>
  <c r="E9670" i="19"/>
  <c r="F9670" i="19" s="1"/>
  <c r="A9671" i="19"/>
  <c r="B9671" i="19"/>
  <c r="C9671" i="19"/>
  <c r="D9671" i="19"/>
  <c r="E9671" i="19"/>
  <c r="F9671" i="19" s="1"/>
  <c r="B9672" i="19"/>
  <c r="C9672" i="19"/>
  <c r="A9672" i="19" s="1"/>
  <c r="D9672" i="19"/>
  <c r="E9672" i="19"/>
  <c r="F9672" i="19" s="1"/>
  <c r="B9673" i="19"/>
  <c r="C9673" i="19"/>
  <c r="A9673" i="19" s="1"/>
  <c r="D9673" i="19"/>
  <c r="E9673" i="19"/>
  <c r="F9673" i="19" s="1"/>
  <c r="B9674" i="19"/>
  <c r="A9674" i="19" s="1"/>
  <c r="C9674" i="19"/>
  <c r="D9674" i="19"/>
  <c r="E9674" i="19"/>
  <c r="F9674" i="19" s="1"/>
  <c r="B9675" i="19"/>
  <c r="C9675" i="19"/>
  <c r="A9675" i="19" s="1"/>
  <c r="D9675" i="19"/>
  <c r="E9675" i="19"/>
  <c r="F9675" i="19" s="1"/>
  <c r="B9676" i="19"/>
  <c r="C9676" i="19"/>
  <c r="A9676" i="19" s="1"/>
  <c r="D9676" i="19"/>
  <c r="E9676" i="19"/>
  <c r="F9676" i="19"/>
  <c r="A9677" i="19"/>
  <c r="B9677" i="19"/>
  <c r="C9677" i="19"/>
  <c r="D9677" i="19"/>
  <c r="E9677" i="19"/>
  <c r="F9677" i="19" s="1"/>
  <c r="B9678" i="19"/>
  <c r="A9678" i="19" s="1"/>
  <c r="C9678" i="19"/>
  <c r="D9678" i="19"/>
  <c r="E9678" i="19"/>
  <c r="F9678" i="19" s="1"/>
  <c r="B9679" i="19"/>
  <c r="C9679" i="19"/>
  <c r="A9679" i="19" s="1"/>
  <c r="D9679" i="19"/>
  <c r="E9679" i="19"/>
  <c r="F9679" i="19" s="1"/>
  <c r="B9680" i="19"/>
  <c r="C9680" i="19"/>
  <c r="A9680" i="19" s="1"/>
  <c r="D9680" i="19"/>
  <c r="E9680" i="19"/>
  <c r="F9680" i="19"/>
  <c r="B9681" i="19"/>
  <c r="C9681" i="19"/>
  <c r="A9681" i="19" s="1"/>
  <c r="D9681" i="19"/>
  <c r="E9681" i="19"/>
  <c r="F9681" i="19" s="1"/>
  <c r="B9682" i="19"/>
  <c r="C9682" i="19"/>
  <c r="A9682" i="19" s="1"/>
  <c r="D9682" i="19"/>
  <c r="E9682" i="19"/>
  <c r="F9682" i="19" s="1"/>
  <c r="B9683" i="19"/>
  <c r="C9683" i="19"/>
  <c r="A9683" i="19" s="1"/>
  <c r="D9683" i="19"/>
  <c r="E9683" i="19"/>
  <c r="F9683" i="19" s="1"/>
  <c r="B9684" i="19"/>
  <c r="C9684" i="19"/>
  <c r="A9684" i="19" s="1"/>
  <c r="D9684" i="19"/>
  <c r="E9684" i="19"/>
  <c r="F9684" i="19"/>
  <c r="B9685" i="19"/>
  <c r="C9685" i="19"/>
  <c r="A9685" i="19" s="1"/>
  <c r="D9685" i="19"/>
  <c r="E9685" i="19"/>
  <c r="F9685" i="19" s="1"/>
  <c r="B9686" i="19"/>
  <c r="A9686" i="19" s="1"/>
  <c r="C9686" i="19"/>
  <c r="D9686" i="19"/>
  <c r="E9686" i="19"/>
  <c r="F9686" i="19" s="1"/>
  <c r="B9687" i="19"/>
  <c r="C9687" i="19"/>
  <c r="A9687" i="19" s="1"/>
  <c r="D9687" i="19"/>
  <c r="E9687" i="19"/>
  <c r="F9687" i="19" s="1"/>
  <c r="A9688" i="19"/>
  <c r="B9688" i="19"/>
  <c r="C9688" i="19"/>
  <c r="D9688" i="19"/>
  <c r="E9688" i="19"/>
  <c r="F9688" i="19"/>
  <c r="B9689" i="19"/>
  <c r="C9689" i="19"/>
  <c r="A9689" i="19" s="1"/>
  <c r="D9689" i="19"/>
  <c r="E9689" i="19"/>
  <c r="F9689" i="19" s="1"/>
  <c r="B9690" i="19"/>
  <c r="C9690" i="19"/>
  <c r="A9690" i="19" s="1"/>
  <c r="D9690" i="19"/>
  <c r="E9690" i="19"/>
  <c r="F9690" i="19" s="1"/>
  <c r="A9691" i="19"/>
  <c r="B9691" i="19"/>
  <c r="C9691" i="19"/>
  <c r="D9691" i="19"/>
  <c r="E9691" i="19"/>
  <c r="F9691" i="19" s="1"/>
  <c r="B9692" i="19"/>
  <c r="C9692" i="19"/>
  <c r="A9692" i="19" s="1"/>
  <c r="D9692" i="19"/>
  <c r="E9692" i="19"/>
  <c r="F9692" i="19" s="1"/>
  <c r="B9693" i="19"/>
  <c r="C9693" i="19"/>
  <c r="A9693" i="19" s="1"/>
  <c r="D9693" i="19"/>
  <c r="E9693" i="19"/>
  <c r="F9693" i="19" s="1"/>
  <c r="A9694" i="19"/>
  <c r="B9694" i="19"/>
  <c r="C9694" i="19"/>
  <c r="D9694" i="19"/>
  <c r="E9694" i="19"/>
  <c r="F9694" i="19" s="1"/>
  <c r="B9695" i="19"/>
  <c r="C9695" i="19"/>
  <c r="A9695" i="19" s="1"/>
  <c r="D9695" i="19"/>
  <c r="E9695" i="19"/>
  <c r="F9695" i="19" s="1"/>
  <c r="B9696" i="19"/>
  <c r="C9696" i="19"/>
  <c r="A9696" i="19" s="1"/>
  <c r="D9696" i="19"/>
  <c r="E9696" i="19"/>
  <c r="F9696" i="19"/>
  <c r="A9697" i="19"/>
  <c r="B9697" i="19"/>
  <c r="C9697" i="19"/>
  <c r="D9697" i="19"/>
  <c r="E9697" i="19"/>
  <c r="F9697" i="19" s="1"/>
  <c r="B9698" i="19"/>
  <c r="A9698" i="19" s="1"/>
  <c r="C9698" i="19"/>
  <c r="D9698" i="19"/>
  <c r="E9698" i="19"/>
  <c r="F9698" i="19" s="1"/>
  <c r="B9699" i="19"/>
  <c r="C9699" i="19"/>
  <c r="A9699" i="19" s="1"/>
  <c r="D9699" i="19"/>
  <c r="E9699" i="19"/>
  <c r="F9699" i="19" s="1"/>
  <c r="A9700" i="19"/>
  <c r="B9700" i="19"/>
  <c r="C9700" i="19"/>
  <c r="D9700" i="19"/>
  <c r="E9700" i="19"/>
  <c r="F9700" i="19" s="1"/>
  <c r="B9701" i="19"/>
  <c r="C9701" i="19"/>
  <c r="A9701" i="19" s="1"/>
  <c r="D9701" i="19"/>
  <c r="E9701" i="19"/>
  <c r="F9701" i="19" s="1"/>
  <c r="B9702" i="19"/>
  <c r="A9702" i="19" s="1"/>
  <c r="C9702" i="19"/>
  <c r="D9702" i="19"/>
  <c r="E9702" i="19"/>
  <c r="F9702" i="19" s="1"/>
  <c r="A9703" i="19"/>
  <c r="B9703" i="19"/>
  <c r="C9703" i="19"/>
  <c r="D9703" i="19"/>
  <c r="E9703" i="19"/>
  <c r="F9703" i="19" s="1"/>
  <c r="B9704" i="19"/>
  <c r="C9704" i="19"/>
  <c r="A9704" i="19" s="1"/>
  <c r="D9704" i="19"/>
  <c r="E9704" i="19"/>
  <c r="F9704" i="19" s="1"/>
  <c r="B9705" i="19"/>
  <c r="C9705" i="19"/>
  <c r="A9705" i="19" s="1"/>
  <c r="D9705" i="19"/>
  <c r="E9705" i="19"/>
  <c r="F9705" i="19" s="1"/>
  <c r="B9706" i="19"/>
  <c r="A9706" i="19" s="1"/>
  <c r="C9706" i="19"/>
  <c r="D9706" i="19"/>
  <c r="E9706" i="19"/>
  <c r="F9706" i="19" s="1"/>
  <c r="B9707" i="19"/>
  <c r="C9707" i="19"/>
  <c r="A9707" i="19" s="1"/>
  <c r="D9707" i="19"/>
  <c r="E9707" i="19"/>
  <c r="F9707" i="19" s="1"/>
  <c r="B9708" i="19"/>
  <c r="C9708" i="19"/>
  <c r="A9708" i="19" s="1"/>
  <c r="D9708" i="19"/>
  <c r="E9708" i="19"/>
  <c r="F9708" i="19"/>
  <c r="A9709" i="19"/>
  <c r="B9709" i="19"/>
  <c r="C9709" i="19"/>
  <c r="D9709" i="19"/>
  <c r="E9709" i="19"/>
  <c r="F9709" i="19" s="1"/>
  <c r="B9710" i="19"/>
  <c r="A9710" i="19" s="1"/>
  <c r="C9710" i="19"/>
  <c r="D9710" i="19"/>
  <c r="E9710" i="19"/>
  <c r="F9710" i="19" s="1"/>
  <c r="B9711" i="19"/>
  <c r="C9711" i="19"/>
  <c r="A9711" i="19" s="1"/>
  <c r="D9711" i="19"/>
  <c r="E9711" i="19"/>
  <c r="F9711" i="19" s="1"/>
  <c r="B9712" i="19"/>
  <c r="C9712" i="19"/>
  <c r="A9712" i="19" s="1"/>
  <c r="D9712" i="19"/>
  <c r="E9712" i="19"/>
  <c r="F9712" i="19"/>
  <c r="B9713" i="19"/>
  <c r="C9713" i="19"/>
  <c r="A9713" i="19" s="1"/>
  <c r="D9713" i="19"/>
  <c r="E9713" i="19"/>
  <c r="F9713" i="19" s="1"/>
  <c r="B9714" i="19"/>
  <c r="C9714" i="19"/>
  <c r="A9714" i="19" s="1"/>
  <c r="D9714" i="19"/>
  <c r="E9714" i="19"/>
  <c r="F9714" i="19" s="1"/>
  <c r="B9715" i="19"/>
  <c r="C9715" i="19"/>
  <c r="A9715" i="19" s="1"/>
  <c r="D9715" i="19"/>
  <c r="E9715" i="19"/>
  <c r="F9715" i="19" s="1"/>
  <c r="B9716" i="19"/>
  <c r="C9716" i="19"/>
  <c r="A9716" i="19" s="1"/>
  <c r="D9716" i="19"/>
  <c r="E9716" i="19"/>
  <c r="F9716" i="19"/>
  <c r="B9717" i="19"/>
  <c r="C9717" i="19"/>
  <c r="A9717" i="19" s="1"/>
  <c r="D9717" i="19"/>
  <c r="E9717" i="19"/>
  <c r="F9717" i="19" s="1"/>
  <c r="B9718" i="19"/>
  <c r="A9718" i="19" s="1"/>
  <c r="C9718" i="19"/>
  <c r="D9718" i="19"/>
  <c r="E9718" i="19"/>
  <c r="F9718" i="19" s="1"/>
  <c r="B9719" i="19"/>
  <c r="C9719" i="19"/>
  <c r="A9719" i="19" s="1"/>
  <c r="D9719" i="19"/>
  <c r="E9719" i="19"/>
  <c r="F9719" i="19" s="1"/>
  <c r="A9720" i="19"/>
  <c r="B9720" i="19"/>
  <c r="C9720" i="19"/>
  <c r="D9720" i="19"/>
  <c r="E9720" i="19"/>
  <c r="F9720" i="19"/>
  <c r="B9721" i="19"/>
  <c r="C9721" i="19"/>
  <c r="A9721" i="19" s="1"/>
  <c r="D9721" i="19"/>
  <c r="E9721" i="19"/>
  <c r="F9721" i="19" s="1"/>
  <c r="B9722" i="19"/>
  <c r="C9722" i="19"/>
  <c r="A9722" i="19" s="1"/>
  <c r="D9722" i="19"/>
  <c r="E9722" i="19"/>
  <c r="F9722" i="19" s="1"/>
  <c r="A9723" i="19"/>
  <c r="B9723" i="19"/>
  <c r="C9723" i="19"/>
  <c r="D9723" i="19"/>
  <c r="E9723" i="19"/>
  <c r="F9723" i="19" s="1"/>
  <c r="B9724" i="19"/>
  <c r="C9724" i="19"/>
  <c r="A9724" i="19" s="1"/>
  <c r="D9724" i="19"/>
  <c r="E9724" i="19"/>
  <c r="F9724" i="19" s="1"/>
  <c r="B9725" i="19"/>
  <c r="C9725" i="19"/>
  <c r="A9725" i="19" s="1"/>
  <c r="D9725" i="19"/>
  <c r="E9725" i="19"/>
  <c r="F9725" i="19" s="1"/>
  <c r="A9726" i="19"/>
  <c r="B9726" i="19"/>
  <c r="C9726" i="19"/>
  <c r="D9726" i="19"/>
  <c r="E9726" i="19"/>
  <c r="F9726" i="19" s="1"/>
  <c r="B9727" i="19"/>
  <c r="C9727" i="19"/>
  <c r="A9727" i="19" s="1"/>
  <c r="D9727" i="19"/>
  <c r="E9727" i="19"/>
  <c r="F9727" i="19" s="1"/>
  <c r="B9728" i="19"/>
  <c r="C9728" i="19"/>
  <c r="A9728" i="19" s="1"/>
  <c r="D9728" i="19"/>
  <c r="E9728" i="19"/>
  <c r="F9728" i="19"/>
  <c r="A9729" i="19"/>
  <c r="B9729" i="19"/>
  <c r="C9729" i="19"/>
  <c r="D9729" i="19"/>
  <c r="E9729" i="19"/>
  <c r="F9729" i="19" s="1"/>
  <c r="B9730" i="19"/>
  <c r="A9730" i="19" s="1"/>
  <c r="C9730" i="19"/>
  <c r="D9730" i="19"/>
  <c r="E9730" i="19"/>
  <c r="F9730" i="19" s="1"/>
  <c r="B9731" i="19"/>
  <c r="C9731" i="19"/>
  <c r="A9731" i="19" s="1"/>
  <c r="D9731" i="19"/>
  <c r="E9731" i="19"/>
  <c r="F9731" i="19" s="1"/>
  <c r="A9732" i="19"/>
  <c r="B9732" i="19"/>
  <c r="C9732" i="19"/>
  <c r="D9732" i="19"/>
  <c r="E9732" i="19"/>
  <c r="F9732" i="19" s="1"/>
  <c r="B9733" i="19"/>
  <c r="C9733" i="19"/>
  <c r="A9733" i="19" s="1"/>
  <c r="D9733" i="19"/>
  <c r="E9733" i="19"/>
  <c r="F9733" i="19" s="1"/>
  <c r="B9734" i="19"/>
  <c r="A9734" i="19" s="1"/>
  <c r="C9734" i="19"/>
  <c r="D9734" i="19"/>
  <c r="E9734" i="19"/>
  <c r="F9734" i="19" s="1"/>
  <c r="A9735" i="19"/>
  <c r="B9735" i="19"/>
  <c r="C9735" i="19"/>
  <c r="D9735" i="19"/>
  <c r="E9735" i="19"/>
  <c r="F9735" i="19" s="1"/>
  <c r="B9736" i="19"/>
  <c r="C9736" i="19"/>
  <c r="A9736" i="19" s="1"/>
  <c r="D9736" i="19"/>
  <c r="E9736" i="19"/>
  <c r="F9736" i="19" s="1"/>
  <c r="B9737" i="19"/>
  <c r="C9737" i="19"/>
  <c r="A9737" i="19" s="1"/>
  <c r="D9737" i="19"/>
  <c r="E9737" i="19"/>
  <c r="F9737" i="19" s="1"/>
  <c r="B9738" i="19"/>
  <c r="A9738" i="19" s="1"/>
  <c r="C9738" i="19"/>
  <c r="D9738" i="19"/>
  <c r="E9738" i="19"/>
  <c r="F9738" i="19" s="1"/>
  <c r="B9739" i="19"/>
  <c r="C9739" i="19"/>
  <c r="A9739" i="19" s="1"/>
  <c r="D9739" i="19"/>
  <c r="E9739" i="19"/>
  <c r="F9739" i="19" s="1"/>
  <c r="B9740" i="19"/>
  <c r="C9740" i="19"/>
  <c r="A9740" i="19" s="1"/>
  <c r="D9740" i="19"/>
  <c r="E9740" i="19"/>
  <c r="F9740" i="19"/>
  <c r="A9741" i="19"/>
  <c r="B9741" i="19"/>
  <c r="C9741" i="19"/>
  <c r="D9741" i="19"/>
  <c r="E9741" i="19"/>
  <c r="F9741" i="19" s="1"/>
  <c r="B9742" i="19"/>
  <c r="A9742" i="19" s="1"/>
  <c r="C9742" i="19"/>
  <c r="D9742" i="19"/>
  <c r="E9742" i="19"/>
  <c r="F9742" i="19" s="1"/>
  <c r="B9743" i="19"/>
  <c r="C9743" i="19"/>
  <c r="A9743" i="19" s="1"/>
  <c r="D9743" i="19"/>
  <c r="E9743" i="19"/>
  <c r="F9743" i="19" s="1"/>
  <c r="B9744" i="19"/>
  <c r="C9744" i="19"/>
  <c r="A9744" i="19" s="1"/>
  <c r="D9744" i="19"/>
  <c r="E9744" i="19"/>
  <c r="F9744" i="19"/>
  <c r="B9745" i="19"/>
  <c r="C9745" i="19"/>
  <c r="A9745" i="19" s="1"/>
  <c r="D9745" i="19"/>
  <c r="E9745" i="19"/>
  <c r="F9745" i="19" s="1"/>
  <c r="B9746" i="19"/>
  <c r="C9746" i="19"/>
  <c r="A9746" i="19" s="1"/>
  <c r="D9746" i="19"/>
  <c r="E9746" i="19"/>
  <c r="F9746" i="19" s="1"/>
  <c r="B9747" i="19"/>
  <c r="C9747" i="19"/>
  <c r="A9747" i="19" s="1"/>
  <c r="D9747" i="19"/>
  <c r="E9747" i="19"/>
  <c r="F9747" i="19" s="1"/>
  <c r="B9748" i="19"/>
  <c r="C9748" i="19"/>
  <c r="A9748" i="19" s="1"/>
  <c r="D9748" i="19"/>
  <c r="E9748" i="19"/>
  <c r="F9748" i="19"/>
  <c r="B9749" i="19"/>
  <c r="C9749" i="19"/>
  <c r="A9749" i="19" s="1"/>
  <c r="D9749" i="19"/>
  <c r="E9749" i="19"/>
  <c r="F9749" i="19" s="1"/>
  <c r="B9750" i="19"/>
  <c r="A9750" i="19" s="1"/>
  <c r="C9750" i="19"/>
  <c r="D9750" i="19"/>
  <c r="E9750" i="19"/>
  <c r="F9750" i="19" s="1"/>
  <c r="B9751" i="19"/>
  <c r="C9751" i="19"/>
  <c r="A9751" i="19" s="1"/>
  <c r="D9751" i="19"/>
  <c r="E9751" i="19"/>
  <c r="F9751" i="19" s="1"/>
  <c r="A9752" i="19"/>
  <c r="B9752" i="19"/>
  <c r="C9752" i="19"/>
  <c r="D9752" i="19"/>
  <c r="E9752" i="19"/>
  <c r="F9752" i="19"/>
  <c r="B9753" i="19"/>
  <c r="C9753" i="19"/>
  <c r="A9753" i="19" s="1"/>
  <c r="D9753" i="19"/>
  <c r="E9753" i="19"/>
  <c r="F9753" i="19" s="1"/>
  <c r="B9754" i="19"/>
  <c r="C9754" i="19"/>
  <c r="A9754" i="19" s="1"/>
  <c r="D9754" i="19"/>
  <c r="E9754" i="19"/>
  <c r="F9754" i="19" s="1"/>
  <c r="A9755" i="19"/>
  <c r="B9755" i="19"/>
  <c r="C9755" i="19"/>
  <c r="D9755" i="19"/>
  <c r="E9755" i="19"/>
  <c r="F9755" i="19" s="1"/>
  <c r="B9756" i="19"/>
  <c r="C9756" i="19"/>
  <c r="A9756" i="19" s="1"/>
  <c r="D9756" i="19"/>
  <c r="E9756" i="19"/>
  <c r="F9756" i="19" s="1"/>
  <c r="B9757" i="19"/>
  <c r="C9757" i="19"/>
  <c r="A9757" i="19" s="1"/>
  <c r="D9757" i="19"/>
  <c r="E9757" i="19"/>
  <c r="F9757" i="19" s="1"/>
  <c r="A9758" i="19"/>
  <c r="B9758" i="19"/>
  <c r="C9758" i="19"/>
  <c r="D9758" i="19"/>
  <c r="E9758" i="19"/>
  <c r="F9758" i="19" s="1"/>
  <c r="B9759" i="19"/>
  <c r="C9759" i="19"/>
  <c r="A9759" i="19" s="1"/>
  <c r="D9759" i="19"/>
  <c r="E9759" i="19"/>
  <c r="F9759" i="19" s="1"/>
  <c r="B9760" i="19"/>
  <c r="C9760" i="19"/>
  <c r="A9760" i="19" s="1"/>
  <c r="D9760" i="19"/>
  <c r="E9760" i="19"/>
  <c r="F9760" i="19"/>
  <c r="A9761" i="19"/>
  <c r="B9761" i="19"/>
  <c r="C9761" i="19"/>
  <c r="D9761" i="19"/>
  <c r="E9761" i="19"/>
  <c r="F9761" i="19" s="1"/>
  <c r="B9762" i="19"/>
  <c r="A9762" i="19" s="1"/>
  <c r="C9762" i="19"/>
  <c r="D9762" i="19"/>
  <c r="E9762" i="19"/>
  <c r="F9762" i="19" s="1"/>
  <c r="B9763" i="19"/>
  <c r="C9763" i="19"/>
  <c r="A9763" i="19" s="1"/>
  <c r="D9763" i="19"/>
  <c r="E9763" i="19"/>
  <c r="F9763" i="19" s="1"/>
  <c r="A9764" i="19"/>
  <c r="B9764" i="19"/>
  <c r="C9764" i="19"/>
  <c r="D9764" i="19"/>
  <c r="E9764" i="19"/>
  <c r="F9764" i="19" s="1"/>
  <c r="B9765" i="19"/>
  <c r="C9765" i="19"/>
  <c r="A9765" i="19" s="1"/>
  <c r="D9765" i="19"/>
  <c r="E9765" i="19"/>
  <c r="F9765" i="19" s="1"/>
  <c r="B9766" i="19"/>
  <c r="A9766" i="19" s="1"/>
  <c r="C9766" i="19"/>
  <c r="D9766" i="19"/>
  <c r="E9766" i="19"/>
  <c r="F9766" i="19" s="1"/>
  <c r="A9767" i="19"/>
  <c r="B9767" i="19"/>
  <c r="C9767" i="19"/>
  <c r="D9767" i="19"/>
  <c r="E9767" i="19"/>
  <c r="F9767" i="19" s="1"/>
  <c r="B9768" i="19"/>
  <c r="C9768" i="19"/>
  <c r="A9768" i="19" s="1"/>
  <c r="D9768" i="19"/>
  <c r="E9768" i="19"/>
  <c r="F9768" i="19" s="1"/>
  <c r="B9769" i="19"/>
  <c r="C9769" i="19"/>
  <c r="A9769" i="19" s="1"/>
  <c r="D9769" i="19"/>
  <c r="E9769" i="19"/>
  <c r="F9769" i="19" s="1"/>
  <c r="B9770" i="19"/>
  <c r="A9770" i="19" s="1"/>
  <c r="C9770" i="19"/>
  <c r="D9770" i="19"/>
  <c r="E9770" i="19"/>
  <c r="F9770" i="19" s="1"/>
  <c r="B9771" i="19"/>
  <c r="C9771" i="19"/>
  <c r="A9771" i="19" s="1"/>
  <c r="D9771" i="19"/>
  <c r="E9771" i="19"/>
  <c r="F9771" i="19" s="1"/>
  <c r="B9772" i="19"/>
  <c r="C9772" i="19"/>
  <c r="A9772" i="19" s="1"/>
  <c r="D9772" i="19"/>
  <c r="E9772" i="19"/>
  <c r="F9772" i="19"/>
  <c r="A9773" i="19"/>
  <c r="B9773" i="19"/>
  <c r="C9773" i="19"/>
  <c r="D9773" i="19"/>
  <c r="E9773" i="19"/>
  <c r="F9773" i="19" s="1"/>
  <c r="B9774" i="19"/>
  <c r="A9774" i="19" s="1"/>
  <c r="C9774" i="19"/>
  <c r="D9774" i="19"/>
  <c r="E9774" i="19"/>
  <c r="F9774" i="19" s="1"/>
  <c r="B9775" i="19"/>
  <c r="C9775" i="19"/>
  <c r="A9775" i="19" s="1"/>
  <c r="D9775" i="19"/>
  <c r="E9775" i="19"/>
  <c r="F9775" i="19" s="1"/>
  <c r="B9776" i="19"/>
  <c r="C9776" i="19"/>
  <c r="A9776" i="19" s="1"/>
  <c r="D9776" i="19"/>
  <c r="E9776" i="19"/>
  <c r="F9776" i="19"/>
  <c r="B9777" i="19"/>
  <c r="C9777" i="19"/>
  <c r="A9777" i="19" s="1"/>
  <c r="D9777" i="19"/>
  <c r="E9777" i="19"/>
  <c r="F9777" i="19" s="1"/>
  <c r="B9778" i="19"/>
  <c r="C9778" i="19"/>
  <c r="A9778" i="19" s="1"/>
  <c r="D9778" i="19"/>
  <c r="E9778" i="19"/>
  <c r="F9778" i="19" s="1"/>
  <c r="B9779" i="19"/>
  <c r="C9779" i="19"/>
  <c r="A9779" i="19" s="1"/>
  <c r="D9779" i="19"/>
  <c r="E9779" i="19"/>
  <c r="F9779" i="19" s="1"/>
  <c r="B9780" i="19"/>
  <c r="C9780" i="19"/>
  <c r="A9780" i="19" s="1"/>
  <c r="D9780" i="19"/>
  <c r="E9780" i="19"/>
  <c r="F9780" i="19"/>
  <c r="B9781" i="19"/>
  <c r="C9781" i="19"/>
  <c r="A9781" i="19" s="1"/>
  <c r="D9781" i="19"/>
  <c r="E9781" i="19"/>
  <c r="F9781" i="19" s="1"/>
  <c r="B9782" i="19"/>
  <c r="A9782" i="19" s="1"/>
  <c r="C9782" i="19"/>
  <c r="D9782" i="19"/>
  <c r="E9782" i="19"/>
  <c r="F9782" i="19" s="1"/>
  <c r="B9783" i="19"/>
  <c r="C9783" i="19"/>
  <c r="A9783" i="19" s="1"/>
  <c r="D9783" i="19"/>
  <c r="E9783" i="19"/>
  <c r="F9783" i="19" s="1"/>
  <c r="A9784" i="19"/>
  <c r="B9784" i="19"/>
  <c r="C9784" i="19"/>
  <c r="D9784" i="19"/>
  <c r="E9784" i="19"/>
  <c r="F9784" i="19"/>
  <c r="B9785" i="19"/>
  <c r="C9785" i="19"/>
  <c r="A9785" i="19" s="1"/>
  <c r="D9785" i="19"/>
  <c r="E9785" i="19"/>
  <c r="F9785" i="19" s="1"/>
  <c r="B9786" i="19"/>
  <c r="C9786" i="19"/>
  <c r="A9786" i="19" s="1"/>
  <c r="D9786" i="19"/>
  <c r="E9786" i="19"/>
  <c r="F9786" i="19" s="1"/>
  <c r="A9787" i="19"/>
  <c r="B9787" i="19"/>
  <c r="C9787" i="19"/>
  <c r="D9787" i="19"/>
  <c r="E9787" i="19"/>
  <c r="F9787" i="19" s="1"/>
  <c r="B9788" i="19"/>
  <c r="C9788" i="19"/>
  <c r="A9788" i="19" s="1"/>
  <c r="D9788" i="19"/>
  <c r="E9788" i="19"/>
  <c r="F9788" i="19" s="1"/>
  <c r="B9789" i="19"/>
  <c r="C9789" i="19"/>
  <c r="A9789" i="19" s="1"/>
  <c r="D9789" i="19"/>
  <c r="E9789" i="19"/>
  <c r="F9789" i="19" s="1"/>
  <c r="A9790" i="19"/>
  <c r="B9790" i="19"/>
  <c r="C9790" i="19"/>
  <c r="D9790" i="19"/>
  <c r="E9790" i="19"/>
  <c r="F9790" i="19" s="1"/>
  <c r="B9791" i="19"/>
  <c r="C9791" i="19"/>
  <c r="A9791" i="19" s="1"/>
  <c r="D9791" i="19"/>
  <c r="E9791" i="19"/>
  <c r="F9791" i="19" s="1"/>
  <c r="B9792" i="19"/>
  <c r="C9792" i="19"/>
  <c r="A9792" i="19" s="1"/>
  <c r="D9792" i="19"/>
  <c r="E9792" i="19"/>
  <c r="F9792" i="19"/>
  <c r="A9793" i="19"/>
  <c r="B9793" i="19"/>
  <c r="C9793" i="19"/>
  <c r="D9793" i="19"/>
  <c r="E9793" i="19"/>
  <c r="F9793" i="19" s="1"/>
  <c r="B9794" i="19"/>
  <c r="A9794" i="19" s="1"/>
  <c r="C9794" i="19"/>
  <c r="D9794" i="19"/>
  <c r="E9794" i="19"/>
  <c r="F9794" i="19" s="1"/>
  <c r="B9795" i="19"/>
  <c r="C9795" i="19"/>
  <c r="A9795" i="19" s="1"/>
  <c r="D9795" i="19"/>
  <c r="E9795" i="19"/>
  <c r="F9795" i="19" s="1"/>
  <c r="A9796" i="19"/>
  <c r="B9796" i="19"/>
  <c r="C9796" i="19"/>
  <c r="D9796" i="19"/>
  <c r="E9796" i="19"/>
  <c r="F9796" i="19" s="1"/>
  <c r="B9797" i="19"/>
  <c r="C9797" i="19"/>
  <c r="A9797" i="19" s="1"/>
  <c r="D9797" i="19"/>
  <c r="E9797" i="19"/>
  <c r="F9797" i="19" s="1"/>
  <c r="B9798" i="19"/>
  <c r="A9798" i="19" s="1"/>
  <c r="C9798" i="19"/>
  <c r="D9798" i="19"/>
  <c r="E9798" i="19"/>
  <c r="F9798" i="19" s="1"/>
  <c r="A9799" i="19"/>
  <c r="B9799" i="19"/>
  <c r="C9799" i="19"/>
  <c r="D9799" i="19"/>
  <c r="E9799" i="19"/>
  <c r="F9799" i="19" s="1"/>
  <c r="B9800" i="19"/>
  <c r="C9800" i="19"/>
  <c r="A9800" i="19" s="1"/>
  <c r="D9800" i="19"/>
  <c r="E9800" i="19"/>
  <c r="F9800" i="19" s="1"/>
  <c r="B9801" i="19"/>
  <c r="C9801" i="19"/>
  <c r="A9801" i="19" s="1"/>
  <c r="D9801" i="19"/>
  <c r="E9801" i="19"/>
  <c r="F9801" i="19" s="1"/>
  <c r="B9802" i="19"/>
  <c r="A9802" i="19" s="1"/>
  <c r="C9802" i="19"/>
  <c r="D9802" i="19"/>
  <c r="E9802" i="19"/>
  <c r="F9802" i="19" s="1"/>
  <c r="B9803" i="19"/>
  <c r="C9803" i="19"/>
  <c r="A9803" i="19" s="1"/>
  <c r="D9803" i="19"/>
  <c r="E9803" i="19"/>
  <c r="F9803" i="19" s="1"/>
  <c r="B9804" i="19"/>
  <c r="C9804" i="19"/>
  <c r="A9804" i="19" s="1"/>
  <c r="D9804" i="19"/>
  <c r="E9804" i="19"/>
  <c r="F9804" i="19"/>
  <c r="A9805" i="19"/>
  <c r="B9805" i="19"/>
  <c r="C9805" i="19"/>
  <c r="D9805" i="19"/>
  <c r="E9805" i="19"/>
  <c r="F9805" i="19" s="1"/>
  <c r="B9806" i="19"/>
  <c r="A9806" i="19" s="1"/>
  <c r="C9806" i="19"/>
  <c r="D9806" i="19"/>
  <c r="E9806" i="19"/>
  <c r="F9806" i="19" s="1"/>
  <c r="B9807" i="19"/>
  <c r="C9807" i="19"/>
  <c r="A9807" i="19" s="1"/>
  <c r="D9807" i="19"/>
  <c r="E9807" i="19"/>
  <c r="F9807" i="19" s="1"/>
  <c r="B9808" i="19"/>
  <c r="C9808" i="19"/>
  <c r="A9808" i="19" s="1"/>
  <c r="D9808" i="19"/>
  <c r="E9808" i="19"/>
  <c r="F9808" i="19"/>
  <c r="B9809" i="19"/>
  <c r="C9809" i="19"/>
  <c r="A9809" i="19" s="1"/>
  <c r="D9809" i="19"/>
  <c r="E9809" i="19"/>
  <c r="F9809" i="19" s="1"/>
  <c r="B9810" i="19"/>
  <c r="C9810" i="19"/>
  <c r="A9810" i="19" s="1"/>
  <c r="D9810" i="19"/>
  <c r="E9810" i="19"/>
  <c r="F9810" i="19" s="1"/>
  <c r="B9811" i="19"/>
  <c r="C9811" i="19"/>
  <c r="A9811" i="19" s="1"/>
  <c r="D9811" i="19"/>
  <c r="E9811" i="19"/>
  <c r="F9811" i="19" s="1"/>
  <c r="B9812" i="19"/>
  <c r="C9812" i="19"/>
  <c r="A9812" i="19" s="1"/>
  <c r="D9812" i="19"/>
  <c r="E9812" i="19"/>
  <c r="F9812" i="19"/>
  <c r="B9813" i="19"/>
  <c r="C9813" i="19"/>
  <c r="A9813" i="19" s="1"/>
  <c r="D9813" i="19"/>
  <c r="E9813" i="19"/>
  <c r="F9813" i="19" s="1"/>
  <c r="B9814" i="19"/>
  <c r="A9814" i="19" s="1"/>
  <c r="C9814" i="19"/>
  <c r="D9814" i="19"/>
  <c r="E9814" i="19"/>
  <c r="F9814" i="19" s="1"/>
  <c r="B9815" i="19"/>
  <c r="C9815" i="19"/>
  <c r="A9815" i="19" s="1"/>
  <c r="D9815" i="19"/>
  <c r="E9815" i="19"/>
  <c r="F9815" i="19" s="1"/>
  <c r="A9816" i="19"/>
  <c r="B9816" i="19"/>
  <c r="C9816" i="19"/>
  <c r="D9816" i="19"/>
  <c r="E9816" i="19"/>
  <c r="F9816" i="19"/>
  <c r="B9817" i="19"/>
  <c r="C9817" i="19"/>
  <c r="A9817" i="19" s="1"/>
  <c r="D9817" i="19"/>
  <c r="E9817" i="19"/>
  <c r="F9817" i="19" s="1"/>
  <c r="B9818" i="19"/>
  <c r="C9818" i="19"/>
  <c r="A9818" i="19" s="1"/>
  <c r="D9818" i="19"/>
  <c r="E9818" i="19"/>
  <c r="F9818" i="19" s="1"/>
  <c r="A9819" i="19"/>
  <c r="B9819" i="19"/>
  <c r="C9819" i="19"/>
  <c r="D9819" i="19"/>
  <c r="E9819" i="19"/>
  <c r="F9819" i="19" s="1"/>
  <c r="B9820" i="19"/>
  <c r="C9820" i="19"/>
  <c r="A9820" i="19" s="1"/>
  <c r="D9820" i="19"/>
  <c r="E9820" i="19"/>
  <c r="F9820" i="19" s="1"/>
  <c r="B9821" i="19"/>
  <c r="C9821" i="19"/>
  <c r="A9821" i="19" s="1"/>
  <c r="D9821" i="19"/>
  <c r="E9821" i="19"/>
  <c r="F9821" i="19" s="1"/>
  <c r="A9822" i="19"/>
  <c r="B9822" i="19"/>
  <c r="C9822" i="19"/>
  <c r="D9822" i="19"/>
  <c r="E9822" i="19"/>
  <c r="F9822" i="19" s="1"/>
  <c r="B9823" i="19"/>
  <c r="C9823" i="19"/>
  <c r="A9823" i="19" s="1"/>
  <c r="D9823" i="19"/>
  <c r="E9823" i="19"/>
  <c r="F9823" i="19" s="1"/>
  <c r="B9824" i="19"/>
  <c r="C9824" i="19"/>
  <c r="A9824" i="19" s="1"/>
  <c r="D9824" i="19"/>
  <c r="E9824" i="19"/>
  <c r="F9824" i="19"/>
  <c r="A9825" i="19"/>
  <c r="B9825" i="19"/>
  <c r="C9825" i="19"/>
  <c r="D9825" i="19"/>
  <c r="E9825" i="19"/>
  <c r="F9825" i="19" s="1"/>
  <c r="B9826" i="19"/>
  <c r="A9826" i="19" s="1"/>
  <c r="C9826" i="19"/>
  <c r="D9826" i="19"/>
  <c r="E9826" i="19"/>
  <c r="F9826" i="19" s="1"/>
  <c r="B9827" i="19"/>
  <c r="C9827" i="19"/>
  <c r="A9827" i="19" s="1"/>
  <c r="D9827" i="19"/>
  <c r="E9827" i="19"/>
  <c r="F9827" i="19" s="1"/>
  <c r="A9828" i="19"/>
  <c r="B9828" i="19"/>
  <c r="C9828" i="19"/>
  <c r="D9828" i="19"/>
  <c r="E9828" i="19"/>
  <c r="F9828" i="19" s="1"/>
  <c r="B9829" i="19"/>
  <c r="C9829" i="19"/>
  <c r="A9829" i="19" s="1"/>
  <c r="D9829" i="19"/>
  <c r="E9829" i="19"/>
  <c r="F9829" i="19" s="1"/>
  <c r="B9830" i="19"/>
  <c r="A9830" i="19" s="1"/>
  <c r="C9830" i="19"/>
  <c r="D9830" i="19"/>
  <c r="E9830" i="19"/>
  <c r="F9830" i="19" s="1"/>
  <c r="A9831" i="19"/>
  <c r="B9831" i="19"/>
  <c r="C9831" i="19"/>
  <c r="D9831" i="19"/>
  <c r="E9831" i="19"/>
  <c r="F9831" i="19" s="1"/>
  <c r="B9832" i="19"/>
  <c r="C9832" i="19"/>
  <c r="A9832" i="19" s="1"/>
  <c r="D9832" i="19"/>
  <c r="E9832" i="19"/>
  <c r="F9832" i="19" s="1"/>
  <c r="B9833" i="19"/>
  <c r="C9833" i="19"/>
  <c r="A9833" i="19" s="1"/>
  <c r="D9833" i="19"/>
  <c r="E9833" i="19"/>
  <c r="F9833" i="19" s="1"/>
  <c r="B9834" i="19"/>
  <c r="A9834" i="19" s="1"/>
  <c r="C9834" i="19"/>
  <c r="D9834" i="19"/>
  <c r="E9834" i="19"/>
  <c r="F9834" i="19" s="1"/>
  <c r="B9835" i="19"/>
  <c r="C9835" i="19"/>
  <c r="A9835" i="19" s="1"/>
  <c r="D9835" i="19"/>
  <c r="E9835" i="19"/>
  <c r="F9835" i="19" s="1"/>
  <c r="B9836" i="19"/>
  <c r="C9836" i="19"/>
  <c r="A9836" i="19" s="1"/>
  <c r="D9836" i="19"/>
  <c r="E9836" i="19"/>
  <c r="F9836" i="19"/>
  <c r="A9837" i="19"/>
  <c r="B9837" i="19"/>
  <c r="C9837" i="19"/>
  <c r="D9837" i="19"/>
  <c r="E9837" i="19"/>
  <c r="F9837" i="19" s="1"/>
  <c r="B9838" i="19"/>
  <c r="A9838" i="19" s="1"/>
  <c r="C9838" i="19"/>
  <c r="D9838" i="19"/>
  <c r="E9838" i="19"/>
  <c r="F9838" i="19" s="1"/>
  <c r="B9839" i="19"/>
  <c r="C9839" i="19"/>
  <c r="A9839" i="19" s="1"/>
  <c r="D9839" i="19"/>
  <c r="E9839" i="19"/>
  <c r="F9839" i="19" s="1"/>
  <c r="B9840" i="19"/>
  <c r="C9840" i="19"/>
  <c r="A9840" i="19" s="1"/>
  <c r="D9840" i="19"/>
  <c r="E9840" i="19"/>
  <c r="F9840" i="19"/>
  <c r="B9841" i="19"/>
  <c r="C9841" i="19"/>
  <c r="A9841" i="19" s="1"/>
  <c r="D9841" i="19"/>
  <c r="E9841" i="19"/>
  <c r="F9841" i="19" s="1"/>
  <c r="B9842" i="19"/>
  <c r="C9842" i="19"/>
  <c r="A9842" i="19" s="1"/>
  <c r="D9842" i="19"/>
  <c r="E9842" i="19"/>
  <c r="F9842" i="19" s="1"/>
  <c r="B9843" i="19"/>
  <c r="C9843" i="19"/>
  <c r="A9843" i="19" s="1"/>
  <c r="D9843" i="19"/>
  <c r="E9843" i="19"/>
  <c r="F9843" i="19" s="1"/>
  <c r="B9844" i="19"/>
  <c r="C9844" i="19"/>
  <c r="A9844" i="19" s="1"/>
  <c r="D9844" i="19"/>
  <c r="E9844" i="19"/>
  <c r="F9844" i="19"/>
  <c r="B9845" i="19"/>
  <c r="C9845" i="19"/>
  <c r="A9845" i="19" s="1"/>
  <c r="D9845" i="19"/>
  <c r="E9845" i="19"/>
  <c r="F9845" i="19" s="1"/>
  <c r="B9846" i="19"/>
  <c r="A9846" i="19" s="1"/>
  <c r="C9846" i="19"/>
  <c r="D9846" i="19"/>
  <c r="E9846" i="19"/>
  <c r="F9846" i="19" s="1"/>
  <c r="B9847" i="19"/>
  <c r="C9847" i="19"/>
  <c r="A9847" i="19" s="1"/>
  <c r="D9847" i="19"/>
  <c r="E9847" i="19"/>
  <c r="F9847" i="19" s="1"/>
  <c r="A9848" i="19"/>
  <c r="B9848" i="19"/>
  <c r="C9848" i="19"/>
  <c r="D9848" i="19"/>
  <c r="E9848" i="19"/>
  <c r="F9848" i="19"/>
  <c r="B9849" i="19"/>
  <c r="C9849" i="19"/>
  <c r="A9849" i="19" s="1"/>
  <c r="D9849" i="19"/>
  <c r="E9849" i="19"/>
  <c r="F9849" i="19" s="1"/>
  <c r="B9850" i="19"/>
  <c r="C9850" i="19"/>
  <c r="A9850" i="19" s="1"/>
  <c r="D9850" i="19"/>
  <c r="E9850" i="19"/>
  <c r="F9850" i="19" s="1"/>
  <c r="A9851" i="19"/>
  <c r="B9851" i="19"/>
  <c r="C9851" i="19"/>
  <c r="D9851" i="19"/>
  <c r="E9851" i="19"/>
  <c r="F9851" i="19" s="1"/>
  <c r="B9852" i="19"/>
  <c r="C9852" i="19"/>
  <c r="A9852" i="19" s="1"/>
  <c r="D9852" i="19"/>
  <c r="E9852" i="19"/>
  <c r="F9852" i="19" s="1"/>
  <c r="B9853" i="19"/>
  <c r="C9853" i="19"/>
  <c r="A9853" i="19" s="1"/>
  <c r="D9853" i="19"/>
  <c r="E9853" i="19"/>
  <c r="F9853" i="19" s="1"/>
  <c r="A9854" i="19"/>
  <c r="B9854" i="19"/>
  <c r="C9854" i="19"/>
  <c r="D9854" i="19"/>
  <c r="E9854" i="19"/>
  <c r="F9854" i="19" s="1"/>
  <c r="B9855" i="19"/>
  <c r="C9855" i="19"/>
  <c r="A9855" i="19" s="1"/>
  <c r="D9855" i="19"/>
  <c r="E9855" i="19"/>
  <c r="F9855" i="19" s="1"/>
  <c r="B9856" i="19"/>
  <c r="C9856" i="19"/>
  <c r="A9856" i="19" s="1"/>
  <c r="D9856" i="19"/>
  <c r="E9856" i="19"/>
  <c r="F9856" i="19"/>
  <c r="A9857" i="19"/>
  <c r="B9857" i="19"/>
  <c r="C9857" i="19"/>
  <c r="D9857" i="19"/>
  <c r="E9857" i="19"/>
  <c r="F9857" i="19" s="1"/>
  <c r="B9858" i="19"/>
  <c r="A9858" i="19" s="1"/>
  <c r="C9858" i="19"/>
  <c r="D9858" i="19"/>
  <c r="E9858" i="19"/>
  <c r="F9858" i="19" s="1"/>
  <c r="B9859" i="19"/>
  <c r="C9859" i="19"/>
  <c r="A9859" i="19" s="1"/>
  <c r="D9859" i="19"/>
  <c r="E9859" i="19"/>
  <c r="F9859" i="19" s="1"/>
  <c r="A9860" i="19"/>
  <c r="B9860" i="19"/>
  <c r="C9860" i="19"/>
  <c r="D9860" i="19"/>
  <c r="E9860" i="19"/>
  <c r="F9860" i="19" s="1"/>
  <c r="B9861" i="19"/>
  <c r="C9861" i="19"/>
  <c r="A9861" i="19" s="1"/>
  <c r="D9861" i="19"/>
  <c r="E9861" i="19"/>
  <c r="F9861" i="19" s="1"/>
  <c r="B9862" i="19"/>
  <c r="A9862" i="19" s="1"/>
  <c r="C9862" i="19"/>
  <c r="D9862" i="19"/>
  <c r="E9862" i="19"/>
  <c r="F9862" i="19" s="1"/>
  <c r="A9863" i="19"/>
  <c r="B9863" i="19"/>
  <c r="C9863" i="19"/>
  <c r="D9863" i="19"/>
  <c r="E9863" i="19"/>
  <c r="F9863" i="19" s="1"/>
  <c r="B9864" i="19"/>
  <c r="C9864" i="19"/>
  <c r="A9864" i="19" s="1"/>
  <c r="D9864" i="19"/>
  <c r="E9864" i="19"/>
  <c r="F9864" i="19" s="1"/>
  <c r="B9865" i="19"/>
  <c r="C9865" i="19"/>
  <c r="A9865" i="19" s="1"/>
  <c r="D9865" i="19"/>
  <c r="E9865" i="19"/>
  <c r="F9865" i="19" s="1"/>
  <c r="B9866" i="19"/>
  <c r="A9866" i="19" s="1"/>
  <c r="C9866" i="19"/>
  <c r="D9866" i="19"/>
  <c r="E9866" i="19"/>
  <c r="F9866" i="19" s="1"/>
  <c r="B9867" i="19"/>
  <c r="C9867" i="19"/>
  <c r="A9867" i="19" s="1"/>
  <c r="D9867" i="19"/>
  <c r="E9867" i="19"/>
  <c r="F9867" i="19" s="1"/>
  <c r="B9868" i="19"/>
  <c r="C9868" i="19"/>
  <c r="A9868" i="19" s="1"/>
  <c r="D9868" i="19"/>
  <c r="E9868" i="19"/>
  <c r="F9868" i="19"/>
  <c r="A9869" i="19"/>
  <c r="B9869" i="19"/>
  <c r="C9869" i="19"/>
  <c r="D9869" i="19"/>
  <c r="E9869" i="19"/>
  <c r="F9869" i="19" s="1"/>
  <c r="B9870" i="19"/>
  <c r="A9870" i="19" s="1"/>
  <c r="C9870" i="19"/>
  <c r="D9870" i="19"/>
  <c r="E9870" i="19"/>
  <c r="F9870" i="19" s="1"/>
  <c r="B9871" i="19"/>
  <c r="C9871" i="19"/>
  <c r="A9871" i="19" s="1"/>
  <c r="D9871" i="19"/>
  <c r="E9871" i="19"/>
  <c r="F9871" i="19" s="1"/>
  <c r="B9872" i="19"/>
  <c r="C9872" i="19"/>
  <c r="A9872" i="19" s="1"/>
  <c r="D9872" i="19"/>
  <c r="E9872" i="19"/>
  <c r="F9872" i="19"/>
  <c r="B9873" i="19"/>
  <c r="C9873" i="19"/>
  <c r="A9873" i="19" s="1"/>
  <c r="D9873" i="19"/>
  <c r="E9873" i="19"/>
  <c r="F9873" i="19" s="1"/>
  <c r="B9874" i="19"/>
  <c r="C9874" i="19"/>
  <c r="A9874" i="19" s="1"/>
  <c r="D9874" i="19"/>
  <c r="E9874" i="19"/>
  <c r="F9874" i="19" s="1"/>
  <c r="B9875" i="19"/>
  <c r="C9875" i="19"/>
  <c r="A9875" i="19" s="1"/>
  <c r="D9875" i="19"/>
  <c r="E9875" i="19"/>
  <c r="F9875" i="19" s="1"/>
  <c r="B9876" i="19"/>
  <c r="C9876" i="19"/>
  <c r="A9876" i="19" s="1"/>
  <c r="D9876" i="19"/>
  <c r="E9876" i="19"/>
  <c r="F9876" i="19"/>
  <c r="B9877" i="19"/>
  <c r="C9877" i="19"/>
  <c r="A9877" i="19" s="1"/>
  <c r="D9877" i="19"/>
  <c r="E9877" i="19"/>
  <c r="F9877" i="19" s="1"/>
  <c r="B9878" i="19"/>
  <c r="A9878" i="19" s="1"/>
  <c r="C9878" i="19"/>
  <c r="D9878" i="19"/>
  <c r="E9878" i="19"/>
  <c r="F9878" i="19" s="1"/>
  <c r="B9879" i="19"/>
  <c r="C9879" i="19"/>
  <c r="A9879" i="19" s="1"/>
  <c r="D9879" i="19"/>
  <c r="E9879" i="19"/>
  <c r="F9879" i="19" s="1"/>
  <c r="A9880" i="19"/>
  <c r="B9880" i="19"/>
  <c r="C9880" i="19"/>
  <c r="D9880" i="19"/>
  <c r="E9880" i="19"/>
  <c r="F9880" i="19"/>
  <c r="B9881" i="19"/>
  <c r="C9881" i="19"/>
  <c r="A9881" i="19" s="1"/>
  <c r="D9881" i="19"/>
  <c r="E9881" i="19"/>
  <c r="F9881" i="19" s="1"/>
  <c r="B9882" i="19"/>
  <c r="C9882" i="19"/>
  <c r="A9882" i="19" s="1"/>
  <c r="D9882" i="19"/>
  <c r="E9882" i="19"/>
  <c r="F9882" i="19" s="1"/>
  <c r="A9883" i="19"/>
  <c r="B9883" i="19"/>
  <c r="C9883" i="19"/>
  <c r="D9883" i="19"/>
  <c r="E9883" i="19"/>
  <c r="F9883" i="19" s="1"/>
  <c r="B9884" i="19"/>
  <c r="C9884" i="19"/>
  <c r="A9884" i="19" s="1"/>
  <c r="D9884" i="19"/>
  <c r="E9884" i="19"/>
  <c r="F9884" i="19" s="1"/>
  <c r="B9885" i="19"/>
  <c r="C9885" i="19"/>
  <c r="A9885" i="19" s="1"/>
  <c r="D9885" i="19"/>
  <c r="E9885" i="19"/>
  <c r="F9885" i="19" s="1"/>
  <c r="A9886" i="19"/>
  <c r="B9886" i="19"/>
  <c r="C9886" i="19"/>
  <c r="D9886" i="19"/>
  <c r="E9886" i="19"/>
  <c r="F9886" i="19" s="1"/>
  <c r="B9887" i="19"/>
  <c r="C9887" i="19"/>
  <c r="A9887" i="19" s="1"/>
  <c r="D9887" i="19"/>
  <c r="E9887" i="19"/>
  <c r="F9887" i="19" s="1"/>
  <c r="B9888" i="19"/>
  <c r="C9888" i="19"/>
  <c r="A9888" i="19" s="1"/>
  <c r="D9888" i="19"/>
  <c r="E9888" i="19"/>
  <c r="F9888" i="19"/>
  <c r="A9889" i="19"/>
  <c r="B9889" i="19"/>
  <c r="C9889" i="19"/>
  <c r="D9889" i="19"/>
  <c r="E9889" i="19"/>
  <c r="F9889" i="19" s="1"/>
  <c r="B9890" i="19"/>
  <c r="A9890" i="19" s="1"/>
  <c r="C9890" i="19"/>
  <c r="D9890" i="19"/>
  <c r="E9890" i="19"/>
  <c r="F9890" i="19" s="1"/>
  <c r="B9891" i="19"/>
  <c r="C9891" i="19"/>
  <c r="A9891" i="19" s="1"/>
  <c r="D9891" i="19"/>
  <c r="E9891" i="19"/>
  <c r="F9891" i="19" s="1"/>
  <c r="A9892" i="19"/>
  <c r="B9892" i="19"/>
  <c r="C9892" i="19"/>
  <c r="D9892" i="19"/>
  <c r="E9892" i="19"/>
  <c r="F9892" i="19" s="1"/>
  <c r="B9893" i="19"/>
  <c r="C9893" i="19"/>
  <c r="A9893" i="19" s="1"/>
  <c r="D9893" i="19"/>
  <c r="E9893" i="19"/>
  <c r="F9893" i="19" s="1"/>
  <c r="B9894" i="19"/>
  <c r="A9894" i="19" s="1"/>
  <c r="C9894" i="19"/>
  <c r="D9894" i="19"/>
  <c r="E9894" i="19"/>
  <c r="F9894" i="19" s="1"/>
  <c r="A9895" i="19"/>
  <c r="B9895" i="19"/>
  <c r="C9895" i="19"/>
  <c r="D9895" i="19"/>
  <c r="E9895" i="19"/>
  <c r="F9895" i="19" s="1"/>
  <c r="B9896" i="19"/>
  <c r="C9896" i="19"/>
  <c r="A9896" i="19" s="1"/>
  <c r="D9896" i="19"/>
  <c r="E9896" i="19"/>
  <c r="F9896" i="19" s="1"/>
  <c r="B9897" i="19"/>
  <c r="C9897" i="19"/>
  <c r="A9897" i="19" s="1"/>
  <c r="D9897" i="19"/>
  <c r="E9897" i="19"/>
  <c r="F9897" i="19" s="1"/>
  <c r="B9898" i="19"/>
  <c r="A9898" i="19" s="1"/>
  <c r="C9898" i="19"/>
  <c r="D9898" i="19"/>
  <c r="E9898" i="19"/>
  <c r="F9898" i="19" s="1"/>
  <c r="B9899" i="19"/>
  <c r="C9899" i="19"/>
  <c r="A9899" i="19" s="1"/>
  <c r="D9899" i="19"/>
  <c r="E9899" i="19"/>
  <c r="F9899" i="19" s="1"/>
  <c r="B9900" i="19"/>
  <c r="C9900" i="19"/>
  <c r="A9900" i="19" s="1"/>
  <c r="D9900" i="19"/>
  <c r="E9900" i="19"/>
  <c r="F9900" i="19"/>
  <c r="A9901" i="19"/>
  <c r="B9901" i="19"/>
  <c r="C9901" i="19"/>
  <c r="D9901" i="19"/>
  <c r="E9901" i="19"/>
  <c r="F9901" i="19" s="1"/>
  <c r="B9902" i="19"/>
  <c r="A9902" i="19" s="1"/>
  <c r="C9902" i="19"/>
  <c r="D9902" i="19"/>
  <c r="E9902" i="19"/>
  <c r="F9902" i="19" s="1"/>
  <c r="B9903" i="19"/>
  <c r="C9903" i="19"/>
  <c r="A9903" i="19" s="1"/>
  <c r="D9903" i="19"/>
  <c r="E9903" i="19"/>
  <c r="F9903" i="19" s="1"/>
  <c r="B9904" i="19"/>
  <c r="C9904" i="19"/>
  <c r="A9904" i="19" s="1"/>
  <c r="D9904" i="19"/>
  <c r="E9904" i="19"/>
  <c r="F9904" i="19"/>
  <c r="B9905" i="19"/>
  <c r="C9905" i="19"/>
  <c r="A9905" i="19" s="1"/>
  <c r="D9905" i="19"/>
  <c r="E9905" i="19"/>
  <c r="F9905" i="19" s="1"/>
  <c r="B9906" i="19"/>
  <c r="C9906" i="19"/>
  <c r="A9906" i="19" s="1"/>
  <c r="D9906" i="19"/>
  <c r="E9906" i="19"/>
  <c r="F9906" i="19" s="1"/>
  <c r="B9907" i="19"/>
  <c r="C9907" i="19"/>
  <c r="A9907" i="19" s="1"/>
  <c r="D9907" i="19"/>
  <c r="E9907" i="19"/>
  <c r="F9907" i="19" s="1"/>
  <c r="B9908" i="19"/>
  <c r="C9908" i="19"/>
  <c r="A9908" i="19" s="1"/>
  <c r="D9908" i="19"/>
  <c r="E9908" i="19"/>
  <c r="F9908" i="19"/>
  <c r="B9909" i="19"/>
  <c r="C9909" i="19"/>
  <c r="A9909" i="19" s="1"/>
  <c r="D9909" i="19"/>
  <c r="E9909" i="19"/>
  <c r="F9909" i="19" s="1"/>
  <c r="B9910" i="19"/>
  <c r="A9910" i="19" s="1"/>
  <c r="C9910" i="19"/>
  <c r="D9910" i="19"/>
  <c r="E9910" i="19"/>
  <c r="F9910" i="19" s="1"/>
  <c r="B9911" i="19"/>
  <c r="C9911" i="19"/>
  <c r="A9911" i="19" s="1"/>
  <c r="D9911" i="19"/>
  <c r="E9911" i="19"/>
  <c r="F9911" i="19" s="1"/>
  <c r="A9912" i="19"/>
  <c r="B9912" i="19"/>
  <c r="C9912" i="19"/>
  <c r="D9912" i="19"/>
  <c r="E9912" i="19"/>
  <c r="F9912" i="19"/>
  <c r="B9913" i="19"/>
  <c r="C9913" i="19"/>
  <c r="A9913" i="19" s="1"/>
  <c r="D9913" i="19"/>
  <c r="E9913" i="19"/>
  <c r="F9913" i="19" s="1"/>
  <c r="B9914" i="19"/>
  <c r="C9914" i="19"/>
  <c r="A9914" i="19" s="1"/>
  <c r="D9914" i="19"/>
  <c r="E9914" i="19"/>
  <c r="F9914" i="19" s="1"/>
  <c r="A9915" i="19"/>
  <c r="B9915" i="19"/>
  <c r="C9915" i="19"/>
  <c r="D9915" i="19"/>
  <c r="E9915" i="19"/>
  <c r="F9915" i="19" s="1"/>
  <c r="B9916" i="19"/>
  <c r="C9916" i="19"/>
  <c r="A9916" i="19" s="1"/>
  <c r="D9916" i="19"/>
  <c r="E9916" i="19"/>
  <c r="F9916" i="19" s="1"/>
  <c r="B9917" i="19"/>
  <c r="C9917" i="19"/>
  <c r="A9917" i="19" s="1"/>
  <c r="D9917" i="19"/>
  <c r="E9917" i="19"/>
  <c r="F9917" i="19" s="1"/>
  <c r="A9918" i="19"/>
  <c r="B9918" i="19"/>
  <c r="C9918" i="19"/>
  <c r="D9918" i="19"/>
  <c r="E9918" i="19"/>
  <c r="F9918" i="19" s="1"/>
  <c r="B9919" i="19"/>
  <c r="C9919" i="19"/>
  <c r="A9919" i="19" s="1"/>
  <c r="D9919" i="19"/>
  <c r="E9919" i="19"/>
  <c r="F9919" i="19" s="1"/>
  <c r="B9920" i="19"/>
  <c r="C9920" i="19"/>
  <c r="A9920" i="19" s="1"/>
  <c r="D9920" i="19"/>
  <c r="E9920" i="19"/>
  <c r="F9920" i="19"/>
  <c r="A9921" i="19"/>
  <c r="B9921" i="19"/>
  <c r="C9921" i="19"/>
  <c r="D9921" i="19"/>
  <c r="E9921" i="19"/>
  <c r="F9921" i="19" s="1"/>
  <c r="B9922" i="19"/>
  <c r="A9922" i="19" s="1"/>
  <c r="C9922" i="19"/>
  <c r="D9922" i="19"/>
  <c r="E9922" i="19"/>
  <c r="F9922" i="19" s="1"/>
  <c r="B9923" i="19"/>
  <c r="C9923" i="19"/>
  <c r="A9923" i="19" s="1"/>
  <c r="D9923" i="19"/>
  <c r="E9923" i="19"/>
  <c r="F9923" i="19" s="1"/>
  <c r="A9924" i="19"/>
  <c r="B9924" i="19"/>
  <c r="C9924" i="19"/>
  <c r="D9924" i="19"/>
  <c r="E9924" i="19"/>
  <c r="F9924" i="19" s="1"/>
  <c r="B9925" i="19"/>
  <c r="C9925" i="19"/>
  <c r="A9925" i="19" s="1"/>
  <c r="D9925" i="19"/>
  <c r="E9925" i="19"/>
  <c r="F9925" i="19" s="1"/>
  <c r="B9926" i="19"/>
  <c r="A9926" i="19" s="1"/>
  <c r="C9926" i="19"/>
  <c r="D9926" i="19"/>
  <c r="E9926" i="19"/>
  <c r="F9926" i="19" s="1"/>
  <c r="A9927" i="19"/>
  <c r="B9927" i="19"/>
  <c r="C9927" i="19"/>
  <c r="D9927" i="19"/>
  <c r="E9927" i="19"/>
  <c r="F9927" i="19" s="1"/>
  <c r="B9928" i="19"/>
  <c r="C9928" i="19"/>
  <c r="A9928" i="19" s="1"/>
  <c r="D9928" i="19"/>
  <c r="E9928" i="19"/>
  <c r="F9928" i="19" s="1"/>
  <c r="B9929" i="19"/>
  <c r="C9929" i="19"/>
  <c r="A9929" i="19" s="1"/>
  <c r="D9929" i="19"/>
  <c r="E9929" i="19"/>
  <c r="F9929" i="19" s="1"/>
  <c r="B9930" i="19"/>
  <c r="A9930" i="19" s="1"/>
  <c r="C9930" i="19"/>
  <c r="D9930" i="19"/>
  <c r="E9930" i="19"/>
  <c r="F9930" i="19" s="1"/>
  <c r="B9931" i="19"/>
  <c r="C9931" i="19"/>
  <c r="A9931" i="19" s="1"/>
  <c r="D9931" i="19"/>
  <c r="E9931" i="19"/>
  <c r="F9931" i="19" s="1"/>
  <c r="B9932" i="19"/>
  <c r="C9932" i="19"/>
  <c r="A9932" i="19" s="1"/>
  <c r="D9932" i="19"/>
  <c r="E9932" i="19"/>
  <c r="F9932" i="19"/>
  <c r="A9933" i="19"/>
  <c r="B9933" i="19"/>
  <c r="C9933" i="19"/>
  <c r="D9933" i="19"/>
  <c r="E9933" i="19"/>
  <c r="F9933" i="19" s="1"/>
  <c r="B9934" i="19"/>
  <c r="A9934" i="19" s="1"/>
  <c r="C9934" i="19"/>
  <c r="D9934" i="19"/>
  <c r="E9934" i="19"/>
  <c r="F9934" i="19" s="1"/>
  <c r="B9935" i="19"/>
  <c r="C9935" i="19"/>
  <c r="A9935" i="19" s="1"/>
  <c r="D9935" i="19"/>
  <c r="E9935" i="19"/>
  <c r="F9935" i="19" s="1"/>
  <c r="B9936" i="19"/>
  <c r="C9936" i="19"/>
  <c r="A9936" i="19" s="1"/>
  <c r="D9936" i="19"/>
  <c r="E9936" i="19"/>
  <c r="F9936" i="19"/>
  <c r="B9937" i="19"/>
  <c r="C9937" i="19"/>
  <c r="A9937" i="19" s="1"/>
  <c r="D9937" i="19"/>
  <c r="E9937" i="19"/>
  <c r="F9937" i="19" s="1"/>
  <c r="B9938" i="19"/>
  <c r="C9938" i="19"/>
  <c r="A9938" i="19" s="1"/>
  <c r="D9938" i="19"/>
  <c r="E9938" i="19"/>
  <c r="F9938" i="19" s="1"/>
  <c r="B9939" i="19"/>
  <c r="C9939" i="19"/>
  <c r="A9939" i="19" s="1"/>
  <c r="D9939" i="19"/>
  <c r="E9939" i="19"/>
  <c r="F9939" i="19" s="1"/>
  <c r="B9940" i="19"/>
  <c r="C9940" i="19"/>
  <c r="A9940" i="19" s="1"/>
  <c r="D9940" i="19"/>
  <c r="E9940" i="19"/>
  <c r="F9940" i="19"/>
  <c r="B9941" i="19"/>
  <c r="C9941" i="19"/>
  <c r="A9941" i="19" s="1"/>
  <c r="D9941" i="19"/>
  <c r="E9941" i="19"/>
  <c r="F9941" i="19" s="1"/>
  <c r="B9942" i="19"/>
  <c r="A9942" i="19" s="1"/>
  <c r="C9942" i="19"/>
  <c r="D9942" i="19"/>
  <c r="E9942" i="19"/>
  <c r="F9942" i="19" s="1"/>
  <c r="B9943" i="19"/>
  <c r="C9943" i="19"/>
  <c r="A9943" i="19" s="1"/>
  <c r="D9943" i="19"/>
  <c r="E9943" i="19"/>
  <c r="F9943" i="19" s="1"/>
  <c r="A9944" i="19"/>
  <c r="B9944" i="19"/>
  <c r="C9944" i="19"/>
  <c r="D9944" i="19"/>
  <c r="E9944" i="19"/>
  <c r="F9944" i="19"/>
  <c r="B9945" i="19"/>
  <c r="C9945" i="19"/>
  <c r="A9945" i="19" s="1"/>
  <c r="D9945" i="19"/>
  <c r="E9945" i="19"/>
  <c r="F9945" i="19" s="1"/>
  <c r="B9946" i="19"/>
  <c r="C9946" i="19"/>
  <c r="A9946" i="19" s="1"/>
  <c r="D9946" i="19"/>
  <c r="E9946" i="19"/>
  <c r="F9946" i="19" s="1"/>
  <c r="A9947" i="19"/>
  <c r="B9947" i="19"/>
  <c r="C9947" i="19"/>
  <c r="D9947" i="19"/>
  <c r="E9947" i="19"/>
  <c r="F9947" i="19" s="1"/>
  <c r="B9948" i="19"/>
  <c r="C9948" i="19"/>
  <c r="A9948" i="19" s="1"/>
  <c r="D9948" i="19"/>
  <c r="E9948" i="19"/>
  <c r="F9948" i="19" s="1"/>
  <c r="B9949" i="19"/>
  <c r="C9949" i="19"/>
  <c r="A9949" i="19" s="1"/>
  <c r="D9949" i="19"/>
  <c r="E9949" i="19"/>
  <c r="F9949" i="19" s="1"/>
  <c r="A9950" i="19"/>
  <c r="B9950" i="19"/>
  <c r="C9950" i="19"/>
  <c r="D9950" i="19"/>
  <c r="E9950" i="19"/>
  <c r="F9950" i="19" s="1"/>
  <c r="B9951" i="19"/>
  <c r="C9951" i="19"/>
  <c r="A9951" i="19" s="1"/>
  <c r="D9951" i="19"/>
  <c r="E9951" i="19"/>
  <c r="F9951" i="19" s="1"/>
  <c r="B9952" i="19"/>
  <c r="C9952" i="19"/>
  <c r="A9952" i="19" s="1"/>
  <c r="D9952" i="19"/>
  <c r="E9952" i="19"/>
  <c r="F9952" i="19"/>
  <c r="A9953" i="19"/>
  <c r="B9953" i="19"/>
  <c r="C9953" i="19"/>
  <c r="D9953" i="19"/>
  <c r="E9953" i="19"/>
  <c r="F9953" i="19" s="1"/>
  <c r="B9954" i="19"/>
  <c r="A9954" i="19" s="1"/>
  <c r="C9954" i="19"/>
  <c r="D9954" i="19"/>
  <c r="E9954" i="19"/>
  <c r="F9954" i="19" s="1"/>
  <c r="B9955" i="19"/>
  <c r="C9955" i="19"/>
  <c r="A9955" i="19" s="1"/>
  <c r="D9955" i="19"/>
  <c r="E9955" i="19"/>
  <c r="F9955" i="19" s="1"/>
  <c r="A9956" i="19"/>
  <c r="B9956" i="19"/>
  <c r="C9956" i="19"/>
  <c r="D9956" i="19"/>
  <c r="E9956" i="19"/>
  <c r="F9956" i="19" s="1"/>
  <c r="B9957" i="19"/>
  <c r="C9957" i="19"/>
  <c r="A9957" i="19" s="1"/>
  <c r="D9957" i="19"/>
  <c r="E9957" i="19"/>
  <c r="F9957" i="19" s="1"/>
  <c r="B9958" i="19"/>
  <c r="A9958" i="19" s="1"/>
  <c r="C9958" i="19"/>
  <c r="D9958" i="19"/>
  <c r="E9958" i="19"/>
  <c r="F9958" i="19" s="1"/>
  <c r="A9959" i="19"/>
  <c r="B9959" i="19"/>
  <c r="C9959" i="19"/>
  <c r="D9959" i="19"/>
  <c r="E9959" i="19"/>
  <c r="F9959" i="19" s="1"/>
  <c r="B9960" i="19"/>
  <c r="C9960" i="19"/>
  <c r="A9960" i="19" s="1"/>
  <c r="D9960" i="19"/>
  <c r="E9960" i="19"/>
  <c r="F9960" i="19" s="1"/>
  <c r="B9961" i="19"/>
  <c r="C9961" i="19"/>
  <c r="A9961" i="19" s="1"/>
  <c r="D9961" i="19"/>
  <c r="E9961" i="19"/>
  <c r="F9961" i="19" s="1"/>
  <c r="B9962" i="19"/>
  <c r="A9962" i="19" s="1"/>
  <c r="C9962" i="19"/>
  <c r="D9962" i="19"/>
  <c r="E9962" i="19"/>
  <c r="F9962" i="19" s="1"/>
  <c r="B9963" i="19"/>
  <c r="C9963" i="19"/>
  <c r="A9963" i="19" s="1"/>
  <c r="D9963" i="19"/>
  <c r="E9963" i="19"/>
  <c r="F9963" i="19" s="1"/>
  <c r="B9964" i="19"/>
  <c r="C9964" i="19"/>
  <c r="A9964" i="19" s="1"/>
  <c r="D9964" i="19"/>
  <c r="E9964" i="19"/>
  <c r="F9964" i="19"/>
  <c r="A9965" i="19"/>
  <c r="B9965" i="19"/>
  <c r="C9965" i="19"/>
  <c r="D9965" i="19"/>
  <c r="E9965" i="19"/>
  <c r="F9965" i="19" s="1"/>
  <c r="B9966" i="19"/>
  <c r="A9966" i="19" s="1"/>
  <c r="C9966" i="19"/>
  <c r="D9966" i="19"/>
  <c r="E9966" i="19"/>
  <c r="F9966" i="19" s="1"/>
  <c r="B9967" i="19"/>
  <c r="C9967" i="19"/>
  <c r="A9967" i="19" s="1"/>
  <c r="D9967" i="19"/>
  <c r="E9967" i="19"/>
  <c r="F9967" i="19" s="1"/>
  <c r="B9968" i="19"/>
  <c r="C9968" i="19"/>
  <c r="A9968" i="19" s="1"/>
  <c r="D9968" i="19"/>
  <c r="E9968" i="19"/>
  <c r="F9968" i="19"/>
  <c r="B9969" i="19"/>
  <c r="C9969" i="19"/>
  <c r="A9969" i="19" s="1"/>
  <c r="D9969" i="19"/>
  <c r="E9969" i="19"/>
  <c r="F9969" i="19" s="1"/>
  <c r="B9970" i="19"/>
  <c r="C9970" i="19"/>
  <c r="A9970" i="19" s="1"/>
  <c r="D9970" i="19"/>
  <c r="E9970" i="19"/>
  <c r="F9970" i="19" s="1"/>
  <c r="B9971" i="19"/>
  <c r="C9971" i="19"/>
  <c r="A9971" i="19" s="1"/>
  <c r="D9971" i="19"/>
  <c r="E9971" i="19"/>
  <c r="F9971" i="19" s="1"/>
  <c r="B9972" i="19"/>
  <c r="C9972" i="19"/>
  <c r="A9972" i="19" s="1"/>
  <c r="D9972" i="19"/>
  <c r="E9972" i="19"/>
  <c r="F9972" i="19"/>
  <c r="B9973" i="19"/>
  <c r="C9973" i="19"/>
  <c r="A9973" i="19" s="1"/>
  <c r="D9973" i="19"/>
  <c r="E9973" i="19"/>
  <c r="F9973" i="19" s="1"/>
  <c r="B9974" i="19"/>
  <c r="A9974" i="19" s="1"/>
  <c r="C9974" i="19"/>
  <c r="D9974" i="19"/>
  <c r="E9974" i="19"/>
  <c r="F9974" i="19" s="1"/>
  <c r="B9975" i="19"/>
  <c r="C9975" i="19"/>
  <c r="A9975" i="19" s="1"/>
  <c r="D9975" i="19"/>
  <c r="E9975" i="19"/>
  <c r="F9975" i="19" s="1"/>
  <c r="A9976" i="19"/>
  <c r="B9976" i="19"/>
  <c r="C9976" i="19"/>
  <c r="D9976" i="19"/>
  <c r="E9976" i="19"/>
  <c r="F9976" i="19"/>
  <c r="B9977" i="19"/>
  <c r="C9977" i="19"/>
  <c r="A9977" i="19" s="1"/>
  <c r="D9977" i="19"/>
  <c r="E9977" i="19"/>
  <c r="F9977" i="19" s="1"/>
  <c r="B9978" i="19"/>
  <c r="C9978" i="19"/>
  <c r="A9978" i="19" s="1"/>
  <c r="D9978" i="19"/>
  <c r="E9978" i="19"/>
  <c r="F9978" i="19" s="1"/>
  <c r="A9979" i="19"/>
  <c r="B9979" i="19"/>
  <c r="C9979" i="19"/>
  <c r="D9979" i="19"/>
  <c r="E9979" i="19"/>
  <c r="F9979" i="19" s="1"/>
  <c r="B9980" i="19"/>
  <c r="C9980" i="19"/>
  <c r="A9980" i="19" s="1"/>
  <c r="D9980" i="19"/>
  <c r="E9980" i="19"/>
  <c r="F9980" i="19" s="1"/>
  <c r="B9981" i="19"/>
  <c r="C9981" i="19"/>
  <c r="A9981" i="19" s="1"/>
  <c r="D9981" i="19"/>
  <c r="E9981" i="19"/>
  <c r="F9981" i="19" s="1"/>
  <c r="A9982" i="19"/>
  <c r="B9982" i="19"/>
  <c r="C9982" i="19"/>
  <c r="D9982" i="19"/>
  <c r="E9982" i="19"/>
  <c r="F9982" i="19" s="1"/>
  <c r="B9983" i="19"/>
  <c r="C9983" i="19"/>
  <c r="A9983" i="19" s="1"/>
  <c r="D9983" i="19"/>
  <c r="E9983" i="19"/>
  <c r="F9983" i="19" s="1"/>
  <c r="B9984" i="19"/>
  <c r="C9984" i="19"/>
  <c r="A9984" i="19" s="1"/>
  <c r="D9984" i="19"/>
  <c r="E9984" i="19"/>
  <c r="F9984" i="19"/>
  <c r="A9985" i="19"/>
  <c r="B9985" i="19"/>
  <c r="C9985" i="19"/>
  <c r="D9985" i="19"/>
  <c r="E9985" i="19"/>
  <c r="F9985" i="19" s="1"/>
  <c r="B9986" i="19"/>
  <c r="A9986" i="19" s="1"/>
  <c r="C9986" i="19"/>
  <c r="D9986" i="19"/>
  <c r="E9986" i="19"/>
  <c r="F9986" i="19" s="1"/>
  <c r="B9987" i="19"/>
  <c r="C9987" i="19"/>
  <c r="A9987" i="19" s="1"/>
  <c r="D9987" i="19"/>
  <c r="E9987" i="19"/>
  <c r="F9987" i="19" s="1"/>
  <c r="A9988" i="19"/>
  <c r="B9988" i="19"/>
  <c r="C9988" i="19"/>
  <c r="D9988" i="19"/>
  <c r="E9988" i="19"/>
  <c r="F9988" i="19" s="1"/>
  <c r="B9989" i="19"/>
  <c r="C9989" i="19"/>
  <c r="A9989" i="19" s="1"/>
  <c r="D9989" i="19"/>
  <c r="E9989" i="19"/>
  <c r="F9989" i="19" s="1"/>
  <c r="B9990" i="19"/>
  <c r="A9990" i="19" s="1"/>
  <c r="C9990" i="19"/>
  <c r="D9990" i="19"/>
  <c r="E9990" i="19"/>
  <c r="F9990" i="19" s="1"/>
  <c r="A9991" i="19"/>
  <c r="B9991" i="19"/>
  <c r="C9991" i="19"/>
  <c r="D9991" i="19"/>
  <c r="E9991" i="19"/>
  <c r="F9991" i="19" s="1"/>
  <c r="B9992" i="19"/>
  <c r="C9992" i="19"/>
  <c r="A9992" i="19" s="1"/>
  <c r="D9992" i="19"/>
  <c r="E9992" i="19"/>
  <c r="F9992" i="19" s="1"/>
  <c r="B9993" i="19"/>
  <c r="C9993" i="19"/>
  <c r="A9993" i="19" s="1"/>
  <c r="D9993" i="19"/>
  <c r="E9993" i="19"/>
  <c r="F9993" i="19" s="1"/>
  <c r="B9994" i="19"/>
  <c r="A9994" i="19" s="1"/>
  <c r="C9994" i="19"/>
  <c r="D9994" i="19"/>
  <c r="E9994" i="19"/>
  <c r="F9994" i="19" s="1"/>
  <c r="B9995" i="19"/>
  <c r="C9995" i="19"/>
  <c r="A9995" i="19" s="1"/>
  <c r="D9995" i="19"/>
  <c r="E9995" i="19"/>
  <c r="F9995" i="19" s="1"/>
  <c r="B9996" i="19"/>
  <c r="C9996" i="19"/>
  <c r="A9996" i="19" s="1"/>
  <c r="D9996" i="19"/>
  <c r="E9996" i="19"/>
  <c r="F9996" i="19"/>
  <c r="A9997" i="19"/>
  <c r="B9997" i="19"/>
  <c r="C9997" i="19"/>
  <c r="D9997" i="19"/>
  <c r="E9997" i="19"/>
  <c r="F9997" i="19" s="1"/>
  <c r="B9998" i="19"/>
  <c r="A9998" i="19" s="1"/>
  <c r="C9998" i="19"/>
  <c r="D9998" i="19"/>
  <c r="E9998" i="19"/>
  <c r="F9998" i="19" s="1"/>
  <c r="B9999" i="19"/>
  <c r="C9999" i="19"/>
  <c r="A9999" i="19" s="1"/>
  <c r="D9999" i="19"/>
  <c r="E9999" i="19"/>
  <c r="F9999" i="19" s="1"/>
  <c r="B10000" i="19"/>
  <c r="C10000" i="19"/>
  <c r="A10000" i="19" s="1"/>
  <c r="D10000" i="19"/>
  <c r="E10000" i="19"/>
  <c r="F10000" i="19"/>
  <c r="A8971" i="19" l="1"/>
  <c r="A8843" i="19"/>
  <c r="A8715" i="19"/>
  <c r="A8587" i="19"/>
  <c r="A8459" i="19"/>
  <c r="A8258" i="19"/>
  <c r="A8183" i="19"/>
  <c r="A8130" i="19"/>
  <c r="A8047" i="19"/>
  <c r="A7959" i="19"/>
  <c r="A7919" i="19"/>
  <c r="A7703" i="19"/>
  <c r="A7656" i="19"/>
  <c r="A7646" i="19"/>
  <c r="A7284" i="19"/>
  <c r="A7247" i="19"/>
  <c r="A7242" i="19"/>
  <c r="A7028" i="19"/>
  <c r="A6991" i="19"/>
  <c r="A6986" i="19"/>
  <c r="A9327" i="19"/>
  <c r="A9266" i="19"/>
  <c r="A9071" i="19"/>
  <c r="A8978" i="19"/>
  <c r="A8942" i="19"/>
  <c r="A8850" i="19"/>
  <c r="A8814" i="19"/>
  <c r="A8722" i="19"/>
  <c r="A8686" i="19"/>
  <c r="A8594" i="19"/>
  <c r="A8558" i="19"/>
  <c r="A8466" i="19"/>
  <c r="A8363" i="19"/>
  <c r="A8274" i="19"/>
  <c r="A8146" i="19"/>
  <c r="A8037" i="19"/>
  <c r="A8032" i="19"/>
  <c r="A8019" i="19"/>
  <c r="A7995" i="19"/>
  <c r="A7935" i="19"/>
  <c r="A7909" i="19"/>
  <c r="A7904" i="19"/>
  <c r="A7891" i="19"/>
  <c r="A7824" i="19"/>
  <c r="A7687" i="19"/>
  <c r="A7540" i="19"/>
  <c r="A7344" i="19"/>
  <c r="A7294" i="19"/>
  <c r="A7088" i="19"/>
  <c r="A7038" i="19"/>
  <c r="A9359" i="19"/>
  <c r="A9103" i="19"/>
  <c r="A8939" i="19"/>
  <c r="A8811" i="19"/>
  <c r="A8683" i="19"/>
  <c r="A8555" i="19"/>
  <c r="A8052" i="19"/>
  <c r="A7867" i="19"/>
  <c r="A8946" i="19"/>
  <c r="A8818" i="19"/>
  <c r="A8526" i="19"/>
  <c r="A9362" i="19"/>
  <c r="A9167" i="19"/>
  <c r="A7998" i="19"/>
  <c r="A7791" i="19"/>
  <c r="A7566" i="19"/>
  <c r="A7535" i="19"/>
  <c r="A7525" i="19"/>
  <c r="A7520" i="19"/>
  <c r="A6547" i="19"/>
  <c r="A9391" i="19"/>
  <c r="A9330" i="19"/>
  <c r="A9135" i="19"/>
  <c r="A9074" i="19"/>
  <c r="A9010" i="19"/>
  <c r="A8974" i="19"/>
  <c r="A8882" i="19"/>
  <c r="A8846" i="19"/>
  <c r="A8754" i="19"/>
  <c r="A8718" i="19"/>
  <c r="A8626" i="19"/>
  <c r="A8590" i="19"/>
  <c r="A8498" i="19"/>
  <c r="A8462" i="19"/>
  <c r="A8439" i="19"/>
  <c r="A8351" i="19"/>
  <c r="A8203" i="19"/>
  <c r="A8174" i="19"/>
  <c r="A8075" i="19"/>
  <c r="A7781" i="19"/>
  <c r="A7551" i="19"/>
  <c r="A7203" i="19"/>
  <c r="A7106" i="19"/>
  <c r="A7091" i="19"/>
  <c r="A6947" i="19"/>
  <c r="A5875" i="19"/>
  <c r="A9298" i="19"/>
  <c r="A8430" i="19"/>
  <c r="A8299" i="19"/>
  <c r="A8255" i="19"/>
  <c r="A8127" i="19"/>
  <c r="A9263" i="19"/>
  <c r="A9202" i="19"/>
  <c r="A9038" i="19"/>
  <c r="A8910" i="19"/>
  <c r="A8782" i="19"/>
  <c r="A8690" i="19"/>
  <c r="A8654" i="19"/>
  <c r="A8562" i="19"/>
  <c r="A8402" i="19"/>
  <c r="A8334" i="19"/>
  <c r="A8311" i="19"/>
  <c r="A8267" i="19"/>
  <c r="A8238" i="19"/>
  <c r="A8139" i="19"/>
  <c r="A8110" i="19"/>
  <c r="A7950" i="19"/>
  <c r="A7924" i="19"/>
  <c r="A7694" i="19"/>
  <c r="A7679" i="19"/>
  <c r="A7475" i="19"/>
  <c r="A7331" i="19"/>
  <c r="A7234" i="19"/>
  <c r="A7219" i="19"/>
  <c r="A7075" i="19"/>
  <c r="A6978" i="19"/>
  <c r="A6963" i="19"/>
  <c r="A6363" i="19"/>
  <c r="A9423" i="19"/>
  <c r="A9106" i="19"/>
  <c r="A8038" i="19"/>
  <c r="A7831" i="19"/>
  <c r="A7784" i="19"/>
  <c r="A7528" i="19"/>
  <c r="A7518" i="19"/>
  <c r="A7412" i="19"/>
  <c r="A7375" i="19"/>
  <c r="A7370" i="19"/>
  <c r="A7156" i="19"/>
  <c r="A7119" i="19"/>
  <c r="A7114" i="19"/>
  <c r="A6135" i="19"/>
  <c r="A8270" i="19"/>
  <c r="A8206" i="19"/>
  <c r="A8142" i="19"/>
  <c r="A8078" i="19"/>
  <c r="A8055" i="19"/>
  <c r="A8023" i="19"/>
  <c r="A8015" i="19"/>
  <c r="A7969" i="19"/>
  <c r="A7948" i="19"/>
  <c r="A7918" i="19"/>
  <c r="A7910" i="19"/>
  <c r="A7878" i="19"/>
  <c r="A7870" i="19"/>
  <c r="A7763" i="19"/>
  <c r="A7736" i="19"/>
  <c r="A7733" i="19"/>
  <c r="A7696" i="19"/>
  <c r="A7693" i="19"/>
  <c r="A7680" i="19"/>
  <c r="A7645" i="19"/>
  <c r="A7543" i="19"/>
  <c r="A7511" i="19"/>
  <c r="A7503" i="19"/>
  <c r="A7404" i="19"/>
  <c r="A7399" i="19"/>
  <c r="A7232" i="19"/>
  <c r="A7148" i="19"/>
  <c r="A7143" i="19"/>
  <c r="A6976" i="19"/>
  <c r="A5674" i="19"/>
  <c r="A8434" i="19"/>
  <c r="A8398" i="19"/>
  <c r="A8306" i="19"/>
  <c r="A8242" i="19"/>
  <c r="A8178" i="19"/>
  <c r="A8114" i="19"/>
  <c r="A8029" i="19"/>
  <c r="A7927" i="19"/>
  <c r="A7895" i="19"/>
  <c r="A7887" i="19"/>
  <c r="A7841" i="19"/>
  <c r="A7820" i="19"/>
  <c r="A7790" i="19"/>
  <c r="A7782" i="19"/>
  <c r="A7750" i="19"/>
  <c r="A7742" i="19"/>
  <c r="A7635" i="19"/>
  <c r="A7608" i="19"/>
  <c r="A7605" i="19"/>
  <c r="A7568" i="19"/>
  <c r="A7565" i="19"/>
  <c r="A7552" i="19"/>
  <c r="A7517" i="19"/>
  <c r="A7469" i="19"/>
  <c r="A7451" i="19"/>
  <c r="A7446" i="19"/>
  <c r="A7438" i="19"/>
  <c r="A7428" i="19"/>
  <c r="A7420" i="19"/>
  <c r="A7415" i="19"/>
  <c r="A7357" i="19"/>
  <c r="A7352" i="19"/>
  <c r="A7195" i="19"/>
  <c r="A7190" i="19"/>
  <c r="A7101" i="19"/>
  <c r="A7096" i="19"/>
  <c r="A6939" i="19"/>
  <c r="A6934" i="19"/>
  <c r="A6202" i="19"/>
  <c r="A7952" i="19"/>
  <c r="A7799" i="19"/>
  <c r="A7767" i="19"/>
  <c r="A7713" i="19"/>
  <c r="A7692" i="19"/>
  <c r="A7507" i="19"/>
  <c r="A6712" i="19"/>
  <c r="A6212" i="19"/>
  <c r="A5927" i="19"/>
  <c r="A7671" i="19"/>
  <c r="A7639" i="19"/>
  <c r="A7585" i="19"/>
  <c r="A7564" i="19"/>
  <c r="A7229" i="19"/>
  <c r="A6973" i="19"/>
  <c r="A6826" i="19"/>
  <c r="A3986" i="19"/>
  <c r="A8033" i="19"/>
  <c r="A8016" i="19"/>
  <c r="A7973" i="19"/>
  <c r="A7905" i="19"/>
  <c r="A7888" i="19"/>
  <c r="A7845" i="19"/>
  <c r="A7777" i="19"/>
  <c r="A7760" i="19"/>
  <c r="A7717" i="19"/>
  <c r="A7649" i="19"/>
  <c r="A7632" i="19"/>
  <c r="A7589" i="19"/>
  <c r="A7521" i="19"/>
  <c r="A7504" i="19"/>
  <c r="A7476" i="19"/>
  <c r="A7421" i="19"/>
  <c r="A7348" i="19"/>
  <c r="A7293" i="19"/>
  <c r="A7220" i="19"/>
  <c r="A7165" i="19"/>
  <c r="A7092" i="19"/>
  <c r="A7037" i="19"/>
  <c r="A6964" i="19"/>
  <c r="A6909" i="19"/>
  <c r="A6808" i="19"/>
  <c r="A6801" i="19"/>
  <c r="A6750" i="19"/>
  <c r="A6683" i="19"/>
  <c r="A6532" i="19"/>
  <c r="A6455" i="19"/>
  <c r="A6311" i="19"/>
  <c r="A6055" i="19"/>
  <c r="A6003" i="19"/>
  <c r="A5892" i="19"/>
  <c r="A5619" i="19"/>
  <c r="A5572" i="19"/>
  <c r="A7991" i="19"/>
  <c r="A7982" i="19"/>
  <c r="A7968" i="19"/>
  <c r="A7942" i="19"/>
  <c r="A7934" i="19"/>
  <c r="A7863" i="19"/>
  <c r="A7854" i="19"/>
  <c r="A7840" i="19"/>
  <c r="A7814" i="19"/>
  <c r="A7806" i="19"/>
  <c r="A7735" i="19"/>
  <c r="A7726" i="19"/>
  <c r="A7712" i="19"/>
  <c r="A7686" i="19"/>
  <c r="A7678" i="19"/>
  <c r="A7607" i="19"/>
  <c r="A7598" i="19"/>
  <c r="A7584" i="19"/>
  <c r="A7558" i="19"/>
  <c r="A7550" i="19"/>
  <c r="A7479" i="19"/>
  <c r="A7455" i="19"/>
  <c r="A7450" i="19"/>
  <c r="A7442" i="19"/>
  <c r="A7437" i="19"/>
  <c r="A7432" i="19"/>
  <c r="A7403" i="19"/>
  <c r="A7398" i="19"/>
  <c r="A7374" i="19"/>
  <c r="A7364" i="19"/>
  <c r="A7356" i="19"/>
  <c r="A7351" i="19"/>
  <c r="A7327" i="19"/>
  <c r="A7322" i="19"/>
  <c r="A7314" i="19"/>
  <c r="A7309" i="19"/>
  <c r="A7304" i="19"/>
  <c r="A7275" i="19"/>
  <c r="A7270" i="19"/>
  <c r="A7246" i="19"/>
  <c r="A7236" i="19"/>
  <c r="A7228" i="19"/>
  <c r="A7223" i="19"/>
  <c r="A7199" i="19"/>
  <c r="A7194" i="19"/>
  <c r="A7186" i="19"/>
  <c r="A7181" i="19"/>
  <c r="A7176" i="19"/>
  <c r="A7147" i="19"/>
  <c r="A7142" i="19"/>
  <c r="A7118" i="19"/>
  <c r="A7108" i="19"/>
  <c r="A7100" i="19"/>
  <c r="A7095" i="19"/>
  <c r="A7071" i="19"/>
  <c r="A7066" i="19"/>
  <c r="A7058" i="19"/>
  <c r="A7053" i="19"/>
  <c r="A7048" i="19"/>
  <c r="A7019" i="19"/>
  <c r="A7014" i="19"/>
  <c r="A6990" i="19"/>
  <c r="A6980" i="19"/>
  <c r="A6972" i="19"/>
  <c r="A6967" i="19"/>
  <c r="A6943" i="19"/>
  <c r="A6938" i="19"/>
  <c r="A6930" i="19"/>
  <c r="A6925" i="19"/>
  <c r="A6920" i="19"/>
  <c r="A6884" i="19"/>
  <c r="A6869" i="19"/>
  <c r="A6845" i="19"/>
  <c r="A6832" i="19"/>
  <c r="A6816" i="19"/>
  <c r="A6811" i="19"/>
  <c r="A6755" i="19"/>
  <c r="A6723" i="19"/>
  <c r="A6686" i="19"/>
  <c r="A6671" i="19"/>
  <c r="A6639" i="19"/>
  <c r="A6619" i="19"/>
  <c r="A6575" i="19"/>
  <c r="A6551" i="19"/>
  <c r="A6487" i="19"/>
  <c r="A6458" i="19"/>
  <c r="A6419" i="19"/>
  <c r="A6235" i="19"/>
  <c r="A6223" i="19"/>
  <c r="A5149" i="19"/>
  <c r="A7391" i="19"/>
  <c r="A7386" i="19"/>
  <c r="A7378" i="19"/>
  <c r="A7373" i="19"/>
  <c r="A7368" i="19"/>
  <c r="A7339" i="19"/>
  <c r="A7334" i="19"/>
  <c r="A7310" i="19"/>
  <c r="A7300" i="19"/>
  <c r="A7292" i="19"/>
  <c r="A7287" i="19"/>
  <c r="A7263" i="19"/>
  <c r="A7258" i="19"/>
  <c r="A7250" i="19"/>
  <c r="A7245" i="19"/>
  <c r="A7240" i="19"/>
  <c r="A7211" i="19"/>
  <c r="A7206" i="19"/>
  <c r="A7182" i="19"/>
  <c r="A7172" i="19"/>
  <c r="A7164" i="19"/>
  <c r="A7159" i="19"/>
  <c r="A7135" i="19"/>
  <c r="A7130" i="19"/>
  <c r="A7122" i="19"/>
  <c r="A7117" i="19"/>
  <c r="A7112" i="19"/>
  <c r="A7083" i="19"/>
  <c r="A7078" i="19"/>
  <c r="A7054" i="19"/>
  <c r="A7044" i="19"/>
  <c r="A7036" i="19"/>
  <c r="A7031" i="19"/>
  <c r="A7007" i="19"/>
  <c r="A7002" i="19"/>
  <c r="A6994" i="19"/>
  <c r="A6989" i="19"/>
  <c r="A6984" i="19"/>
  <c r="A6955" i="19"/>
  <c r="A6950" i="19"/>
  <c r="A6926" i="19"/>
  <c r="A6916" i="19"/>
  <c r="A6908" i="19"/>
  <c r="A6795" i="19"/>
  <c r="A6744" i="19"/>
  <c r="A6687" i="19"/>
  <c r="A6655" i="19"/>
  <c r="A6648" i="19"/>
  <c r="A6519" i="19"/>
  <c r="A6459" i="19"/>
  <c r="A6404" i="19"/>
  <c r="A6387" i="19"/>
  <c r="A6327" i="19"/>
  <c r="A6267" i="19"/>
  <c r="A6255" i="19"/>
  <c r="A6195" i="19"/>
  <c r="A6183" i="19"/>
  <c r="A6171" i="19"/>
  <c r="A6159" i="19"/>
  <c r="A6084" i="19"/>
  <c r="A5562" i="19"/>
  <c r="A5546" i="19"/>
  <c r="A8024" i="19"/>
  <c r="A8021" i="19"/>
  <c r="A8001" i="19"/>
  <c r="A7984" i="19"/>
  <c r="A7981" i="19"/>
  <c r="A7975" i="19"/>
  <c r="A7967" i="19"/>
  <c r="A7941" i="19"/>
  <c r="A7933" i="19"/>
  <c r="A7896" i="19"/>
  <c r="A7893" i="19"/>
  <c r="A7873" i="19"/>
  <c r="A7856" i="19"/>
  <c r="A7853" i="19"/>
  <c r="A7847" i="19"/>
  <c r="A7839" i="19"/>
  <c r="A7813" i="19"/>
  <c r="A7805" i="19"/>
  <c r="A7768" i="19"/>
  <c r="A7765" i="19"/>
  <c r="A7745" i="19"/>
  <c r="A7728" i="19"/>
  <c r="A7725" i="19"/>
  <c r="A7719" i="19"/>
  <c r="A7711" i="19"/>
  <c r="A7685" i="19"/>
  <c r="A7677" i="19"/>
  <c r="A7640" i="19"/>
  <c r="A7637" i="19"/>
  <c r="A7617" i="19"/>
  <c r="A7600" i="19"/>
  <c r="A7597" i="19"/>
  <c r="A7591" i="19"/>
  <c r="A7583" i="19"/>
  <c r="A7557" i="19"/>
  <c r="A7549" i="19"/>
  <c r="A7512" i="19"/>
  <c r="A7509" i="19"/>
  <c r="A7489" i="19"/>
  <c r="A7478" i="19"/>
  <c r="A7454" i="19"/>
  <c r="A7444" i="19"/>
  <c r="A7436" i="19"/>
  <c r="A7431" i="19"/>
  <c r="A7407" i="19"/>
  <c r="A7402" i="19"/>
  <c r="A7394" i="19"/>
  <c r="A7389" i="19"/>
  <c r="A7384" i="19"/>
  <c r="A7355" i="19"/>
  <c r="A7350" i="19"/>
  <c r="A7326" i="19"/>
  <c r="A7316" i="19"/>
  <c r="A7308" i="19"/>
  <c r="A7303" i="19"/>
  <c r="A7279" i="19"/>
  <c r="A7274" i="19"/>
  <c r="A7266" i="19"/>
  <c r="A7261" i="19"/>
  <c r="A7256" i="19"/>
  <c r="A7227" i="19"/>
  <c r="A7222" i="19"/>
  <c r="A7198" i="19"/>
  <c r="A7188" i="19"/>
  <c r="A7180" i="19"/>
  <c r="A7175" i="19"/>
  <c r="A7151" i="19"/>
  <c r="A7146" i="19"/>
  <c r="A7138" i="19"/>
  <c r="A7133" i="19"/>
  <c r="A7128" i="19"/>
  <c r="A7099" i="19"/>
  <c r="A7094" i="19"/>
  <c r="A7070" i="19"/>
  <c r="A7060" i="19"/>
  <c r="A7052" i="19"/>
  <c r="A7047" i="19"/>
  <c r="A7023" i="19"/>
  <c r="A7018" i="19"/>
  <c r="A7010" i="19"/>
  <c r="A7005" i="19"/>
  <c r="A7000" i="19"/>
  <c r="A6971" i="19"/>
  <c r="A6966" i="19"/>
  <c r="A6942" i="19"/>
  <c r="A6932" i="19"/>
  <c r="A6924" i="19"/>
  <c r="A6919" i="19"/>
  <c r="A6896" i="19"/>
  <c r="A6891" i="19"/>
  <c r="A6880" i="19"/>
  <c r="A6875" i="19"/>
  <c r="A6805" i="19"/>
  <c r="A6800" i="19"/>
  <c r="A6784" i="19"/>
  <c r="A6779" i="19"/>
  <c r="A6739" i="19"/>
  <c r="A6715" i="19"/>
  <c r="A6680" i="19"/>
  <c r="A6623" i="19"/>
  <c r="A6591" i="19"/>
  <c r="A6579" i="19"/>
  <c r="A6567" i="19"/>
  <c r="A6555" i="19"/>
  <c r="A6543" i="19"/>
  <c r="A6447" i="19"/>
  <c r="A6423" i="19"/>
  <c r="A6359" i="19"/>
  <c r="A6330" i="19"/>
  <c r="A6291" i="19"/>
  <c r="A5946" i="19"/>
  <c r="A5939" i="19"/>
  <c r="A5930" i="19"/>
  <c r="A5747" i="19"/>
  <c r="A5700" i="19"/>
  <c r="A6071" i="19"/>
  <c r="A6063" i="19"/>
  <c r="A6011" i="19"/>
  <c r="A5943" i="19"/>
  <c r="A5935" i="19"/>
  <c r="A5883" i="19"/>
  <c r="A5815" i="19"/>
  <c r="A5807" i="19"/>
  <c r="A5755" i="19"/>
  <c r="A5687" i="19"/>
  <c r="A5679" i="19"/>
  <c r="A5627" i="19"/>
  <c r="A5559" i="19"/>
  <c r="A5551" i="19"/>
  <c r="A5396" i="19"/>
  <c r="A5368" i="19"/>
  <c r="A5313" i="19"/>
  <c r="A5268" i="19"/>
  <c r="A5240" i="19"/>
  <c r="A5159" i="19"/>
  <c r="A5107" i="19"/>
  <c r="A4878" i="19"/>
  <c r="A4802" i="19"/>
  <c r="A4632" i="19"/>
  <c r="A4612" i="19"/>
  <c r="A8041" i="19"/>
  <c r="A8009" i="19"/>
  <c r="A7977" i="19"/>
  <c r="A7945" i="19"/>
  <c r="A7913" i="19"/>
  <c r="A7881" i="19"/>
  <c r="A7849" i="19"/>
  <c r="A7817" i="19"/>
  <c r="A7785" i="19"/>
  <c r="A7753" i="19"/>
  <c r="A7721" i="19"/>
  <c r="A7689" i="19"/>
  <c r="A7657" i="19"/>
  <c r="A7625" i="19"/>
  <c r="A7593" i="19"/>
  <c r="A7561" i="19"/>
  <c r="A7529" i="19"/>
  <c r="A7497" i="19"/>
  <c r="A7473" i="19"/>
  <c r="A7457" i="19"/>
  <c r="A7441" i="19"/>
  <c r="A7425" i="19"/>
  <c r="A7409" i="19"/>
  <c r="A7393" i="19"/>
  <c r="A7377" i="19"/>
  <c r="A7361" i="19"/>
  <c r="A7345" i="19"/>
  <c r="A7329" i="19"/>
  <c r="A7313" i="19"/>
  <c r="A7297" i="19"/>
  <c r="A7281" i="19"/>
  <c r="A7265" i="19"/>
  <c r="A7249" i="19"/>
  <c r="A7233" i="19"/>
  <c r="A7217" i="19"/>
  <c r="A7201" i="19"/>
  <c r="A7185" i="19"/>
  <c r="A7169" i="19"/>
  <c r="A7153" i="19"/>
  <c r="A7137" i="19"/>
  <c r="A7121" i="19"/>
  <c r="A7105" i="19"/>
  <c r="A7089" i="19"/>
  <c r="A7073" i="19"/>
  <c r="A7057" i="19"/>
  <c r="A7041" i="19"/>
  <c r="A7025" i="19"/>
  <c r="A7009" i="19"/>
  <c r="A6993" i="19"/>
  <c r="A6977" i="19"/>
  <c r="A6961" i="19"/>
  <c r="A6945" i="19"/>
  <c r="A6929" i="19"/>
  <c r="A6913" i="19"/>
  <c r="A6898" i="19"/>
  <c r="A6856" i="19"/>
  <c r="A6770" i="19"/>
  <c r="A6539" i="19"/>
  <c r="A6471" i="19"/>
  <c r="A6463" i="19"/>
  <c r="A6411" i="19"/>
  <c r="A6343" i="19"/>
  <c r="A6335" i="19"/>
  <c r="A6283" i="19"/>
  <c r="A6215" i="19"/>
  <c r="A6207" i="19"/>
  <c r="A6155" i="19"/>
  <c r="A6087" i="19"/>
  <c r="A6079" i="19"/>
  <c r="A6027" i="19"/>
  <c r="A5959" i="19"/>
  <c r="A5951" i="19"/>
  <c r="A5899" i="19"/>
  <c r="A5831" i="19"/>
  <c r="A5823" i="19"/>
  <c r="A5771" i="19"/>
  <c r="A5703" i="19"/>
  <c r="A5695" i="19"/>
  <c r="A5643" i="19"/>
  <c r="A5575" i="19"/>
  <c r="A5567" i="19"/>
  <c r="A5511" i="19"/>
  <c r="A5471" i="19"/>
  <c r="A5450" i="19"/>
  <c r="A5324" i="19"/>
  <c r="A5061" i="19"/>
  <c r="A4914" i="19"/>
  <c r="A4909" i="19"/>
  <c r="A4881" i="19"/>
  <c r="A4861" i="19"/>
  <c r="A4833" i="19"/>
  <c r="A4830" i="19"/>
  <c r="A4665" i="19"/>
  <c r="A4660" i="19"/>
  <c r="A4617" i="19"/>
  <c r="A4577" i="19"/>
  <c r="A3130" i="19"/>
  <c r="A8049" i="19"/>
  <c r="A8017" i="19"/>
  <c r="A7985" i="19"/>
  <c r="A7953" i="19"/>
  <c r="A7921" i="19"/>
  <c r="A7889" i="19"/>
  <c r="A7857" i="19"/>
  <c r="A7825" i="19"/>
  <c r="A7793" i="19"/>
  <c r="A7761" i="19"/>
  <c r="A7729" i="19"/>
  <c r="A7697" i="19"/>
  <c r="A7665" i="19"/>
  <c r="A7633" i="19"/>
  <c r="A7601" i="19"/>
  <c r="A7569" i="19"/>
  <c r="A7537" i="19"/>
  <c r="A7505" i="19"/>
  <c r="A7477" i="19"/>
  <c r="A7461" i="19"/>
  <c r="A7445" i="19"/>
  <c r="A7429" i="19"/>
  <c r="A7413" i="19"/>
  <c r="A7397" i="19"/>
  <c r="A7381" i="19"/>
  <c r="A7365" i="19"/>
  <c r="A7349" i="19"/>
  <c r="A7333" i="19"/>
  <c r="A7317" i="19"/>
  <c r="A7301" i="19"/>
  <c r="A7285" i="19"/>
  <c r="A7269" i="19"/>
  <c r="A7253" i="19"/>
  <c r="A7237" i="19"/>
  <c r="A7221" i="19"/>
  <c r="A7205" i="19"/>
  <c r="A7189" i="19"/>
  <c r="A7173" i="19"/>
  <c r="A7157" i="19"/>
  <c r="A7141" i="19"/>
  <c r="A7125" i="19"/>
  <c r="A7109" i="19"/>
  <c r="A7093" i="19"/>
  <c r="A7077" i="19"/>
  <c r="A7061" i="19"/>
  <c r="A7045" i="19"/>
  <c r="A7029" i="19"/>
  <c r="A7013" i="19"/>
  <c r="A6997" i="19"/>
  <c r="A6981" i="19"/>
  <c r="A6965" i="19"/>
  <c r="A6949" i="19"/>
  <c r="A6933" i="19"/>
  <c r="A6917" i="19"/>
  <c r="A6866" i="19"/>
  <c r="A6503" i="19"/>
  <c r="A6375" i="19"/>
  <c r="A6247" i="19"/>
  <c r="A6119" i="19"/>
  <c r="A5991" i="19"/>
  <c r="A5863" i="19"/>
  <c r="A5735" i="19"/>
  <c r="A5607" i="19"/>
  <c r="A5535" i="19"/>
  <c r="A5514" i="19"/>
  <c r="A4603" i="19"/>
  <c r="A4583" i="19"/>
  <c r="A4260" i="19"/>
  <c r="A4054" i="19"/>
  <c r="A3728" i="19"/>
  <c r="A3491" i="19"/>
  <c r="A6075" i="19"/>
  <c r="A6007" i="19"/>
  <c r="A5999" i="19"/>
  <c r="A5947" i="19"/>
  <c r="A5879" i="19"/>
  <c r="A5871" i="19"/>
  <c r="A5819" i="19"/>
  <c r="A5751" i="19"/>
  <c r="A5743" i="19"/>
  <c r="A5691" i="19"/>
  <c r="A5623" i="19"/>
  <c r="A5615" i="19"/>
  <c r="A5563" i="19"/>
  <c r="A4930" i="19"/>
  <c r="A4757" i="19"/>
  <c r="A4681" i="19"/>
  <c r="A8057" i="19"/>
  <c r="A8025" i="19"/>
  <c r="A7993" i="19"/>
  <c r="A7961" i="19"/>
  <c r="A7929" i="19"/>
  <c r="A7897" i="19"/>
  <c r="A7865" i="19"/>
  <c r="A7833" i="19"/>
  <c r="A7801" i="19"/>
  <c r="A7769" i="19"/>
  <c r="A7737" i="19"/>
  <c r="A7705" i="19"/>
  <c r="A7673" i="19"/>
  <c r="A7641" i="19"/>
  <c r="A7609" i="19"/>
  <c r="A7577" i="19"/>
  <c r="A7545" i="19"/>
  <c r="A7513" i="19"/>
  <c r="A7481" i="19"/>
  <c r="A7465" i="19"/>
  <c r="A7449" i="19"/>
  <c r="A7433" i="19"/>
  <c r="A7417" i="19"/>
  <c r="A7401" i="19"/>
  <c r="A7385" i="19"/>
  <c r="A7369" i="19"/>
  <c r="A7353" i="19"/>
  <c r="A7337" i="19"/>
  <c r="A7321" i="19"/>
  <c r="A7305" i="19"/>
  <c r="A7289" i="19"/>
  <c r="A7273" i="19"/>
  <c r="A7257" i="19"/>
  <c r="A7241" i="19"/>
  <c r="A7225" i="19"/>
  <c r="A7209" i="19"/>
  <c r="A7193" i="19"/>
  <c r="A7177" i="19"/>
  <c r="A7161" i="19"/>
  <c r="A7145" i="19"/>
  <c r="A7129" i="19"/>
  <c r="A7113" i="19"/>
  <c r="A7097" i="19"/>
  <c r="A7081" i="19"/>
  <c r="A7065" i="19"/>
  <c r="A7049" i="19"/>
  <c r="A7033" i="19"/>
  <c r="A7017" i="19"/>
  <c r="A7001" i="19"/>
  <c r="A6985" i="19"/>
  <c r="A6969" i="19"/>
  <c r="A6953" i="19"/>
  <c r="A6937" i="19"/>
  <c r="A6921" i="19"/>
  <c r="A6905" i="19"/>
  <c r="A6834" i="19"/>
  <c r="A6792" i="19"/>
  <c r="A6535" i="19"/>
  <c r="A6527" i="19"/>
  <c r="A6475" i="19"/>
  <c r="A6407" i="19"/>
  <c r="A6399" i="19"/>
  <c r="A6347" i="19"/>
  <c r="A6279" i="19"/>
  <c r="A6271" i="19"/>
  <c r="A6219" i="19"/>
  <c r="A6151" i="19"/>
  <c r="A6143" i="19"/>
  <c r="A6091" i="19"/>
  <c r="A6023" i="19"/>
  <c r="A6015" i="19"/>
  <c r="A5963" i="19"/>
  <c r="A5895" i="19"/>
  <c r="A5887" i="19"/>
  <c r="A5835" i="19"/>
  <c r="A5767" i="19"/>
  <c r="A5759" i="19"/>
  <c r="A5707" i="19"/>
  <c r="A5639" i="19"/>
  <c r="A5631" i="19"/>
  <c r="A5579" i="19"/>
  <c r="A5440" i="19"/>
  <c r="A5437" i="19"/>
  <c r="A5435" i="19"/>
  <c r="A5360" i="19"/>
  <c r="A5332" i="19"/>
  <c r="A5300" i="19"/>
  <c r="A5232" i="19"/>
  <c r="A4760" i="19"/>
  <c r="A4740" i="19"/>
  <c r="A4712" i="19"/>
  <c r="A4709" i="19"/>
  <c r="A4248" i="19"/>
  <c r="A3647" i="19"/>
  <c r="A3405" i="19"/>
  <c r="A5439" i="19"/>
  <c r="A5412" i="19"/>
  <c r="A5404" i="19"/>
  <c r="A5352" i="19"/>
  <c r="A5284" i="19"/>
  <c r="A5276" i="19"/>
  <c r="A5203" i="19"/>
  <c r="A5095" i="19"/>
  <c r="A5069" i="19"/>
  <c r="A4947" i="19"/>
  <c r="A4937" i="19"/>
  <c r="A4934" i="19"/>
  <c r="A4906" i="19"/>
  <c r="A4901" i="19"/>
  <c r="A4873" i="19"/>
  <c r="A4870" i="19"/>
  <c r="A4842" i="19"/>
  <c r="A4837" i="19"/>
  <c r="A4809" i="19"/>
  <c r="A4806" i="19"/>
  <c r="A4785" i="19"/>
  <c r="A4780" i="19"/>
  <c r="A4752" i="19"/>
  <c r="A4749" i="19"/>
  <c r="A4721" i="19"/>
  <c r="A4716" i="19"/>
  <c r="A4688" i="19"/>
  <c r="A4685" i="19"/>
  <c r="A4657" i="19"/>
  <c r="A4652" i="19"/>
  <c r="A4624" i="19"/>
  <c r="A4621" i="19"/>
  <c r="A4522" i="19"/>
  <c r="A4496" i="19"/>
  <c r="A4240" i="19"/>
  <c r="A4237" i="19"/>
  <c r="A4076" i="19"/>
  <c r="A3948" i="19"/>
  <c r="A3946" i="19"/>
  <c r="A3878" i="19"/>
  <c r="A3745" i="19"/>
  <c r="A3521" i="19"/>
  <c r="A3270" i="19"/>
  <c r="A3218" i="19"/>
  <c r="A2370" i="19"/>
  <c r="A1979" i="19"/>
  <c r="A5384" i="19"/>
  <c r="A5316" i="19"/>
  <c r="A5308" i="19"/>
  <c r="A5256" i="19"/>
  <c r="A5191" i="19"/>
  <c r="A5181" i="19"/>
  <c r="A5165" i="19"/>
  <c r="A5139" i="19"/>
  <c r="A5093" i="19"/>
  <c r="A5031" i="19"/>
  <c r="A5005" i="19"/>
  <c r="A4922" i="19"/>
  <c r="A4917" i="19"/>
  <c r="A4889" i="19"/>
  <c r="A4886" i="19"/>
  <c r="A4858" i="19"/>
  <c r="A4853" i="19"/>
  <c r="A4825" i="19"/>
  <c r="A4822" i="19"/>
  <c r="A4794" i="19"/>
  <c r="A4768" i="19"/>
  <c r="A4765" i="19"/>
  <c r="A4737" i="19"/>
  <c r="A4732" i="19"/>
  <c r="A4704" i="19"/>
  <c r="A4701" i="19"/>
  <c r="A4673" i="19"/>
  <c r="A4668" i="19"/>
  <c r="A4640" i="19"/>
  <c r="A4637" i="19"/>
  <c r="A4609" i="19"/>
  <c r="A4484" i="19"/>
  <c r="A4474" i="19"/>
  <c r="A4458" i="19"/>
  <c r="A4277" i="19"/>
  <c r="A4266" i="19"/>
  <c r="A4256" i="19"/>
  <c r="A4253" i="19"/>
  <c r="A4204" i="19"/>
  <c r="A4044" i="19"/>
  <c r="A3922" i="19"/>
  <c r="A3865" i="19"/>
  <c r="A3620" i="19"/>
  <c r="A5432" i="19"/>
  <c r="A5348" i="19"/>
  <c r="A5075" i="19"/>
  <c r="A5029" i="19"/>
  <c r="A4967" i="19"/>
  <c r="A4941" i="19"/>
  <c r="A4597" i="19"/>
  <c r="A4587" i="19"/>
  <c r="A4317" i="19"/>
  <c r="A4301" i="19"/>
  <c r="A4233" i="19"/>
  <c r="A4192" i="19"/>
  <c r="A4182" i="19"/>
  <c r="A4166" i="19"/>
  <c r="A4140" i="19"/>
  <c r="A4012" i="19"/>
  <c r="A3856" i="19"/>
  <c r="A3749" i="19"/>
  <c r="A5364" i="19"/>
  <c r="A5356" i="19"/>
  <c r="A5304" i="19"/>
  <c r="A5236" i="19"/>
  <c r="A5228" i="19"/>
  <c r="A5223" i="19"/>
  <c r="A5213" i="19"/>
  <c r="A5197" i="19"/>
  <c r="A5171" i="19"/>
  <c r="A5125" i="19"/>
  <c r="A5063" i="19"/>
  <c r="A5037" i="19"/>
  <c r="A4913" i="19"/>
  <c r="A4910" i="19"/>
  <c r="A4882" i="19"/>
  <c r="A4877" i="19"/>
  <c r="A4849" i="19"/>
  <c r="A4846" i="19"/>
  <c r="A4818" i="19"/>
  <c r="A4813" i="19"/>
  <c r="A4761" i="19"/>
  <c r="A4756" i="19"/>
  <c r="A4728" i="19"/>
  <c r="A4725" i="19"/>
  <c r="A4697" i="19"/>
  <c r="A4692" i="19"/>
  <c r="A4664" i="19"/>
  <c r="A4661" i="19"/>
  <c r="A4633" i="19"/>
  <c r="A4628" i="19"/>
  <c r="A4566" i="19"/>
  <c r="A4558" i="19"/>
  <c r="A4550" i="19"/>
  <c r="A4542" i="19"/>
  <c r="A4516" i="19"/>
  <c r="A4506" i="19"/>
  <c r="A4490" i="19"/>
  <c r="A4464" i="19"/>
  <c r="A4249" i="19"/>
  <c r="A4244" i="19"/>
  <c r="A4086" i="19"/>
  <c r="A3958" i="19"/>
  <c r="A3935" i="19"/>
  <c r="A3846" i="19"/>
  <c r="A3817" i="19"/>
  <c r="A3789" i="19"/>
  <c r="A3599" i="19"/>
  <c r="A3594" i="19"/>
  <c r="A3183" i="19"/>
  <c r="A3178" i="19"/>
  <c r="A3175" i="19"/>
  <c r="A3172" i="19"/>
  <c r="A5215" i="19"/>
  <c r="A5183" i="19"/>
  <c r="A5151" i="19"/>
  <c r="A5119" i="19"/>
  <c r="A5087" i="19"/>
  <c r="A5055" i="19"/>
  <c r="A5023" i="19"/>
  <c r="A4991" i="19"/>
  <c r="A4959" i="19"/>
  <c r="A4936" i="19"/>
  <c r="A4928" i="19"/>
  <c r="A4920" i="19"/>
  <c r="A4912" i="19"/>
  <c r="A4904" i="19"/>
  <c r="A4896" i="19"/>
  <c r="A4888" i="19"/>
  <c r="A4880" i="19"/>
  <c r="A4872" i="19"/>
  <c r="A4864" i="19"/>
  <c r="A4856" i="19"/>
  <c r="A4848" i="19"/>
  <c r="A4840" i="19"/>
  <c r="A4832" i="19"/>
  <c r="A4824" i="19"/>
  <c r="A4816" i="19"/>
  <c r="A4808" i="19"/>
  <c r="A4800" i="19"/>
  <c r="A4792" i="19"/>
  <c r="A4783" i="19"/>
  <c r="A4775" i="19"/>
  <c r="A4767" i="19"/>
  <c r="A4759" i="19"/>
  <c r="A4751" i="19"/>
  <c r="A4743" i="19"/>
  <c r="A4735" i="19"/>
  <c r="A4727" i="19"/>
  <c r="A4719" i="19"/>
  <c r="A4711" i="19"/>
  <c r="A4703" i="19"/>
  <c r="A4695" i="19"/>
  <c r="A4687" i="19"/>
  <c r="A4679" i="19"/>
  <c r="A4671" i="19"/>
  <c r="A4663" i="19"/>
  <c r="A4655" i="19"/>
  <c r="A4647" i="19"/>
  <c r="A4639" i="19"/>
  <c r="A4631" i="19"/>
  <c r="A4623" i="19"/>
  <c r="A4615" i="19"/>
  <c r="A4589" i="19"/>
  <c r="A4508" i="19"/>
  <c r="A4476" i="19"/>
  <c r="A4455" i="19"/>
  <c r="A4450" i="19"/>
  <c r="A4447" i="19"/>
  <c r="A4442" i="19"/>
  <c r="A4439" i="19"/>
  <c r="A4434" i="19"/>
  <c r="A4431" i="19"/>
  <c r="A4426" i="19"/>
  <c r="A4423" i="19"/>
  <c r="A4418" i="19"/>
  <c r="A4415" i="19"/>
  <c r="A4410" i="19"/>
  <c r="A4407" i="19"/>
  <c r="A4402" i="19"/>
  <c r="A4399" i="19"/>
  <c r="A4394" i="19"/>
  <c r="A4391" i="19"/>
  <c r="A4386" i="19"/>
  <c r="A4383" i="19"/>
  <c r="A4378" i="19"/>
  <c r="A4375" i="19"/>
  <c r="A4370" i="19"/>
  <c r="A4367" i="19"/>
  <c r="A4362" i="19"/>
  <c r="A4359" i="19"/>
  <c r="A4354" i="19"/>
  <c r="A4351" i="19"/>
  <c r="A4346" i="19"/>
  <c r="A4343" i="19"/>
  <c r="A4338" i="19"/>
  <c r="A4335" i="19"/>
  <c r="A4330" i="19"/>
  <c r="A4327" i="19"/>
  <c r="A4322" i="19"/>
  <c r="A4319" i="19"/>
  <c r="A4287" i="19"/>
  <c r="A4255" i="19"/>
  <c r="A4247" i="19"/>
  <c r="A4239" i="19"/>
  <c r="A4213" i="19"/>
  <c r="A4184" i="19"/>
  <c r="A4152" i="19"/>
  <c r="A4120" i="19"/>
  <c r="A4088" i="19"/>
  <c r="A4056" i="19"/>
  <c r="A4024" i="19"/>
  <c r="A3992" i="19"/>
  <c r="A3960" i="19"/>
  <c r="A3907" i="19"/>
  <c r="A3873" i="19"/>
  <c r="A3835" i="19"/>
  <c r="A3813" i="19"/>
  <c r="A3802" i="19"/>
  <c r="A3764" i="19"/>
  <c r="A3761" i="19"/>
  <c r="A3756" i="19"/>
  <c r="A3751" i="19"/>
  <c r="A3740" i="19"/>
  <c r="A3639" i="19"/>
  <c r="A3636" i="19"/>
  <c r="A3631" i="19"/>
  <c r="A3626" i="19"/>
  <c r="A3615" i="19"/>
  <c r="A3523" i="19"/>
  <c r="A3512" i="19"/>
  <c r="A3478" i="19"/>
  <c r="A3443" i="19"/>
  <c r="A3440" i="19"/>
  <c r="A3418" i="19"/>
  <c r="A3338" i="19"/>
  <c r="A3333" i="19"/>
  <c r="A3244" i="19"/>
  <c r="A3125" i="19"/>
  <c r="A2022" i="19"/>
  <c r="A1842" i="19"/>
  <c r="A5207" i="19"/>
  <c r="A5175" i="19"/>
  <c r="A5143" i="19"/>
  <c r="A5111" i="19"/>
  <c r="A5079" i="19"/>
  <c r="A5047" i="19"/>
  <c r="A5015" i="19"/>
  <c r="A4983" i="19"/>
  <c r="A4951" i="19"/>
  <c r="A4581" i="19"/>
  <c r="A4532" i="19"/>
  <c r="A4500" i="19"/>
  <c r="A4468" i="19"/>
  <c r="A4311" i="19"/>
  <c r="A4276" i="19"/>
  <c r="A4270" i="19"/>
  <c r="A4176" i="19"/>
  <c r="A4144" i="19"/>
  <c r="A4112" i="19"/>
  <c r="A4080" i="19"/>
  <c r="A4048" i="19"/>
  <c r="A4016" i="19"/>
  <c r="A3984" i="19"/>
  <c r="A3952" i="19"/>
  <c r="A3941" i="19"/>
  <c r="A3933" i="19"/>
  <c r="A3925" i="19"/>
  <c r="A3899" i="19"/>
  <c r="A3885" i="19"/>
  <c r="A3849" i="19"/>
  <c r="A3844" i="19"/>
  <c r="A3712" i="19"/>
  <c r="A3701" i="19"/>
  <c r="A3667" i="19"/>
  <c r="A3587" i="19"/>
  <c r="A3576" i="19"/>
  <c r="A3542" i="19"/>
  <c r="A3460" i="19"/>
  <c r="A3435" i="19"/>
  <c r="A3424" i="19"/>
  <c r="A3411" i="19"/>
  <c r="A3354" i="19"/>
  <c r="A3349" i="19"/>
  <c r="A3290" i="19"/>
  <c r="A3285" i="19"/>
  <c r="A2812" i="19"/>
  <c r="A2280" i="19"/>
  <c r="A2098" i="19"/>
  <c r="A1989" i="19"/>
  <c r="A5199" i="19"/>
  <c r="A5167" i="19"/>
  <c r="A5135" i="19"/>
  <c r="A5103" i="19"/>
  <c r="A5071" i="19"/>
  <c r="A5039" i="19"/>
  <c r="A5007" i="19"/>
  <c r="A4975" i="19"/>
  <c r="A4943" i="19"/>
  <c r="A4932" i="19"/>
  <c r="A4924" i="19"/>
  <c r="A4916" i="19"/>
  <c r="A4908" i="19"/>
  <c r="A4900" i="19"/>
  <c r="A4892" i="19"/>
  <c r="A4884" i="19"/>
  <c r="A4876" i="19"/>
  <c r="A4868" i="19"/>
  <c r="A4860" i="19"/>
  <c r="A4852" i="19"/>
  <c r="A4844" i="19"/>
  <c r="A4836" i="19"/>
  <c r="A4828" i="19"/>
  <c r="A4820" i="19"/>
  <c r="A4812" i="19"/>
  <c r="A4804" i="19"/>
  <c r="A4796" i="19"/>
  <c r="A4787" i="19"/>
  <c r="A4779" i="19"/>
  <c r="A4771" i="19"/>
  <c r="A4763" i="19"/>
  <c r="A4755" i="19"/>
  <c r="A4747" i="19"/>
  <c r="A4739" i="19"/>
  <c r="A4731" i="19"/>
  <c r="A4723" i="19"/>
  <c r="A4715" i="19"/>
  <c r="A4707" i="19"/>
  <c r="A4699" i="19"/>
  <c r="A4691" i="19"/>
  <c r="A4683" i="19"/>
  <c r="A4675" i="19"/>
  <c r="A4667" i="19"/>
  <c r="A4659" i="19"/>
  <c r="A4651" i="19"/>
  <c r="A4643" i="19"/>
  <c r="A4635" i="19"/>
  <c r="A4627" i="19"/>
  <c r="A4619" i="19"/>
  <c r="A4611" i="19"/>
  <c r="A4605" i="19"/>
  <c r="A4573" i="19"/>
  <c r="A4524" i="19"/>
  <c r="A4492" i="19"/>
  <c r="A4460" i="19"/>
  <c r="A4454" i="19"/>
  <c r="A4451" i="19"/>
  <c r="A4446" i="19"/>
  <c r="A4443" i="19"/>
  <c r="A4438" i="19"/>
  <c r="A4435" i="19"/>
  <c r="A4430" i="19"/>
  <c r="A4427" i="19"/>
  <c r="A4422" i="19"/>
  <c r="A4419" i="19"/>
  <c r="A4414" i="19"/>
  <c r="A4411" i="19"/>
  <c r="A4406" i="19"/>
  <c r="A4403" i="19"/>
  <c r="A4398" i="19"/>
  <c r="A4395" i="19"/>
  <c r="A4390" i="19"/>
  <c r="A4387" i="19"/>
  <c r="A4382" i="19"/>
  <c r="A4379" i="19"/>
  <c r="A4374" i="19"/>
  <c r="A4371" i="19"/>
  <c r="A4366" i="19"/>
  <c r="A4363" i="19"/>
  <c r="A4358" i="19"/>
  <c r="A4355" i="19"/>
  <c r="A4350" i="19"/>
  <c r="A4347" i="19"/>
  <c r="A4342" i="19"/>
  <c r="A4339" i="19"/>
  <c r="A4334" i="19"/>
  <c r="A4331" i="19"/>
  <c r="A4326" i="19"/>
  <c r="A4323" i="19"/>
  <c r="A4303" i="19"/>
  <c r="A4262" i="19"/>
  <c r="A4251" i="19"/>
  <c r="A4243" i="19"/>
  <c r="A4229" i="19"/>
  <c r="A4200" i="19"/>
  <c r="A4168" i="19"/>
  <c r="A4136" i="19"/>
  <c r="A4104" i="19"/>
  <c r="A4072" i="19"/>
  <c r="A4040" i="19"/>
  <c r="A4008" i="19"/>
  <c r="A3976" i="19"/>
  <c r="A3891" i="19"/>
  <c r="A3836" i="19"/>
  <c r="A3801" i="19"/>
  <c r="A3776" i="19"/>
  <c r="A3765" i="19"/>
  <c r="A3731" i="19"/>
  <c r="A3651" i="19"/>
  <c r="A3640" i="19"/>
  <c r="A3606" i="19"/>
  <c r="A3532" i="19"/>
  <c r="A3524" i="19"/>
  <c r="A3511" i="19"/>
  <c r="A3508" i="19"/>
  <c r="A3503" i="19"/>
  <c r="A3498" i="19"/>
  <c r="A3487" i="19"/>
  <c r="A3370" i="19"/>
  <c r="A3365" i="19"/>
  <c r="A3306" i="19"/>
  <c r="A3301" i="19"/>
  <c r="A3253" i="19"/>
  <c r="A3226" i="19"/>
  <c r="A3213" i="19"/>
  <c r="A3186" i="19"/>
  <c r="A3151" i="19"/>
  <c r="A3146" i="19"/>
  <c r="A3143" i="19"/>
  <c r="A3140" i="19"/>
  <c r="A2393" i="19"/>
  <c r="A2376" i="19"/>
  <c r="A3942" i="19"/>
  <c r="A3939" i="19"/>
  <c r="A3934" i="19"/>
  <c r="A3931" i="19"/>
  <c r="A3926" i="19"/>
  <c r="A3923" i="19"/>
  <c r="A3886" i="19"/>
  <c r="A3883" i="19"/>
  <c r="A3689" i="19"/>
  <c r="A3668" i="19"/>
  <c r="A3665" i="19"/>
  <c r="A3564" i="19"/>
  <c r="A3543" i="19"/>
  <c r="A3540" i="19"/>
  <c r="A3519" i="19"/>
  <c r="A3450" i="19"/>
  <c r="A3433" i="19"/>
  <c r="A3425" i="19"/>
  <c r="A3409" i="19"/>
  <c r="A3406" i="19"/>
  <c r="A3399" i="19"/>
  <c r="A3221" i="19"/>
  <c r="A3181" i="19"/>
  <c r="A3154" i="19"/>
  <c r="A2159" i="19"/>
  <c r="A3871" i="19"/>
  <c r="A3806" i="19"/>
  <c r="A3774" i="19"/>
  <c r="A3649" i="19"/>
  <c r="A3428" i="19"/>
  <c r="A3408" i="19"/>
  <c r="A3238" i="19"/>
  <c r="A3235" i="19"/>
  <c r="A3232" i="19"/>
  <c r="A3206" i="19"/>
  <c r="A3203" i="19"/>
  <c r="A3200" i="19"/>
  <c r="A3174" i="19"/>
  <c r="A3171" i="19"/>
  <c r="A3168" i="19"/>
  <c r="A3142" i="19"/>
  <c r="A3139" i="19"/>
  <c r="A3136" i="19"/>
  <c r="A3119" i="19"/>
  <c r="A2856" i="19"/>
  <c r="A2824" i="19"/>
  <c r="A2792" i="19"/>
  <c r="A2439" i="19"/>
  <c r="A2434" i="19"/>
  <c r="A2431" i="19"/>
  <c r="A2426" i="19"/>
  <c r="A2423" i="19"/>
  <c r="A2418" i="19"/>
  <c r="A2415" i="19"/>
  <c r="A2410" i="19"/>
  <c r="A2407" i="19"/>
  <c r="A2372" i="19"/>
  <c r="A2323" i="19"/>
  <c r="A2320" i="19"/>
  <c r="A2315" i="19"/>
  <c r="A2259" i="19"/>
  <c r="A2256" i="19"/>
  <c r="A2251" i="19"/>
  <c r="A2149" i="19"/>
  <c r="A2130" i="19"/>
  <c r="A2127" i="19"/>
  <c r="A2111" i="19"/>
  <c r="A2095" i="19"/>
  <c r="A2087" i="19"/>
  <c r="A2026" i="19"/>
  <c r="A1973" i="19"/>
  <c r="A1947" i="19"/>
  <c r="A1927" i="19"/>
  <c r="A1922" i="19"/>
  <c r="A1894" i="19"/>
  <c r="A1790" i="19"/>
  <c r="A1607" i="19"/>
  <c r="A1055" i="19"/>
  <c r="A970" i="19"/>
  <c r="A3879" i="19"/>
  <c r="A3814" i="19"/>
  <c r="A3782" i="19"/>
  <c r="A3657" i="19"/>
  <c r="A3436" i="19"/>
  <c r="A3412" i="19"/>
  <c r="A3396" i="19"/>
  <c r="A3230" i="19"/>
  <c r="A3227" i="19"/>
  <c r="A3224" i="19"/>
  <c r="A3198" i="19"/>
  <c r="A3195" i="19"/>
  <c r="A3192" i="19"/>
  <c r="A3166" i="19"/>
  <c r="A3134" i="19"/>
  <c r="A2848" i="19"/>
  <c r="A2816" i="19"/>
  <c r="A2336" i="19"/>
  <c r="A2313" i="19"/>
  <c r="A2272" i="19"/>
  <c r="A2249" i="19"/>
  <c r="A2208" i="19"/>
  <c r="A2117" i="19"/>
  <c r="A1855" i="19"/>
  <c r="A1770" i="19"/>
  <c r="A1257" i="19"/>
  <c r="A3887" i="19"/>
  <c r="A3822" i="19"/>
  <c r="A3790" i="19"/>
  <c r="A3444" i="19"/>
  <c r="A3416" i="19"/>
  <c r="A3400" i="19"/>
  <c r="A3254" i="19"/>
  <c r="A3222" i="19"/>
  <c r="A3190" i="19"/>
  <c r="A3158" i="19"/>
  <c r="A3126" i="19"/>
  <c r="A2872" i="19"/>
  <c r="A2840" i="19"/>
  <c r="A2808" i="19"/>
  <c r="A2414" i="19"/>
  <c r="A2411" i="19"/>
  <c r="A2406" i="19"/>
  <c r="A2387" i="19"/>
  <c r="A2379" i="19"/>
  <c r="A2355" i="19"/>
  <c r="A2352" i="19"/>
  <c r="A2347" i="19"/>
  <c r="A2283" i="19"/>
  <c r="A2219" i="19"/>
  <c r="A2167" i="19"/>
  <c r="A2131" i="19"/>
  <c r="A1861" i="19"/>
  <c r="A1474" i="19"/>
  <c r="A3826" i="19"/>
  <c r="A3794" i="19"/>
  <c r="A3448" i="19"/>
  <c r="A3413" i="19"/>
  <c r="A3397" i="19"/>
  <c r="A3234" i="19"/>
  <c r="A3231" i="19"/>
  <c r="A3228" i="19"/>
  <c r="A3202" i="19"/>
  <c r="A3199" i="19"/>
  <c r="A3196" i="19"/>
  <c r="A3170" i="19"/>
  <c r="A3167" i="19"/>
  <c r="A3164" i="19"/>
  <c r="A3138" i="19"/>
  <c r="A3135" i="19"/>
  <c r="A3132" i="19"/>
  <c r="A3118" i="19"/>
  <c r="A2852" i="19"/>
  <c r="A2820" i="19"/>
  <c r="A2788" i="19"/>
  <c r="A2780" i="19"/>
  <c r="A2756" i="19"/>
  <c r="A2748" i="19"/>
  <c r="A2433" i="19"/>
  <c r="A2425" i="19"/>
  <c r="A2417" i="19"/>
  <c r="A2409" i="19"/>
  <c r="A2322" i="19"/>
  <c r="A2258" i="19"/>
  <c r="A2183" i="19"/>
  <c r="A2153" i="19"/>
  <c r="A2118" i="19"/>
  <c r="A2002" i="19"/>
  <c r="A1999" i="19"/>
  <c r="A1983" i="19"/>
  <c r="A1967" i="19"/>
  <c r="A1959" i="19"/>
  <c r="A1898" i="19"/>
  <c r="A1845" i="19"/>
  <c r="A1819" i="19"/>
  <c r="A1799" i="19"/>
  <c r="A1794" i="19"/>
  <c r="A1766" i="19"/>
  <c r="A1703" i="19"/>
  <c r="A2397" i="19"/>
  <c r="A2365" i="19"/>
  <c r="A2195" i="19"/>
  <c r="A2186" i="19"/>
  <c r="A2176" i="19"/>
  <c r="A2137" i="19"/>
  <c r="A2129" i="19"/>
  <c r="A2080" i="19"/>
  <c r="A2009" i="19"/>
  <c r="A2001" i="19"/>
  <c r="A1952" i="19"/>
  <c r="A1881" i="19"/>
  <c r="A1873" i="19"/>
  <c r="A1824" i="19"/>
  <c r="A1753" i="19"/>
  <c r="A1745" i="19"/>
  <c r="A1691" i="19"/>
  <c r="A1673" i="19"/>
  <c r="A1637" i="19"/>
  <c r="A1346" i="19"/>
  <c r="A964" i="19"/>
  <c r="A2373" i="19"/>
  <c r="A2193" i="19"/>
  <c r="A2171" i="19"/>
  <c r="A2033" i="19"/>
  <c r="A1905" i="19"/>
  <c r="A1777" i="19"/>
  <c r="A1621" i="19"/>
  <c r="A2381" i="19"/>
  <c r="A2163" i="19"/>
  <c r="A2154" i="19"/>
  <c r="A2144" i="19"/>
  <c r="A2073" i="19"/>
  <c r="A2065" i="19"/>
  <c r="A2016" i="19"/>
  <c r="A1945" i="19"/>
  <c r="A1937" i="19"/>
  <c r="A1888" i="19"/>
  <c r="A1817" i="19"/>
  <c r="A1809" i="19"/>
  <c r="A1760" i="19"/>
  <c r="A1701" i="19"/>
  <c r="A1653" i="19"/>
  <c r="A1465" i="19"/>
  <c r="A1306" i="19"/>
  <c r="A1032" i="19"/>
  <c r="A2385" i="19"/>
  <c r="A2194" i="19"/>
  <c r="A2191" i="19"/>
  <c r="A2175" i="19"/>
  <c r="A2169" i="19"/>
  <c r="A2151" i="19"/>
  <c r="A2139" i="19"/>
  <c r="A2119" i="19"/>
  <c r="A2034" i="19"/>
  <c r="A2031" i="19"/>
  <c r="A2011" i="19"/>
  <c r="A1991" i="19"/>
  <c r="A1906" i="19"/>
  <c r="A1903" i="19"/>
  <c r="A1883" i="19"/>
  <c r="A1863" i="19"/>
  <c r="A1778" i="19"/>
  <c r="A1775" i="19"/>
  <c r="A1755" i="19"/>
  <c r="A1735" i="19"/>
  <c r="A1696" i="19"/>
  <c r="A1622" i="19"/>
  <c r="A1314" i="19"/>
  <c r="A1311" i="19"/>
  <c r="A2179" i="19"/>
  <c r="A2147" i="19"/>
  <c r="A2115" i="19"/>
  <c r="A2083" i="19"/>
  <c r="A2051" i="19"/>
  <c r="A2019" i="19"/>
  <c r="A1987" i="19"/>
  <c r="A1955" i="19"/>
  <c r="A1923" i="19"/>
  <c r="A1891" i="19"/>
  <c r="A1859" i="19"/>
  <c r="A1827" i="19"/>
  <c r="A1795" i="19"/>
  <c r="A1763" i="19"/>
  <c r="A1731" i="19"/>
  <c r="A1719" i="19"/>
  <c r="A1713" i="19"/>
  <c r="A1707" i="19"/>
  <c r="A1695" i="19"/>
  <c r="A1667" i="19"/>
  <c r="A1655" i="19"/>
  <c r="A1649" i="19"/>
  <c r="A1643" i="19"/>
  <c r="A1631" i="19"/>
  <c r="A1570" i="19"/>
  <c r="A1554" i="19"/>
  <c r="A1541" i="19"/>
  <c r="A1510" i="19"/>
  <c r="A1507" i="19"/>
  <c r="A1445" i="19"/>
  <c r="A1422" i="19"/>
  <c r="A1417" i="19"/>
  <c r="A1365" i="19"/>
  <c r="A1335" i="19"/>
  <c r="A1287" i="19"/>
  <c r="A1282" i="19"/>
  <c r="A1255" i="19"/>
  <c r="A1159" i="19"/>
  <c r="A1049" i="19"/>
  <c r="A1003" i="19"/>
  <c r="A382" i="19"/>
  <c r="A2187" i="19"/>
  <c r="A2155" i="19"/>
  <c r="A2123" i="19"/>
  <c r="A2091" i="19"/>
  <c r="A2059" i="19"/>
  <c r="A2027" i="19"/>
  <c r="A1995" i="19"/>
  <c r="A1963" i="19"/>
  <c r="A1931" i="19"/>
  <c r="A1899" i="19"/>
  <c r="A1867" i="19"/>
  <c r="A1835" i="19"/>
  <c r="A1803" i="19"/>
  <c r="A1771" i="19"/>
  <c r="A1739" i="19"/>
  <c r="A1729" i="19"/>
  <c r="A1723" i="19"/>
  <c r="A1711" i="19"/>
  <c r="A1683" i="19"/>
  <c r="A1665" i="19"/>
  <c r="A1659" i="19"/>
  <c r="A1647" i="19"/>
  <c r="A1619" i="19"/>
  <c r="A1568" i="19"/>
  <c r="A1547" i="19"/>
  <c r="A1433" i="19"/>
  <c r="A1371" i="19"/>
  <c r="A1319" i="19"/>
  <c r="A968" i="19"/>
  <c r="A844" i="19"/>
  <c r="A839" i="19"/>
  <c r="A716" i="19"/>
  <c r="A711" i="19"/>
  <c r="A588" i="19"/>
  <c r="A583" i="19"/>
  <c r="A343" i="19"/>
  <c r="A1681" i="19"/>
  <c r="A1675" i="19"/>
  <c r="A1663" i="19"/>
  <c r="A1635" i="19"/>
  <c r="A1550" i="19"/>
  <c r="A1495" i="19"/>
  <c r="A1385" i="19"/>
  <c r="A1374" i="19"/>
  <c r="A1353" i="19"/>
  <c r="A1298" i="19"/>
  <c r="A1198" i="19"/>
  <c r="A1163" i="19"/>
  <c r="A1038" i="19"/>
  <c r="D38" i="10"/>
  <c r="E38" i="10" s="1"/>
  <c r="B1" i="10"/>
  <c r="H13" i="4"/>
  <c r="A2135" i="19"/>
  <c r="A2103" i="19"/>
  <c r="A2071" i="19"/>
  <c r="A2039" i="19"/>
  <c r="A2007" i="19"/>
  <c r="A1975" i="19"/>
  <c r="A1943" i="19"/>
  <c r="A1911" i="19"/>
  <c r="A1879" i="19"/>
  <c r="A1847" i="19"/>
  <c r="A1815" i="19"/>
  <c r="A1783" i="19"/>
  <c r="A1751" i="19"/>
  <c r="A1721" i="19"/>
  <c r="A1712" i="19"/>
  <c r="A1669" i="19"/>
  <c r="A1657" i="19"/>
  <c r="A1648" i="19"/>
  <c r="A1600" i="19"/>
  <c r="A1527" i="19"/>
  <c r="A1522" i="19"/>
  <c r="A1511" i="19"/>
  <c r="A1318" i="19"/>
  <c r="A1312" i="19"/>
  <c r="A1186" i="19"/>
  <c r="A1111" i="19"/>
  <c r="A1058" i="19"/>
  <c r="A987" i="19"/>
  <c r="A1617" i="19"/>
  <c r="A1611" i="19"/>
  <c r="A1602" i="19"/>
  <c r="A1593" i="19"/>
  <c r="A1575" i="19"/>
  <c r="A1556" i="19"/>
  <c r="A1545" i="19"/>
  <c r="A1529" i="19"/>
  <c r="A1513" i="19"/>
  <c r="A1472" i="19"/>
  <c r="A1434" i="19"/>
  <c r="A1415" i="19"/>
  <c r="A1407" i="19"/>
  <c r="A1399" i="19"/>
  <c r="A1394" i="19"/>
  <c r="A1296" i="19"/>
  <c r="A1285" i="19"/>
  <c r="A1264" i="19"/>
  <c r="A1250" i="19"/>
  <c r="A1223" i="19"/>
  <c r="A1139" i="19"/>
  <c r="A1120" i="19"/>
  <c r="A1090" i="19"/>
  <c r="A1081" i="19"/>
  <c r="A1063" i="19"/>
  <c r="A1044" i="19"/>
  <c r="A471" i="19"/>
  <c r="A168" i="19"/>
  <c r="A163" i="19"/>
  <c r="D374" i="10"/>
  <c r="E374" i="10" s="1"/>
  <c r="A1424" i="19"/>
  <c r="A1413" i="19"/>
  <c r="A1392" i="19"/>
  <c r="A1267" i="19"/>
  <c r="A1248" i="19"/>
  <c r="A1218" i="19"/>
  <c r="A1209" i="19"/>
  <c r="A1191" i="19"/>
  <c r="A1172" i="19"/>
  <c r="A1161" i="19"/>
  <c r="A1145" i="19"/>
  <c r="A1129" i="19"/>
  <c r="A1088" i="19"/>
  <c r="A990" i="19"/>
  <c r="A979" i="19"/>
  <c r="A407" i="19"/>
  <c r="A105" i="19"/>
  <c r="A1234" i="19"/>
  <c r="A1225" i="19"/>
  <c r="A1207" i="19"/>
  <c r="A1190" i="19"/>
  <c r="A1184" i="19"/>
  <c r="A1170" i="19"/>
  <c r="A1154" i="19"/>
  <c r="A1127" i="19"/>
  <c r="A1007" i="19"/>
  <c r="A956" i="19"/>
  <c r="A951" i="19"/>
  <c r="A892" i="19"/>
  <c r="A887" i="19"/>
  <c r="A828" i="19"/>
  <c r="A823" i="19"/>
  <c r="A764" i="19"/>
  <c r="A759" i="19"/>
  <c r="A700" i="19"/>
  <c r="A695" i="19"/>
  <c r="A636" i="19"/>
  <c r="A631" i="19"/>
  <c r="A572" i="19"/>
  <c r="A567" i="19"/>
  <c r="A508" i="19"/>
  <c r="A503" i="19"/>
  <c r="A446" i="19"/>
  <c r="A428" i="19"/>
  <c r="A423" i="19"/>
  <c r="A153" i="19"/>
  <c r="A1725" i="19"/>
  <c r="A1709" i="19"/>
  <c r="A1693" i="19"/>
  <c r="A1677" i="19"/>
  <c r="A1661" i="19"/>
  <c r="A1645" i="19"/>
  <c r="A1629" i="19"/>
  <c r="A1613" i="19"/>
  <c r="A1586" i="19"/>
  <c r="A1577" i="19"/>
  <c r="A1559" i="19"/>
  <c r="A1488" i="19"/>
  <c r="A1458" i="19"/>
  <c r="A1449" i="19"/>
  <c r="A1431" i="19"/>
  <c r="A1360" i="19"/>
  <c r="A1330" i="19"/>
  <c r="A1321" i="19"/>
  <c r="A1303" i="19"/>
  <c r="A1232" i="19"/>
  <c r="A1202" i="19"/>
  <c r="A1193" i="19"/>
  <c r="A1175" i="19"/>
  <c r="A1104" i="19"/>
  <c r="A1074" i="19"/>
  <c r="A1065" i="19"/>
  <c r="A1047" i="19"/>
  <c r="A1010" i="19"/>
  <c r="A996" i="19"/>
  <c r="A993" i="19"/>
  <c r="A439" i="19"/>
  <c r="A375" i="19"/>
  <c r="A311" i="19"/>
  <c r="A247" i="19"/>
  <c r="A113" i="19"/>
  <c r="A87" i="19"/>
  <c r="D310" i="10"/>
  <c r="E310" i="10" s="1"/>
  <c r="D166" i="10"/>
  <c r="E166" i="10" s="1"/>
  <c r="A958" i="19"/>
  <c r="A942" i="19"/>
  <c r="A926" i="19"/>
  <c r="A910" i="19"/>
  <c r="A894" i="19"/>
  <c r="A878" i="19"/>
  <c r="A862" i="19"/>
  <c r="A846" i="19"/>
  <c r="A830" i="19"/>
  <c r="A814" i="19"/>
  <c r="A798" i="19"/>
  <c r="A782" i="19"/>
  <c r="A766" i="19"/>
  <c r="A750" i="19"/>
  <c r="A734" i="19"/>
  <c r="A718" i="19"/>
  <c r="A702" i="19"/>
  <c r="A686" i="19"/>
  <c r="A670" i="19"/>
  <c r="A654" i="19"/>
  <c r="A638" i="19"/>
  <c r="A622" i="19"/>
  <c r="A606" i="19"/>
  <c r="A590" i="19"/>
  <c r="A574" i="19"/>
  <c r="A558" i="19"/>
  <c r="A542" i="19"/>
  <c r="A526" i="19"/>
  <c r="A510" i="19"/>
  <c r="A217" i="19"/>
  <c r="A177" i="19"/>
  <c r="A169" i="19"/>
  <c r="D278" i="10"/>
  <c r="E278" i="10" s="1"/>
  <c r="A1027" i="19"/>
  <c r="A1024" i="19"/>
  <c r="A984" i="19"/>
  <c r="A963" i="19"/>
  <c r="A960" i="19"/>
  <c r="A948" i="19"/>
  <c r="A928" i="19"/>
  <c r="A916" i="19"/>
  <c r="A896" i="19"/>
  <c r="A884" i="19"/>
  <c r="A864" i="19"/>
  <c r="A852" i="19"/>
  <c r="A832" i="19"/>
  <c r="A820" i="19"/>
  <c r="A800" i="19"/>
  <c r="A788" i="19"/>
  <c r="A768" i="19"/>
  <c r="A756" i="19"/>
  <c r="A736" i="19"/>
  <c r="A724" i="19"/>
  <c r="A704" i="19"/>
  <c r="A692" i="19"/>
  <c r="A672" i="19"/>
  <c r="A660" i="19"/>
  <c r="A640" i="19"/>
  <c r="A628" i="19"/>
  <c r="A608" i="19"/>
  <c r="A596" i="19"/>
  <c r="A576" i="19"/>
  <c r="A564" i="19"/>
  <c r="A544" i="19"/>
  <c r="A532" i="19"/>
  <c r="A512" i="19"/>
  <c r="A500" i="19"/>
  <c r="A480" i="19"/>
  <c r="A468" i="19"/>
  <c r="A448" i="19"/>
  <c r="A436" i="19"/>
  <c r="A416" i="19"/>
  <c r="A404" i="19"/>
  <c r="A384" i="19"/>
  <c r="A372" i="19"/>
  <c r="A352" i="19"/>
  <c r="A340" i="19"/>
  <c r="A320" i="19"/>
  <c r="A308" i="19"/>
  <c r="A288" i="19"/>
  <c r="A276" i="19"/>
  <c r="A256" i="19"/>
  <c r="A244" i="19"/>
  <c r="A224" i="19"/>
  <c r="A219" i="19"/>
  <c r="A195" i="19"/>
  <c r="A147" i="19"/>
  <c r="A65" i="19"/>
  <c r="A35" i="19"/>
  <c r="B6" i="19"/>
  <c r="D406" i="10"/>
  <c r="E406" i="10" s="1"/>
  <c r="E10" i="10"/>
  <c r="C6" i="10"/>
  <c r="I13" i="4" s="1"/>
  <c r="A1016" i="19"/>
  <c r="A995" i="19"/>
  <c r="A992" i="19"/>
  <c r="A944" i="19"/>
  <c r="A932" i="19"/>
  <c r="A912" i="19"/>
  <c r="A900" i="19"/>
  <c r="A880" i="19"/>
  <c r="A868" i="19"/>
  <c r="A848" i="19"/>
  <c r="A836" i="19"/>
  <c r="A816" i="19"/>
  <c r="A804" i="19"/>
  <c r="A784" i="19"/>
  <c r="A772" i="19"/>
  <c r="A752" i="19"/>
  <c r="A740" i="19"/>
  <c r="A720" i="19"/>
  <c r="A708" i="19"/>
  <c r="A688" i="19"/>
  <c r="A676" i="19"/>
  <c r="A656" i="19"/>
  <c r="A644" i="19"/>
  <c r="A624" i="19"/>
  <c r="A612" i="19"/>
  <c r="A592" i="19"/>
  <c r="A580" i="19"/>
  <c r="A560" i="19"/>
  <c r="A548" i="19"/>
  <c r="A528" i="19"/>
  <c r="A516" i="19"/>
  <c r="A496" i="19"/>
  <c r="A484" i="19"/>
  <c r="A464" i="19"/>
  <c r="A452" i="19"/>
  <c r="A432" i="19"/>
  <c r="A420" i="19"/>
  <c r="A400" i="19"/>
  <c r="A388" i="19"/>
  <c r="A368" i="19"/>
  <c r="A356" i="19"/>
  <c r="A336" i="19"/>
  <c r="A324" i="19"/>
  <c r="A304" i="19"/>
  <c r="A292" i="19"/>
  <c r="A272" i="19"/>
  <c r="A260" i="19"/>
  <c r="A240" i="19"/>
  <c r="A228" i="19"/>
  <c r="A175" i="19"/>
  <c r="A144" i="19"/>
  <c r="A128" i="19"/>
  <c r="A119" i="19"/>
  <c r="A34" i="19"/>
  <c r="A24" i="19"/>
  <c r="A16" i="19"/>
  <c r="D479" i="10"/>
  <c r="E479" i="10" s="1"/>
  <c r="D329" i="10"/>
  <c r="E329" i="10" s="1"/>
  <c r="D246" i="10"/>
  <c r="E246" i="10" s="1"/>
  <c r="D47" i="10"/>
  <c r="E47" i="10" s="1"/>
  <c r="A183" i="19"/>
  <c r="A98" i="19"/>
  <c r="A1036" i="19"/>
  <c r="A1004" i="19"/>
  <c r="A972" i="19"/>
  <c r="A185" i="19"/>
  <c r="A179" i="19"/>
  <c r="A160" i="19"/>
  <c r="A145" i="19"/>
  <c r="A57" i="19"/>
  <c r="A51" i="19"/>
  <c r="A32" i="19"/>
  <c r="A17" i="19"/>
  <c r="D495" i="10"/>
  <c r="E495" i="10" s="1"/>
  <c r="D472" i="10"/>
  <c r="E472" i="10" s="1"/>
  <c r="D460" i="10"/>
  <c r="E460" i="10" s="1"/>
  <c r="D134" i="10"/>
  <c r="E134" i="10" s="1"/>
  <c r="D80" i="10"/>
  <c r="E80" i="10" s="1"/>
  <c r="A1020" i="19"/>
  <c r="A988" i="19"/>
  <c r="A209" i="19"/>
  <c r="A121" i="19"/>
  <c r="A115" i="19"/>
  <c r="A96" i="19"/>
  <c r="A81" i="19"/>
  <c r="D494" i="10"/>
  <c r="E494" i="10" s="1"/>
  <c r="D457" i="10"/>
  <c r="E457" i="10" s="1"/>
  <c r="D443" i="10"/>
  <c r="E443" i="10" s="1"/>
  <c r="D412" i="10"/>
  <c r="E412" i="10" s="1"/>
  <c r="D348" i="10"/>
  <c r="E348" i="10" s="1"/>
  <c r="D284" i="10"/>
  <c r="E284" i="10" s="1"/>
  <c r="D208" i="10"/>
  <c r="E208" i="10" s="1"/>
  <c r="D129" i="10"/>
  <c r="E129" i="10" s="1"/>
  <c r="D120" i="10"/>
  <c r="E120" i="10" s="1"/>
  <c r="D435" i="10"/>
  <c r="E435" i="10" s="1"/>
  <c r="D403" i="10"/>
  <c r="E403" i="10" s="1"/>
  <c r="D339" i="10"/>
  <c r="E339" i="10" s="1"/>
  <c r="D275" i="10"/>
  <c r="E275" i="10" s="1"/>
  <c r="D188" i="10"/>
  <c r="E188" i="10" s="1"/>
  <c r="D467" i="10"/>
  <c r="E467" i="10" s="1"/>
  <c r="D439" i="10"/>
  <c r="E439" i="10" s="1"/>
  <c r="D430" i="10"/>
  <c r="E430" i="10" s="1"/>
  <c r="D184" i="10"/>
  <c r="E184" i="10" s="1"/>
  <c r="D174" i="10"/>
  <c r="E174" i="10" s="1"/>
  <c r="D56" i="10"/>
  <c r="E56" i="10" s="1"/>
  <c r="D46" i="10"/>
  <c r="E46" i="10" s="1"/>
  <c r="D16" i="10"/>
  <c r="E16" i="10" s="1"/>
  <c r="A221" i="19"/>
  <c r="A205" i="19"/>
  <c r="A189" i="19"/>
  <c r="A173" i="19"/>
  <c r="A157" i="19"/>
  <c r="A141" i="19"/>
  <c r="A125" i="19"/>
  <c r="A109" i="19"/>
  <c r="A93" i="19"/>
  <c r="A77" i="19"/>
  <c r="B7" i="19" s="1"/>
  <c r="A61" i="19"/>
  <c r="A45" i="19"/>
  <c r="A29" i="19"/>
  <c r="A13" i="19"/>
  <c r="B4" i="19" s="1"/>
  <c r="D390" i="10"/>
  <c r="E390" i="10" s="1"/>
  <c r="D326" i="10"/>
  <c r="E326" i="10" s="1"/>
  <c r="D262" i="10"/>
  <c r="E262" i="10" s="1"/>
  <c r="D225" i="10"/>
  <c r="E225" i="10" s="1"/>
  <c r="D211" i="10"/>
  <c r="E211" i="10" s="1"/>
  <c r="D171" i="10"/>
  <c r="E171" i="10" s="1"/>
  <c r="D97" i="10"/>
  <c r="E97" i="10" s="1"/>
  <c r="D83" i="10"/>
  <c r="E83" i="10" s="1"/>
  <c r="D43" i="10"/>
  <c r="E43" i="10" s="1"/>
  <c r="D20" i="10"/>
  <c r="E20" i="10" s="1"/>
  <c r="D464" i="10"/>
  <c r="E464" i="10" s="1"/>
  <c r="D432" i="10"/>
  <c r="E432" i="10" s="1"/>
  <c r="D395" i="10"/>
  <c r="E395" i="10" s="1"/>
  <c r="D363" i="10"/>
  <c r="E363" i="10" s="1"/>
  <c r="D331" i="10"/>
  <c r="E331" i="10" s="1"/>
  <c r="D299" i="10"/>
  <c r="E299" i="10" s="1"/>
  <c r="D267" i="10"/>
  <c r="E267" i="10" s="1"/>
  <c r="D235" i="10"/>
  <c r="E235" i="10" s="1"/>
  <c r="D207" i="10"/>
  <c r="E207" i="10" s="1"/>
  <c r="D198" i="10"/>
  <c r="E198" i="10" s="1"/>
  <c r="D161" i="10"/>
  <c r="E161" i="10" s="1"/>
  <c r="D144" i="10"/>
  <c r="E144" i="10" s="1"/>
  <c r="D107" i="10"/>
  <c r="E107" i="10" s="1"/>
  <c r="D79" i="10"/>
  <c r="E79" i="10" s="1"/>
  <c r="D70" i="10"/>
  <c r="E70" i="10" s="1"/>
  <c r="D33" i="10"/>
  <c r="E33" i="10" s="1"/>
  <c r="D408" i="10"/>
  <c r="E408" i="10" s="1"/>
  <c r="D376" i="10"/>
  <c r="E376" i="10" s="1"/>
  <c r="D344" i="10"/>
  <c r="E344" i="10" s="1"/>
  <c r="D312" i="10"/>
  <c r="E312" i="10" s="1"/>
  <c r="D280" i="10"/>
  <c r="E280" i="10" s="1"/>
  <c r="D248" i="10"/>
  <c r="E248" i="10" s="1"/>
  <c r="D156" i="10"/>
  <c r="E156" i="10" s="1"/>
  <c r="D152" i="10"/>
  <c r="E152" i="10" s="1"/>
  <c r="D28" i="10"/>
  <c r="E28" i="10" s="1"/>
  <c r="D24" i="10"/>
  <c r="E24" i="10" s="1"/>
  <c r="D18" i="10"/>
  <c r="E18" i="10" s="1"/>
  <c r="D424" i="10"/>
  <c r="E424" i="10" s="1"/>
  <c r="D392" i="10"/>
  <c r="E392" i="10" s="1"/>
  <c r="D360" i="10"/>
  <c r="E360" i="10" s="1"/>
  <c r="D328" i="10"/>
  <c r="E328" i="10" s="1"/>
  <c r="D296" i="10"/>
  <c r="E296" i="10" s="1"/>
  <c r="D264" i="10"/>
  <c r="E264" i="10" s="1"/>
  <c r="D232" i="10"/>
  <c r="E232" i="10" s="1"/>
  <c r="D200" i="10"/>
  <c r="E200" i="10" s="1"/>
  <c r="D168" i="10"/>
  <c r="E168" i="10" s="1"/>
  <c r="D136" i="10"/>
  <c r="E136" i="10" s="1"/>
  <c r="D104" i="10"/>
  <c r="E104" i="10" s="1"/>
  <c r="D72" i="10"/>
  <c r="E72" i="10" s="1"/>
  <c r="D40" i="10"/>
  <c r="E40" i="10" s="1"/>
  <c r="B2" i="19" l="1"/>
  <c r="D8" i="4" s="1"/>
  <c r="D7" i="4" s="1"/>
  <c r="B5" i="19"/>
  <c r="D10" i="4" s="1"/>
  <c r="B3" i="19"/>
  <c r="D9" i="4" s="1"/>
</calcChain>
</file>

<file path=xl/sharedStrings.xml><?xml version="1.0" encoding="utf-8"?>
<sst xmlns="http://schemas.openxmlformats.org/spreadsheetml/2006/main" count="65681" uniqueCount="4541">
  <si>
    <t>US Gas Phy Index IF TETCO M3             Jun01           USD/MM</t>
  </si>
  <si>
    <t>VC1182.1 / 809988</t>
  </si>
  <si>
    <t>VC1192.1</t>
  </si>
  <si>
    <t>VC1195.1</t>
  </si>
  <si>
    <t>VC1199.1</t>
  </si>
  <si>
    <t>VC1201.1</t>
  </si>
  <si>
    <t>VC1202.1 / 809996</t>
  </si>
  <si>
    <t>VC1209.1</t>
  </si>
  <si>
    <t>VC1211.1</t>
  </si>
  <si>
    <t>VC1214.1</t>
  </si>
  <si>
    <t>VC1218.1</t>
  </si>
  <si>
    <t>US Gas Phy       HeHub                   26-31May01      USD/MM</t>
  </si>
  <si>
    <t>VC1259.1</t>
  </si>
  <si>
    <t>VC1264.1</t>
  </si>
  <si>
    <t>US Gas Basis     Reliant E               Jul-Oct01       USD/MM</t>
  </si>
  <si>
    <t>VC1262.1</t>
  </si>
  <si>
    <t>VC1266.1</t>
  </si>
  <si>
    <t>VC1265.1</t>
  </si>
  <si>
    <t>mjkimner</t>
  </si>
  <si>
    <t>VC1307.1</t>
  </si>
  <si>
    <t>VC1456</t>
  </si>
  <si>
    <t>CARMSTRO</t>
  </si>
  <si>
    <t>US Pipeline Capacity FGT (Frm)</t>
  </si>
  <si>
    <t>US PLCapFGT Frm  Dstn-GSU                Jun01           USD/MM</t>
  </si>
  <si>
    <t>RCADY</t>
  </si>
  <si>
    <t>Spreadsheet</t>
  </si>
  <si>
    <t>Florida Gas Transmission Company</t>
  </si>
  <si>
    <t>Power Total</t>
  </si>
  <si>
    <t>Natural Gas Liquids Total</t>
  </si>
  <si>
    <t>US Pwr Fin Swap  ISO NE HE11-23 EPT      24May01         USD/MWh</t>
  </si>
  <si>
    <t>VB7974.1</t>
  </si>
  <si>
    <t>VB7976.1</t>
  </si>
  <si>
    <t>VB7977.1</t>
  </si>
  <si>
    <t>VB7978.1</t>
  </si>
  <si>
    <t>VB7979.1</t>
  </si>
  <si>
    <t>VB7981.1</t>
  </si>
  <si>
    <t>VB7980.1</t>
  </si>
  <si>
    <t>SG Interests I, Ltd.</t>
  </si>
  <si>
    <t>ADM73620</t>
  </si>
  <si>
    <t>VB7982.1</t>
  </si>
  <si>
    <t>VB7983.1</t>
  </si>
  <si>
    <t>VB7984.1 / 807329</t>
  </si>
  <si>
    <t>phillips</t>
  </si>
  <si>
    <t>billbryce</t>
  </si>
  <si>
    <t>Griffith</t>
  </si>
  <si>
    <t>JDBECKER</t>
  </si>
  <si>
    <t>VB7985.1</t>
  </si>
  <si>
    <t>VB7986.1</t>
  </si>
  <si>
    <t>US Gas Phy Index GD/D TrunkSTX           25May01         USD/MM</t>
  </si>
  <si>
    <t>luchetti</t>
  </si>
  <si>
    <t>ZZZ (ARCHIVED)ENA-IM Central Gulf</t>
  </si>
  <si>
    <t>CAMTHOR02</t>
  </si>
  <si>
    <t>VB7987.1</t>
  </si>
  <si>
    <t>CHRUMKA1</t>
  </si>
  <si>
    <t>aplander</t>
  </si>
  <si>
    <t>VB7990.1</t>
  </si>
  <si>
    <t>VB7989.1</t>
  </si>
  <si>
    <t>US Gas Basis     EP SanJuan              Nov01-Mar02     USD/MM</t>
  </si>
  <si>
    <t>VB7991.1</t>
  </si>
  <si>
    <t>VB7994.1</t>
  </si>
  <si>
    <t>VB7995.1</t>
  </si>
  <si>
    <t>VB7996.1</t>
  </si>
  <si>
    <t>BRHUNTER</t>
  </si>
  <si>
    <t>VB7997.1</t>
  </si>
  <si>
    <t>VB7998.1</t>
  </si>
  <si>
    <t>WOODBYKEN</t>
  </si>
  <si>
    <t>VB7999.1</t>
  </si>
  <si>
    <t>VB8000.1 / 807368</t>
  </si>
  <si>
    <t>US Gas Phy       NGPL TxOkGCPool         25-31May01      USD/MM</t>
  </si>
  <si>
    <t>VB8005.1</t>
  </si>
  <si>
    <t>VB8004.1</t>
  </si>
  <si>
    <t>VB8008.1</t>
  </si>
  <si>
    <t>VB8007.1</t>
  </si>
  <si>
    <t>US Gas Phy       Waha                    25May01         USD/MM</t>
  </si>
  <si>
    <t>VB8010.1</t>
  </si>
  <si>
    <t>VB8011.1</t>
  </si>
  <si>
    <t>JEANHALL</t>
  </si>
  <si>
    <t>US Gas Phy       NGPL NIPSCO             25May01         USD/MM</t>
  </si>
  <si>
    <t>VB8012.1</t>
  </si>
  <si>
    <t>VB8016.1</t>
  </si>
  <si>
    <t>VB8015.1</t>
  </si>
  <si>
    <t>VB8017.1</t>
  </si>
  <si>
    <t>VB8019.1</t>
  </si>
  <si>
    <t>geridanc</t>
  </si>
  <si>
    <t>VB8022.1</t>
  </si>
  <si>
    <t>VB8020.1</t>
  </si>
  <si>
    <t>VB8021.1</t>
  </si>
  <si>
    <t>VB8025.1</t>
  </si>
  <si>
    <t>VB8028.1</t>
  </si>
  <si>
    <t>VB8030.1 / 807408</t>
  </si>
  <si>
    <t>US Gas Phy       TETCO STX               25May01         USD/MM</t>
  </si>
  <si>
    <t>VB8032.1</t>
  </si>
  <si>
    <t>VB8034.1</t>
  </si>
  <si>
    <t>VB8037.1</t>
  </si>
  <si>
    <t>wpla04446</t>
  </si>
  <si>
    <t>VB8038.1</t>
  </si>
  <si>
    <t>VB8039.1 / 807435</t>
  </si>
  <si>
    <t>VB8042.1</t>
  </si>
  <si>
    <t>shane2001</t>
  </si>
  <si>
    <t>VB8041.1</t>
  </si>
  <si>
    <t>VB8043.1</t>
  </si>
  <si>
    <t>VB8045.1</t>
  </si>
  <si>
    <t>US Pwr Phy CAISO SP15 Peak               Jun01           USD/MWh</t>
  </si>
  <si>
    <t>VB8046.1</t>
  </si>
  <si>
    <t>VB8048.1</t>
  </si>
  <si>
    <t>VB8050.1 / 807458</t>
  </si>
  <si>
    <t>VB8052.1</t>
  </si>
  <si>
    <t>VB8051.1</t>
  </si>
  <si>
    <t>lwilliams</t>
  </si>
  <si>
    <t>ADM44050</t>
  </si>
  <si>
    <t>VB8053.1</t>
  </si>
  <si>
    <t>VB8054.1</t>
  </si>
  <si>
    <t>VB8055.1</t>
  </si>
  <si>
    <t>toerner01</t>
  </si>
  <si>
    <t>VB8056.1 / 807474</t>
  </si>
  <si>
    <t>VB8057.1</t>
  </si>
  <si>
    <t>VB8058.1</t>
  </si>
  <si>
    <t>VB8060.1</t>
  </si>
  <si>
    <t>VB8061.1</t>
  </si>
  <si>
    <t>US Gas Basis     GD/D TZ6NY-HHub         25-31May01      USD/MM</t>
  </si>
  <si>
    <t>VB8063.1</t>
  </si>
  <si>
    <t>VB8064.1</t>
  </si>
  <si>
    <t>CBOHN010</t>
  </si>
  <si>
    <t>VB8066.1</t>
  </si>
  <si>
    <t>Merrill Lynch Capital Services, Inc.</t>
  </si>
  <si>
    <t>dscmlcom</t>
  </si>
  <si>
    <t>VB8067.1</t>
  </si>
  <si>
    <t>US Gas Basis     GD/M Mich Con           Nov01-Mar02     USD/MM</t>
  </si>
  <si>
    <t>VB8069.1</t>
  </si>
  <si>
    <t>VB8071.1</t>
  </si>
  <si>
    <t>VB8072.1</t>
  </si>
  <si>
    <t>VB8073.1</t>
  </si>
  <si>
    <t>VB8074.1</t>
  </si>
  <si>
    <t>VB8077.1</t>
  </si>
  <si>
    <t>VB8075.1</t>
  </si>
  <si>
    <t>VB8076.1</t>
  </si>
  <si>
    <t>US Gas Phy       OGT                     25May01         USD/MM</t>
  </si>
  <si>
    <t>Martinjan</t>
  </si>
  <si>
    <t>mmc12345</t>
  </si>
  <si>
    <t>VB8078.1 / 807524</t>
  </si>
  <si>
    <t>pces5051</t>
  </si>
  <si>
    <t>VB8081.1</t>
  </si>
  <si>
    <t>VB8082.1</t>
  </si>
  <si>
    <t>ADM38449</t>
  </si>
  <si>
    <t>mikeflores</t>
  </si>
  <si>
    <t>VB8084.1</t>
  </si>
  <si>
    <t>VB8085.1</t>
  </si>
  <si>
    <t>VB8086.1</t>
  </si>
  <si>
    <t>VB8088.1</t>
  </si>
  <si>
    <t>VB8087.1</t>
  </si>
  <si>
    <t>VB8091.1</t>
  </si>
  <si>
    <t>VB8094.1</t>
  </si>
  <si>
    <t>VB8092.1</t>
  </si>
  <si>
    <t>VB8093.1</t>
  </si>
  <si>
    <t>VB8095.1</t>
  </si>
  <si>
    <t>gturrent1</t>
  </si>
  <si>
    <t>VB8096.1</t>
  </si>
  <si>
    <t>VB8097.1</t>
  </si>
  <si>
    <t>VB8101.1</t>
  </si>
  <si>
    <t>VB8099.1</t>
  </si>
  <si>
    <t>VB8103.1</t>
  </si>
  <si>
    <t>VB8100.1</t>
  </si>
  <si>
    <t>NEALWOOD</t>
  </si>
  <si>
    <t>VB8102.1</t>
  </si>
  <si>
    <t>VB8104.1</t>
  </si>
  <si>
    <t>VB8105.1</t>
  </si>
  <si>
    <t>VB8106.1</t>
  </si>
  <si>
    <t>NYSPower</t>
  </si>
  <si>
    <t>VB8108.1</t>
  </si>
  <si>
    <t>VB8109.1 / 807591</t>
  </si>
  <si>
    <t>VB8110.1</t>
  </si>
  <si>
    <t>VB8111.1</t>
  </si>
  <si>
    <t>VB8112.1</t>
  </si>
  <si>
    <t>VB8115.1</t>
  </si>
  <si>
    <t>VB8116.1</t>
  </si>
  <si>
    <t>VB8117.1</t>
  </si>
  <si>
    <t>VB8119.1</t>
  </si>
  <si>
    <t>VB8118.1</t>
  </si>
  <si>
    <t>VB8122.1</t>
  </si>
  <si>
    <t>VB8121.1</t>
  </si>
  <si>
    <t>VB8124.1 / 807624</t>
  </si>
  <si>
    <t>VB8123.1</t>
  </si>
  <si>
    <t>VB8125.1</t>
  </si>
  <si>
    <t>CAN Pwr Swap     PPoA Flat               25May01         CAD/MWh</t>
  </si>
  <si>
    <t>VB8126.1</t>
  </si>
  <si>
    <t>BEL Gas Phy      ZEE HUB                 25May01         p/th</t>
  </si>
  <si>
    <t>ADM67970</t>
  </si>
  <si>
    <t>VB8127.1</t>
  </si>
  <si>
    <t>US Gas Phy       NGPL AmarilloML         25May01         USD/MM</t>
  </si>
  <si>
    <t>VB8128.1</t>
  </si>
  <si>
    <t>VB8129.1</t>
  </si>
  <si>
    <t>VB8130.1</t>
  </si>
  <si>
    <t>VB8132.1</t>
  </si>
  <si>
    <t>VB8134.1</t>
  </si>
  <si>
    <t>ALANHUDSON</t>
  </si>
  <si>
    <t>VB8137.1</t>
  </si>
  <si>
    <t>VB8138.1</t>
  </si>
  <si>
    <t>VB8139.1</t>
  </si>
  <si>
    <t>VB8141.1</t>
  </si>
  <si>
    <t>VB8144.1</t>
  </si>
  <si>
    <t>VB8143.1</t>
  </si>
  <si>
    <t>VB8146.1</t>
  </si>
  <si>
    <t>VB8149.1</t>
  </si>
  <si>
    <t>VB8148.1</t>
  </si>
  <si>
    <t>VB8152.1</t>
  </si>
  <si>
    <t>US Pwr Phy Firm  SOCO Peak               Sep01           USD/MWh</t>
  </si>
  <si>
    <t>VB8153.1</t>
  </si>
  <si>
    <t>VB8156.1</t>
  </si>
  <si>
    <t>VB8158.1</t>
  </si>
  <si>
    <t>VB8160.1</t>
  </si>
  <si>
    <t>CAN Pwr Swap     PPoA Peak               26-31May01      CAD/MWh</t>
  </si>
  <si>
    <t>Burlington Resources Trading Inc.</t>
  </si>
  <si>
    <t>brtrader03</t>
  </si>
  <si>
    <t>VB8163.1</t>
  </si>
  <si>
    <t>VB8162.1</t>
  </si>
  <si>
    <t>VB8164.1 / 807686</t>
  </si>
  <si>
    <t>HAUEISEN</t>
  </si>
  <si>
    <t>VB8165.1</t>
  </si>
  <si>
    <t>VB8166.1</t>
  </si>
  <si>
    <t>VB8167.1</t>
  </si>
  <si>
    <t>MSCH1234</t>
  </si>
  <si>
    <t>VB8168.1</t>
  </si>
  <si>
    <t>VB8169.1 / 807713</t>
  </si>
  <si>
    <t>CAN Gas Phy      Hntgdn                  25May01         USD/MM</t>
  </si>
  <si>
    <t>VB8170.1</t>
  </si>
  <si>
    <t>VB8171.1</t>
  </si>
  <si>
    <t>VB8175.1</t>
  </si>
  <si>
    <t>DBARRETT</t>
  </si>
  <si>
    <t>VB8174.1</t>
  </si>
  <si>
    <t>VB8173.1</t>
  </si>
  <si>
    <t>tombrown</t>
  </si>
  <si>
    <t>US Pwr Fin Swap  PJM W IntC Peak         Jun01           USD/MWh</t>
  </si>
  <si>
    <t>VB8180.1 / 807735</t>
  </si>
  <si>
    <t>VB8181.1</t>
  </si>
  <si>
    <t>VB8182.1</t>
  </si>
  <si>
    <t>VB8183.1</t>
  </si>
  <si>
    <t>VB8186.1</t>
  </si>
  <si>
    <t>VB8189.1</t>
  </si>
  <si>
    <t>VB8190.1</t>
  </si>
  <si>
    <t>VB8187.1</t>
  </si>
  <si>
    <t>Washington Gas Energy Services, Inc.</t>
  </si>
  <si>
    <t>ADM44241</t>
  </si>
  <si>
    <t>Collinscin</t>
  </si>
  <si>
    <t>VB8192.1</t>
  </si>
  <si>
    <t>US Gas Phy       TETCO ELA               25-31May01      USD/MM</t>
  </si>
  <si>
    <t>US Gas Fin Opt   NYMEX        EC6.0      Aug01           USD/MM-L</t>
  </si>
  <si>
    <t>VB8203.1</t>
  </si>
  <si>
    <t>VB8206.1</t>
  </si>
  <si>
    <t>wethering</t>
  </si>
  <si>
    <t>VB8205.1</t>
  </si>
  <si>
    <t>VB8211.1</t>
  </si>
  <si>
    <t>VB8212.1</t>
  </si>
  <si>
    <t>CAN Gas Phy      Station 2               25May01         CAD/GJ</t>
  </si>
  <si>
    <t>VB8214.1</t>
  </si>
  <si>
    <t>VB8216.1</t>
  </si>
  <si>
    <t>GREGHHHH</t>
  </si>
  <si>
    <t>VB8220.1</t>
  </si>
  <si>
    <t>Lenmore Inc</t>
  </si>
  <si>
    <t>ADM74404</t>
  </si>
  <si>
    <t>SPELLMAN</t>
  </si>
  <si>
    <t>VB8222.1 / 807823</t>
  </si>
  <si>
    <t>VB8224.1</t>
  </si>
  <si>
    <t>VB8226.1</t>
  </si>
  <si>
    <t>US Gas Phy       Iroquois Z2             Jun01           USD/MM</t>
  </si>
  <si>
    <t>grecoinc</t>
  </si>
  <si>
    <t>VB8229.1 / 807840</t>
  </si>
  <si>
    <t>VB8227.1</t>
  </si>
  <si>
    <t>VB8230.1</t>
  </si>
  <si>
    <t>Highland Energy Company</t>
  </si>
  <si>
    <t>ADM86284</t>
  </si>
  <si>
    <t>VB8232.1</t>
  </si>
  <si>
    <t>US Gas Phy Index GD/D Dom South          25May01         USD/MM</t>
  </si>
  <si>
    <t>US Gas Fin Opt   NYMEX        EP4.0      Jul01           USD/MM-L</t>
  </si>
  <si>
    <t>VB8234.1</t>
  </si>
  <si>
    <t>VB8236.1</t>
  </si>
  <si>
    <t>VB8237.1</t>
  </si>
  <si>
    <t>NUIEBJOP</t>
  </si>
  <si>
    <t>CAN Gas Phy      NIT                     25-31May01      CAD/GJ</t>
  </si>
  <si>
    <t>VB8238.1</t>
  </si>
  <si>
    <t>US Gas Phy       OGT                     25-31May01      USD/MM</t>
  </si>
  <si>
    <t>LAURAEES</t>
  </si>
  <si>
    <t>VB8240.1</t>
  </si>
  <si>
    <t>VB8242.1 / 807885</t>
  </si>
  <si>
    <t>VB8243.1</t>
  </si>
  <si>
    <t>Florida Power &amp; Light Company</t>
  </si>
  <si>
    <t>rajlall2</t>
  </si>
  <si>
    <t>VB8244.1</t>
  </si>
  <si>
    <t>VB8245.1</t>
  </si>
  <si>
    <t>VB8246.1 / 807906</t>
  </si>
  <si>
    <t>VB8250.1</t>
  </si>
  <si>
    <t>VB8251.1</t>
  </si>
  <si>
    <t>VB8252.1 / 807920</t>
  </si>
  <si>
    <t>RANGER123</t>
  </si>
  <si>
    <t>VB8255.1 / 807927</t>
  </si>
  <si>
    <t>VB8256.1</t>
  </si>
  <si>
    <t>VB8257.1</t>
  </si>
  <si>
    <t>VB8258.1</t>
  </si>
  <si>
    <t>South Jersey Resources Group LLC</t>
  </si>
  <si>
    <t>ADM75164</t>
  </si>
  <si>
    <t>VB8261.1 / 807945</t>
  </si>
  <si>
    <t>ROBKEHOE</t>
  </si>
  <si>
    <t>VB8264.1 / 807947</t>
  </si>
  <si>
    <t>VB8267.1</t>
  </si>
  <si>
    <t>ageorge001</t>
  </si>
  <si>
    <t>VB8265.1 / 807950</t>
  </si>
  <si>
    <t>VB8266.1 / 807952</t>
  </si>
  <si>
    <t>NALEAF11</t>
  </si>
  <si>
    <t>VB8268.1</t>
  </si>
  <si>
    <t>VB8270.1</t>
  </si>
  <si>
    <t>SCHWERTNER</t>
  </si>
  <si>
    <t>DSTONEBE</t>
  </si>
  <si>
    <t>VB8273.1</t>
  </si>
  <si>
    <t>VB8275.1</t>
  </si>
  <si>
    <t>bryangins</t>
  </si>
  <si>
    <t>VB8277.1</t>
  </si>
  <si>
    <t>VB8279.1</t>
  </si>
  <si>
    <t>VB8280.1 / 807993</t>
  </si>
  <si>
    <t>VB8281.1</t>
  </si>
  <si>
    <t>VB8283.1</t>
  </si>
  <si>
    <t>VB8285.1</t>
  </si>
  <si>
    <t>VB8286.1</t>
  </si>
  <si>
    <t>VB8288.1</t>
  </si>
  <si>
    <t>GREGTYSON</t>
  </si>
  <si>
    <t>VB8291.1</t>
  </si>
  <si>
    <t>VB8292.1</t>
  </si>
  <si>
    <t>Freundgord</t>
  </si>
  <si>
    <t>VB8295.1</t>
  </si>
  <si>
    <t>VB8304.1</t>
  </si>
  <si>
    <t>US Gas Phy Index GD/D TCO Pool           25May01         USD/MM</t>
  </si>
  <si>
    <t>VB8306.1</t>
  </si>
  <si>
    <t>VB8307.1</t>
  </si>
  <si>
    <t>VB8308.1</t>
  </si>
  <si>
    <t>VB8311.1</t>
  </si>
  <si>
    <t>DillardK</t>
  </si>
  <si>
    <t>VB8313.1</t>
  </si>
  <si>
    <t>US Gas Phy       Harper                  25May01         USD/MM</t>
  </si>
  <si>
    <t>Condonpatf</t>
  </si>
  <si>
    <t>VB8317.1</t>
  </si>
  <si>
    <t>US Gas Basis     NGPL TXOK               Jun01           USD/MM</t>
  </si>
  <si>
    <t>VB8318.1</t>
  </si>
  <si>
    <t>CAN Gas Basis    Sumas                   Jul-Sep01       USD/MM</t>
  </si>
  <si>
    <t>VB8326.1</t>
  </si>
  <si>
    <t>VB8328.1</t>
  </si>
  <si>
    <t>VB8330.1</t>
  </si>
  <si>
    <t>US Gas Basis     NGPL STX                Jun01           USD/MM</t>
  </si>
  <si>
    <t>JOHNKNOWS</t>
  </si>
  <si>
    <t>VB8332.1</t>
  </si>
  <si>
    <t>VB8333.1 / 808083</t>
  </si>
  <si>
    <t>US Gas Phy       HPL/AguaD               25May01         USD/MM</t>
  </si>
  <si>
    <t>VB8335.1</t>
  </si>
  <si>
    <t>VB8336.1</t>
  </si>
  <si>
    <t>CMCGRATH</t>
  </si>
  <si>
    <t>VB8337.1</t>
  </si>
  <si>
    <t>US Gas Daily     KatyPltTailgate         25-31May01      USD/MM</t>
  </si>
  <si>
    <t>JSTANTON</t>
  </si>
  <si>
    <t>FT-KATY</t>
  </si>
  <si>
    <t>VB8340.1</t>
  </si>
  <si>
    <t>VB8342.1</t>
  </si>
  <si>
    <t>US Gas Daily     Waha                    25-31May01      USD/MM</t>
  </si>
  <si>
    <t>VB8343.1</t>
  </si>
  <si>
    <t>VB8345.1</t>
  </si>
  <si>
    <t>VB8344.1</t>
  </si>
  <si>
    <t>VB8349.1</t>
  </si>
  <si>
    <t>VB8350.1</t>
  </si>
  <si>
    <t>VB8355.1 / 808129</t>
  </si>
  <si>
    <t>US Pwr Phy Firm  PJM-W Peak              Jul01           USD/MWh</t>
  </si>
  <si>
    <t>VB8356.1</t>
  </si>
  <si>
    <t>robdecard</t>
  </si>
  <si>
    <t>VB8357.1</t>
  </si>
  <si>
    <t>CAN Gas Phy      Niagara, TCPL           25May01         USD/MM</t>
  </si>
  <si>
    <t>VB8360.1</t>
  </si>
  <si>
    <t>kendalleas</t>
  </si>
  <si>
    <t>VB8363.1</t>
  </si>
  <si>
    <t>VB8367.1</t>
  </si>
  <si>
    <t>VB8364.1</t>
  </si>
  <si>
    <t>scoerverf</t>
  </si>
  <si>
    <t>VB8365.1</t>
  </si>
  <si>
    <t>VB8368.1</t>
  </si>
  <si>
    <t>VB8370.1 / 808162</t>
  </si>
  <si>
    <t>pces5038</t>
  </si>
  <si>
    <t>VB8371.1</t>
  </si>
  <si>
    <t>VB8372.1</t>
  </si>
  <si>
    <t>VB8374.1</t>
  </si>
  <si>
    <t>VB8373.1</t>
  </si>
  <si>
    <t>CAN Gas Basis    Sumas                   Apr-Oct02       USD/MM</t>
  </si>
  <si>
    <t>VB8378.1</t>
  </si>
  <si>
    <t>OBANNONR</t>
  </si>
  <si>
    <t>VB8384.1</t>
  </si>
  <si>
    <t>US UNL Gasoline Fin Spread</t>
  </si>
  <si>
    <t>US UNL Gasoline  GC Crack Spread         CAL 2002        USD/bl/m</t>
  </si>
  <si>
    <t>VB8383.1</t>
  </si>
  <si>
    <t>VB8385.1</t>
  </si>
  <si>
    <t>VB8386.1 / 808200</t>
  </si>
  <si>
    <t>VB8387.1</t>
  </si>
  <si>
    <t>VB8390.1</t>
  </si>
  <si>
    <t>VB8388.1</t>
  </si>
  <si>
    <t>VB8396.1</t>
  </si>
  <si>
    <t>US Pwr Fin Swap  PJM W IntC HE12-23 EPT  24May01         USD/MWh</t>
  </si>
  <si>
    <t>VB8401.1</t>
  </si>
  <si>
    <t>US UNL Gasoline  NYMEX UnlGas CrkSpd     Q3 2001         USD/bl/m</t>
  </si>
  <si>
    <t>dbecker1</t>
  </si>
  <si>
    <t>VB8400.1</t>
  </si>
  <si>
    <t>VB8402.1</t>
  </si>
  <si>
    <t>VB8403.1</t>
  </si>
  <si>
    <t>VB8405.1</t>
  </si>
  <si>
    <t>VB8406.1 / 808238</t>
  </si>
  <si>
    <t>RBartlow99</t>
  </si>
  <si>
    <t>VB8408.1</t>
  </si>
  <si>
    <t>VB8407.1</t>
  </si>
  <si>
    <t>VB8411.1</t>
  </si>
  <si>
    <t>US Gas Basis     EP SanJuan              Aug01           USD/MM</t>
  </si>
  <si>
    <t>VB8412.1</t>
  </si>
  <si>
    <t>VB8415.1 / 808256</t>
  </si>
  <si>
    <t>VB8416.1</t>
  </si>
  <si>
    <t>VB8417.1 / 808258</t>
  </si>
  <si>
    <t>VB8420.1</t>
  </si>
  <si>
    <t>VB8421.1</t>
  </si>
  <si>
    <t>US Gas Phy Index IF Dom SP TT            Jun01           USD/MM</t>
  </si>
  <si>
    <t>AGIGLIA2</t>
  </si>
  <si>
    <t>VB8422.1 / 808269</t>
  </si>
  <si>
    <t>VB8425.1</t>
  </si>
  <si>
    <t>VB8424.1 / 808272</t>
  </si>
  <si>
    <t>US Gas Phy       Transco St.65           25-31May01      USD/MM</t>
  </si>
  <si>
    <t>mccallto</t>
  </si>
  <si>
    <t>VB8432.1</t>
  </si>
  <si>
    <t>VB8433.1</t>
  </si>
  <si>
    <t>VB8434.1</t>
  </si>
  <si>
    <t>VB8435.1</t>
  </si>
  <si>
    <t>VB8438.1</t>
  </si>
  <si>
    <t>VB8439.1</t>
  </si>
  <si>
    <t>US Pwr Phy Firm  TVA Peak                Jan-Dec02       USD/MWh</t>
  </si>
  <si>
    <t>US Gas Phy Index IF TCO Pool             Jun01           USD/MM</t>
  </si>
  <si>
    <t>VB8442.1 / 808317</t>
  </si>
  <si>
    <t>VB8446.1</t>
  </si>
  <si>
    <t>VB8447.1</t>
  </si>
  <si>
    <t>VB8449.1</t>
  </si>
  <si>
    <t>VB8451.1 / 808333</t>
  </si>
  <si>
    <t>VB8452.1</t>
  </si>
  <si>
    <t>VB8453.1</t>
  </si>
  <si>
    <t>US Pwr Phy Firm  COB N/S Peak            Jul01           USD/MWh</t>
  </si>
  <si>
    <t>US Gas Phy       HeHub                   25-31May01      USD/MM</t>
  </si>
  <si>
    <t>VB8457.1</t>
  </si>
  <si>
    <t>VB8454.1</t>
  </si>
  <si>
    <t>VB8455.1</t>
  </si>
  <si>
    <t>VB8459.1 / 808360</t>
  </si>
  <si>
    <t>US Gas Basis     Dom APP                 Nov01-Mar02     USD/MM</t>
  </si>
  <si>
    <t>VB8460.1</t>
  </si>
  <si>
    <t>bobharp1</t>
  </si>
  <si>
    <t>VB8461.1</t>
  </si>
  <si>
    <t>VB8462.1</t>
  </si>
  <si>
    <t>VB8463.1 / 808371</t>
  </si>
  <si>
    <t>VB8464.1</t>
  </si>
  <si>
    <t>VB8465.1</t>
  </si>
  <si>
    <t>VB8467.1</t>
  </si>
  <si>
    <t>ANTONIOB</t>
  </si>
  <si>
    <t>US Gas Daily     Trunkline ELA           25-31May01      USD/MM</t>
  </si>
  <si>
    <t>VB8469.1</t>
  </si>
  <si>
    <t>VB8470.1</t>
  </si>
  <si>
    <t>VB8472.1 / 808391</t>
  </si>
  <si>
    <t>VB8473.1</t>
  </si>
  <si>
    <t>VB8475.1</t>
  </si>
  <si>
    <t>VB8478.1</t>
  </si>
  <si>
    <t>VB8483.1</t>
  </si>
  <si>
    <t>US Gas Phy       Cheyenne Hub            Jun01           USD/MM</t>
  </si>
  <si>
    <t>VB8484.1 / 808412</t>
  </si>
  <si>
    <t>VB8485.1</t>
  </si>
  <si>
    <t>VB8486.1 / 808415</t>
  </si>
  <si>
    <t>VB8488.1</t>
  </si>
  <si>
    <t>CA2244668</t>
  </si>
  <si>
    <t>ADM80098</t>
  </si>
  <si>
    <t>VB8493.1</t>
  </si>
  <si>
    <t>CAN Gas Straddle Option</t>
  </si>
  <si>
    <t>CAN NG Stdle Opt NIT Monthly ES6.5       Nov01-Mar02     CAD/GJ</t>
  </si>
  <si>
    <t>stefaniuk</t>
  </si>
  <si>
    <t>JDISTUR</t>
  </si>
  <si>
    <t>FT-CAND-EGSC-OP</t>
  </si>
  <si>
    <t>VB8494.1</t>
  </si>
  <si>
    <t>VB8495.1</t>
  </si>
  <si>
    <t>VB8496.1 / 808439</t>
  </si>
  <si>
    <t>VB8501.1</t>
  </si>
  <si>
    <t>chasdurkin</t>
  </si>
  <si>
    <t>VB8506.1</t>
  </si>
  <si>
    <t>VB8510.1</t>
  </si>
  <si>
    <t>VB8512.1</t>
  </si>
  <si>
    <t>VB8511.1</t>
  </si>
  <si>
    <t>ADM26674</t>
  </si>
  <si>
    <t>VB8515.1</t>
  </si>
  <si>
    <t>VB8519.1</t>
  </si>
  <si>
    <t>VB8523.1</t>
  </si>
  <si>
    <t>VB8526.1</t>
  </si>
  <si>
    <t>VB8528.1</t>
  </si>
  <si>
    <t>VB8531.1</t>
  </si>
  <si>
    <t>VB8532.1</t>
  </si>
  <si>
    <t>BARHAMCPS</t>
  </si>
  <si>
    <t>VB8572</t>
  </si>
  <si>
    <t>oilderiv</t>
  </si>
  <si>
    <t>VB8534.1</t>
  </si>
  <si>
    <t>VB8535.1</t>
  </si>
  <si>
    <t>JFieber01</t>
  </si>
  <si>
    <t>VB8538.1</t>
  </si>
  <si>
    <t>VB8540.1</t>
  </si>
  <si>
    <t>gbricker</t>
  </si>
  <si>
    <t>CAN Pwr Swap     PPoA OffPeak            26-31May01      CAD/MWh</t>
  </si>
  <si>
    <t>VB8547.1 / 808507</t>
  </si>
  <si>
    <t>VB8551.1</t>
  </si>
  <si>
    <t>VB8550.1</t>
  </si>
  <si>
    <t>VB8553.1</t>
  </si>
  <si>
    <t>OCHSNERJ</t>
  </si>
  <si>
    <t>VB8554.1</t>
  </si>
  <si>
    <t>VB8555.1</t>
  </si>
  <si>
    <t>VB8556.1</t>
  </si>
  <si>
    <t>VB8558.1</t>
  </si>
  <si>
    <t>VB8557.1</t>
  </si>
  <si>
    <t>VB8560.1</t>
  </si>
  <si>
    <t>VB8561.1</t>
  </si>
  <si>
    <t>VB8562.1</t>
  </si>
  <si>
    <t>VB8566.1</t>
  </si>
  <si>
    <t>VB8568.1</t>
  </si>
  <si>
    <t>VB8570.1</t>
  </si>
  <si>
    <t>VB8574.1</t>
  </si>
  <si>
    <t>VB8577.1</t>
  </si>
  <si>
    <t>RCHAHAL1</t>
  </si>
  <si>
    <t>Scana Energy Marketing, Inc.</t>
  </si>
  <si>
    <t>SEMIMICHOF</t>
  </si>
  <si>
    <t>VB8578.1 / 808557</t>
  </si>
  <si>
    <t>US Gas Phy Index IF Waha                 Jun01           USD/MM</t>
  </si>
  <si>
    <t>VB8579.1 / 808563</t>
  </si>
  <si>
    <t>US Gas Basis     GD/D TCO P-HHub         25-31May01      USD/MM</t>
  </si>
  <si>
    <t>VB8580.1</t>
  </si>
  <si>
    <t>VB8582.1</t>
  </si>
  <si>
    <t>pcesbobs</t>
  </si>
  <si>
    <t>VB8587.1</t>
  </si>
  <si>
    <t>VB8591.1</t>
  </si>
  <si>
    <t>VB8593.1 / 808590</t>
  </si>
  <si>
    <t>VB8596.1 / 808599</t>
  </si>
  <si>
    <t>VB8600.1</t>
  </si>
  <si>
    <t>Koch Industries, Inc.</t>
  </si>
  <si>
    <t>ADM72518</t>
  </si>
  <si>
    <t>BRADCLAUSE</t>
  </si>
  <si>
    <t>US PLCapNNG Frm  Demarc29-EDubq R+C      25May01         USD/MM</t>
  </si>
  <si>
    <t>VB8604.1</t>
  </si>
  <si>
    <t>VB8606.1</t>
  </si>
  <si>
    <t>Wild Goose Storage Inc.</t>
  </si>
  <si>
    <t>daberle3</t>
  </si>
  <si>
    <t>VB8613.1</t>
  </si>
  <si>
    <t>VB8617.1</t>
  </si>
  <si>
    <t>jaysurles</t>
  </si>
  <si>
    <t>VB8618.1</t>
  </si>
  <si>
    <t>US Gas Fin Opt   NYMEX        EC5.25     Aug01           USD/MM-L</t>
  </si>
  <si>
    <t>VB8620.1</t>
  </si>
  <si>
    <t>VB8623.1</t>
  </si>
  <si>
    <t>VB8624.1</t>
  </si>
  <si>
    <t>VB8626.1</t>
  </si>
  <si>
    <t>VB8627.1</t>
  </si>
  <si>
    <t>VB8631.1 / 808674</t>
  </si>
  <si>
    <t>ADM01791</t>
  </si>
  <si>
    <t>VB8633.1</t>
  </si>
  <si>
    <t>MMCGARVEY</t>
  </si>
  <si>
    <t>DALEWONG</t>
  </si>
  <si>
    <t>VB8634.1</t>
  </si>
  <si>
    <t>VB8638.1</t>
  </si>
  <si>
    <t>VB8640.1</t>
  </si>
  <si>
    <t>VB8644.1</t>
  </si>
  <si>
    <t>VB8642.1</t>
  </si>
  <si>
    <t>ADM56374</t>
  </si>
  <si>
    <t>VB8646.1</t>
  </si>
  <si>
    <t>VB8647.1</t>
  </si>
  <si>
    <t>VB8650.1 / 808721</t>
  </si>
  <si>
    <t>VB8651.1</t>
  </si>
  <si>
    <t>VB8653.1</t>
  </si>
  <si>
    <t>VB8654.1</t>
  </si>
  <si>
    <t>VB8656.1</t>
  </si>
  <si>
    <t>SWOGGERJ</t>
  </si>
  <si>
    <t>VB8662.1</t>
  </si>
  <si>
    <t>VB8660.1</t>
  </si>
  <si>
    <t>VB8663.1</t>
  </si>
  <si>
    <t>DOCONNER</t>
  </si>
  <si>
    <t>VB8666.1</t>
  </si>
  <si>
    <t>VB8664.1</t>
  </si>
  <si>
    <t>VB8668.1</t>
  </si>
  <si>
    <t>MARKGRAM01</t>
  </si>
  <si>
    <t>VB8673.1</t>
  </si>
  <si>
    <t>VB8677.1</t>
  </si>
  <si>
    <t>VB8678.1</t>
  </si>
  <si>
    <t>VB8682.1</t>
  </si>
  <si>
    <t>VB8684.1</t>
  </si>
  <si>
    <t>US PLCapNNG Frm  Demarc29-Jnsvl R+C      25May01         USD/MM</t>
  </si>
  <si>
    <t>US PurityEthane Fin Swap</t>
  </si>
  <si>
    <t>US PuEthane Swap OPIS MB PurEth          Jul-Sep01       c/Gl-b</t>
  </si>
  <si>
    <t>C2</t>
  </si>
  <si>
    <t>VB8689.1</t>
  </si>
  <si>
    <t>VB8690.1</t>
  </si>
  <si>
    <t>VB8692.1 / 808798</t>
  </si>
  <si>
    <t>VB8694.1</t>
  </si>
  <si>
    <t>VB8695.1</t>
  </si>
  <si>
    <t>VB8697.1 / 808807</t>
  </si>
  <si>
    <t>US Gas Phy       NBPL/ANR WillCo         25May01         USD/MM</t>
  </si>
  <si>
    <t>VB8698.1</t>
  </si>
  <si>
    <t>VB8699.1</t>
  </si>
  <si>
    <t>VB8702.1 / 808819</t>
  </si>
  <si>
    <t>US UNL Gasoline  GC Crack Spread         Q3 2001         USD/bl/m</t>
  </si>
  <si>
    <t>VB8704.1</t>
  </si>
  <si>
    <t>VB8708.1</t>
  </si>
  <si>
    <t>VB8710.1</t>
  </si>
  <si>
    <t>VB8711.1</t>
  </si>
  <si>
    <t>VB8713.1</t>
  </si>
  <si>
    <t>VB8714.1</t>
  </si>
  <si>
    <t>VB8716.1</t>
  </si>
  <si>
    <t>VB8715.1</t>
  </si>
  <si>
    <t>VB8718.1</t>
  </si>
  <si>
    <t>VB8720.1</t>
  </si>
  <si>
    <t>VB8722.1</t>
  </si>
  <si>
    <t>VB8723.1</t>
  </si>
  <si>
    <t>VB8729.1</t>
  </si>
  <si>
    <t>VB8730.1</t>
  </si>
  <si>
    <t>US Gas Daily     NGPL Midcont            25-31May01      USD/MM</t>
  </si>
  <si>
    <t>VB8734.1</t>
  </si>
  <si>
    <t>VB8736.1</t>
  </si>
  <si>
    <t>VB8738.1</t>
  </si>
  <si>
    <t>VB8739.1</t>
  </si>
  <si>
    <t>VB8740.1</t>
  </si>
  <si>
    <t>VB8742.1</t>
  </si>
  <si>
    <t>VB8741.1</t>
  </si>
  <si>
    <t>VB8743.1</t>
  </si>
  <si>
    <t>VB8744.1</t>
  </si>
  <si>
    <t>US Pwr Phy CAISO NP15 OffPk              Oct-Dec01       USD/MWh</t>
  </si>
  <si>
    <t>VB8749.1</t>
  </si>
  <si>
    <t>VB8753.1</t>
  </si>
  <si>
    <t>VB8756.1</t>
  </si>
  <si>
    <t>VB8761.1</t>
  </si>
  <si>
    <t>VB8763.1</t>
  </si>
  <si>
    <t>US Gas Basis     ColGulf LA              Jun01           USD/MM</t>
  </si>
  <si>
    <t>VB8764.1</t>
  </si>
  <si>
    <t>VB8765.1 / 808942</t>
  </si>
  <si>
    <t>VB8766.1 / 808943</t>
  </si>
  <si>
    <t>SKAER0501</t>
  </si>
  <si>
    <t>VB8767.1</t>
  </si>
  <si>
    <t>VB8768.1</t>
  </si>
  <si>
    <t>MOOREROB</t>
  </si>
  <si>
    <t>VB8773.1</t>
  </si>
  <si>
    <t>VB8774.1 / 808962</t>
  </si>
  <si>
    <t>US Gas Phy       Carthage                Jun01           USD/MM</t>
  </si>
  <si>
    <t>VB8778.1 / 808970</t>
  </si>
  <si>
    <t>VB8782.1 / 808983</t>
  </si>
  <si>
    <t>VB8789.1</t>
  </si>
  <si>
    <t>VB8793.1 / 808998</t>
  </si>
  <si>
    <t>VB8795.1</t>
  </si>
  <si>
    <t>VB8797.1 / 809001</t>
  </si>
  <si>
    <t>VB8798.1</t>
  </si>
  <si>
    <t>US Gas Daily     TGT Z-SL                25-31May01      USD/MM</t>
  </si>
  <si>
    <t>VB8799.1</t>
  </si>
  <si>
    <t>VB8800.1</t>
  </si>
  <si>
    <t>VB8802.1</t>
  </si>
  <si>
    <t>VB8801.1</t>
  </si>
  <si>
    <t>VB8804.1</t>
  </si>
  <si>
    <t>VB8806.1</t>
  </si>
  <si>
    <t>VB8807.1 / 809006</t>
  </si>
  <si>
    <t>VB8809.1 / 809013</t>
  </si>
  <si>
    <t>VB8811.1</t>
  </si>
  <si>
    <t>VB8814.1</t>
  </si>
  <si>
    <t>VB8816.1 / 809030</t>
  </si>
  <si>
    <t>VB8818.1</t>
  </si>
  <si>
    <t>VB8823.1 / 809044</t>
  </si>
  <si>
    <t>VB8826.1</t>
  </si>
  <si>
    <t>TotalFinaElf Gas &amp; Power North America, Inc.</t>
  </si>
  <si>
    <t>kiethbourg</t>
  </si>
  <si>
    <t>VB8827.1</t>
  </si>
  <si>
    <t>VB8828.1</t>
  </si>
  <si>
    <t>VB8830.1</t>
  </si>
  <si>
    <t>VB8831.1</t>
  </si>
  <si>
    <t>VB8835.1</t>
  </si>
  <si>
    <t>ipca04446</t>
  </si>
  <si>
    <t>US Gas Daily     NNG Demarc              25-31May01      USD/MM</t>
  </si>
  <si>
    <t>VB8836.1</t>
  </si>
  <si>
    <t>VB8838.1</t>
  </si>
  <si>
    <t>VB8839.1</t>
  </si>
  <si>
    <t>US Gas Daily     PEPL                    25-31May01      USD/MM</t>
  </si>
  <si>
    <t>VB8840.1</t>
  </si>
  <si>
    <t>VB8841.1 / 809063</t>
  </si>
  <si>
    <t>BTRAYERS</t>
  </si>
  <si>
    <t>US Pwr Phy Firm  Mid-C Peak              Jul-Sep02       USD/MWh</t>
  </si>
  <si>
    <t>TLP47450</t>
  </si>
  <si>
    <t>US Gas Phy Index TENN Dracut NL1         Jun01           USD/MM</t>
  </si>
  <si>
    <t>VB8843.1 / 809069</t>
  </si>
  <si>
    <t>VB8846.1</t>
  </si>
  <si>
    <t>VB8849.1 / 809074</t>
  </si>
  <si>
    <t>VB8851.1</t>
  </si>
  <si>
    <t>VB8854.1</t>
  </si>
  <si>
    <t>US Gas Daily     Transco St.65           25-31May01      USD/MM</t>
  </si>
  <si>
    <t>VB8856.1</t>
  </si>
  <si>
    <t>VB8858.1 / 809096</t>
  </si>
  <si>
    <t>VB8861.1</t>
  </si>
  <si>
    <t>terryl00</t>
  </si>
  <si>
    <t>VB8864.1</t>
  </si>
  <si>
    <t>VB8866.1</t>
  </si>
  <si>
    <t>VB8869.1</t>
  </si>
  <si>
    <t>VB8871.1</t>
  </si>
  <si>
    <t>VB8874.1</t>
  </si>
  <si>
    <t>VB8872.1</t>
  </si>
  <si>
    <t>VB8873.1</t>
  </si>
  <si>
    <t>VB8877.1</t>
  </si>
  <si>
    <t>VB8876.1</t>
  </si>
  <si>
    <t>VB8878.1</t>
  </si>
  <si>
    <t>CAN Gas Phy      NIT                     25May01         CAD/GJ</t>
  </si>
  <si>
    <t>US Pwr Phy Firm  PJM-W Peak              Oct-Dec02       USD/MWh</t>
  </si>
  <si>
    <t>VB9213</t>
  </si>
  <si>
    <t>VB8879.1</t>
  </si>
  <si>
    <t>VB8881.1</t>
  </si>
  <si>
    <t>VB8882.1</t>
  </si>
  <si>
    <t>VB8884.1 / 809124</t>
  </si>
  <si>
    <t>VB8885.1 / 809127</t>
  </si>
  <si>
    <t>VB8887.1</t>
  </si>
  <si>
    <t>VB8889.1</t>
  </si>
  <si>
    <t>VB8891.1</t>
  </si>
  <si>
    <t>VB8893.1</t>
  </si>
  <si>
    <t>VB8896.1</t>
  </si>
  <si>
    <t>VB8897.1</t>
  </si>
  <si>
    <t>VB8898.1 / 809134</t>
  </si>
  <si>
    <t>VB8899.1</t>
  </si>
  <si>
    <t>VB8901.1 / 809139</t>
  </si>
  <si>
    <t>VB8904.1</t>
  </si>
  <si>
    <t>VB8906.1</t>
  </si>
  <si>
    <t>US Pwr Fin Swap  PJM W IntC HE13-23 EPT  24May01         USD/MWh</t>
  </si>
  <si>
    <t>VB8908.1</t>
  </si>
  <si>
    <t>VB8910.1</t>
  </si>
  <si>
    <t>TLEONARD</t>
  </si>
  <si>
    <t>VB8914.1</t>
  </si>
  <si>
    <t>VB8916.1</t>
  </si>
  <si>
    <t>VB8920.1</t>
  </si>
  <si>
    <t>VB8921.1</t>
  </si>
  <si>
    <t>VB8929.1</t>
  </si>
  <si>
    <t>VB8932.1</t>
  </si>
  <si>
    <t>VB8936.1</t>
  </si>
  <si>
    <t>VB8940.1</t>
  </si>
  <si>
    <t>VB8941.1</t>
  </si>
  <si>
    <t>VB8942.1 / 809163</t>
  </si>
  <si>
    <t>VB8943.1</t>
  </si>
  <si>
    <t>VB8946.1</t>
  </si>
  <si>
    <t>VB8947.1</t>
  </si>
  <si>
    <t>SCOTTK01</t>
  </si>
  <si>
    <t>VB8949.1</t>
  </si>
  <si>
    <t>US Gas Basis     GD/D DomSP-HHub         Jun01           USD/MM</t>
  </si>
  <si>
    <t>VB8948.1</t>
  </si>
  <si>
    <t>VB8950.1</t>
  </si>
  <si>
    <t>VB8951.1</t>
  </si>
  <si>
    <t>VB8953.1 / 809169</t>
  </si>
  <si>
    <t>VB8954.1</t>
  </si>
  <si>
    <t>VB8956.1</t>
  </si>
  <si>
    <t>VB8958.1</t>
  </si>
  <si>
    <t>VB8960.1 / 809177</t>
  </si>
  <si>
    <t>VB8966.1</t>
  </si>
  <si>
    <t>Hallbrianf</t>
  </si>
  <si>
    <t>VB8964.1</t>
  </si>
  <si>
    <t>VB8967.1</t>
  </si>
  <si>
    <t>VB8968.1</t>
  </si>
  <si>
    <t>VB8969.1</t>
  </si>
  <si>
    <t>Element Re Capital Products Inc., as agent for XL Trading Partners Ltd.</t>
  </si>
  <si>
    <t>CDANG123</t>
  </si>
  <si>
    <t>bchrumka</t>
  </si>
  <si>
    <t>VB8975.1</t>
  </si>
  <si>
    <t>VB8976.1</t>
  </si>
  <si>
    <t>VB8977.1</t>
  </si>
  <si>
    <t>VB8978.1</t>
  </si>
  <si>
    <t>VB8979.1</t>
  </si>
  <si>
    <t>VB8981.1</t>
  </si>
  <si>
    <t>VB8982.1 / 809189</t>
  </si>
  <si>
    <t>VB8983.1</t>
  </si>
  <si>
    <t>VB8984.1 / 809193</t>
  </si>
  <si>
    <t>DAVEGRAHAM</t>
  </si>
  <si>
    <t>VB8986.1</t>
  </si>
  <si>
    <t>US Gas Basis     TETCO STX               Jun01           USD/MM</t>
  </si>
  <si>
    <t>VB8988.1</t>
  </si>
  <si>
    <t>VB8989.1</t>
  </si>
  <si>
    <t>VB8990.1</t>
  </si>
  <si>
    <t>VB8994.1</t>
  </si>
  <si>
    <t>VB8996.1</t>
  </si>
  <si>
    <t>VB9003.1</t>
  </si>
  <si>
    <t>VB9007.1</t>
  </si>
  <si>
    <t>VB9010.1</t>
  </si>
  <si>
    <t>VB9016.1</t>
  </si>
  <si>
    <t>Brant-Allen Industries, Inc.</t>
  </si>
  <si>
    <t>ClickPaper.com, L.L.Cs, Inc.</t>
  </si>
  <si>
    <t>Paper</t>
  </si>
  <si>
    <t>US Newsprint Phy</t>
  </si>
  <si>
    <t>US Newsprnt Phy  48.8 gm Mid-Atl         Jul01           USD/MT</t>
  </si>
  <si>
    <t>Metric Tons (+/- 5%)</t>
  </si>
  <si>
    <t>SGRIFFI2</t>
  </si>
  <si>
    <t>PAPER-CONSOL</t>
  </si>
  <si>
    <t>VB9018.1</t>
  </si>
  <si>
    <t>CAN NG Stdle Opt NIT Monthly ES5.7       Jun01           CAD/GJ</t>
  </si>
  <si>
    <t>fredallan</t>
  </si>
  <si>
    <t>LDRAPER</t>
  </si>
  <si>
    <t>VB9020.1</t>
  </si>
  <si>
    <t>VB9021.1</t>
  </si>
  <si>
    <t>VB9022.1</t>
  </si>
  <si>
    <t>VB9023.1</t>
  </si>
  <si>
    <t>VB9024.1</t>
  </si>
  <si>
    <t>VB9027.1</t>
  </si>
  <si>
    <t>VB9031.1</t>
  </si>
  <si>
    <t>VB9034.1</t>
  </si>
  <si>
    <t>VB9037.1</t>
  </si>
  <si>
    <t>VB9038.1</t>
  </si>
  <si>
    <t>VB9040.1</t>
  </si>
  <si>
    <t>VB9041.1</t>
  </si>
  <si>
    <t>ADM50248</t>
  </si>
  <si>
    <t>VB9044.1</t>
  </si>
  <si>
    <t>VB9045.1</t>
  </si>
  <si>
    <t>VB9048.1</t>
  </si>
  <si>
    <t>US Gas Daily     HHub                    26-31May01      USD/MM</t>
  </si>
  <si>
    <t>VB9047.1</t>
  </si>
  <si>
    <t>VB9050.1</t>
  </si>
  <si>
    <t>VB9051.1</t>
  </si>
  <si>
    <t>VB9052.1</t>
  </si>
  <si>
    <t>US Gas Basis     CIG Rky Mtn             Jun01           USD/MM</t>
  </si>
  <si>
    <t>VB9053.1</t>
  </si>
  <si>
    <t>VB9055.1</t>
  </si>
  <si>
    <t>VB9054.1 / 809238</t>
  </si>
  <si>
    <t>VB9059.1</t>
  </si>
  <si>
    <t>VB9063.1</t>
  </si>
  <si>
    <t>VB9061.1</t>
  </si>
  <si>
    <t>VB9062.1</t>
  </si>
  <si>
    <t>VB9064.1</t>
  </si>
  <si>
    <t>VB9067.1</t>
  </si>
  <si>
    <t>VB9068.1</t>
  </si>
  <si>
    <t>VB9070.1</t>
  </si>
  <si>
    <t>VB9073.1</t>
  </si>
  <si>
    <t>VB9074.1</t>
  </si>
  <si>
    <t>VB9076.1</t>
  </si>
  <si>
    <t>VB9075.1</t>
  </si>
  <si>
    <t>VB9077.1</t>
  </si>
  <si>
    <t>VB9078.1</t>
  </si>
  <si>
    <t>VB9079.1</t>
  </si>
  <si>
    <t>VB9081.1</t>
  </si>
  <si>
    <t>ADM59980</t>
  </si>
  <si>
    <t>VB9083.1</t>
  </si>
  <si>
    <t>VB9082.1</t>
  </si>
  <si>
    <t>VB9084.1</t>
  </si>
  <si>
    <t>VB9085.1</t>
  </si>
  <si>
    <t>VB9086.1</t>
  </si>
  <si>
    <t>VB9087.1</t>
  </si>
  <si>
    <t>VB9089.1</t>
  </si>
  <si>
    <t>VB9090.1</t>
  </si>
  <si>
    <t>VB9093.1</t>
  </si>
  <si>
    <t>VB9091.1</t>
  </si>
  <si>
    <t>VB9094.1</t>
  </si>
  <si>
    <t>VB9097.1</t>
  </si>
  <si>
    <t>VB9101.1</t>
  </si>
  <si>
    <t>VB9102.1</t>
  </si>
  <si>
    <t>VB9104.1</t>
  </si>
  <si>
    <t>VB9105.1</t>
  </si>
  <si>
    <t>VB9107.1</t>
  </si>
  <si>
    <t>VB9112.1</t>
  </si>
  <si>
    <t>VB9111.1</t>
  </si>
  <si>
    <t>VB9113.1</t>
  </si>
  <si>
    <t>VB9115.1</t>
  </si>
  <si>
    <t>VB9117.1</t>
  </si>
  <si>
    <t>VB9119.1 / 809269</t>
  </si>
  <si>
    <t>VB9120.1</t>
  </si>
  <si>
    <t>VB9123.1</t>
  </si>
  <si>
    <t>VB9125.1</t>
  </si>
  <si>
    <t>VB9127.1</t>
  </si>
  <si>
    <t>VB9130.1</t>
  </si>
  <si>
    <t>VB9132.1 / 809274</t>
  </si>
  <si>
    <t>VB9136.1</t>
  </si>
  <si>
    <t>VB9138.1</t>
  </si>
  <si>
    <t>VB9141.1</t>
  </si>
  <si>
    <t>VB9144.1</t>
  </si>
  <si>
    <t>Wanglawr</t>
  </si>
  <si>
    <t>VB9145.1</t>
  </si>
  <si>
    <t>VB9150.1</t>
  </si>
  <si>
    <t>simonwils</t>
  </si>
  <si>
    <t>VB9153.1</t>
  </si>
  <si>
    <t>VB9154.1</t>
  </si>
  <si>
    <t>VB9155.1</t>
  </si>
  <si>
    <t>US Pwr Phy Firm  Entergy Peak            Jun02           USD/MWh</t>
  </si>
  <si>
    <t>VB9157.1</t>
  </si>
  <si>
    <t>VB9166.1</t>
  </si>
  <si>
    <t>VB9169.1</t>
  </si>
  <si>
    <t>VB9170.1</t>
  </si>
  <si>
    <t>VB9173.1 / 809295</t>
  </si>
  <si>
    <t>US Gas Phy       CIG Mainline            Jun01           USD/MM</t>
  </si>
  <si>
    <t>VB9174.1 / 809297</t>
  </si>
  <si>
    <t>pfreyre2</t>
  </si>
  <si>
    <t>VB9180.1</t>
  </si>
  <si>
    <t>US Gas Phy Index IF TGT Z-SL             Jun01           USD/MM</t>
  </si>
  <si>
    <t>VB9182.1 / 809303</t>
  </si>
  <si>
    <t>VB9184.1</t>
  </si>
  <si>
    <t>VB9186.1 / 809306</t>
  </si>
  <si>
    <t>Amerex Natural Gas I,, Inc.</t>
  </si>
  <si>
    <t>VB9191.1</t>
  </si>
  <si>
    <t>VB9193.1 / 809312</t>
  </si>
  <si>
    <t>VB9195.1</t>
  </si>
  <si>
    <t>VB9194.1</t>
  </si>
  <si>
    <t>VB9196.1</t>
  </si>
  <si>
    <t>VB9197.1 / 809316</t>
  </si>
  <si>
    <t>VB9198.1</t>
  </si>
  <si>
    <t>VB9200.1</t>
  </si>
  <si>
    <t>CAN Pwr Swap     PPoA Flat               Oct-Dec01       CAD/MWh</t>
  </si>
  <si>
    <t>oconnor1</t>
  </si>
  <si>
    <t>US Gas Daily     HSC                     26-31May01      USD/MM</t>
  </si>
  <si>
    <t>VB9201.1</t>
  </si>
  <si>
    <t>VB9204.1</t>
  </si>
  <si>
    <t>VB9206.1</t>
  </si>
  <si>
    <t>VB9205.1</t>
  </si>
  <si>
    <t>VB9207.1</t>
  </si>
  <si>
    <t>VB9208.1</t>
  </si>
  <si>
    <t>VB9210.1</t>
  </si>
  <si>
    <t>VB9212.1</t>
  </si>
  <si>
    <t>VB9216.1</t>
  </si>
  <si>
    <t>VB9217.1</t>
  </si>
  <si>
    <t>VB9219.1</t>
  </si>
  <si>
    <t>VB9220.1</t>
  </si>
  <si>
    <t>US Pwr Phy Firm  Cinergy OffPk           Jul-Aug01       USD/MWh</t>
  </si>
  <si>
    <t>VB9248</t>
  </si>
  <si>
    <t>VB9226.1</t>
  </si>
  <si>
    <t>VB9228.1</t>
  </si>
  <si>
    <t>VB9230.1</t>
  </si>
  <si>
    <t>VB9231.1</t>
  </si>
  <si>
    <t>VB9232.1</t>
  </si>
  <si>
    <t>VB9233.1 / 809324</t>
  </si>
  <si>
    <t>VB9234.1</t>
  </si>
  <si>
    <t>VB9236.1</t>
  </si>
  <si>
    <t>VB9235.1</t>
  </si>
  <si>
    <t>VB9238.1 / 809335</t>
  </si>
  <si>
    <t>VB9239.1</t>
  </si>
  <si>
    <t>VB9240.1</t>
  </si>
  <si>
    <t>JOHNRED01</t>
  </si>
  <si>
    <t>VB9244.1</t>
  </si>
  <si>
    <t>VB9247.1</t>
  </si>
  <si>
    <t>VB9252.1</t>
  </si>
  <si>
    <t>VB9253.1</t>
  </si>
  <si>
    <t>VB9254.1</t>
  </si>
  <si>
    <t>VB9256.1 / 809345</t>
  </si>
  <si>
    <t>VB9257.1 / 809348</t>
  </si>
  <si>
    <t>VB9259.1</t>
  </si>
  <si>
    <t>VB9263.1 / 809350</t>
  </si>
  <si>
    <t>VB9265.1</t>
  </si>
  <si>
    <t>VB9268.1</t>
  </si>
  <si>
    <t>VB9269.1</t>
  </si>
  <si>
    <t>VB9270.1</t>
  </si>
  <si>
    <t>Talisman Energy Inc.</t>
  </si>
  <si>
    <t>ADM94989</t>
  </si>
  <si>
    <t>VB9274.1</t>
  </si>
  <si>
    <t>VB9279.1</t>
  </si>
  <si>
    <t>VB9281.1</t>
  </si>
  <si>
    <t>VB9282.1 / 809364</t>
  </si>
  <si>
    <t>VB9283.1</t>
  </si>
  <si>
    <t>VB9284.1</t>
  </si>
  <si>
    <t>VB9289.1</t>
  </si>
  <si>
    <t>VB9293.1</t>
  </si>
  <si>
    <t>VB9295.1</t>
  </si>
  <si>
    <t>VB9296.1</t>
  </si>
  <si>
    <t>US Pwr Phy Firm  PJM-W Peak              Aug01           USD/MWh</t>
  </si>
  <si>
    <t>VB9299.1</t>
  </si>
  <si>
    <t>VB9298.1</t>
  </si>
  <si>
    <t>US Pwr Fin Swap  ISO NY Z-G Peak         29May01         USD/MWh</t>
  </si>
  <si>
    <t>VB9300.1</t>
  </si>
  <si>
    <t>VB9301.1</t>
  </si>
  <si>
    <t>VB9302.1</t>
  </si>
  <si>
    <t>VB9303.1</t>
  </si>
  <si>
    <t>VB9305.1</t>
  </si>
  <si>
    <t>VB9304.1</t>
  </si>
  <si>
    <t>VB9307.1</t>
  </si>
  <si>
    <t>VB9309.1 / 809369</t>
  </si>
  <si>
    <t>VB9311.1</t>
  </si>
  <si>
    <t>VB9314.1</t>
  </si>
  <si>
    <t>VB9315.1</t>
  </si>
  <si>
    <t>VB9316.1</t>
  </si>
  <si>
    <t>VB9317.1</t>
  </si>
  <si>
    <t>VB9323.1</t>
  </si>
  <si>
    <t>VB9325.1</t>
  </si>
  <si>
    <t>VB9327.1</t>
  </si>
  <si>
    <t>VB9332.1</t>
  </si>
  <si>
    <t>VB9331.1</t>
  </si>
  <si>
    <t>VB9333.1</t>
  </si>
  <si>
    <t>VB9335.1</t>
  </si>
  <si>
    <t>VB9337.1</t>
  </si>
  <si>
    <t>VB9339.1</t>
  </si>
  <si>
    <t>natricher</t>
  </si>
  <si>
    <t>VB9340.1</t>
  </si>
  <si>
    <t>VB9342.1</t>
  </si>
  <si>
    <t>US Pwr Phy Firm  NEPOOL Peak             29May01         USD/MWh</t>
  </si>
  <si>
    <t>AQUILA1029</t>
  </si>
  <si>
    <t>VB9345.1</t>
  </si>
  <si>
    <t>US Pwr Phy CAISO SP15 OffPk              Jun01           USD/MWh</t>
  </si>
  <si>
    <t>joeknauth</t>
  </si>
  <si>
    <t>VB9346.1</t>
  </si>
  <si>
    <t>VB9347.1</t>
  </si>
  <si>
    <t>VB9348.1</t>
  </si>
  <si>
    <t>VB9350.1</t>
  </si>
  <si>
    <t>VB9352.1</t>
  </si>
  <si>
    <t>VB9353.1</t>
  </si>
  <si>
    <t>VB9354.1</t>
  </si>
  <si>
    <t>VB9356.1</t>
  </si>
  <si>
    <t>VB9355.1</t>
  </si>
  <si>
    <t>VB9357.1</t>
  </si>
  <si>
    <t>VB9359.1</t>
  </si>
  <si>
    <t>VB9362.1</t>
  </si>
  <si>
    <t>VB9363.1</t>
  </si>
  <si>
    <t>VB9364.1</t>
  </si>
  <si>
    <t>VB9365.1</t>
  </si>
  <si>
    <t>CLECO Corporation</t>
  </si>
  <si>
    <t>US Gas Phy       COL Onshore             Jun01           USD/MM</t>
  </si>
  <si>
    <t>martyduck</t>
  </si>
  <si>
    <t>VB9367.1 / 809387</t>
  </si>
  <si>
    <t>EPIER006</t>
  </si>
  <si>
    <t>VB9369.1</t>
  </si>
  <si>
    <t>VB9371.1</t>
  </si>
  <si>
    <t>VB9370.1</t>
  </si>
  <si>
    <t>cmharden</t>
  </si>
  <si>
    <t>patinjef</t>
  </si>
  <si>
    <t>VB9373.1</t>
  </si>
  <si>
    <t>VB9374.1</t>
  </si>
  <si>
    <t>VB9377.1</t>
  </si>
  <si>
    <t>VB9379.1</t>
  </si>
  <si>
    <t>VB9385.1</t>
  </si>
  <si>
    <t>VB9384.1</t>
  </si>
  <si>
    <t>VB9387.1</t>
  </si>
  <si>
    <t>VB9389.1 / 809392</t>
  </si>
  <si>
    <t>VB9393.1</t>
  </si>
  <si>
    <t>VB9395.1</t>
  </si>
  <si>
    <t>VB9402.1</t>
  </si>
  <si>
    <t>VB9404.1</t>
  </si>
  <si>
    <t>VB9406.1</t>
  </si>
  <si>
    <t>VB9408.1</t>
  </si>
  <si>
    <t>VB9410.1</t>
  </si>
  <si>
    <t>MACGROIN</t>
  </si>
  <si>
    <t>VB9411.1</t>
  </si>
  <si>
    <t>VB9414.1</t>
  </si>
  <si>
    <t>VB9413.1</t>
  </si>
  <si>
    <t>VB9415.1</t>
  </si>
  <si>
    <t>Schlenkerc</t>
  </si>
  <si>
    <t>VB9417.1</t>
  </si>
  <si>
    <t>VB9420.1</t>
  </si>
  <si>
    <t>VB9418.1</t>
  </si>
  <si>
    <t>VB9421.1</t>
  </si>
  <si>
    <t>VB9424.1</t>
  </si>
  <si>
    <t>VB9422.1</t>
  </si>
  <si>
    <t>VB9423.1</t>
  </si>
  <si>
    <t>VB9425.1</t>
  </si>
  <si>
    <t>VB9426.1</t>
  </si>
  <si>
    <t>VB9427.1</t>
  </si>
  <si>
    <t>VB9428.1</t>
  </si>
  <si>
    <t>VB9433.1</t>
  </si>
  <si>
    <t>VB9436.1</t>
  </si>
  <si>
    <t>VB9438.1</t>
  </si>
  <si>
    <t>VB9437.1</t>
  </si>
  <si>
    <t>VB9444.1</t>
  </si>
  <si>
    <t>VB9448.1</t>
  </si>
  <si>
    <t>US Gas Phy       FGT Z2                  26-31May01      USD/MM</t>
  </si>
  <si>
    <t>VB9450.1 / 809403</t>
  </si>
  <si>
    <t>VB9455.1</t>
  </si>
  <si>
    <t>VB9456.1</t>
  </si>
  <si>
    <t>VB9457.1</t>
  </si>
  <si>
    <t>VB9459.1 / 809407</t>
  </si>
  <si>
    <t>DCURTIS09</t>
  </si>
  <si>
    <t>VB9461.1</t>
  </si>
  <si>
    <t>VB9463.1</t>
  </si>
  <si>
    <t>VB9467.1</t>
  </si>
  <si>
    <t>joshthomas</t>
  </si>
  <si>
    <t>VB9471.1</t>
  </si>
  <si>
    <t>VB9476.1</t>
  </si>
  <si>
    <t>VB9475.1</t>
  </si>
  <si>
    <t>US Gas Phy       TGT Z-SL                Jun01           USD/MM</t>
  </si>
  <si>
    <t>VB9478.1 / 809412</t>
  </si>
  <si>
    <t>VB9480.1</t>
  </si>
  <si>
    <t>VB9479.1</t>
  </si>
  <si>
    <t>US Gas Phy       HeHub                   26-29May01      USD/MM</t>
  </si>
  <si>
    <t>VB9482.1</t>
  </si>
  <si>
    <t>VB9483.1</t>
  </si>
  <si>
    <t>VB9485.1</t>
  </si>
  <si>
    <t>VB9486.1</t>
  </si>
  <si>
    <t>VB9488.1</t>
  </si>
  <si>
    <t>VB9491.1</t>
  </si>
  <si>
    <t>VB9495.1</t>
  </si>
  <si>
    <t>VB9494.1 / 809418</t>
  </si>
  <si>
    <t>VB9496.1</t>
  </si>
  <si>
    <t>VB9498.1</t>
  </si>
  <si>
    <t>VB9499.1</t>
  </si>
  <si>
    <t>VB9500.1</t>
  </si>
  <si>
    <t>VB9501.1</t>
  </si>
  <si>
    <t>VB9502.1</t>
  </si>
  <si>
    <t>VB9504.1</t>
  </si>
  <si>
    <t>VB9503.1</t>
  </si>
  <si>
    <t>US Gas Daily     TX E M3                 26-31May01      USD/MM</t>
  </si>
  <si>
    <t>VB9505.1</t>
  </si>
  <si>
    <t>VB9507.1</t>
  </si>
  <si>
    <t>VB9509.1</t>
  </si>
  <si>
    <t>VB9510.1</t>
  </si>
  <si>
    <t>VB9513.1</t>
  </si>
  <si>
    <t>VB9516.1</t>
  </si>
  <si>
    <t>VB9517.1 / 809428</t>
  </si>
  <si>
    <t>VB9518.1</t>
  </si>
  <si>
    <t>US Pwr Fin Swap  ISO NY Z-G Peak         Jun01           USD/MWh</t>
  </si>
  <si>
    <t>VB9519.1</t>
  </si>
  <si>
    <t>VB9522.1</t>
  </si>
  <si>
    <t>VB9528.1</t>
  </si>
  <si>
    <t>US Gas Basis     Katy                    Jun01           USD/MM</t>
  </si>
  <si>
    <t>VB9536.1</t>
  </si>
  <si>
    <t>US Gas Daily     Waha                    26-31May01      USD/MM</t>
  </si>
  <si>
    <t>VB9537.1</t>
  </si>
  <si>
    <t>VB9541.1</t>
  </si>
  <si>
    <t>VB9543.1</t>
  </si>
  <si>
    <t>US Gas Basis     TCO Pool                Jul01           USD/MM</t>
  </si>
  <si>
    <t>VB9546.1</t>
  </si>
  <si>
    <t>VB9547.1</t>
  </si>
  <si>
    <t>VB9550.1</t>
  </si>
  <si>
    <t>VB9553.1</t>
  </si>
  <si>
    <t>VB9557.1</t>
  </si>
  <si>
    <t>VB9559.1</t>
  </si>
  <si>
    <t>VB9558.1</t>
  </si>
  <si>
    <t>US Gas Fin Opt   NYMEX        EP4.1      Jun01           USD/MM-L</t>
  </si>
  <si>
    <t>VB9562.1</t>
  </si>
  <si>
    <t>US Gas Phy       COL Onshore             26-31May01      USD/MM</t>
  </si>
  <si>
    <t>US Gas Phy Index IF ANR SW Pool          Jun01           USD/MM</t>
  </si>
  <si>
    <t>MARKMOYER</t>
  </si>
  <si>
    <t>VB9565.1 / 809440</t>
  </si>
  <si>
    <t>VB9569.1</t>
  </si>
  <si>
    <t>VB9571.1</t>
  </si>
  <si>
    <t>VB9573.1</t>
  </si>
  <si>
    <t>VB9576.1</t>
  </si>
  <si>
    <t>VB9574.1</t>
  </si>
  <si>
    <t>US Gas Phy Index TETCO M3 NL1            Jun01           USD/MM</t>
  </si>
  <si>
    <t>VB9578.1 / 809445</t>
  </si>
  <si>
    <t>US Gas Phy       TCO Pool                26-31May01      USD/MM</t>
  </si>
  <si>
    <t>CAN Pwr Swap     PPoA HE13-18 MPT        24May01         CAD/MWh</t>
  </si>
  <si>
    <t>VB9585.1</t>
  </si>
  <si>
    <t>VB9586.1</t>
  </si>
  <si>
    <t>VB9588.1</t>
  </si>
  <si>
    <t>VB9589.1</t>
  </si>
  <si>
    <t>VB9590.1</t>
  </si>
  <si>
    <t>VB9592.1</t>
  </si>
  <si>
    <t>US Gas Phy       FGT Z2                  26-29May01      USD/MM</t>
  </si>
  <si>
    <t>VB9598.1</t>
  </si>
  <si>
    <t>VB9599.1</t>
  </si>
  <si>
    <t>US Gas Phy Index IF Ventura              Jun01           USD/MM</t>
  </si>
  <si>
    <t>VB9606.1 / 809456</t>
  </si>
  <si>
    <t>VB9607.1</t>
  </si>
  <si>
    <t>US Gas Phy       TENN 800                26-29May01      USD/MM</t>
  </si>
  <si>
    <t>VB9619.1</t>
  </si>
  <si>
    <t>US Gas Phy       TENN 500                26-29May01      USD/MM</t>
  </si>
  <si>
    <t>US Gas Basis     TCO Pool                Oct01           USD/MM</t>
  </si>
  <si>
    <t>VB9632.1</t>
  </si>
  <si>
    <t>US Gas Basis     TCO Pool                Jul-Sep01       USD/MM</t>
  </si>
  <si>
    <t>VB9637.1</t>
  </si>
  <si>
    <t>VB9644.1</t>
  </si>
  <si>
    <t>stephenj</t>
  </si>
  <si>
    <t>VB9647.1</t>
  </si>
  <si>
    <t>VB9654.1</t>
  </si>
  <si>
    <t>VB9653.1</t>
  </si>
  <si>
    <t>VB9655.1</t>
  </si>
  <si>
    <t>VB9657.1</t>
  </si>
  <si>
    <t>VB9661.1</t>
  </si>
  <si>
    <t>VB9663.1</t>
  </si>
  <si>
    <t>VB9670.1</t>
  </si>
  <si>
    <t>US Pwr Phy Firm  TVA Peak                Jul-Aug01       USD/MWh</t>
  </si>
  <si>
    <t>VB9672.1</t>
  </si>
  <si>
    <t>chemschot</t>
  </si>
  <si>
    <t>VB9675.1</t>
  </si>
  <si>
    <t>VB9676.1</t>
  </si>
  <si>
    <t>VB9678.1</t>
  </si>
  <si>
    <t>VB9681.1 / 809476</t>
  </si>
  <si>
    <t>US MixedXylene Fin Swap</t>
  </si>
  <si>
    <t>US MxXylene Swap CMAI Spot               Jun01           USD/Gl-b</t>
  </si>
  <si>
    <t>Xylene</t>
  </si>
  <si>
    <t>rkc00001</t>
  </si>
  <si>
    <t>VB9688.1</t>
  </si>
  <si>
    <t>VB9693.1</t>
  </si>
  <si>
    <t>VB9694.1</t>
  </si>
  <si>
    <t>VB9698.1</t>
  </si>
  <si>
    <t>US Gas Phy       TENN Z-0                26-29May01      USD/MM</t>
  </si>
  <si>
    <t>VB9703.1</t>
  </si>
  <si>
    <t>VB9705.1 / 809490</t>
  </si>
  <si>
    <t>VB9708.1 / 809492</t>
  </si>
  <si>
    <t>VB9709.1</t>
  </si>
  <si>
    <t>VB9711.1</t>
  </si>
  <si>
    <t>US Gas Basis     SONAT LA                Jun01           USD/MM</t>
  </si>
  <si>
    <t>VB9710.1</t>
  </si>
  <si>
    <t>US Pwr Phy Firm  COMED Peak              Sep01           USD/MWh</t>
  </si>
  <si>
    <t>VB9712.1</t>
  </si>
  <si>
    <t>VB9715.1</t>
  </si>
  <si>
    <t>VB9716.1 / 809495</t>
  </si>
  <si>
    <t>VB9722.1</t>
  </si>
  <si>
    <t>VB9721.1</t>
  </si>
  <si>
    <t>VB9725.1</t>
  </si>
  <si>
    <t>VB9724.1</t>
  </si>
  <si>
    <t>VB9728.1</t>
  </si>
  <si>
    <t>VB9729.1</t>
  </si>
  <si>
    <t>VB9731.1</t>
  </si>
  <si>
    <t>VB9734.1</t>
  </si>
  <si>
    <t>US Pwr Phy Unp B ERCOT Peak              Jan-Dec02       USD/MWh</t>
  </si>
  <si>
    <t>VB9735.1</t>
  </si>
  <si>
    <t>VB9736.1</t>
  </si>
  <si>
    <t>VB9737.1</t>
  </si>
  <si>
    <t>VB9740.1</t>
  </si>
  <si>
    <t>VB9741.1</t>
  </si>
  <si>
    <t>VB9744.1</t>
  </si>
  <si>
    <t>VB9746.1</t>
  </si>
  <si>
    <t>jefffoose1</t>
  </si>
  <si>
    <t>mcmane00</t>
  </si>
  <si>
    <t>VB9752.1</t>
  </si>
  <si>
    <t>VB9756.1</t>
  </si>
  <si>
    <t>VB9757.1</t>
  </si>
  <si>
    <t>VB9762.1</t>
  </si>
  <si>
    <t>VB9763.1</t>
  </si>
  <si>
    <t>VB9764.1 / 809505</t>
  </si>
  <si>
    <t>VB9768.1</t>
  </si>
  <si>
    <t>VB9770.1</t>
  </si>
  <si>
    <t>VB9772.1</t>
  </si>
  <si>
    <t>US Pwr Phy CAISO SP15 Peak               Oct-Dec01       USD/MWh</t>
  </si>
  <si>
    <t>VB9773.1</t>
  </si>
  <si>
    <t>VB9775.1 / 809510</t>
  </si>
  <si>
    <t>VB9776.1</t>
  </si>
  <si>
    <t>VB9777.1</t>
  </si>
  <si>
    <t>VB9780.1 / 809516</t>
  </si>
  <si>
    <t>VB9782.1</t>
  </si>
  <si>
    <t>VB9793.1</t>
  </si>
  <si>
    <t>VB9795.1</t>
  </si>
  <si>
    <t>VB9799.1</t>
  </si>
  <si>
    <t>US Gas Phy Index IF FGT Z2               Jun01           USD/MM</t>
  </si>
  <si>
    <t>VB9800.1 / 809523</t>
  </si>
  <si>
    <t>VB9803.1</t>
  </si>
  <si>
    <t>VB9804.1</t>
  </si>
  <si>
    <t>VB9805.1</t>
  </si>
  <si>
    <t>VB9806.1 / 809527</t>
  </si>
  <si>
    <t>VB9810.1</t>
  </si>
  <si>
    <t>US Pwr Phy Firm  PALVE OffPk             Jun01           USD/MWh</t>
  </si>
  <si>
    <t>rleforce</t>
  </si>
  <si>
    <t>VB9812.1</t>
  </si>
  <si>
    <t>VB9813.1</t>
  </si>
  <si>
    <t>VB9815.1</t>
  </si>
  <si>
    <t>US Gas Phy       Dom SP TT               26-29May01      USD/MM</t>
  </si>
  <si>
    <t>VB9817.1</t>
  </si>
  <si>
    <t>VB9819.1</t>
  </si>
  <si>
    <t>VB9820.1</t>
  </si>
  <si>
    <t>VB9825.1</t>
  </si>
  <si>
    <t>VB9826.1</t>
  </si>
  <si>
    <t>VB9829.1</t>
  </si>
  <si>
    <t>VB9831.1</t>
  </si>
  <si>
    <t>VB9832.1 / 809537</t>
  </si>
  <si>
    <t>VB9835.1</t>
  </si>
  <si>
    <t>VB9839.1</t>
  </si>
  <si>
    <t>VB9842.1 / 809541</t>
  </si>
  <si>
    <t>VB9845.1</t>
  </si>
  <si>
    <t>VB9848.1</t>
  </si>
  <si>
    <t>VB9855.1</t>
  </si>
  <si>
    <t>VB9857.1 / 809544</t>
  </si>
  <si>
    <t>VB9858.1</t>
  </si>
  <si>
    <t>VB9859.1</t>
  </si>
  <si>
    <t>VB9862.1</t>
  </si>
  <si>
    <t>VB9864.1</t>
  </si>
  <si>
    <t>VB9866.1</t>
  </si>
  <si>
    <t>VB9867.1</t>
  </si>
  <si>
    <t>US Pwr Phy Unp B ERCOT Peak              Jul-Aug01       USD/MWh</t>
  </si>
  <si>
    <t>VB9872.1</t>
  </si>
  <si>
    <t>VB9873.1</t>
  </si>
  <si>
    <t>809782/VC0518.1</t>
  </si>
  <si>
    <t>blkwerner</t>
  </si>
  <si>
    <t>VB9881.1</t>
  </si>
  <si>
    <t>ADM28939</t>
  </si>
  <si>
    <t>US Gas Basis     GD/D TZ6NY-HHub         26-31May01      USD/MM</t>
  </si>
  <si>
    <t>VB9882.1</t>
  </si>
  <si>
    <t>VB9883.1</t>
  </si>
  <si>
    <t>VB9887.1</t>
  </si>
  <si>
    <t>VB9888.1</t>
  </si>
  <si>
    <t>VB9893.1</t>
  </si>
  <si>
    <t>VB9896.1</t>
  </si>
  <si>
    <t>VB9900.1</t>
  </si>
  <si>
    <t>VB9903.1 / 809554</t>
  </si>
  <si>
    <t>US Gas Phy Index AlgonqinCG NL1          Jun01           USD/MM</t>
  </si>
  <si>
    <t>Jamesjohn</t>
  </si>
  <si>
    <t>VB9905.1 / 809556</t>
  </si>
  <si>
    <t>US Gas Phy Index IF TENN Z-0             Jun01           USD/MM</t>
  </si>
  <si>
    <t>VB9909.1 / 809559</t>
  </si>
  <si>
    <t>VB9910.1</t>
  </si>
  <si>
    <t>VB9915.1</t>
  </si>
  <si>
    <t>US Pwr Phy Firm  Mid-C Peak              Aug01           USD/MWh</t>
  </si>
  <si>
    <t>VB9925.1</t>
  </si>
  <si>
    <t>VB9928.1</t>
  </si>
  <si>
    <t>VB9929.1</t>
  </si>
  <si>
    <t>VB9931.1</t>
  </si>
  <si>
    <t>VB9930.1</t>
  </si>
  <si>
    <t>VB9932.1</t>
  </si>
  <si>
    <t>VB9936.1</t>
  </si>
  <si>
    <t>VB9938.1</t>
  </si>
  <si>
    <t>VB9939.1 / 809567</t>
  </si>
  <si>
    <t>VB9943.1</t>
  </si>
  <si>
    <t>VB9942.1</t>
  </si>
  <si>
    <t>VB9944.1</t>
  </si>
  <si>
    <t>VB9946.1</t>
  </si>
  <si>
    <t>VB9949.1</t>
  </si>
  <si>
    <t>VB9952.1</t>
  </si>
  <si>
    <t>VB9955.1</t>
  </si>
  <si>
    <t>VB9956.1</t>
  </si>
  <si>
    <t>VB9957.1</t>
  </si>
  <si>
    <t>US Pwr Phy Firm  PJM-W OffPk             Jul-Aug01       USD/MWh</t>
  </si>
  <si>
    <t>VB9959.1 / 809573</t>
  </si>
  <si>
    <t>VB9962.1</t>
  </si>
  <si>
    <t>VB9963.1</t>
  </si>
  <si>
    <t>VB9965.1 / 809576</t>
  </si>
  <si>
    <t>VB9971.1 / 809579</t>
  </si>
  <si>
    <t>VB9972.1</t>
  </si>
  <si>
    <t>VB9973.1</t>
  </si>
  <si>
    <t>VB9974.1</t>
  </si>
  <si>
    <t>VB9976.1</t>
  </si>
  <si>
    <t>AQUILA1012</t>
  </si>
  <si>
    <t>VB9977.1</t>
  </si>
  <si>
    <t>MSMI1234</t>
  </si>
  <si>
    <t>VB9978.1</t>
  </si>
  <si>
    <t>VB9979.1</t>
  </si>
  <si>
    <t>VB9980.1</t>
  </si>
  <si>
    <t>Amerex Natural Gas I,g and Trading Company, L.P.</t>
  </si>
  <si>
    <t>MCAR1234</t>
  </si>
  <si>
    <t>VB9981.1</t>
  </si>
  <si>
    <t>VB9985.1</t>
  </si>
  <si>
    <t>VB9987.1</t>
  </si>
  <si>
    <t>CRABTREE</t>
  </si>
  <si>
    <t>VB9988.1</t>
  </si>
  <si>
    <t>VB9991.1</t>
  </si>
  <si>
    <t>VB9993.1 / 809589</t>
  </si>
  <si>
    <t>VB9998.1 / 809594</t>
  </si>
  <si>
    <t>US Gas Daily     NGPL TXOK East          Jun01           USD/MM</t>
  </si>
  <si>
    <t>VC0006.1</t>
  </si>
  <si>
    <t>dhollier</t>
  </si>
  <si>
    <t>VC0008.1 / 809597</t>
  </si>
  <si>
    <t>johnswatek</t>
  </si>
  <si>
    <t>VC0009.1</t>
  </si>
  <si>
    <t>US Gas Phy       TENN 800                26-31May01      USD/MM</t>
  </si>
  <si>
    <t>VC0012.1</t>
  </si>
  <si>
    <t>VC0014.1</t>
  </si>
  <si>
    <t>VC0015.1</t>
  </si>
  <si>
    <t>VC0016.1</t>
  </si>
  <si>
    <t>VC0018.1</t>
  </si>
  <si>
    <t>VC0020.1</t>
  </si>
  <si>
    <t>VC0021.1 / 809613</t>
  </si>
  <si>
    <t>VC0022.1</t>
  </si>
  <si>
    <t>AQUILA1066</t>
  </si>
  <si>
    <t>VC0025.1</t>
  </si>
  <si>
    <t>VC0024.1 / 809615</t>
  </si>
  <si>
    <t>VC0026.1</t>
  </si>
  <si>
    <t>VC0027.1</t>
  </si>
  <si>
    <t>US Gas Phy       TCO Pool                26-29May01      USD/MM</t>
  </si>
  <si>
    <t>VC0033.1</t>
  </si>
  <si>
    <t>VC0031.1</t>
  </si>
  <si>
    <t>VC0034.1</t>
  </si>
  <si>
    <t>VC0037.1</t>
  </si>
  <si>
    <t>VC0039.1</t>
  </si>
  <si>
    <t>VC0042.1</t>
  </si>
  <si>
    <t>VC0044.1 / 809626</t>
  </si>
  <si>
    <t>VC0046.1</t>
  </si>
  <si>
    <t>VC0049.1</t>
  </si>
  <si>
    <t>VC0051.1</t>
  </si>
  <si>
    <t>VC0050.1</t>
  </si>
  <si>
    <t>VC0052.1</t>
  </si>
  <si>
    <t>VC0055.1 / 809634</t>
  </si>
  <si>
    <t>VC0057.1</t>
  </si>
  <si>
    <t>VC0060.1</t>
  </si>
  <si>
    <t>VC0065.1</t>
  </si>
  <si>
    <t>VC0067.1</t>
  </si>
  <si>
    <t>VC0068.1</t>
  </si>
  <si>
    <t>VC0069.1</t>
  </si>
  <si>
    <t>VC0070.1</t>
  </si>
  <si>
    <t>VC0071.1</t>
  </si>
  <si>
    <t>VC0074.1</t>
  </si>
  <si>
    <t>US Gas Phy       TETCO WLA               26-29May01      USD/MM</t>
  </si>
  <si>
    <t>VC0073.1</t>
  </si>
  <si>
    <t>VC0075.1</t>
  </si>
  <si>
    <t>VC0078.1</t>
  </si>
  <si>
    <t>VC0082.1</t>
  </si>
  <si>
    <t>VC0080.1 / 809651</t>
  </si>
  <si>
    <t>VC0081.1</t>
  </si>
  <si>
    <t>VC0085.1</t>
  </si>
  <si>
    <t>PowerTRH</t>
  </si>
  <si>
    <t>VC0087.1</t>
  </si>
  <si>
    <t>VC0090.1</t>
  </si>
  <si>
    <t>VC0089.1</t>
  </si>
  <si>
    <t>VC0092.1</t>
  </si>
  <si>
    <t>VC0091.1</t>
  </si>
  <si>
    <t>VC0102.1</t>
  </si>
  <si>
    <t>matthunter</t>
  </si>
  <si>
    <t>VC0101.1</t>
  </si>
  <si>
    <t>VC0104.1</t>
  </si>
  <si>
    <t>VC0106.1</t>
  </si>
  <si>
    <t>VC0107.1</t>
  </si>
  <si>
    <t>VC0111.1</t>
  </si>
  <si>
    <t>VC0116.1</t>
  </si>
  <si>
    <t>conoverc</t>
  </si>
  <si>
    <t>VC0117.1</t>
  </si>
  <si>
    <t>VC0122.1</t>
  </si>
  <si>
    <t>VC0125.1</t>
  </si>
  <si>
    <t>VC0127.1</t>
  </si>
  <si>
    <t>VC0126.1</t>
  </si>
  <si>
    <t>VC0129.1</t>
  </si>
  <si>
    <t>VC0130.1</t>
  </si>
  <si>
    <t>US Pwr Phy Unp B ERCOT Peak              Sep02           USD/MWh</t>
  </si>
  <si>
    <t>VC0132.1</t>
  </si>
  <si>
    <t>VC0136.1 / 809667</t>
  </si>
  <si>
    <t>VC0137.1</t>
  </si>
  <si>
    <t>US Gas Phy       COL Onshore             26-29May01      USD/MM</t>
  </si>
  <si>
    <t>VC0141.1</t>
  </si>
  <si>
    <t>VC0145.1</t>
  </si>
  <si>
    <t>jennypoo</t>
  </si>
  <si>
    <t>VC0147.1</t>
  </si>
  <si>
    <t>VC0148.1</t>
  </si>
  <si>
    <t>VC0149.1</t>
  </si>
  <si>
    <t>VC0150.1</t>
  </si>
  <si>
    <t>VC0153.1</t>
  </si>
  <si>
    <t>VC0154.1</t>
  </si>
  <si>
    <t>VC0159.1</t>
  </si>
  <si>
    <t>VC0162.1 / 809682</t>
  </si>
  <si>
    <t>VC0163.1</t>
  </si>
  <si>
    <t>VC0168.1</t>
  </si>
  <si>
    <t>VC0170.1</t>
  </si>
  <si>
    <t>VC0172.1</t>
  </si>
  <si>
    <t>VC0174.1</t>
  </si>
  <si>
    <t>VC0178.1</t>
  </si>
  <si>
    <t>VC0183.1</t>
  </si>
  <si>
    <t>US Gas Phy       TGT Z-SL                26-31May01      USD/MM</t>
  </si>
  <si>
    <t>VC0186.1</t>
  </si>
  <si>
    <t>VC0188.1</t>
  </si>
  <si>
    <t>VC0190.1</t>
  </si>
  <si>
    <t>VC0191.1 / 809695</t>
  </si>
  <si>
    <t>VC0192.1</t>
  </si>
  <si>
    <t>VC0194.1</t>
  </si>
  <si>
    <t>VC0196.1</t>
  </si>
  <si>
    <t>VC0198.1</t>
  </si>
  <si>
    <t>VC0202.1</t>
  </si>
  <si>
    <t>VC0204.1</t>
  </si>
  <si>
    <t>VC0207.1</t>
  </si>
  <si>
    <t>VC0206.1</t>
  </si>
  <si>
    <t>JARMENTA1</t>
  </si>
  <si>
    <t>VC0208.1</t>
  </si>
  <si>
    <t>VC0209.1</t>
  </si>
  <si>
    <t>VC0210.1</t>
  </si>
  <si>
    <t>VC0217.1</t>
  </si>
  <si>
    <t>VC0218.1</t>
  </si>
  <si>
    <t>VC0219.1</t>
  </si>
  <si>
    <t>VC0220.1</t>
  </si>
  <si>
    <t>VC0221.1</t>
  </si>
  <si>
    <t>VC0223.1</t>
  </si>
  <si>
    <t>VC0225.1</t>
  </si>
  <si>
    <t>US Gas Basis     TETCO M3                Nov01-Mar02     USD/MM</t>
  </si>
  <si>
    <t>mckennas</t>
  </si>
  <si>
    <t>VC0224.1</t>
  </si>
  <si>
    <t>Western Resources Inc.</t>
  </si>
  <si>
    <t>henrylane</t>
  </si>
  <si>
    <t>VC0231.1</t>
  </si>
  <si>
    <t>VC0233.1 / 809709</t>
  </si>
  <si>
    <t>VC0237.1</t>
  </si>
  <si>
    <t>VC0235.1</t>
  </si>
  <si>
    <t>VC0241.1</t>
  </si>
  <si>
    <t>VC0243.1</t>
  </si>
  <si>
    <t>US Pwr Fin Swap  PJM W IntC Peak         29May01-01Jun01 USD/MWh</t>
  </si>
  <si>
    <t>VC0244.1</t>
  </si>
  <si>
    <t>VC0245.1</t>
  </si>
  <si>
    <t>VC0256.1</t>
  </si>
  <si>
    <t>VC0257.1</t>
  </si>
  <si>
    <t>VC0258.1</t>
  </si>
  <si>
    <t>VC0260.1</t>
  </si>
  <si>
    <t>VC0261.1</t>
  </si>
  <si>
    <t>VC0262.1</t>
  </si>
  <si>
    <t>VC0263.1</t>
  </si>
  <si>
    <t>VC0266.1</t>
  </si>
  <si>
    <t>VC0267.1</t>
  </si>
  <si>
    <t>US Prop Swap     OPIS MB TET             Jun01           c/Gl-b</t>
  </si>
  <si>
    <t>LJACKSO</t>
  </si>
  <si>
    <t>VC0270.1</t>
  </si>
  <si>
    <t>VC0276.1</t>
  </si>
  <si>
    <t>VC0281.1</t>
  </si>
  <si>
    <t>VC0285.1</t>
  </si>
  <si>
    <t>VC0284.1</t>
  </si>
  <si>
    <t>VC0288.1</t>
  </si>
  <si>
    <t>VC0286.1</t>
  </si>
  <si>
    <t>VC0287.1</t>
  </si>
  <si>
    <t>VC0294.1</t>
  </si>
  <si>
    <t>VC0298.1</t>
  </si>
  <si>
    <t>VC0300.1</t>
  </si>
  <si>
    <t>VC0301.1</t>
  </si>
  <si>
    <t>VC0303.1</t>
  </si>
  <si>
    <t>DLCATMAN</t>
  </si>
  <si>
    <t>VC0311.1</t>
  </si>
  <si>
    <t>VC0312.1</t>
  </si>
  <si>
    <t>VC0314.1</t>
  </si>
  <si>
    <t>VC0317.1</t>
  </si>
  <si>
    <t>VC0315.1</t>
  </si>
  <si>
    <t>VC0319.1</t>
  </si>
  <si>
    <t>VC0320.1</t>
  </si>
  <si>
    <t>VC0318.1</t>
  </si>
  <si>
    <t>VC0322.1</t>
  </si>
  <si>
    <t>VC0324.1</t>
  </si>
  <si>
    <t>VC0329.1</t>
  </si>
  <si>
    <t>VC0330.1</t>
  </si>
  <si>
    <t>VC0332.1</t>
  </si>
  <si>
    <t>VC0337.1</t>
  </si>
  <si>
    <t>RITAWILL</t>
  </si>
  <si>
    <t>VC0340.1 / 809737</t>
  </si>
  <si>
    <t>VC0342.1</t>
  </si>
  <si>
    <t>VC0346.1</t>
  </si>
  <si>
    <t>VC0343.1</t>
  </si>
  <si>
    <t>VC0344.1</t>
  </si>
  <si>
    <t>VC0345.1</t>
  </si>
  <si>
    <t>VC0347.1</t>
  </si>
  <si>
    <t>VC0348.1</t>
  </si>
  <si>
    <t>VC0355.1</t>
  </si>
  <si>
    <t>VC0358.1 / 809743</t>
  </si>
  <si>
    <t>VC0359.1</t>
  </si>
  <si>
    <t>US Pwr Phy CAISO SP15 OffPk              Jul01           USD/MWh</t>
  </si>
  <si>
    <t>VC0362.1</t>
  </si>
  <si>
    <t>VC0366.1</t>
  </si>
  <si>
    <t>PowerJXM</t>
  </si>
  <si>
    <t>VC0370.1</t>
  </si>
  <si>
    <t>VC0371.1</t>
  </si>
  <si>
    <t>VC0372.1</t>
  </si>
  <si>
    <t>VC0375.1</t>
  </si>
  <si>
    <t>VC0378.1 / 809748</t>
  </si>
  <si>
    <t>VC0381.1</t>
  </si>
  <si>
    <t>VC0382.1 / 809750</t>
  </si>
  <si>
    <t>VC0395.1 / 809753</t>
  </si>
  <si>
    <t>VC0401.1</t>
  </si>
  <si>
    <t>VC0404.1</t>
  </si>
  <si>
    <t>VC0405.1 / 809757</t>
  </si>
  <si>
    <t>VC0415.1</t>
  </si>
  <si>
    <t>VC0416.1 / 809759</t>
  </si>
  <si>
    <t>VC0421.1 / 809761</t>
  </si>
  <si>
    <t>Amerex Natural Gas I,eting, Inc.</t>
  </si>
  <si>
    <t>SHAL1234</t>
  </si>
  <si>
    <t>VC0424.1</t>
  </si>
  <si>
    <t>VC0436.1</t>
  </si>
  <si>
    <t>VC0438.1</t>
  </si>
  <si>
    <t>VC0465.1</t>
  </si>
  <si>
    <t>VC0467.1 / 809767</t>
  </si>
  <si>
    <t>ADM48157</t>
  </si>
  <si>
    <t>VC0468.1</t>
  </si>
  <si>
    <t>VC0475.1</t>
  </si>
  <si>
    <t>VC0482.1</t>
  </si>
  <si>
    <t>VC0481.1</t>
  </si>
  <si>
    <t>VC0484.1</t>
  </si>
  <si>
    <t>VC0483.1</t>
  </si>
  <si>
    <t>VC0487.1</t>
  </si>
  <si>
    <t>VC0489.1</t>
  </si>
  <si>
    <t>VC0491.1</t>
  </si>
  <si>
    <t>Amerex Natural Gas I,</t>
  </si>
  <si>
    <t>VC0492.1</t>
  </si>
  <si>
    <t>VC0493.1 / 809771</t>
  </si>
  <si>
    <t>VC0494.1</t>
  </si>
  <si>
    <t>VC0496.1</t>
  </si>
  <si>
    <t>jwheatley1</t>
  </si>
  <si>
    <t>VC0498.1</t>
  </si>
  <si>
    <t>US Gas Basis     HSC                     Aug01           USD/MM</t>
  </si>
  <si>
    <t>VC0497.1</t>
  </si>
  <si>
    <t>VC0501.1 / 809773</t>
  </si>
  <si>
    <t>VC0502.1</t>
  </si>
  <si>
    <t>VC0511.1</t>
  </si>
  <si>
    <t>VC0525.1</t>
  </si>
  <si>
    <t>VC0526.1 / 809787</t>
  </si>
  <si>
    <t>VC0529.1</t>
  </si>
  <si>
    <t>VC0530.1</t>
  </si>
  <si>
    <t>VC0531.1</t>
  </si>
  <si>
    <t>VC0542.1</t>
  </si>
  <si>
    <t>VC0545.1</t>
  </si>
  <si>
    <t>VC0553.1</t>
  </si>
  <si>
    <t>US Gas Basis     HSC                     Sep01           USD/MM</t>
  </si>
  <si>
    <t>VC0567.1</t>
  </si>
  <si>
    <t>VC0577.1</t>
  </si>
  <si>
    <t>VC0579.1</t>
  </si>
  <si>
    <t>JEFFERYM</t>
  </si>
  <si>
    <t>VC0588.1</t>
  </si>
  <si>
    <t>VC0591.1</t>
  </si>
  <si>
    <t>VC0597.1</t>
  </si>
  <si>
    <t>US Pwr Fin Swap  PJM W IntC HE17-23 EPT  24May01         USD/MWh</t>
  </si>
  <si>
    <t>US Gas Phy Index GD/M Mich Con           Jun01           USD/MM</t>
  </si>
  <si>
    <t>VC0631.1 / 809816</t>
  </si>
  <si>
    <t>VC0639.1</t>
  </si>
  <si>
    <t>US Gas Basis     NGI Chicago             Nov01-Mar02     USD/MM</t>
  </si>
  <si>
    <t>VC0653.1</t>
  </si>
  <si>
    <t>VC0654.1</t>
  </si>
  <si>
    <t>VC0657.1</t>
  </si>
  <si>
    <t>VC0660.1</t>
  </si>
  <si>
    <t>US Gas Basis     GD/M Mich Con           Apr-Oct02       USD/MM</t>
  </si>
  <si>
    <t>VC0666.1</t>
  </si>
  <si>
    <t>VC0670.1</t>
  </si>
  <si>
    <t>VC0671.1</t>
  </si>
  <si>
    <t>US Gas Basis     GD/D TZ6NY-HHub         Jun01           USD/MM</t>
  </si>
  <si>
    <t>VC0673.1</t>
  </si>
  <si>
    <t>VC0674.1</t>
  </si>
  <si>
    <t>dfulghum</t>
  </si>
  <si>
    <t>VC0679.1</t>
  </si>
  <si>
    <t>VC0681.1</t>
  </si>
  <si>
    <t>US Gas Basis     NGPL TXOK               Jul-Oct01       USD/MM</t>
  </si>
  <si>
    <t>VC0682.1</t>
  </si>
  <si>
    <t>VC0688.1 / 809839</t>
  </si>
  <si>
    <t>VC0704.1</t>
  </si>
  <si>
    <t>VC0711.1</t>
  </si>
  <si>
    <t>VC0714.1</t>
  </si>
  <si>
    <t>US Gas Phy Index IF TRKL ELA             Jun01           USD/MM</t>
  </si>
  <si>
    <t>VC0715.1 / 809845</t>
  </si>
  <si>
    <t>VC0717.1</t>
  </si>
  <si>
    <t>VC0719.1</t>
  </si>
  <si>
    <t>US Gas Basis     NWPL RkyMtn             Oct01           USD/MM</t>
  </si>
  <si>
    <t>VC0721.1</t>
  </si>
  <si>
    <t>VC0723.1</t>
  </si>
  <si>
    <t>VC0724.1 / 809850</t>
  </si>
  <si>
    <t>VC0728.1 / 809855</t>
  </si>
  <si>
    <t>VC0739.1</t>
  </si>
  <si>
    <t>VC0740.1</t>
  </si>
  <si>
    <t>VC0743.1</t>
  </si>
  <si>
    <t>VC0765.1</t>
  </si>
  <si>
    <t>VC0767.1</t>
  </si>
  <si>
    <t>VC0778.1</t>
  </si>
  <si>
    <t>VC0788.1</t>
  </si>
  <si>
    <t>Alberta Energy Company Ltd.</t>
  </si>
  <si>
    <t>daberleaec</t>
  </si>
  <si>
    <t>VC0797.1</t>
  </si>
  <si>
    <t>VC0806.1</t>
  </si>
  <si>
    <t>VC0810.1</t>
  </si>
  <si>
    <t>VC0818.1</t>
  </si>
  <si>
    <t>VC0822.1</t>
  </si>
  <si>
    <t>Kinder Morgan, Inc.</t>
  </si>
  <si>
    <t>hotelmotel</t>
  </si>
  <si>
    <t>VC0831.1</t>
  </si>
  <si>
    <t>VC0837.1</t>
  </si>
  <si>
    <t>VC0852.1</t>
  </si>
  <si>
    <t>US Gas Daily     IF GD/D PEPL            Jun01           USD/MM</t>
  </si>
  <si>
    <t>VC0858.1</t>
  </si>
  <si>
    <t>VC0871.1</t>
  </si>
  <si>
    <t>VC0898.1</t>
  </si>
  <si>
    <t>VC0914.1</t>
  </si>
  <si>
    <t>VC0920.1</t>
  </si>
  <si>
    <t>VC0951.1</t>
  </si>
  <si>
    <t>VC0962.1</t>
  </si>
  <si>
    <t>VC0965.1</t>
  </si>
  <si>
    <t>BC Gas Utility Ltd.</t>
  </si>
  <si>
    <t>MHOPKINS</t>
  </si>
  <si>
    <t>VC0972.1</t>
  </si>
  <si>
    <t>VC0977.1</t>
  </si>
  <si>
    <t>BIGBRADLY</t>
  </si>
  <si>
    <t>VC0980.1</t>
  </si>
  <si>
    <t>VC0988.1 / 809916</t>
  </si>
  <si>
    <t>Amerex Natural Gas I,Trade</t>
  </si>
  <si>
    <t>JSCH1234</t>
  </si>
  <si>
    <t>VC0989.1</t>
  </si>
  <si>
    <t>VC0990.1</t>
  </si>
  <si>
    <t>US Gas Phy Index IF OGT                  Jun01           USD/MM</t>
  </si>
  <si>
    <t>VC0992.1 / 809919</t>
  </si>
  <si>
    <t>VC0993.1</t>
  </si>
  <si>
    <t>VC0994.1</t>
  </si>
  <si>
    <t>VC0998.1 / 809930</t>
  </si>
  <si>
    <t>US Gas Basis     TGT Z-SL                Jun01           USD/MM</t>
  </si>
  <si>
    <t>VC0999.1</t>
  </si>
  <si>
    <t>US Gas Basis     NGPL LA                 Jul-Oct01       USD/MM</t>
  </si>
  <si>
    <t>VC1096.1</t>
  </si>
  <si>
    <t>VC1097.1 / 809935</t>
  </si>
  <si>
    <t>DOUGBURNS</t>
  </si>
  <si>
    <t>VC1098.1 / 809942</t>
  </si>
  <si>
    <t>VC1099.1 / 809944</t>
  </si>
  <si>
    <t>VC1100.1</t>
  </si>
  <si>
    <t>VC1101.1 / 809946</t>
  </si>
  <si>
    <t>VC1103.1 / 809953</t>
  </si>
  <si>
    <t>US Gas Phy Index IF PEPL                 Jun01           USD/MM</t>
  </si>
  <si>
    <t>VC1104.1 / 809955</t>
  </si>
  <si>
    <t>US Gas Daily     NNG Demarc              Jun01           USD/MM</t>
  </si>
  <si>
    <t>VC1105.1</t>
  </si>
  <si>
    <t>US Gas Basis     TENN TX                 Jun01           USD/MM</t>
  </si>
  <si>
    <t>VC1106.1</t>
  </si>
  <si>
    <t>VC1109.1</t>
  </si>
  <si>
    <t>US Gas Daily     IF GD/D ANR OK          Jun01           USD/MM</t>
  </si>
  <si>
    <t>VC1110.1</t>
  </si>
  <si>
    <t>VC1112.1</t>
  </si>
  <si>
    <t>VC1113.1</t>
  </si>
  <si>
    <t>VC1117.1</t>
  </si>
  <si>
    <t>VC1137.1</t>
  </si>
  <si>
    <t>VC1145.1 / 809972</t>
  </si>
  <si>
    <t>VC1148.1 / 809974</t>
  </si>
  <si>
    <t>US Gas Phy       Transco Z6 NY           26-29May01      USD/MM</t>
  </si>
  <si>
    <t>VC1156.1 / 809978</t>
  </si>
  <si>
    <t>US Gas Phy       TETCO M3                26-29May01      USD/MM</t>
  </si>
  <si>
    <t>VC1166.1 / 809982</t>
  </si>
  <si>
    <t>VC1180.1</t>
  </si>
  <si>
    <t>VC1181.1</t>
  </si>
  <si>
    <t>DOMESTIC1</t>
  </si>
  <si>
    <t>JBULRICH</t>
  </si>
  <si>
    <t>NICOLEBR</t>
  </si>
  <si>
    <t>Equitable Energy L.L.C.</t>
  </si>
  <si>
    <t>ADM91068</t>
  </si>
  <si>
    <t>YJACKSON</t>
  </si>
  <si>
    <t>rhoughton</t>
  </si>
  <si>
    <t>EC - IM Canada BC</t>
  </si>
  <si>
    <t>ngeerds01</t>
  </si>
  <si>
    <t>CAN Gas Phy      NIT                     23May01         CAD/GJ</t>
  </si>
  <si>
    <t>US Pwr Phy Firm  Cinergy Peak            24-25May01      USD/MWh</t>
  </si>
  <si>
    <t>skilpat1</t>
  </si>
  <si>
    <t>US Gas Phy       Dom SP TT               Jun01           USD/MM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</si>
  <si>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</si>
  <si>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</si>
  <si>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</si>
  <si>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</si>
  <si>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</si>
  <si>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davidwest</t>
  </si>
  <si>
    <t>Mirant Americas Energy Marketing Canada, Ltd.</t>
  </si>
  <si>
    <t>SPENCERV</t>
  </si>
  <si>
    <t>VABLAISE</t>
  </si>
  <si>
    <t>Robbinsk</t>
  </si>
  <si>
    <t>chichan2</t>
  </si>
  <si>
    <t>johnwest</t>
  </si>
  <si>
    <t>marytuttle</t>
  </si>
  <si>
    <t>Premstar Energy Canada Ltd</t>
  </si>
  <si>
    <t>DLPECL02</t>
  </si>
  <si>
    <t>MADDENPF</t>
  </si>
  <si>
    <t>jayknobl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</si>
  <si>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</si>
  <si>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</si>
  <si>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</si>
  <si>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</si>
  <si>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</si>
  <si>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TRAVERSE99</t>
  </si>
  <si>
    <t>NORTHTRA</t>
  </si>
  <si>
    <t>US Pwr Phy Firm  TVA Peak                28May-01Jun     USD/MWh</t>
  </si>
  <si>
    <t>Firm Trading Bridgeliorp.</t>
  </si>
  <si>
    <t>CAN Power Fin Swap</t>
  </si>
  <si>
    <t>CRICHEY</t>
  </si>
  <si>
    <t>Alberta-Hourly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</si>
  <si>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</si>
  <si>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</si>
  <si>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</si>
  <si>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</si>
  <si>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</si>
  <si>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BGREENI</t>
  </si>
  <si>
    <t>ST Alberta</t>
  </si>
  <si>
    <t>bradkibbe</t>
  </si>
  <si>
    <t>PanCanadian Petroleum Limited</t>
  </si>
  <si>
    <t>E0003432</t>
  </si>
  <si>
    <t>ADM18276</t>
  </si>
  <si>
    <t>JZUFFER</t>
  </si>
  <si>
    <t>HEDGECDN</t>
  </si>
  <si>
    <t>wespower</t>
  </si>
  <si>
    <t>ADM66046</t>
  </si>
  <si>
    <t>EPMELPbp</t>
  </si>
  <si>
    <t>Mitchell Gas Services L.P.</t>
  </si>
  <si>
    <t>ADM75252</t>
  </si>
  <si>
    <t>rapini0001</t>
  </si>
  <si>
    <t>BEL Gas Phy Fwd Zee IZT Ent</t>
  </si>
  <si>
    <t>KENTLUND</t>
  </si>
  <si>
    <t>US Pwr Phy Firm  COMED Peak              24-25May01      USD/MWh</t>
  </si>
  <si>
    <t>hillblak</t>
  </si>
  <si>
    <t>US Gas Fin Opt   NYMEX        EP3.75     Jul01           USD/MM-L</t>
  </si>
  <si>
    <t>US Pwr Phy Firm  Cinergy Peak            May02           USD/MWh</t>
  </si>
  <si>
    <t>gregoryn</t>
  </si>
  <si>
    <t>ADM88678</t>
  </si>
  <si>
    <t>erdelsing</t>
  </si>
  <si>
    <t>tsamaska</t>
  </si>
  <si>
    <t>Standsse</t>
  </si>
  <si>
    <t>EPMELPgc</t>
  </si>
  <si>
    <t>johnlewis</t>
  </si>
  <si>
    <t>sarahoch</t>
  </si>
  <si>
    <t>CALLINAN</t>
  </si>
  <si>
    <t>US Pwr Phy Firm  Entergy Peak            Oct-Dec02       USD/MWh</t>
  </si>
  <si>
    <t>EPMI-Southeast</t>
  </si>
  <si>
    <t>US Gas Basis     NGI Malin               Jun01           USD/MM</t>
  </si>
  <si>
    <t>lafrance</t>
  </si>
  <si>
    <t>FBEUZELIN</t>
  </si>
  <si>
    <t>KAPLANFRED</t>
  </si>
  <si>
    <t>TROYBROE</t>
  </si>
  <si>
    <t>AEC Marketing</t>
  </si>
  <si>
    <t>Anderson Exploration</t>
  </si>
  <si>
    <t>mdelaney</t>
  </si>
  <si>
    <t>Northstar Energy</t>
  </si>
  <si>
    <t>SMITHJAY</t>
  </si>
  <si>
    <t>GREGH002</t>
  </si>
  <si>
    <t>US Gas Phy       TCO Pool                Jun01           USD/MM</t>
  </si>
  <si>
    <t>CAN Gas Phy Basis Firm East &gt;1Mo&lt;1Yr</t>
  </si>
  <si>
    <t>US Pwr Phy Firm  PALVE Peak              25-26May01      USD/MWh</t>
  </si>
  <si>
    <t>US Gas Daily     HHub                    24-31May01      USD/MM</t>
  </si>
  <si>
    <t>BRESEE00</t>
  </si>
  <si>
    <t>bhofman99</t>
  </si>
  <si>
    <t>US Gas Phy Index IF HSC ExxnKaty         Jun01           USD/MM</t>
  </si>
  <si>
    <t>ENA - IM Katy</t>
  </si>
  <si>
    <t>US Gas Daily     IF GD/D Demarc          Jun01           USD/MM</t>
  </si>
  <si>
    <t>US Gas Daily     IF GD/D Ventura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</si>
  <si>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</si>
  <si>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</si>
  <si>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</si>
  <si>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</si>
  <si>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</si>
  <si>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</si>
  <si>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</si>
  <si>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US Gas Daily     NNG Demarc              24-31May01      USD/MM</t>
  </si>
  <si>
    <t>ADM28948</t>
  </si>
  <si>
    <t>TODREHER</t>
  </si>
  <si>
    <t>US Pwr Phy CAISO SP15 Peak               Sep01           USD/MWh</t>
  </si>
  <si>
    <t>US Gas Basis     PEPL                    Jul-Oct01       USD/MM</t>
  </si>
  <si>
    <t>US Gas Fin Opt   NYMEX        EC4.2      Jun01           USD/MM-L</t>
  </si>
  <si>
    <t>JWOODALL1</t>
  </si>
  <si>
    <t>LONGERLL</t>
  </si>
  <si>
    <t>US Gas Daily     Waha                    Jun01           USD/MM</t>
  </si>
  <si>
    <t>jeffwelch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</si>
  <si>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</si>
  <si>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</si>
  <si>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</si>
  <si>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</si>
  <si>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Chevron Canada Resources</t>
  </si>
  <si>
    <t>GMOLNAR1</t>
  </si>
  <si>
    <t>rickmcconn</t>
  </si>
  <si>
    <t>kgebhard</t>
  </si>
  <si>
    <t>US HeatOil2 Swap NYMEX HO CrkSpd         Q4 2001         USD/bl/m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</si>
  <si>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</si>
  <si>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</si>
  <si>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</si>
  <si>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</si>
  <si>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</si>
  <si>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</si>
  <si>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</si>
  <si>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</si>
  <si>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</si>
  <si>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</si>
  <si>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</si>
  <si>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</si>
  <si>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</si>
  <si>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</si>
  <si>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</si>
  <si>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</si>
  <si>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</si>
  <si>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</si>
  <si>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</si>
  <si>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</si>
  <si>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</si>
  <si>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</si>
  <si>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</si>
  <si>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</si>
  <si>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</si>
  <si>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</si>
  <si>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</si>
  <si>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</si>
  <si>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</si>
  <si>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</si>
  <si>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</si>
  <si>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</si>
  <si>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</si>
  <si>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</si>
  <si>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</si>
  <si>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</si>
  <si>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</si>
  <si>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</si>
  <si>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</si>
  <si>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</si>
  <si>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</si>
  <si>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</si>
  <si>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</si>
  <si>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</si>
  <si>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</si>
  <si>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</si>
  <si>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</si>
  <si>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</si>
  <si>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</si>
  <si>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</si>
  <si>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</si>
  <si>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</si>
  <si>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</si>
  <si>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</si>
  <si>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</si>
  <si>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</si>
  <si>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</si>
  <si>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</si>
  <si>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</si>
  <si>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</si>
  <si>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</si>
  <si>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</si>
  <si>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</si>
  <si>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</si>
  <si>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</si>
  <si>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</si>
  <si>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</si>
  <si>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</si>
  <si>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</si>
  <si>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</si>
  <si>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</si>
  <si>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</si>
  <si>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</si>
  <si>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</si>
  <si>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</si>
  <si>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</si>
  <si>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</si>
  <si>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</si>
  <si>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</si>
  <si>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</si>
  <si>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</si>
  <si>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</si>
  <si>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</si>
  <si>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</si>
  <si>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</si>
  <si>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</si>
  <si>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</si>
  <si>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</si>
  <si>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</si>
  <si>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</si>
  <si>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</si>
  <si>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</si>
  <si>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</si>
  <si>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</si>
  <si>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</si>
  <si>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</si>
  <si>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</si>
  <si>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</si>
  <si>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</si>
  <si>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</si>
  <si>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</si>
  <si>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</si>
  <si>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</si>
  <si>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</si>
  <si>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</si>
  <si>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</si>
  <si>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Thousand Board Feet</t>
  </si>
  <si>
    <t>Birch Metals Company</t>
  </si>
  <si>
    <t>ADM42262</t>
  </si>
  <si>
    <t>CSOUTH</t>
  </si>
  <si>
    <t>johndarm</t>
  </si>
  <si>
    <t>CAN Gas Basis    Sumas                   Jun01           USD/MM</t>
  </si>
  <si>
    <t>INTRA-CAND-BC</t>
  </si>
  <si>
    <t>PATRICK22</t>
  </si>
  <si>
    <t>US Pwr Phy Firm  PJM-W Peak              Oct-Dec01       USD/MWh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</si>
  <si>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</si>
  <si>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</si>
  <si>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</si>
  <si>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</si>
  <si>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</si>
  <si>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</si>
  <si>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</si>
  <si>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</si>
  <si>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</si>
  <si>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</si>
  <si>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</si>
  <si>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</si>
  <si>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</si>
  <si>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</si>
  <si>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</si>
  <si>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</si>
  <si>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</si>
  <si>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</si>
  <si>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DUNC1206</t>
  </si>
  <si>
    <t>Carr Futures, Inc</t>
  </si>
  <si>
    <t>TotalFinaElf Gas and Power Limited</t>
  </si>
  <si>
    <t>kayjason</t>
  </si>
  <si>
    <t>EDF Trading Limited</t>
  </si>
  <si>
    <t>avenette</t>
  </si>
  <si>
    <t>US HeatingOil2 Fin Spread</t>
  </si>
  <si>
    <t>LMENA</t>
  </si>
  <si>
    <t>HO</t>
  </si>
  <si>
    <t>kschwartz</t>
  </si>
  <si>
    <t>    Firm-LD Peak - Cin - Jan02-Feb02</t>
  </si>
  <si>
    <t>    Firm-LD Peak - Ent - Sep01</t>
  </si>
  <si>
    <t>    Firm-LD Peak - Nepool - Custom</t>
  </si>
  <si>
    <t>    NG Firm Phys, FP - NGPL-TxOk East-GC - Next Day Gas</t>
  </si>
  <si>
    <t>    NG Firm Phys, ID, GDD - EP-Keystone - Next Day Gas</t>
  </si>
  <si>
    <t>    NG Firm Phys, ID, GDD - Panhandle - Next Day Gas</t>
  </si>
  <si>
    <t>    NG Fin, FP for LD1 - Henry - Cal 03</t>
  </si>
  <si>
    <t>Historical Volumes</t>
  </si>
  <si>
    <t>Stalford, R</t>
  </si>
  <si>
    <t>    Crude - Dubai 1st line swap - Jun01</t>
  </si>
  <si>
    <t>    Crude - Dubai 1st line swap - Jul01</t>
  </si>
  <si>
    <t>    Crude - WTI 1st line swap - Cal 02</t>
  </si>
  <si>
    <t>Q4 02</t>
  </si>
  <si>
    <t>    Fuel Oil - 180cst Sing swap - Jun01</t>
  </si>
  <si>
    <t>    Firm-LD Peak - Cin - Next Week</t>
  </si>
  <si>
    <t>    Firm-LD Peak - Comed - Jun01</t>
  </si>
  <si>
    <r>
      <t> Trade Dates:  </t>
    </r>
    <r>
      <rPr>
        <sz val="8"/>
        <color indexed="8"/>
        <rFont val="Verdana"/>
        <family val="2"/>
      </rPr>
      <t>May-24-01 thru May-24-01</t>
    </r>
  </si>
  <si>
    <t>May-24-01 09:06 GMT</t>
  </si>
  <si>
    <t>    Crude - Brent 1st line swap - Q4 01</t>
  </si>
  <si>
    <t>May-24-01 14:31 GMT</t>
  </si>
  <si>
    <t>    Crude - Brent 1st line swap - Cal 02</t>
  </si>
  <si>
    <t>May-24-01 15:46 GMT</t>
  </si>
  <si>
    <t>May-24-01 11:15 GMT</t>
  </si>
  <si>
    <t>    Crude - WTI 1st line swap - Q4 01</t>
  </si>
  <si>
    <t>May-24-01 13:41 GMT</t>
  </si>
  <si>
    <t>May-24-01 19:00 GMT</t>
  </si>
  <si>
    <t>May-24-01 08:48 GMT</t>
  </si>
  <si>
    <t>    Crude Diff - Dated/Brent 1st line swap - Q4 01</t>
  </si>
  <si>
    <t>May-24-01 10:23 GMT</t>
  </si>
  <si>
    <t>    Crude Diff - Dated/Brent 1st line swap - Q2 02</t>
  </si>
  <si>
    <t>Q2 02</t>
  </si>
  <si>
    <t>May-24-01 09:48 GMT</t>
  </si>
  <si>
    <t>May-24-01 15:13 GMT</t>
  </si>
  <si>
    <t>    Crude Diff - WTI 1st line swap/Brent 1st line swap - Q1 02</t>
  </si>
  <si>
    <t>May-24-01 15:21 GMT</t>
  </si>
  <si>
    <t>    Crude Diff - WTI 1st line swap/Brent 1st line swap - Jun01</t>
  </si>
  <si>
    <t>May-24-01 16:19 GMT</t>
  </si>
  <si>
    <t>May-24-01 10:20 GMT</t>
  </si>
  <si>
    <t>    Fuel Oil - 180cst Sing swap - Jul01</t>
  </si>
  <si>
    <t>May-24-01 09:37 GMT</t>
  </si>
  <si>
    <t>May-24-01 15:58 GMT</t>
  </si>
  <si>
    <t>May-24-01 15:54 GMT</t>
  </si>
  <si>
    <t>    Gasoil Crack - GO 1st line/Brent 1st line swap - Q2 02</t>
  </si>
  <si>
    <t>May-24-01 15:23 GMT</t>
  </si>
  <si>
    <t>    Gasoil Diff - GO NWE CIF/GO 1st line swap - Sep01</t>
  </si>
  <si>
    <t>May-24-01 15:35 GMT</t>
  </si>
  <si>
    <t>May-24-01 13:49 GMT</t>
  </si>
  <si>
    <t>    Gasoil Diff - EN590 NWE CIF/GO 1st line swap - Q1 02</t>
  </si>
  <si>
    <t>May-24-01 10:46 GMT</t>
  </si>
  <si>
    <t>May-24-01 15:04 GMT</t>
  </si>
  <si>
    <t>May-24-01 10:00 GMT</t>
  </si>
  <si>
    <t>Jet Fuel</t>
  </si>
  <si>
    <t>    Jet Fuel - Sing Kero swap - Q4 01</t>
  </si>
  <si>
    <t>May-24-01 09:19 GMT</t>
  </si>
  <si>
    <t>May-24-01 14:05 GMT</t>
  </si>
  <si>
    <t>    Jet Fuel Diff - NWE CIF Cargo/GO 1st line swap - Jul01</t>
  </si>
  <si>
    <t>May-24-01 11:08 GMT</t>
  </si>
  <si>
    <t>May-24-01 10:25 GMT</t>
  </si>
  <si>
    <t>May-24-01 10:24 GMT</t>
  </si>
  <si>
    <t>May-24-01 11:06 GMT</t>
  </si>
  <si>
    <t>    Jet Fuel Diff - NWE CIF Cargo/GO 1st line swap - Q1 02</t>
  </si>
  <si>
    <t>May-24-01 13:55 GMT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</si>
  <si>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</si>
  <si>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J - Custom</t>
  </si>
  <si>
    <t>May-24-01 11:59 GMT</t>
  </si>
  <si>
    <t>    Fin Swap-Peak - NYPOOL A - Jun01</t>
  </si>
  <si>
    <t>May-24-01 17:01 GMT</t>
  </si>
  <si>
    <t>    Fin Swap-Peak - NYPOOL G - Custom</t>
  </si>
  <si>
    <t>May-24-01 12:14 GMT</t>
  </si>
  <si>
    <t>    Fin Swap-Peak - NYPOOL G - Jun01</t>
  </si>
  <si>
    <t>May-24-01 17:08 GMT</t>
  </si>
  <si>
    <t>May-24-01 13:11 GMT</t>
  </si>
  <si>
    <t>    Firm-LD Off-Peak - SP-15 Off-Peak - Next Day Off-Peak</t>
  </si>
  <si>
    <t>May-24-01 14:04 GMT</t>
  </si>
  <si>
    <t>    Firm-LD Off-Peak - SP-15 Off-Peak - Jun01</t>
  </si>
  <si>
    <t>May-24-01 18:06 GMT</t>
  </si>
  <si>
    <t>    Firm-LD Peak - Cin - Custom</t>
  </si>
  <si>
    <t>May-24-01 19:15 GMT</t>
  </si>
  <si>
    <t>May-24-01 14:10 GMT</t>
  </si>
  <si>
    <t>May-24-01 19:02 GMT</t>
  </si>
  <si>
    <t>May-24-01 19:07 GMT</t>
  </si>
  <si>
    <t>May-24-01 14:26 GMT</t>
  </si>
  <si>
    <t>May-24-01 12:13 GMT</t>
  </si>
  <si>
    <t>May-24-01 13:52 GMT</t>
  </si>
  <si>
    <t>May-24-01 12:57 GMT</t>
  </si>
  <si>
    <t>May-24-01 17:29 GMT</t>
  </si>
  <si>
    <t>    Firm-LD Peak - Ent - Jul01-Aug01</t>
  </si>
  <si>
    <t>May-24-01 15:08 GMT</t>
  </si>
  <si>
    <t>May-24-01 17:19 GMT</t>
  </si>
  <si>
    <t>May-24-01 13:40 GMT</t>
  </si>
  <si>
    <t>May-24-01 16:39 GMT</t>
  </si>
  <si>
    <t>May-24-01 16:40 GMT</t>
  </si>
  <si>
    <t>May-24-01 19:08 GMT</t>
  </si>
  <si>
    <t>    Firm-LD Peak - Nepool - Q4 01</t>
  </si>
  <si>
    <t>May-24-01 14:17 GMT</t>
  </si>
  <si>
    <t>    Firm-LD Peak - Nepool - Q4 02</t>
  </si>
  <si>
    <t>May-24-01 15:18 GMT</t>
  </si>
  <si>
    <t>May-24-01 20:33 GMT</t>
  </si>
  <si>
    <t>May-24-01 20:50 GMT</t>
  </si>
  <si>
    <t>May-24-01 16:25 GMT</t>
  </si>
  <si>
    <t>    Firm-LD Peak - PJM-W - Aug01</t>
  </si>
  <si>
    <t>May-24-01 15:52 GMT</t>
  </si>
  <si>
    <t>May-24-01 19:29 GMT</t>
  </si>
  <si>
    <t>May-24-01 16:37 GMT</t>
  </si>
  <si>
    <t>May-24-01 13:47 GMT</t>
  </si>
  <si>
    <t>    Firm-LD Peak - PJM-W - Jun02</t>
  </si>
  <si>
    <t>May-24-01 15:27 GMT</t>
  </si>
  <si>
    <t>    Firm-LD Peak - Palo - Bal Month</t>
  </si>
  <si>
    <t>Bal Month</t>
  </si>
  <si>
    <t>May-24-01 19:23 GMT</t>
  </si>
  <si>
    <t>May-24-01 14:24 GMT</t>
  </si>
  <si>
    <t>May-24-01 16:41 GMT</t>
  </si>
  <si>
    <t>    Firm-LD Peak - TVA - Next Day</t>
  </si>
  <si>
    <t>May-24-01 13:26 GMT</t>
  </si>
  <si>
    <t>May-24-01 19:25 GMT</t>
  </si>
  <si>
    <t>    Firm-LD Peak - TVA - Sep01</t>
  </si>
  <si>
    <t>May-24-01 16:55 GMT</t>
  </si>
  <si>
    <t>May-24-01 16:43 GMT</t>
  </si>
  <si>
    <t>    Firm-LD Peak - Ercot UBU - Cal 02</t>
  </si>
  <si>
    <t>May-24-01 19:03 GMT</t>
  </si>
  <si>
    <r>
      <t> Commodity Type:  </t>
    </r>
    <r>
      <rPr>
        <sz val="8"/>
        <color indexed="8"/>
        <rFont val="Verdana"/>
        <family val="2"/>
      </rPr>
      <t xml:space="preserve"> Physical Gas Swaps/Forwards</t>
    </r>
  </si>
  <si>
    <t>May-24-01 14:03 GMT</t>
  </si>
  <si>
    <t>May-24-01 15:37 GMT</t>
  </si>
  <si>
    <t>NG Firm Phys, BS, LD1</t>
  </si>
  <si>
    <t>    NG Firm Phys, BS, LD1 - AB-NIT - Nov01-Mar02</t>
  </si>
  <si>
    <t>May-24-01 16:35 GMT</t>
  </si>
  <si>
    <t>    NG Firm Phys, BS, LD1 - Mich - Jun01</t>
  </si>
  <si>
    <t>May-24-01 20:35 GMT</t>
  </si>
  <si>
    <t>    NG Firm Phys, BS, LD1 - Tenn-5L - Jun01</t>
  </si>
  <si>
    <t>May-24-01 17:53 GMT</t>
  </si>
  <si>
    <t>    NG Firm Phys, BS, LD1 - TGT-SL - Jun01</t>
  </si>
  <si>
    <t>May-24-01 14:59 GMT</t>
  </si>
  <si>
    <t>May-24-01 13:17 GMT</t>
  </si>
  <si>
    <t>May-24-01 13:34 GMT</t>
  </si>
  <si>
    <t>May-24-01 14:22 GMT</t>
  </si>
  <si>
    <t>May-24-01 14:29 GMT</t>
  </si>
  <si>
    <t>May-24-01 15:39 GMT</t>
  </si>
  <si>
    <t>May-24-01 20:09 GMT</t>
  </si>
  <si>
    <t>May-24-01 14:20 GMT</t>
  </si>
  <si>
    <t>    NG Firm Phys, FP - EP-Keystone - Jun01</t>
  </si>
  <si>
    <t>May-24-01 18:39 GMT</t>
  </si>
  <si>
    <t>May-24-01 14:01 GMT</t>
  </si>
  <si>
    <t>May-24-01 14:02 GMT</t>
  </si>
  <si>
    <t>May-24-01 13:09 GMT</t>
  </si>
  <si>
    <t>May-24-01 15:44 GMT</t>
  </si>
  <si>
    <t>May-24-01 13:43 GMT</t>
  </si>
  <si>
    <t>May-24-01 14:12 GMT</t>
  </si>
  <si>
    <t>May-24-01 15:55 GMT</t>
  </si>
  <si>
    <t>May-24-01 13:33 GMT</t>
  </si>
  <si>
    <t>May-24-01 14:13 GMT</t>
  </si>
  <si>
    <t>    NG Firm Phys, FP - NW-Stanfield - Next Day Gas</t>
  </si>
  <si>
    <t>May-24-01 14:00 GMT</t>
  </si>
  <si>
    <t>May-24-01 14:16 GMT</t>
  </si>
  <si>
    <t>May-24-01 16:38 GMT</t>
  </si>
  <si>
    <t>May-24-01 13:56 GMT</t>
  </si>
  <si>
    <t>May-24-01 14:36 GMT</t>
  </si>
  <si>
    <t>May-24-01 14:15 GMT</t>
  </si>
  <si>
    <t>May-24-01 14:56 GMT</t>
  </si>
  <si>
    <t>May-24-01 13:59 GMT</t>
  </si>
  <si>
    <t>    NG Firm Phys, FP - TET-STX - Next Day Gas</t>
  </si>
  <si>
    <t>May-24-01 14:44 GMT</t>
  </si>
  <si>
    <t>May-24-01 14:35 GMT</t>
  </si>
  <si>
    <t>    NG Firm Phys, FP - Transco Z-6 (non-NY) - Next Day Gas</t>
  </si>
  <si>
    <t>May-24-01 13:04 GMT</t>
  </si>
  <si>
    <t>May-24-01 15:22 GMT</t>
  </si>
  <si>
    <t>May-24-01 15:31 GMT</t>
  </si>
  <si>
    <t>    NG Firm Phys, ID, GDD - ANR-SE-T - Next Day Gas</t>
  </si>
  <si>
    <t>May-24-01 13:46 GMT</t>
  </si>
  <si>
    <t>    NG Firm Phys, ID, GDD - ANR-SE-T - Bal Month Gas</t>
  </si>
  <si>
    <t>May-24-01 13:48 GMT</t>
  </si>
  <si>
    <t>May-24-01 19:11 GMT</t>
  </si>
  <si>
    <t>May-24-01 13:31 GMT</t>
  </si>
  <si>
    <t>    NG Firm Phys, ID, GDD - CG-ONSH - Jun01</t>
  </si>
  <si>
    <t>May-24-01 14:46 GMT</t>
  </si>
  <si>
    <t>    NG Firm Phys, ID, GDD - CG-ONSH - Jun01-Oct01</t>
  </si>
  <si>
    <t>May-24-01 13:58 GMT</t>
  </si>
  <si>
    <t>    NG Firm Phys, ID, GDD - EP-Keystone - Jun01</t>
  </si>
  <si>
    <t>May-24-01 14:50 GMT</t>
  </si>
  <si>
    <t>May-24-01 13:20 GMT</t>
  </si>
  <si>
    <t>    NG Firm Phys, ID, GDD - Exxon Katy - Next Day Gas</t>
  </si>
  <si>
    <t>May-24-01 13:05 GMT</t>
  </si>
  <si>
    <t>May-24-01 13:29 GMT</t>
  </si>
  <si>
    <t>May-24-01 14:21 GMT</t>
  </si>
  <si>
    <t>    NG Firm Phys, ID, GDD - Mich - Bal Month Gas</t>
  </si>
  <si>
    <t>May-24-01 12:32 GMT</t>
  </si>
  <si>
    <t>May-24-01 12:36 GMT</t>
  </si>
  <si>
    <t>    NG Firm Phys, ID, GDD - NGPL-TxOk East-GC - Jun01</t>
  </si>
  <si>
    <t>May-24-01 14:37 GMT</t>
  </si>
  <si>
    <t>May-24-01 13:45 GMT</t>
  </si>
  <si>
    <t>    NG Firm Phys, ID, GDD - Sonat-T1 - Next Day Gas</t>
  </si>
  <si>
    <t>May-24-01 13:00 GMT</t>
  </si>
  <si>
    <t>May-24-01 21:07 GMT</t>
  </si>
  <si>
    <t>    NG Firm Phys, ID, GDD - TGT-SL - Next Day Gas</t>
  </si>
  <si>
    <t>May-24-01 13:27 GMT</t>
  </si>
  <si>
    <t>May-24-01 13:01 GMT</t>
  </si>
  <si>
    <t>May-24-01 13:35 GMT</t>
  </si>
  <si>
    <t>May-24-01 12:52 GMT</t>
  </si>
  <si>
    <t>    NG Firm Phys, ID, GDD - Trunk ELA - Bal Month Gas</t>
  </si>
  <si>
    <t>May-24-01 21:17 GMT</t>
  </si>
  <si>
    <t>    NG Firm Phys, ID, GDD - Waha - Jun01</t>
  </si>
  <si>
    <t>May-24-01 17:39 GMT</t>
  </si>
  <si>
    <t>NG Firm Phys, ID, GDM</t>
  </si>
  <si>
    <t>    NG Firm Phys, ID, GDM - Mich - Jun01</t>
  </si>
  <si>
    <t>May-24-01 19:06 GMT</t>
  </si>
  <si>
    <t>    NG Firm Phys, ID, IF - ANR-SW - Jun01</t>
  </si>
  <si>
    <t>May-24-01 20:38 GMT</t>
  </si>
  <si>
    <t>    NG Firm Phys, ID, IF - CG-ML - Jun01</t>
  </si>
  <si>
    <t>May-24-01 19:57 GMT</t>
  </si>
  <si>
    <t>    NG Firm Phys, ID, IF - CG-ONSH - Nov01-Mar02</t>
  </si>
  <si>
    <t>May-24-01 17:48 GMT</t>
  </si>
  <si>
    <t>    NG Firm Phys, ID, IF - Exxon Katy - Jun01</t>
  </si>
  <si>
    <t>    NG Firm Phys, ID, IF - FGT-Z2 - Jun01</t>
  </si>
  <si>
    <t>May-24-01 21:59 GMT</t>
  </si>
  <si>
    <t>May-24-01 15:19 GMT</t>
  </si>
  <si>
    <t>    NG Firm Phys, ID, IF - NGPL-LA - Jun01-Oct01</t>
  </si>
  <si>
    <t>May-24-01 14:54 GMT</t>
  </si>
  <si>
    <t>    NG Firm Phys, ID, IF - NGPL-Mid - Jun01</t>
  </si>
  <si>
    <t>May-24-01 20:45 GMT</t>
  </si>
  <si>
    <t>    NG Firm Phys, ID, IF - NGPL-TxOk East-GC - Jun01</t>
  </si>
  <si>
    <t>May-24-01 18:34 GMT</t>
  </si>
  <si>
    <t>    NG Firm Phys, ID, IF - NNG-Demarc - Jun01</t>
  </si>
  <si>
    <t>May-24-01 17:51 GMT</t>
  </si>
  <si>
    <t>May-24-01 20:39 GMT</t>
  </si>
  <si>
    <t>    NG Firm Phys, ID, IF - Tenn-Z0 - Jun01</t>
  </si>
  <si>
    <t>May-24-01 18:08 GMT</t>
  </si>
  <si>
    <t>    NG Firm Phys, ID, IF - Tenn-5L - Jun01</t>
  </si>
  <si>
    <t>    NG Firm Phys, ID, IF - Tenn-8L - Jun01</t>
  </si>
  <si>
    <t>May-24-01 14:57 GMT</t>
  </si>
  <si>
    <t>    NG Firm Phys, ID, IF - TET WLA - Jun01</t>
  </si>
  <si>
    <t>May-24-01 19:43 GMT</t>
  </si>
  <si>
    <t>    NG Firm Phys, ID, IF - TGT-SL - Jun01</t>
  </si>
  <si>
    <t>May-24-01 18:26 GMT</t>
  </si>
  <si>
    <t>    NG Firm Phys, ID, IF - Tran 65 - Jun01</t>
  </si>
  <si>
    <t>May-24-01 20:02 GMT</t>
  </si>
  <si>
    <t>    NG Firm Phys, ID, NGI - NGPL-Nicor - Jun01</t>
  </si>
  <si>
    <t>May-24-01 19:04 GMT</t>
  </si>
  <si>
    <t>    NG Firm Phys, ID, NGI - NGPL-Nicor - Jun01-Oct01</t>
  </si>
  <si>
    <t>May-24-01 18:11 GMT</t>
  </si>
  <si>
    <r>
      <t> 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</si>
  <si>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CGPR - AB-NIT - Jul01-Oct01</t>
  </si>
  <si>
    <t>May-24-01 19:21 GMT</t>
  </si>
  <si>
    <t>    NG Fin BS, LD1 for CGPR - AB-NIT - Nov01-Mar02</t>
  </si>
  <si>
    <t>NG Fin BS, LD1 for GDM</t>
  </si>
  <si>
    <t>    NG Fin BS, LD1 for GDM - Mich - Jun01</t>
  </si>
  <si>
    <t>May-24-01 18:48 GMT</t>
  </si>
  <si>
    <t>    NG Fin BS, LD1 for IF - TCO - Jul01-Oct01</t>
  </si>
  <si>
    <t>May-24-01 18:47 GMT</t>
  </si>
  <si>
    <t>    NG Fin BS, LD1 for IF - CG-ONSH - Jun01</t>
  </si>
  <si>
    <t>May-24-01 19:12 GMT</t>
  </si>
  <si>
    <t>    NG Fin BS, LD1 for IF - CG-ONSH - Jul01-Oct01</t>
  </si>
  <si>
    <t>May-24-01 19:39 GMT</t>
  </si>
  <si>
    <t>May-24-01 16:30 GMT</t>
  </si>
  <si>
    <t>    NG Fin BS, LD1 for IF - CNG-SP - Nov01-Mar02</t>
  </si>
  <si>
    <t>May-24-01 21:09 GMT</t>
  </si>
  <si>
    <t>May-24-01 19:05 GMT</t>
  </si>
  <si>
    <t>    NG Fin BS, LD1 for IF - Henry - Nov01-Mar02</t>
  </si>
  <si>
    <t>May-24-01 14:38 GMT</t>
  </si>
  <si>
    <t>    NG Fin BS, LD1 for IF - HSC - Jun01</t>
  </si>
  <si>
    <t>May-24-01 13:54 GMT</t>
  </si>
  <si>
    <t>    NG Fin BS, LD1 for IF - HSC - Jul01</t>
  </si>
  <si>
    <t>    NG Fin BS, LD1 for IF - HSC - Aug01</t>
  </si>
  <si>
    <t>May-24-01 19:22 GMT</t>
  </si>
  <si>
    <t>    NG Fin BS, LD1 for IF - HSC - Sep01</t>
  </si>
  <si>
    <t>May-24-01 18:31 GMT</t>
  </si>
  <si>
    <t>    NG Fin BS, LD1 for IF - NGPL-Mid - Jun01</t>
  </si>
  <si>
    <t>May-24-01 13:21 GMT</t>
  </si>
  <si>
    <t>    NG Fin BS, LD1 for IF - NNG-Demarc - Jun01</t>
  </si>
  <si>
    <t>May-24-01 13:14 GMT</t>
  </si>
  <si>
    <t>May-24-01 17:30 GMT</t>
  </si>
  <si>
    <t>May-24-01 15:34 GMT</t>
  </si>
  <si>
    <t>May-24-01 18:50 GMT</t>
  </si>
  <si>
    <t>    NG Fin BS, LD1 for IF - Sonat-T1 - Jun01</t>
  </si>
  <si>
    <t>May-24-01 21:02 GMT</t>
  </si>
  <si>
    <t>May-24-01 14:19 GMT</t>
  </si>
  <si>
    <t>May-24-01 19:18 GMT</t>
  </si>
  <si>
    <t>    NG Fin BS, LD1 for IF - TET M3 - Nov01-Mar02</t>
  </si>
  <si>
    <t>May-24-01 21:46 GMT</t>
  </si>
  <si>
    <t>    NG Fin BS, LD1 for IF - TET M3 - Apr02-Oct02</t>
  </si>
  <si>
    <t>May-24-01 18:49 GMT</t>
  </si>
  <si>
    <t>    NG Fin BS, LD1 for IF - TGT-SL - Jun01</t>
  </si>
  <si>
    <t>    NG Fin BS, LD1 for IF - TGT-SL - Nov01-Mar02</t>
  </si>
  <si>
    <t>May-24-01 12:47 GMT</t>
  </si>
  <si>
    <t>    NG Fin BS, LD1 for IF - Tran 65 - Nov01-Mar02</t>
  </si>
  <si>
    <t>    NG Fin BS, LD1 for IF - Transco Z6 (NY) - Aug01</t>
  </si>
  <si>
    <t>May-24-01 18:04 GMT</t>
  </si>
  <si>
    <t>    NG Fin BS, LD1 for IF - Waha - Jun01-Oct01</t>
  </si>
  <si>
    <t>May-24-01 17:26 GMT</t>
  </si>
  <si>
    <t>May-24-01 14:08 GMT</t>
  </si>
  <si>
    <t>May-24-01 17:17 GMT</t>
  </si>
  <si>
    <t>May-24-01 15:09 GMT</t>
  </si>
  <si>
    <t>May-24-01 13:32 GMT</t>
  </si>
  <si>
    <t>May-24-01 20:17 GMT</t>
  </si>
  <si>
    <t>NG Fin Sw Swap, GDM for GDD</t>
  </si>
  <si>
    <t>    NG Fin Sw Swap, GDM for GDD - Mich - Jun01</t>
  </si>
  <si>
    <t>May-24-01 20:11 GMT</t>
  </si>
  <si>
    <t>    NG Fin Sw Swap, IF for GDD - NGPL-LA - Jun01</t>
  </si>
  <si>
    <t>May-24-01 20:49 GMT</t>
  </si>
  <si>
    <t>    NG Fin Sw Swap, IF for GDD - NNG-Demarc - Jun01</t>
  </si>
  <si>
    <t>May-24-01 15:49 GMT</t>
  </si>
  <si>
    <t>May-24-01 21:08 GMT</t>
  </si>
  <si>
    <t>May-24-01 21:04 GMT</t>
  </si>
  <si>
    <t>May-24-01 20:58 GMT</t>
  </si>
  <si>
    <t>    NG Fin, FP for LD1 - Henry - Dec01</t>
  </si>
  <si>
    <t>May-24-01 21:00 GMT</t>
  </si>
  <si>
    <t>May-24-01 20:55 GMT</t>
  </si>
  <si>
    <t> Trade Dates:  May-24-01 thru May-24-01</t>
  </si>
  <si>
    <t>TET ELA</t>
  </si>
  <si>
    <t>Goodell, S</t>
  </si>
  <si>
    <t>Chicago</t>
  </si>
  <si>
    <t>Nov-01-01</t>
  </si>
  <si>
    <t>Dec-31-02</t>
  </si>
  <si>
    <t>Transco Z6 (NY)</t>
  </si>
  <si>
    <t>Mckay, B</t>
  </si>
  <si>
    <t>El Paso Merchant Energy L.P.</t>
  </si>
  <si>
    <t>Duke Energy Trading and Marketing LLC</t>
  </si>
  <si>
    <t>Mich</t>
  </si>
  <si>
    <t>CNG-SP</t>
  </si>
  <si>
    <t>BP Amoco Corporation</t>
  </si>
  <si>
    <t>May-24-01  Deals</t>
  </si>
  <si>
    <t>May-27-01</t>
  </si>
  <si>
    <t>May-28-01</t>
  </si>
  <si>
    <t>TVA</t>
  </si>
  <si>
    <t>Carson, M</t>
  </si>
  <si>
    <t>SP-15 Off-Peak</t>
  </si>
  <si>
    <t>DYNJPEP</t>
  </si>
  <si>
    <t>pwr.East Power</t>
  </si>
  <si>
    <t>pwr.asterisk</t>
  </si>
  <si>
    <t>pwr.Financial Swap</t>
  </si>
  <si>
    <t>pwr.New York Zone G</t>
  </si>
  <si>
    <t>pwr.financial swap</t>
  </si>
  <si>
    <t>pwr.NY Zone G</t>
  </si>
  <si>
    <t>pwr.East Coast Spot Power</t>
  </si>
  <si>
    <t>HE8-23EPT</t>
  </si>
  <si>
    <t>08:22 A.M.</t>
  </si>
  <si>
    <t>08:27 A.M.</t>
  </si>
  <si>
    <t>09:37 A.M.</t>
  </si>
  <si>
    <t>ng.ANR Southwest</t>
  </si>
  <si>
    <t>07:54 A.M.</t>
  </si>
  <si>
    <t>09:28 A.M.</t>
  </si>
  <si>
    <t>08:16 A.M.</t>
  </si>
  <si>
    <t>08:32 A.M.</t>
  </si>
  <si>
    <t>09:53 A.M.</t>
  </si>
  <si>
    <t>ng.Northern Natural Demarc</t>
  </si>
  <si>
    <t>08:56 A.M.</t>
  </si>
  <si>
    <t>07:51 A.M.</t>
  </si>
  <si>
    <t>08:28 A.M.</t>
  </si>
  <si>
    <t>ENRON POWER MARKETING, IN</t>
  </si>
  <si>
    <t>DYNAPYA</t>
  </si>
  <si>
    <t>pwr.Ercot</t>
  </si>
  <si>
    <t>pwr.Jan-Feb 02</t>
  </si>
  <si>
    <t>10:56 A.M.</t>
  </si>
  <si>
    <t>DYNRABE</t>
  </si>
  <si>
    <t>pwr.NONFIRM</t>
  </si>
  <si>
    <t>pwr.IP/TVA</t>
  </si>
  <si>
    <t>pwr.Hourly Power</t>
  </si>
  <si>
    <t>HE 15 CPT</t>
  </si>
  <si>
    <t>01:04 P.M.</t>
  </si>
  <si>
    <t>DYNBTAM</t>
  </si>
  <si>
    <t>pwr.TVA</t>
  </si>
  <si>
    <t>pwr.June01</t>
  </si>
  <si>
    <t>11:52 A.M.</t>
  </si>
  <si>
    <t>DYNSMCGI</t>
  </si>
  <si>
    <t>07:38 A.M.</t>
  </si>
  <si>
    <t>08:12 A.M.</t>
  </si>
  <si>
    <t>ENRON GAS LIQUIDS INC</t>
  </si>
  <si>
    <t>DYNDDEL</t>
  </si>
  <si>
    <t>ngl.propane</t>
  </si>
  <si>
    <t>ngl.N/A</t>
  </si>
  <si>
    <t>ngl.Physical</t>
  </si>
  <si>
    <t>ngl.Mont Belvieu, Dynegy</t>
  </si>
  <si>
    <t>ngl.Fixed</t>
  </si>
  <si>
    <t>ngl.May 2001</t>
  </si>
  <si>
    <t>ngl.As Directed</t>
  </si>
  <si>
    <t>09:30 A.M.</t>
  </si>
  <si>
    <t>DYNVMCC</t>
  </si>
  <si>
    <t>ngl.Mont Belvieu, TET</t>
  </si>
  <si>
    <t>01:13 P.M.</t>
  </si>
  <si>
    <t>Sumitomo Corp.</t>
  </si>
  <si>
    <t>SUMFAKAS</t>
  </si>
  <si>
    <t>caseygary</t>
  </si>
  <si>
    <t>Anglojam Investments Limited</t>
  </si>
  <si>
    <t>CHARLIE1</t>
  </si>
  <si>
    <t>SG Jet-GO Rgrde</t>
  </si>
  <si>
    <t>SG Jet-GO Rgrde  Platts                  Jun01           USD/bbl</t>
  </si>
  <si>
    <t>andurandp</t>
  </si>
  <si>
    <t>HWONG</t>
  </si>
  <si>
    <t>Singapore - Kerosene</t>
  </si>
  <si>
    <t>aarongiles</t>
  </si>
  <si>
    <t>DSTHOMAS1</t>
  </si>
  <si>
    <t>Engelhard International Limited</t>
  </si>
  <si>
    <t>ADM62411</t>
  </si>
  <si>
    <t>baileyap</t>
  </si>
  <si>
    <t>atkinsjs</t>
  </si>
  <si>
    <t>MLEONARD</t>
  </si>
  <si>
    <t>Hydro Aluminium AS</t>
  </si>
  <si>
    <t>ADM73800</t>
  </si>
  <si>
    <t>UK Gas Phy       NBP                     25May01         p/th</t>
  </si>
  <si>
    <t>TOMEARL1</t>
  </si>
  <si>
    <t>UK Pwr Phy       445 Trans Inc BASE      Sep01           GBP/MWh</t>
  </si>
  <si>
    <t>stevemason</t>
  </si>
  <si>
    <t>ETA44556</t>
  </si>
  <si>
    <t>DTD Brent vs.    IPE Frontline           Q4 2001         USD/bbl</t>
  </si>
  <si>
    <t>VB7615.1</t>
  </si>
  <si>
    <t>brotherton</t>
  </si>
  <si>
    <t>greenben</t>
  </si>
  <si>
    <t>Elf Trading SA</t>
  </si>
  <si>
    <t>4matheron</t>
  </si>
  <si>
    <t>BEL Gas Phy      ZEE HUB                 29May01-01Jun01 p/th</t>
  </si>
  <si>
    <t>tommacal</t>
  </si>
  <si>
    <t>UK Gas Phy       NBP                     26-31May01      p/th</t>
  </si>
  <si>
    <t>SATNAMBA</t>
  </si>
  <si>
    <t>tlavin3242</t>
  </si>
  <si>
    <t>bengreen</t>
  </si>
  <si>
    <t>DTD Brent vs.    IPE Frontline           Q2 2002         USD/bbl</t>
  </si>
  <si>
    <t>VB7633.1</t>
  </si>
  <si>
    <t>Gasoil MOM Diff</t>
  </si>
  <si>
    <t>Gasoil MOM Diff  Platts                  28May-01Jun     USD/mt</t>
  </si>
  <si>
    <t xml:space="preserve"> VB7732</t>
  </si>
  <si>
    <t>VB7767</t>
  </si>
  <si>
    <t>VB7770</t>
  </si>
  <si>
    <t>VB7772</t>
  </si>
  <si>
    <t>VB7784</t>
  </si>
  <si>
    <t>BEL Gas Phy      ZEE IZT ENT             25May01         p/th</t>
  </si>
  <si>
    <t>DAVIDWALK</t>
  </si>
  <si>
    <t>VB7817</t>
  </si>
  <si>
    <t>VB7823</t>
  </si>
  <si>
    <t>VB7640.1</t>
  </si>
  <si>
    <t>VB7641.1</t>
  </si>
  <si>
    <t>VB7643.1</t>
  </si>
  <si>
    <t>VB7645.1</t>
  </si>
  <si>
    <t>VB7647.1</t>
  </si>
  <si>
    <t>VB7649.1</t>
  </si>
  <si>
    <t>VB7651.1</t>
  </si>
  <si>
    <t>VB7652.1</t>
  </si>
  <si>
    <t>jackmanp</t>
  </si>
  <si>
    <t>TRD01016</t>
  </si>
  <si>
    <t>ALANZIEPE</t>
  </si>
  <si>
    <t>US Pwr Fin Swap  PJM W IntC HE09-23 EPT  24May01         USD/MWh</t>
  </si>
  <si>
    <t>BIRDWELL</t>
  </si>
  <si>
    <t>Zinc LME Reg.    Contract                18Jul01         USD/mt-L</t>
  </si>
  <si>
    <t>jimboland</t>
  </si>
  <si>
    <t>GRAMS001</t>
  </si>
  <si>
    <t>VB7675.1</t>
  </si>
  <si>
    <t>Euromin SA</t>
  </si>
  <si>
    <t>ADM88806</t>
  </si>
  <si>
    <t>US Pwr Fin Swap  ISO NY Z-G Peak         04-08Jun01      USD/MWh</t>
  </si>
  <si>
    <t>TODJANIA</t>
  </si>
  <si>
    <t>VB7678.1</t>
  </si>
  <si>
    <t>VB7679.1</t>
  </si>
  <si>
    <t>US Pwr Phy Firm  Entergy Peak            25May01         USD/MWh</t>
  </si>
  <si>
    <t>FEEMSTER</t>
  </si>
  <si>
    <t>US Pwr Phy Firm  NEPOOL Peak             01Jun01         USD/MWh</t>
  </si>
  <si>
    <t>US Pwr Phy Firm  NEPOOL Peak             04-08Jun01      USD/MWh</t>
  </si>
  <si>
    <t>VB7681.1</t>
  </si>
  <si>
    <t>VB7682.1</t>
  </si>
  <si>
    <t>US Pwr Phy Firm  PJM-W Peak              May02           USD/MWh</t>
  </si>
  <si>
    <t>JIMMCCABE1</t>
  </si>
  <si>
    <t>johnboring</t>
  </si>
  <si>
    <t>Mikepavo</t>
  </si>
  <si>
    <t>US Pwr Phy Firm  Cinergy Peak            25May01         USD/MWh</t>
  </si>
  <si>
    <t>ADM83161</t>
  </si>
  <si>
    <t>VB7686.1</t>
  </si>
  <si>
    <t>VB7687.1</t>
  </si>
  <si>
    <t>VB7688.1</t>
  </si>
  <si>
    <t>VB7689.1</t>
  </si>
  <si>
    <t>VB7691.1</t>
  </si>
  <si>
    <t>VB7692.1</t>
  </si>
  <si>
    <t>VB7694.1</t>
  </si>
  <si>
    <t>PPL EnergyPlus, LLC</t>
  </si>
  <si>
    <t>pplhourly3</t>
  </si>
  <si>
    <t>apizzut1</t>
  </si>
  <si>
    <t>VB7697.1</t>
  </si>
  <si>
    <t>VB7698.1</t>
  </si>
  <si>
    <t>VB7700.1</t>
  </si>
  <si>
    <t>toddbrown</t>
  </si>
  <si>
    <t>VB7704.1</t>
  </si>
  <si>
    <t>VB7708.1</t>
  </si>
  <si>
    <t>VB7709.1</t>
  </si>
  <si>
    <t>VB7712.1</t>
  </si>
  <si>
    <t>US Pwr Phy Firm  COMED Off-Peak          25May01         USD/MWh</t>
  </si>
  <si>
    <t>US Pwr Fin Swap  ISO NY Z-G Peak         01Jun01         USD/MWh</t>
  </si>
  <si>
    <t>VB7714.1</t>
  </si>
  <si>
    <t>US Pwr Phy Firm  PJM-W Peak              Jun02           USD/MWh</t>
  </si>
  <si>
    <t>briangrant</t>
  </si>
  <si>
    <t>US Pwr Phy Firm  Cinergy OffPk           25May01         USD/MWh</t>
  </si>
  <si>
    <t>herbpetr</t>
  </si>
  <si>
    <t>VB7715.1</t>
  </si>
  <si>
    <t>VB7716.1</t>
  </si>
  <si>
    <t>US Pwr Phy Firm  PJM-W Peak              Mar-Apr02       USD/MWh</t>
  </si>
  <si>
    <t>US Pwr Phy Firm  PJM-W Peak              Jul-Aug02       USD/MWh</t>
  </si>
  <si>
    <t>aepsvc128</t>
  </si>
  <si>
    <t>US Pwr Phy Firm  SOCO Peak               Oct-Dec02       USD/MWh</t>
  </si>
  <si>
    <t>US Pwr Phy Firm  SOCO Peak               Jan-Dec02       USD/MWh</t>
  </si>
  <si>
    <t>US Pwr Phy Firm  SOCO Peak               Jan-Dec03       USD/MWh</t>
  </si>
  <si>
    <t>US Pwr Phy Firm  SOCO Peak               Sep02           USD/MWh</t>
  </si>
  <si>
    <t>US Pwr Phy Firm  SOCO Peak               May02           USD/MWh</t>
  </si>
  <si>
    <t>joe12345</t>
  </si>
  <si>
    <t>US Pwr Phy Firm  Entergy Peak            28May-01Jun     USD/MWh</t>
  </si>
  <si>
    <t>US Pwr Fin Swap  ISO NY Z-A Peak         01Jun01         USD/MWh</t>
  </si>
  <si>
    <t>VB7719.1</t>
  </si>
  <si>
    <t>US Pwr Phy Unp B ERCOT Peak              25May01         USD/MWh</t>
  </si>
  <si>
    <t>SHEPPAR1</t>
  </si>
  <si>
    <t>VB7721.1</t>
  </si>
  <si>
    <t>VB7724.1</t>
  </si>
  <si>
    <t>VB7725.1</t>
  </si>
  <si>
    <t>VB7726.1</t>
  </si>
  <si>
    <t>US Pwr Phy Firm  Entergy Peak            Jan-Dec03       USD/MWh</t>
  </si>
  <si>
    <t>DAVIDBLACK</t>
  </si>
  <si>
    <t>VB7729.1</t>
  </si>
  <si>
    <t>VB7730.1</t>
  </si>
  <si>
    <t>VB7731.1</t>
  </si>
  <si>
    <t>US Pwr Fin Swap  PJM W IntC HE10-23 EPT  24May01         USD/MWh</t>
  </si>
  <si>
    <t>pplhourly1</t>
  </si>
  <si>
    <t>wolfstev</t>
  </si>
  <si>
    <t>VB7733.1</t>
  </si>
  <si>
    <t>VB7735.1</t>
  </si>
  <si>
    <t>US Gas Phy       NGPL NICOR              25May01         USD/MM</t>
  </si>
  <si>
    <t>VB7736.1</t>
  </si>
  <si>
    <t>US Gas Phy       NGPL LA Pool            25May01         USD/MM</t>
  </si>
  <si>
    <t>US Gas Phy       NGPL STX                25May01         USD/MM</t>
  </si>
  <si>
    <t>VB7738.1</t>
  </si>
  <si>
    <t>VB7740.1</t>
  </si>
  <si>
    <t>DAVEMORGAN</t>
  </si>
  <si>
    <t>US Pwr Phy Firm  PJM-W Peak              Jul-Aug01       USD/MWh</t>
  </si>
  <si>
    <t>US Gas Phy       Trunkline WLA           25May01         USD/MM</t>
  </si>
  <si>
    <t>VB7744.1</t>
  </si>
  <si>
    <t>VB7745.1</t>
  </si>
  <si>
    <t>CAN Gas Phy      Dawn                    25May01         USD/MM</t>
  </si>
  <si>
    <t>VB7747.1</t>
  </si>
  <si>
    <t>VB7748.1</t>
  </si>
  <si>
    <t>US Pwr Phy Firm  Entergy Peak            Jan-Dec02       USD/MWh</t>
  </si>
  <si>
    <t>VB7749.1</t>
  </si>
  <si>
    <t>VB7752.1</t>
  </si>
  <si>
    <t>US Gas Phy       NNG Ventura             25May01         USD/MM</t>
  </si>
  <si>
    <t>US Gas Phy       NNG Demarc              25May01         USD/MM</t>
  </si>
  <si>
    <t>bkeefer001</t>
  </si>
  <si>
    <t>flight123</t>
  </si>
  <si>
    <t>US Gas Phy       ANR SW Pool             25May01         USD/MM</t>
  </si>
  <si>
    <t>US Gas Phy       PEPL Pool               25May01         USD/MM</t>
  </si>
  <si>
    <t>US Pwr Phy Firm  SOCO Peak               Jan-Feb02       USD/MWh</t>
  </si>
  <si>
    <t>US Pwr Phy Firm  SOCO Peak               Mar-Apr02       USD/MWh</t>
  </si>
  <si>
    <t>US Gas Phy       Trunkline ELA           25May01         USD/MM</t>
  </si>
  <si>
    <t>Gerald Metals Inc.</t>
  </si>
  <si>
    <t>GLOVERJOHN</t>
  </si>
  <si>
    <t>VB7758.1 / 806856</t>
  </si>
  <si>
    <t>VB7760.1</t>
  </si>
  <si>
    <t>US Pwr Phy Firm  SOCO Peak               Oct-Dec01       USD/MWh</t>
  </si>
  <si>
    <t>US Gas Phy       NGPL Midcont            25May01         USD/MM</t>
  </si>
  <si>
    <t>VB7761.1</t>
  </si>
  <si>
    <t>VB7762.1</t>
  </si>
  <si>
    <t>pmarable</t>
  </si>
  <si>
    <t>VB7766.1</t>
  </si>
  <si>
    <t>VB7768.1</t>
  </si>
  <si>
    <t>US Gas Phy       Transco Z6 NY           25May01         USD/MM</t>
  </si>
  <si>
    <t>US Gas Phy       APC/ANR WillCo          25May01         USD/MM</t>
  </si>
  <si>
    <t>VB7771.1</t>
  </si>
  <si>
    <t>US Gas Phy       Mich Con                25May01         USD/MM</t>
  </si>
  <si>
    <t>VB7774.1</t>
  </si>
  <si>
    <t>VB7775.1</t>
  </si>
  <si>
    <t>US Gas Phy       Consumers Pwr           25May01         USD/MM</t>
  </si>
  <si>
    <t>VB7776.1</t>
  </si>
  <si>
    <t>TMVTMD02</t>
  </si>
  <si>
    <t>VB7777.1</t>
  </si>
  <si>
    <t>US Pwr Phy Firm  Entergy Peak            Jul-Aug01       USD/MWh</t>
  </si>
  <si>
    <t>US Gas Phy       NBPL/Nicor              25May01         USD/MM</t>
  </si>
  <si>
    <t>US Gas Phy       ANR SE Trans            25May01         USD/MM</t>
  </si>
  <si>
    <t>VB7783.1</t>
  </si>
  <si>
    <t>VB7786.1</t>
  </si>
  <si>
    <t>VB7785.1</t>
  </si>
  <si>
    <t>VB7789.1</t>
  </si>
  <si>
    <t>VB7795.1</t>
  </si>
  <si>
    <t>VB7797.1</t>
  </si>
  <si>
    <t>US Gas Phy       TETCO M3                25May01         USD/MM</t>
  </si>
  <si>
    <t>VB7798.1</t>
  </si>
  <si>
    <t>US Gas Phy Index IF NGPL TXOK GC         Jun01           USD/MM</t>
  </si>
  <si>
    <t>VB7799.1 / 806966</t>
  </si>
  <si>
    <t>VB7801.1</t>
  </si>
  <si>
    <t>VB7803.1</t>
  </si>
  <si>
    <t>VB7802.1</t>
  </si>
  <si>
    <t>VB7804.1</t>
  </si>
  <si>
    <t>US Gas Phy       ANR SE Gath             25May01         USD/MM</t>
  </si>
  <si>
    <t>VB7805.1</t>
  </si>
  <si>
    <t>VB7807.1</t>
  </si>
  <si>
    <t>VB7808.1</t>
  </si>
  <si>
    <t>US Gas Phy       TranscoZ6NNY            25May01         USD/MM</t>
  </si>
  <si>
    <t>US Gas Phy       EPNG Keystone           25May01         USD/MM</t>
  </si>
  <si>
    <t>VB7809.1</t>
  </si>
  <si>
    <t>VB7810.1</t>
  </si>
  <si>
    <t>btamplen</t>
  </si>
  <si>
    <t>VB7813.1</t>
  </si>
  <si>
    <t>US Gas Phy       Opal                    25May01         USD/MM</t>
  </si>
  <si>
    <t>VB7814.1</t>
  </si>
  <si>
    <t>VB7815.1</t>
  </si>
  <si>
    <t>VB7816.1</t>
  </si>
  <si>
    <t>VB7818.1</t>
  </si>
  <si>
    <t>US Gas Phy       EPNG SoCal Topk         25May01         USD/MM</t>
  </si>
  <si>
    <t>VB7819.1</t>
  </si>
  <si>
    <t>VB7820.1</t>
  </si>
  <si>
    <t>US Gas Phy       SoCal EHR               25May01         USD/MM</t>
  </si>
  <si>
    <t>MRBECKNER</t>
  </si>
  <si>
    <t>meredith</t>
  </si>
  <si>
    <t>US Gas Phy       Exxon Katy              25May01         USD/MM</t>
  </si>
  <si>
    <t>JOHNBOYLE</t>
  </si>
  <si>
    <t>US Gas Phy       PGT Malin               25May01         USD/MM</t>
  </si>
  <si>
    <t>US Gas Phy       PG&amp;E CtyGte             25May01         USD/MM</t>
  </si>
  <si>
    <t>CAN Gas Phy      Parkway                 25May01         USD/MM</t>
  </si>
  <si>
    <t>US Pwr Phy Unp B ERCOT Peak              Oct-Dec01       USD/MWh</t>
  </si>
  <si>
    <t>VB7825.1</t>
  </si>
  <si>
    <t>VB7826.1</t>
  </si>
  <si>
    <t>US Gas Phy       NGPL TxOkGCPool         25May01         USD/MM</t>
  </si>
  <si>
    <t>NUITBOHREN</t>
  </si>
  <si>
    <t>VB7830.1</t>
  </si>
  <si>
    <t>US Gas Phy       WIC                     25May01         USD/MM</t>
  </si>
  <si>
    <t>VB7831.1</t>
  </si>
  <si>
    <t>US Gas Daily     Transco Z6 NY           Jun01           USD/MM</t>
  </si>
  <si>
    <t>VB7832.1</t>
  </si>
  <si>
    <t>VB7834.1</t>
  </si>
  <si>
    <t>VB7835.1</t>
  </si>
  <si>
    <t>VB7836.1</t>
  </si>
  <si>
    <t>VB7837.1</t>
  </si>
  <si>
    <t>US Pwr Phy Firm  PALVE OffPk             27-28May01      USD/MWh</t>
  </si>
  <si>
    <t>VB7838.1</t>
  </si>
  <si>
    <t>VB7839.1</t>
  </si>
  <si>
    <t>US Gas Phy       TETCO WLA               25May01         USD/MM</t>
  </si>
  <si>
    <t>US Pwr Phy CAISO SP15 OffPk              27-28May01      USD/MWh</t>
  </si>
  <si>
    <t>City of Redding</t>
  </si>
  <si>
    <t>US Pwr Phy CAISO NP15 OffPk              27-28May01      USD/MWh</t>
  </si>
  <si>
    <t>PEON1959</t>
  </si>
  <si>
    <t>VB7845.1</t>
  </si>
  <si>
    <t>VB7847.1</t>
  </si>
  <si>
    <t>VB7848.1</t>
  </si>
  <si>
    <t>US Pwr Phy Firm  Mid-C OffPk             27-28May01      USD/MWh</t>
  </si>
  <si>
    <t>SCJ09120</t>
  </si>
  <si>
    <t>US Gas Phy       FGT Z2                  25May01         USD/MM</t>
  </si>
  <si>
    <t>US Gas Phy       Cheyenne Hub            25May01         USD/MM</t>
  </si>
  <si>
    <t>TMVMLP01</t>
  </si>
  <si>
    <t>VB7851.1</t>
  </si>
  <si>
    <t>VB7853.1</t>
  </si>
  <si>
    <t>VB7852.1</t>
  </si>
  <si>
    <t>US Pwr Phy Firm  COB N/S OffPk           27-28May01      USD/MWh</t>
  </si>
  <si>
    <t>VB7856.1</t>
  </si>
  <si>
    <t>NUIMCCABE</t>
  </si>
  <si>
    <t>VB7858.1</t>
  </si>
  <si>
    <t>VB7860.1</t>
  </si>
  <si>
    <t>VB7859.1</t>
  </si>
  <si>
    <t>US Pwr Phy Firm  PJM-W Peak              Sep02           USD/MWh</t>
  </si>
  <si>
    <t>US Pwr Phy Firm  Cinergy Peak            Mar-Apr02       USD/MWh</t>
  </si>
  <si>
    <t>knuppway</t>
  </si>
  <si>
    <t>VB7861.1</t>
  </si>
  <si>
    <t>US Gas Phy       PG&amp;E Topock             25May01         USD/MM</t>
  </si>
  <si>
    <t>VB7862.1</t>
  </si>
  <si>
    <t>VB7864.1</t>
  </si>
  <si>
    <t>US Gas Phy       EP Blanco Avg           25May01         USD/MM</t>
  </si>
  <si>
    <t>VB7866.1</t>
  </si>
  <si>
    <t>POWEREX5</t>
  </si>
  <si>
    <t>LEDBETTER</t>
  </si>
  <si>
    <t>US Gas Phy       CIG Mainline            25May01         USD/MM</t>
  </si>
  <si>
    <t>timriordan</t>
  </si>
  <si>
    <t>harriganw</t>
  </si>
  <si>
    <t>VB7870.1</t>
  </si>
  <si>
    <t>georgerada</t>
  </si>
  <si>
    <t>coraljet1</t>
  </si>
  <si>
    <t>VB7871.1</t>
  </si>
  <si>
    <t>VB7872.1 / 807147</t>
  </si>
  <si>
    <t>HALLIREG</t>
  </si>
  <si>
    <t>VB7873.1</t>
  </si>
  <si>
    <t>VB7874.1</t>
  </si>
  <si>
    <t>US Gas Phy       TGT Z-SL                25May01         USD/MM</t>
  </si>
  <si>
    <t>VB7877.1</t>
  </si>
  <si>
    <t>VB7879.1</t>
  </si>
  <si>
    <t>CAN Gas Phy      Iroquois, TCPL          25May01         USD/MM</t>
  </si>
  <si>
    <t>VB7880.1 / 807176</t>
  </si>
  <si>
    <t>US Pwr Phy Firm  PALVE Peak              Oct-Dec02       USD/MWh</t>
  </si>
  <si>
    <t>US Pwr Phy CAISO NP15 OffPk odd-lot      27-28May01      USD/MWh</t>
  </si>
  <si>
    <t>US Gas Basis     Transco Z6 NY           Oct01           USD/MM</t>
  </si>
  <si>
    <t>VB7882.1</t>
  </si>
  <si>
    <t>VB7884.1 / 807194</t>
  </si>
  <si>
    <t>VB7885.1</t>
  </si>
  <si>
    <t>VB7886.1</t>
  </si>
  <si>
    <t>WRUSSELL</t>
  </si>
  <si>
    <t>US Pwr Phy CAISO SP15 OffPk odd-lot      27-28May01      USD/MWh</t>
  </si>
  <si>
    <t>VB7890.1</t>
  </si>
  <si>
    <t>VB7891.1</t>
  </si>
  <si>
    <t>US Gas Phy       Chi Peoples             25May01         USD/MM</t>
  </si>
  <si>
    <t>VB7892.1 / 807223</t>
  </si>
  <si>
    <t>VB7896.1</t>
  </si>
  <si>
    <t>VB7898.1</t>
  </si>
  <si>
    <t>VB7899.1</t>
  </si>
  <si>
    <t>VB7903.1</t>
  </si>
  <si>
    <t>MARKOTTE</t>
  </si>
  <si>
    <t>VB7947.1 / 807248</t>
  </si>
  <si>
    <t>VB7950.1 / 807250</t>
  </si>
  <si>
    <t>diclementi</t>
  </si>
  <si>
    <t>US Gas Basis     Waha                    Jun-Oct01       USD/MM</t>
  </si>
  <si>
    <t>VB7961.1</t>
  </si>
  <si>
    <t>VB7962.1</t>
  </si>
  <si>
    <t>VB7963.1</t>
  </si>
  <si>
    <t>avgallo51</t>
  </si>
  <si>
    <t>EPMELPrj</t>
  </si>
  <si>
    <t>US Gas Daily     IF GD/D Reliant         Jun01           USD/MM</t>
  </si>
  <si>
    <t>ddunnavant</t>
  </si>
  <si>
    <t>VB7966.1</t>
  </si>
  <si>
    <t>VB7967.1</t>
  </si>
  <si>
    <t>VB7968.1</t>
  </si>
  <si>
    <t>VB7969.1</t>
  </si>
  <si>
    <t>VB7970.1</t>
  </si>
  <si>
    <t>VB7972.1</t>
  </si>
  <si>
    <t>VB7971.1</t>
  </si>
  <si>
    <t>VB7973.1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</si>
  <si>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</si>
  <si>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</si>
  <si>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</si>
  <si>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</si>
  <si>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</si>
  <si>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</si>
  <si>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</si>
  <si>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</si>
  <si>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</si>
  <si>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</si>
  <si>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</si>
  <si>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</si>
  <si>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</si>
  <si>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</si>
  <si>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</si>
  <si>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</si>
  <si>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</si>
  <si>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</si>
  <si>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</si>
  <si>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</si>
  <si>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</si>
  <si>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</si>
  <si>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</si>
  <si>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</si>
  <si>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</si>
  <si>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</si>
  <si>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</si>
  <si>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</si>
  <si>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</si>
  <si>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</si>
  <si>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</si>
  <si>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</si>
  <si>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</si>
  <si>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</si>
  <si>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</si>
  <si>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</si>
  <si>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</si>
  <si>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</si>
  <si>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</si>
  <si>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</si>
  <si>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</si>
  <si>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</si>
  <si>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</si>
  <si>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</si>
  <si>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</si>
  <si>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</si>
  <si>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</si>
  <si>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</si>
  <si>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</si>
  <si>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</si>
  <si>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</si>
  <si>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</si>
  <si>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</si>
  <si>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</si>
  <si>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</si>
  <si>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</si>
  <si>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</si>
  <si>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</si>
  <si>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</si>
  <si>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</si>
  <si>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</si>
  <si>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</si>
  <si>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</si>
  <si>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</si>
  <si>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</si>
  <si>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</si>
  <si>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</si>
  <si>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</si>
  <si>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</si>
  <si>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</si>
  <si>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</si>
  <si>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</si>
  <si>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</si>
  <si>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</si>
  <si>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</si>
  <si>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</si>
  <si>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</si>
  <si>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</si>
  <si>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</si>
  <si>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</si>
  <si>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</si>
  <si>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</si>
  <si>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aepes204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</si>
  <si>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</si>
  <si>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</si>
  <si>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</si>
  <si>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</si>
  <si>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</si>
  <si>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</si>
  <si>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</si>
  <si>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</si>
  <si>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</si>
  <si>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</si>
  <si>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</si>
  <si>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</si>
  <si>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</si>
  <si>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</si>
  <si>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</si>
  <si>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</si>
  <si>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</si>
  <si>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</si>
  <si>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</si>
  <si>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</si>
  <si>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</si>
  <si>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</si>
  <si>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</si>
  <si>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</si>
  <si>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</si>
  <si>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</si>
  <si>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</si>
  <si>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</si>
  <si>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</si>
  <si>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</si>
  <si>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</si>
  <si>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</si>
  <si>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</si>
  <si>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STANHORTON</t>
  </si>
  <si>
    <t>pces5054</t>
  </si>
  <si>
    <t>cindybisho</t>
  </si>
  <si>
    <t>powermax</t>
  </si>
  <si>
    <t>EPMELPgs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</si>
  <si>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</si>
  <si>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</si>
  <si>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</si>
  <si>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</si>
  <si>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</si>
  <si>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</si>
  <si>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</si>
  <si>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</si>
  <si>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</si>
  <si>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</si>
  <si>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</si>
  <si>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Houtenda</t>
  </si>
  <si>
    <t>LITNER01</t>
  </si>
  <si>
    <t>US WTI Swap      Nymex PEN               Jul01           USD/bl/m</t>
  </si>
  <si>
    <t>US Gas Basis     PEPL                    Jun01           USD/MM</t>
  </si>
  <si>
    <t>Prior Energy Corporation</t>
  </si>
  <si>
    <t>STUDMFFN</t>
  </si>
  <si>
    <t>MCCORMICK1</t>
  </si>
  <si>
    <t>US Gas Daily     IF GD/D HHub            Jun01           USD/MM</t>
  </si>
  <si>
    <t>Citibank, N.A.</t>
  </si>
  <si>
    <t>stevemcgin</t>
  </si>
  <si>
    <t>US Pwr Phy Firm  NEPOOL Peak             29-31May01      USD/MWh</t>
  </si>
  <si>
    <t>grabowskim</t>
  </si>
  <si>
    <t>US UNL Gasoline  Platts GC               Jun01           c/Gl-b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</si>
  <si>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</si>
  <si>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</si>
  <si>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</si>
  <si>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</si>
  <si>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</si>
  <si>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</si>
  <si>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</si>
  <si>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</si>
  <si>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</si>
  <si>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</si>
  <si>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</si>
  <si>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</si>
  <si>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</si>
  <si>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</si>
  <si>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</si>
  <si>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</si>
  <si>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</si>
  <si>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</si>
  <si>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</si>
  <si>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</si>
  <si>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</si>
  <si>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</si>
  <si>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</si>
  <si>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</si>
  <si>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</si>
  <si>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</si>
  <si>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</si>
  <si>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</si>
  <si>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</si>
  <si>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</si>
  <si>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</si>
  <si>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</si>
  <si>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</si>
  <si>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</si>
  <si>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</si>
  <si>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</si>
  <si>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</si>
  <si>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</si>
  <si>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</si>
  <si>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</si>
  <si>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</si>
  <si>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</si>
  <si>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</si>
  <si>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</si>
  <si>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</si>
  <si>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</si>
  <si>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</si>
  <si>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</si>
  <si>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</si>
  <si>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</si>
  <si>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</si>
  <si>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</si>
  <si>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</si>
  <si>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</si>
  <si>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</si>
  <si>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</si>
  <si>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</si>
  <si>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</si>
  <si>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</si>
  <si>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</si>
  <si>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</si>
  <si>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</si>
  <si>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</si>
  <si>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</si>
  <si>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</si>
  <si>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</si>
  <si>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</si>
  <si>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</si>
  <si>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</si>
  <si>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</si>
  <si>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</si>
  <si>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</si>
  <si>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</si>
  <si>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</si>
  <si>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</si>
  <si>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</si>
  <si>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</si>
  <si>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</si>
  <si>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</si>
  <si>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</si>
  <si>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</si>
  <si>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</si>
  <si>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</si>
  <si>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</si>
  <si>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</si>
  <si>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</si>
  <si>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</si>
  <si>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</si>
  <si>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</si>
  <si>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</si>
  <si>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</si>
  <si>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</si>
  <si>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</si>
  <si>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</si>
  <si>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</si>
  <si>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</si>
  <si>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</si>
  <si>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</si>
  <si>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</si>
  <si>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</si>
  <si>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</si>
  <si>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</si>
  <si>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</si>
  <si>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BRROWE01</t>
  </si>
  <si>
    <t>The Chase Manhattan Bank</t>
  </si>
  <si>
    <t>NGC12345</t>
  </si>
  <si>
    <t>TransCanada Gas Services, a division of TransCanada Energy Ltd.</t>
  </si>
  <si>
    <t>CJCREGAR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</si>
  <si>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</si>
  <si>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</si>
  <si>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</si>
  <si>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</si>
  <si>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</si>
  <si>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</si>
  <si>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</si>
  <si>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</si>
  <si>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</si>
  <si>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</si>
  <si>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</si>
  <si>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</si>
  <si>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</si>
  <si>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</si>
  <si>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</si>
  <si>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</si>
  <si>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</si>
  <si>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</si>
  <si>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</si>
  <si>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</si>
  <si>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</si>
  <si>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</si>
  <si>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</si>
  <si>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</si>
  <si>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scunning</t>
  </si>
  <si>
    <t>Pinnacle West Capital Corporation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</si>
  <si>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</si>
  <si>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</si>
  <si>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</si>
  <si>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</si>
  <si>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</si>
  <si>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</si>
  <si>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ADM50837</t>
  </si>
  <si>
    <t>KEVMASEK</t>
  </si>
  <si>
    <t>AQUILA1008</t>
  </si>
  <si>
    <t>EOLSMGR</t>
  </si>
  <si>
    <t>Reliant Energy Services Canada Ltd.</t>
  </si>
  <si>
    <t>williamw</t>
  </si>
  <si>
    <t>dnixon01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</si>
  <si>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</si>
  <si>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</si>
  <si>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</si>
  <si>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</si>
  <si>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</si>
  <si>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</si>
  <si>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US Pwr Fin Swap  ISO NY Z-A Peak         Jun01           USD/MWh</t>
  </si>
  <si>
    <t>wenarchukj</t>
  </si>
  <si>
    <t>    NG Fin BS, LD1 for IF - NNG-Demarc - Jul01-Oct01</t>
  </si>
  <si>
    <t>    NG Fin BS, LD1 for IF - NNG-Demarc - Jun01-Oct01</t>
  </si>
  <si>
    <t>    NG Fin BS, LD1 for IF - TET ELA - Jun01</t>
  </si>
  <si>
    <t>    NG Fin BS, LD1 for IF - Transco Z6 (NY) - Jun01</t>
  </si>
  <si>
    <t>    NG Fin BS, LD1 for IF - Transco Z6 (NY) - Nov01-Mar02</t>
  </si>
  <si>
    <t>NG Fin Sw Swap, IF for GDD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</si>
  <si>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</si>
  <si>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</si>
  <si>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</si>
  <si>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</si>
  <si>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</si>
  <si>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</si>
  <si>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TRD11002</t>
  </si>
  <si>
    <t>Sucden (UK) Ltd.</t>
  </si>
  <si>
    <t>LMEDESK1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</si>
  <si>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</si>
  <si>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</si>
  <si>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</si>
  <si>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</si>
  <si>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</si>
  <si>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</si>
  <si>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UK Gas Phy       NBP                     26-28May01      p/th</t>
  </si>
  <si>
    <t>BEL Gas Phy      ZEE HUB                 Jun01           p/th</t>
  </si>
  <si>
    <t>UK Gas Phy       NBP WkD                 29May01-01Jun01 p/th</t>
  </si>
  <si>
    <t>pridielrp</t>
  </si>
  <si>
    <t>UK Pwr Phy       445 Trans Inc BASE      Win 01          GBP/MWh</t>
  </si>
  <si>
    <t>chriskenuk</t>
  </si>
  <si>
    <t>farrinpx</t>
  </si>
  <si>
    <t>RICHPUGH</t>
  </si>
  <si>
    <t>psheffield</t>
  </si>
  <si>
    <t>OTCDESK1</t>
  </si>
  <si>
    <t>STEPHENA</t>
  </si>
  <si>
    <t>robmoore</t>
  </si>
  <si>
    <t>mjrembury</t>
  </si>
  <si>
    <t>OTCDESK6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</si>
  <si>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</si>
  <si>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</si>
  <si>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</si>
  <si>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</si>
  <si>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Florida Power Corporation</t>
  </si>
  <si>
    <t>KENWHITE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</si>
  <si>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</si>
  <si>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</si>
  <si>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</si>
  <si>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</si>
  <si>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</si>
  <si>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</si>
  <si>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ADM83725</t>
  </si>
  <si>
    <t>KSTEVEN</t>
  </si>
  <si>
    <t>MIDCONT1</t>
  </si>
  <si>
    <t>bcollins</t>
  </si>
  <si>
    <t>AQUILA1037</t>
  </si>
  <si>
    <t>pfreyre1</t>
  </si>
  <si>
    <t>jvaccaro</t>
  </si>
  <si>
    <t>cgaes123</t>
  </si>
  <si>
    <t>tracyschwa</t>
  </si>
  <si>
    <t>gregt00001</t>
  </si>
  <si>
    <t>aepsvc134</t>
  </si>
  <si>
    <t>kyleross</t>
  </si>
  <si>
    <t>benpratt1</t>
  </si>
  <si>
    <t>ADM42855</t>
  </si>
  <si>
    <t>canadanw1</t>
  </si>
  <si>
    <t>TransAlta Energy Marketing (US) Inc.</t>
  </si>
  <si>
    <t>sunshine1</t>
  </si>
  <si>
    <t>US Pwr Phy CAISO SP15 Peak               Oct-Dec02       USD/MWh</t>
  </si>
  <si>
    <t>RBADEER</t>
  </si>
  <si>
    <t>LT-CA</t>
  </si>
  <si>
    <t>amdizona</t>
  </si>
  <si>
    <t>NOVERO777</t>
  </si>
  <si>
    <t>ROBPLATT</t>
  </si>
  <si>
    <t>ADM33962</t>
  </si>
  <si>
    <t>Arizona Public Service Company</t>
  </si>
  <si>
    <t>THERESAC</t>
  </si>
  <si>
    <t>US Pwr Phy Firm  PALVE Peak              Aug01           USD/MWh</t>
  </si>
  <si>
    <t>EASTDESK7</t>
  </si>
  <si>
    <t>US Gas Basis     Waha                    Jun01           USD/MM</t>
  </si>
  <si>
    <t>US Pwr Phy CAISO NP15 Peak               Jul01           USD/MWh</t>
  </si>
  <si>
    <t>DAVIDSET</t>
  </si>
  <si>
    <t>US Gas Basis     Transco Z6 NY           Nov01-Mar02     USD/MM</t>
  </si>
  <si>
    <t>EPRIME29</t>
  </si>
  <si>
    <t>SCOTTBISK</t>
  </si>
  <si>
    <t>dhendrick</t>
  </si>
  <si>
    <t>PATTILLO</t>
  </si>
  <si>
    <t>ADM36631</t>
  </si>
  <si>
    <t>sthevenot1</t>
  </si>
  <si>
    <t>waggonerva</t>
  </si>
  <si>
    <t>POWELLCO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</si>
  <si>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</si>
  <si>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</si>
  <si>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</si>
  <si>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</si>
  <si>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</si>
  <si>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</si>
  <si>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</si>
  <si>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</si>
  <si>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</si>
  <si>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Bakerrob</t>
  </si>
  <si>
    <t>georgede</t>
  </si>
  <si>
    <t>jwashabaug</t>
  </si>
  <si>
    <t>williamson</t>
  </si>
  <si>
    <t>rdyoung1</t>
  </si>
  <si>
    <t>Phibro Inc.</t>
  </si>
  <si>
    <t>wsh00001</t>
  </si>
  <si>
    <t>aepes205</t>
  </si>
  <si>
    <t>csaponaro</t>
  </si>
  <si>
    <t>RICKALLEN</t>
  </si>
  <si>
    <t>US Pwr Phy CAISO SP15 Peak               Jul01           USD/MWh</t>
  </si>
  <si>
    <t>SHIREMAN</t>
  </si>
  <si>
    <t>PowerMAS</t>
  </si>
  <si>
    <t>AQUILA1033</t>
  </si>
  <si>
    <t>johncasey1</t>
  </si>
  <si>
    <t>annesley</t>
  </si>
  <si>
    <t>CADILLAC</t>
  </si>
  <si>
    <t>RICHARDR</t>
  </si>
  <si>
    <t>cschaffer</t>
  </si>
  <si>
    <t>EPMELPddd</t>
  </si>
  <si>
    <t>quantum3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</si>
  <si>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</si>
  <si>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</si>
  <si>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</si>
  <si>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</si>
  <si>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</si>
  <si>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</si>
  <si>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</si>
  <si>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</si>
  <si>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</si>
  <si>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</si>
  <si>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</si>
  <si>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</si>
  <si>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</si>
  <si>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</si>
  <si>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</si>
  <si>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</si>
  <si>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</si>
  <si>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</si>
  <si>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</si>
  <si>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</si>
  <si>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</si>
  <si>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</si>
  <si>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</si>
  <si>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</si>
  <si>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</si>
  <si>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</si>
  <si>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</si>
  <si>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</si>
  <si>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</si>
  <si>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</si>
  <si>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</si>
  <si>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</si>
  <si>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</si>
  <si>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</si>
  <si>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</si>
  <si>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</si>
  <si>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</si>
  <si>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</si>
  <si>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</si>
  <si>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</si>
  <si>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</si>
  <si>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</si>
  <si>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</si>
  <si>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</si>
  <si>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</si>
  <si>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</si>
  <si>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</si>
  <si>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</si>
  <si>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</si>
  <si>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</si>
  <si>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</si>
  <si>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</si>
  <si>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</si>
  <si>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</si>
  <si>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</si>
  <si>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</si>
  <si>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</si>
  <si>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</si>
  <si>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</si>
  <si>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</si>
  <si>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</si>
  <si>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</si>
  <si>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</si>
  <si>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</si>
  <si>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</si>
  <si>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</si>
  <si>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</si>
  <si>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</si>
  <si>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</si>
  <si>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</si>
  <si>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</si>
  <si>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</si>
  <si>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</si>
  <si>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</si>
  <si>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</si>
  <si>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</si>
  <si>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</si>
  <si>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</si>
  <si>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</si>
  <si>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</si>
  <si>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</si>
  <si>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</si>
  <si>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</si>
  <si>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</si>
  <si>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</si>
  <si>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</si>
  <si>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</si>
  <si>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</si>
  <si>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</si>
  <si>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</si>
  <si>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</si>
  <si>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</si>
  <si>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</si>
  <si>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</si>
  <si>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</si>
  <si>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</si>
  <si>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</si>
  <si>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</si>
  <si>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Hallbrian1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</si>
  <si>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</si>
  <si>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</si>
  <si>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</si>
  <si>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</si>
  <si>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</si>
  <si>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</si>
  <si>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</si>
  <si>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</si>
  <si>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</si>
  <si>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</si>
  <si>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</si>
  <si>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</si>
  <si>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</si>
  <si>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</si>
  <si>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</si>
  <si>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</si>
  <si>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</si>
  <si>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</si>
  <si>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</si>
  <si>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</si>
  <si>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</si>
  <si>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</si>
  <si>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</si>
  <si>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</si>
  <si>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</si>
  <si>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</si>
  <si>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</si>
  <si>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</si>
  <si>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</si>
  <si>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</si>
  <si>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</si>
  <si>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</si>
  <si>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TC2SHANDY</t>
  </si>
  <si>
    <t>    NG Firm Phys, ID, GDD - FGT-Z2 - Next Day Gas</t>
  </si>
  <si>
    <t>Fischer, M</t>
  </si>
  <si>
    <t>Sempra Energy Europe Ltd</t>
  </si>
  <si>
    <t>jtompkins</t>
  </si>
  <si>
    <t>Cu LME Reg.      Contract                20Jun01         USD/mt-L</t>
  </si>
  <si>
    <t>agillespie</t>
  </si>
  <si>
    <t>ST-ERCOT</t>
  </si>
  <si>
    <t>AQUILA1047</t>
  </si>
  <si>
    <t>rmessmer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</si>
  <si>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</si>
  <si>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</si>
  <si>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</si>
  <si>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</si>
  <si>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</si>
  <si>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</si>
  <si>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</si>
  <si>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</si>
  <si>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</si>
  <si>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</si>
  <si>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</si>
  <si>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</si>
  <si>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</si>
  <si>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</si>
  <si>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</si>
  <si>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</si>
  <si>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</si>
  <si>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</si>
  <si>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</si>
  <si>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</si>
  <si>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</si>
  <si>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</si>
  <si>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</si>
  <si>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</si>
  <si>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</si>
  <si>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</si>
  <si>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</si>
  <si>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</si>
  <si>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</si>
  <si>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</si>
  <si>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</si>
  <si>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</si>
  <si>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</si>
  <si>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</si>
  <si>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</si>
  <si>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</si>
  <si>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</si>
  <si>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</si>
  <si>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</si>
  <si>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</si>
  <si>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</si>
  <si>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</si>
  <si>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</si>
  <si>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</si>
  <si>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</si>
  <si>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</si>
  <si>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</si>
  <si>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</si>
  <si>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</si>
  <si>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</si>
  <si>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</si>
  <si>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</si>
  <si>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</si>
  <si>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</si>
  <si>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</si>
  <si>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</si>
  <si>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</si>
  <si>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</si>
  <si>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</si>
  <si>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</si>
  <si>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</si>
  <si>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</si>
  <si>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</si>
  <si>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</si>
  <si>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</si>
  <si>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</si>
  <si>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</si>
  <si>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</si>
  <si>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</si>
  <si>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</si>
  <si>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Cokinos Natural Gas Company</t>
  </si>
  <si>
    <t>ADM90618</t>
  </si>
  <si>
    <t>stratton</t>
  </si>
  <si>
    <t>Texaco Energy Marketing L.P.</t>
  </si>
  <si>
    <t>ADM56981</t>
  </si>
  <si>
    <t>fishmongr</t>
  </si>
  <si>
    <t>McMillanL</t>
  </si>
  <si>
    <t>bbharleyp</t>
  </si>
  <si>
    <t>Lutzchris</t>
  </si>
  <si>
    <t>EPMELPdg</t>
  </si>
  <si>
    <t>merkouris</t>
  </si>
  <si>
    <t>US Pwr Phy Firm  TVA Peak                Jun01           USD/MWh</t>
  </si>
  <si>
    <t>ADM63233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</si>
  <si>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</si>
  <si>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</si>
  <si>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</si>
  <si>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</si>
  <si>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</si>
  <si>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</si>
  <si>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</si>
  <si>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</si>
  <si>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</si>
  <si>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</si>
  <si>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</si>
  <si>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</si>
  <si>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</si>
  <si>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</si>
  <si>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</si>
  <si>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</si>
  <si>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</si>
  <si>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</si>
  <si>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</si>
  <si>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</si>
  <si>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</si>
  <si>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</si>
  <si>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</si>
  <si>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</si>
  <si>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</si>
  <si>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</si>
  <si>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</si>
  <si>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</si>
  <si>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</si>
  <si>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</si>
  <si>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</si>
  <si>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</si>
  <si>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</si>
  <si>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</si>
  <si>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</si>
  <si>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</si>
  <si>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</si>
  <si>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</si>
  <si>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</si>
  <si>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</si>
  <si>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</si>
  <si>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</si>
  <si>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</si>
  <si>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</si>
  <si>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</si>
  <si>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</si>
  <si>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</si>
  <si>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</si>
  <si>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</si>
  <si>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</si>
  <si>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</si>
  <si>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</si>
  <si>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</si>
  <si>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</si>
  <si>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</si>
  <si>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</si>
  <si>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</si>
  <si>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</si>
  <si>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</si>
  <si>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</si>
  <si>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</si>
  <si>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</si>
  <si>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</si>
  <si>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</si>
  <si>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</si>
  <si>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</si>
  <si>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</si>
  <si>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</si>
  <si>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</si>
  <si>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</si>
  <si>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</si>
  <si>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</si>
  <si>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</si>
  <si>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</si>
  <si>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</si>
  <si>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</si>
  <si>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</si>
  <si>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</si>
  <si>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</si>
  <si>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    Firm-LD Peak - SP-15 - Jun01</t>
  </si>
  <si>
    <t>    Firm-LD Peak - Ercot UBU - Jul01-Aug01</t>
  </si>
  <si>
    <t>CAN NG Firm Phys, FP</t>
  </si>
  <si>
    <t>    CAN NG Firm Phys, FP - AB-NIT - Custom</t>
  </si>
  <si>
    <t>    CAN NG Firm Phys, FP - AB-NIT - Same Day</t>
  </si>
  <si>
    <t>Same Day</t>
  </si>
  <si>
    <t>    NG Firm Phys, FP - ANR-SW - Next Day Gas</t>
  </si>
  <si>
    <t>    NG Firm Phys, FP - FGT-Z2 - Next Day Gas</t>
  </si>
  <si>
    <t>    NG Firm Phys, FP - Socal-Topock - Next Day Gas</t>
  </si>
  <si>
    <t>    NG Firm Phys, ID, GDD - NGPL-LA - Next Day Gas</t>
  </si>
  <si>
    <t>    NG Firm Phys, ID, GDD - NNG-Demarc - Next Day Gas</t>
  </si>
  <si>
    <t>    NG Firm Phys, ID, GDD - Tenn-5L - Bal Month Gas</t>
  </si>
  <si>
    <t>    NG Firm Phys, ID, GDD - Tran 85 - Next Day Gas</t>
  </si>
  <si>
    <t>    NG Fin BS, LD1 for IF - TCO - Jun01</t>
  </si>
  <si>
    <t>    NG Fin BS, LD1 for IF - Henry - Jun01</t>
  </si>
  <si>
    <t>    NG Fin BS, LD1 for IF - Waha - Jun01</t>
  </si>
  <si>
    <t>Mar-31-02</t>
  </si>
  <si>
    <t>Henry</t>
  </si>
  <si>
    <t>Jan-01-02</t>
  </si>
  <si>
    <t>Arnold, J</t>
  </si>
  <si>
    <t>Jan-01-03</t>
  </si>
  <si>
    <t>Dec-31-03</t>
  </si>
  <si>
    <t>Duke Energy International Trading and Marketing (UK) Limited</t>
  </si>
  <si>
    <t>PRBEYNON</t>
  </si>
  <si>
    <t>glawrence</t>
  </si>
  <si>
    <t>BOND</t>
  </si>
  <si>
    <t>rupestanna</t>
  </si>
  <si>
    <t>UK Pwr Phy       445 Trans Inc BASE      Sum 02          GBP/MWh</t>
  </si>
  <si>
    <t>lxk64040</t>
  </si>
  <si>
    <t>sammurray</t>
  </si>
  <si>
    <t>Scottish Power UK plc</t>
  </si>
  <si>
    <t>GREGORMCD</t>
  </si>
  <si>
    <t>Al LME Reg.      Contract                18Jul01         USD/mt-L</t>
  </si>
  <si>
    <t>nikkigoode</t>
  </si>
  <si>
    <t>cordimoore</t>
  </si>
  <si>
    <t>willswartz</t>
  </si>
  <si>
    <t>fnelson1</t>
  </si>
  <si>
    <t>ERICYAO2</t>
  </si>
  <si>
    <t>jasontudor</t>
  </si>
  <si>
    <t>US Pwr Phy Firm  NEPOOL Peak             25May01         USD/MWh</t>
  </si>
  <si>
    <t>Sherrera</t>
  </si>
  <si>
    <t>Select Energy, Inc.</t>
  </si>
  <si>
    <t>marissa2</t>
  </si>
  <si>
    <t>mcorbett</t>
  </si>
  <si>
    <t>JKING6</t>
  </si>
  <si>
    <t>CONLEYRA</t>
  </si>
  <si>
    <t>ADM49879</t>
  </si>
  <si>
    <t>det00001</t>
  </si>
  <si>
    <t>US Pwr Phy Firm  TVA Peak                Sep01           USD/MWh</t>
  </si>
  <si>
    <t>TROONEYT</t>
  </si>
  <si>
    <t>Kellybry</t>
  </si>
  <si>
    <t>BDAH1234</t>
  </si>
  <si>
    <t>US Pwr Phy Firm  Cinergy Peak            Jun02           USD/MWh</t>
  </si>
  <si>
    <t>EPMELPfjs</t>
  </si>
  <si>
    <t>coopertr</t>
  </si>
  <si>
    <t>DILLABOUGH</t>
  </si>
  <si>
    <t>DAROOKIE</t>
  </si>
  <si>
    <t>US Gas Basis     HSC                     Jun01           USD/MM</t>
  </si>
  <si>
    <t>jjjohnson</t>
  </si>
  <si>
    <t>US Gas Phy Index TransZ6NNY NL1          Jun01           USD/MM</t>
  </si>
  <si>
    <t>jimgoetz</t>
  </si>
  <si>
    <t>vfaes123</t>
  </si>
  <si>
    <t>US Pwr Phy Firm  PALVE OffPk             Jul01           USD/MWh</t>
  </si>
  <si>
    <t>MDRISC3</t>
  </si>
  <si>
    <t>US Pwr Phy Firm  PALVE OffPk             Aug01           USD/MWh</t>
  </si>
  <si>
    <t>Torch Energy Marketing Inc.</t>
  </si>
  <si>
    <t>torchrech</t>
  </si>
  <si>
    <t>aepes211</t>
  </si>
  <si>
    <t>LESLIE01</t>
  </si>
  <si>
    <t>ctm00001</t>
  </si>
  <si>
    <t>bradjacobs</t>
  </si>
  <si>
    <t>jromita73</t>
  </si>
  <si>
    <t>BANKYBRAD</t>
  </si>
  <si>
    <t>tocoletti</t>
  </si>
  <si>
    <t>KBENJAMIN1</t>
  </si>
  <si>
    <t>txuetcdc</t>
  </si>
  <si>
    <t>US Pwr Phy Firm  PALVE OffPk             Sep01           USD/MWh</t>
  </si>
  <si>
    <t>amitgupta</t>
  </si>
  <si>
    <t>dmccairns</t>
  </si>
  <si>
    <t>beckster</t>
  </si>
  <si>
    <t>spaes123</t>
  </si>
  <si>
    <t>Dynegy Liquids Marketing and Trade</t>
  </si>
  <si>
    <t>DEDE0001</t>
  </si>
  <si>
    <t>bf162233</t>
  </si>
  <si>
    <t>dread2000</t>
  </si>
  <si>
    <t>ADM54361</t>
  </si>
  <si>
    <t>STMURPHY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</si>
  <si>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</si>
  <si>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</si>
  <si>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</si>
  <si>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</si>
  <si>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</si>
  <si>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</si>
  <si>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</si>
  <si>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</si>
  <si>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</si>
  <si>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</si>
  <si>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</si>
  <si>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</si>
  <si>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</si>
  <si>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</si>
  <si>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</si>
  <si>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</si>
  <si>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</si>
  <si>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</si>
  <si>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</si>
  <si>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</si>
  <si>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</si>
  <si>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</si>
  <si>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</si>
  <si>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</si>
  <si>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</si>
  <si>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</si>
  <si>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</si>
  <si>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</si>
  <si>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</si>
  <si>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</si>
  <si>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</si>
  <si>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</si>
  <si>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</si>
  <si>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</si>
  <si>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</si>
  <si>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</si>
  <si>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</si>
  <si>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</si>
  <si>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</si>
  <si>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</si>
  <si>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</si>
  <si>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</si>
  <si>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</si>
  <si>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</si>
  <si>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</si>
  <si>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</si>
  <si>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</si>
  <si>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</si>
  <si>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</si>
  <si>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</si>
  <si>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</si>
  <si>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</si>
  <si>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</si>
  <si>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</si>
  <si>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</si>
  <si>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</si>
  <si>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</si>
  <si>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</si>
  <si>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</si>
  <si>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</si>
  <si>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</si>
  <si>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</si>
  <si>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</si>
  <si>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</si>
  <si>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</si>
  <si>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</si>
  <si>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</si>
  <si>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</si>
  <si>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</si>
  <si>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</si>
  <si>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</si>
  <si>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</si>
  <si>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</si>
  <si>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</si>
  <si>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</si>
  <si>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</si>
  <si>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</si>
  <si>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</si>
  <si>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</si>
  <si>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</si>
  <si>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</si>
  <si>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</si>
  <si>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</si>
  <si>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</si>
  <si>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</si>
  <si>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</si>
  <si>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</si>
  <si>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</si>
  <si>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</si>
  <si>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</si>
  <si>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</si>
  <si>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</si>
  <si>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</si>
  <si>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</si>
  <si>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</si>
  <si>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</si>
  <si>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</si>
  <si>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</si>
  <si>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</si>
  <si>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</si>
  <si>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</si>
  <si>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</si>
  <si>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</si>
  <si>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</si>
  <si>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</si>
  <si>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</si>
  <si>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</si>
  <si>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</si>
  <si>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</si>
  <si>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</si>
  <si>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</si>
  <si>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</si>
  <si>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</si>
  <si>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</si>
  <si>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</si>
  <si>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</si>
  <si>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</si>
  <si>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</si>
  <si>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</si>
  <si>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</si>
  <si>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</si>
  <si>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</si>
  <si>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</si>
  <si>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</si>
  <si>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</si>
  <si>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</si>
  <si>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</si>
  <si>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</si>
  <si>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</si>
  <si>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</si>
  <si>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</si>
  <si>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</si>
  <si>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</si>
  <si>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</si>
  <si>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</si>
  <si>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</si>
  <si>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</si>
  <si>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</si>
  <si>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</si>
  <si>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</si>
  <si>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</si>
  <si>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</si>
  <si>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</si>
  <si>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</si>
  <si>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</si>
  <si>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</si>
  <si>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</si>
  <si>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</si>
  <si>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</si>
  <si>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</si>
  <si>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</si>
  <si>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</si>
  <si>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</si>
  <si>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</si>
  <si>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</si>
  <si>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</si>
  <si>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</si>
  <si>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</si>
  <si>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</si>
  <si>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</si>
  <si>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</si>
  <si>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</si>
  <si>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</si>
  <si>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</si>
  <si>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</si>
  <si>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</si>
  <si>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</si>
  <si>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</si>
  <si>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</si>
  <si>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</si>
  <si>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</si>
  <si>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</si>
  <si>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</si>
  <si>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</si>
  <si>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</si>
  <si>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</si>
  <si>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</si>
  <si>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</si>
  <si>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</si>
  <si>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</si>
  <si>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</si>
  <si>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</si>
  <si>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</si>
  <si>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</si>
  <si>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</si>
  <si>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</si>
  <si>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</si>
  <si>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</si>
  <si>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</si>
  <si>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</si>
  <si>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</si>
  <si>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</si>
  <si>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</si>
  <si>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</si>
  <si>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</si>
  <si>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</si>
  <si>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</si>
  <si>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</si>
  <si>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</si>
  <si>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</si>
  <si>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</si>
  <si>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</si>
  <si>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</si>
  <si>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</si>
  <si>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</si>
  <si>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</si>
  <si>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</si>
  <si>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</si>
  <si>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</si>
  <si>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</si>
  <si>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</si>
  <si>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</si>
  <si>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</si>
  <si>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</si>
  <si>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</si>
  <si>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</si>
  <si>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</si>
  <si>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</si>
  <si>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</si>
  <si>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</si>
  <si>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</si>
  <si>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</si>
  <si>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</si>
  <si>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</si>
  <si>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</si>
  <si>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</si>
  <si>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</si>
  <si>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</si>
  <si>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</si>
  <si>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</si>
  <si>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</si>
  <si>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</si>
  <si>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</si>
  <si>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</si>
  <si>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</si>
  <si>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</si>
  <si>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</si>
  <si>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</si>
  <si>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</si>
  <si>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</si>
  <si>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</si>
  <si>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</si>
  <si>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</si>
  <si>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</si>
  <si>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</si>
  <si>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</si>
  <si>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</si>
  <si>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</si>
  <si>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</si>
  <si>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</si>
  <si>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</si>
  <si>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Custom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</si>
  <si>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</si>
  <si>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</si>
  <si>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</si>
  <si>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</si>
  <si>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</si>
  <si>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</si>
  <si>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</si>
  <si>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</si>
  <si>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</si>
  <si>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</si>
  <si>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</si>
  <si>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</si>
  <si>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</si>
  <si>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</si>
  <si>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</si>
  <si>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</si>
  <si>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</si>
  <si>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</si>
  <si>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</si>
  <si>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</si>
  <si>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</si>
  <si>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</si>
  <si>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</si>
  <si>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</si>
  <si>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</si>
  <si>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</si>
  <si>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</si>
  <si>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</si>
  <si>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</si>
  <si>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</si>
  <si>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    NG Fin BS, LD1 for NGI - Chicago - Nov01-Mar02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</si>
  <si>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</si>
  <si>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</si>
  <si>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</si>
  <si>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</si>
  <si>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</si>
  <si>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</si>
  <si>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</si>
  <si>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</si>
  <si>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</si>
  <si>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</si>
  <si>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</si>
  <si>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</si>
  <si>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</si>
  <si>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</si>
  <si>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</si>
  <si>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</si>
  <si>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</si>
  <si>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</si>
  <si>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</si>
  <si>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</si>
  <si>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</si>
  <si>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</si>
  <si>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</si>
  <si>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</si>
  <si>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</si>
  <si>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</si>
  <si>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</si>
  <si>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</si>
  <si>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</si>
  <si>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</si>
  <si>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</si>
  <si>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</si>
  <si>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</si>
  <si>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</si>
  <si>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</si>
  <si>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</si>
  <si>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</si>
  <si>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</si>
  <si>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</si>
  <si>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</si>
  <si>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</si>
  <si>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</si>
  <si>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</si>
  <si>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</si>
  <si>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</si>
  <si>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</si>
  <si>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</si>
  <si>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</si>
  <si>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</si>
  <si>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</si>
  <si>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</si>
  <si>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</si>
  <si>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</si>
  <si>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</si>
  <si>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crudebuyer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</si>
  <si>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</si>
  <si>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</si>
  <si>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</si>
  <si>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</si>
  <si>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</si>
  <si>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</si>
  <si>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</si>
  <si>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</si>
  <si>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</si>
  <si>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Wisconsin Power And Light Company</t>
  </si>
  <si>
    <t>joekennedy</t>
  </si>
  <si>
    <t>US Gas Basis     NGI Chicago             Jun01           USD/MM</t>
  </si>
  <si>
    <t>CAN Gas Phy      NIT                     Jun01           CAD/GJ</t>
  </si>
  <si>
    <t>Barrel per day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</si>
  <si>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</si>
  <si>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</si>
  <si>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</si>
  <si>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</si>
  <si>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</si>
  <si>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</si>
  <si>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</si>
  <si>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</si>
  <si>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</si>
  <si>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</si>
  <si>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</si>
  <si>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</si>
  <si>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</si>
  <si>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</si>
  <si>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</si>
  <si>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</si>
  <si>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</si>
  <si>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    Jet Fuel Diff - NWE CIF Cargo/GO 1st line swap - Q4 01</t>
  </si>
  <si>
    <t>    Firm-LD Off-Peak - NP-15 Off-Peak - Next Day Off-Peak</t>
  </si>
  <si>
    <t>Next Day Off-Peak</t>
  </si>
  <si>
    <t>    Firm-LD Off-Peak - Palo Off-Peak - Next Day Off-Peak</t>
  </si>
  <si>
    <t>    Firm-LD Peak - Nepool - Sep01</t>
  </si>
  <si>
    <t>    Firm-LD Peak - Palo - Jul01</t>
  </si>
  <si>
    <t>    Firm-LD Peak - TVA - Jun01</t>
  </si>
  <si>
    <t>    NG Firm Phys, FP - Exxon Katy - Next Day Gas</t>
  </si>
  <si>
    <t>    NG Firm Phys, FP - NGPL-STX - Next Day Gas</t>
  </si>
  <si>
    <t>    NG Firm Phys, FP - PG&amp;E-Citygate - Jun01</t>
  </si>
  <si>
    <t>    NG Firm Phys, FP - Hunt - Next Day Gas</t>
  </si>
  <si>
    <t>    NG Firm Phys, ID, GDD - CG-ML - Next Day Gas</t>
  </si>
  <si>
    <t>    NG Firm Phys, ID, GDD - FGT-Z1 - Next Day Gas</t>
  </si>
  <si>
    <t>    NG Firm Phys, ID, GDD - Mich - Next Day Gas</t>
  </si>
  <si>
    <t>    NG Firm Phys, ID, GDD - Transco Z-6 (non-NY) - Next Day Gas</t>
  </si>
  <si>
    <t>    NG Firm Phys, ID, IF - Opal - Jun01</t>
  </si>
  <si>
    <t>    NG Firm Phys, ID, IF - Panhandle - Jun01</t>
  </si>
  <si>
    <t>    NG Firm Phys, ID, IF - Trunk ELA - Jun01</t>
  </si>
  <si>
    <t>NG Firm Phys, ID, NGI</t>
  </si>
  <si>
    <t>NG Fin BS, LD1 for CGPR</t>
  </si>
  <si>
    <t>    NG Fin BS, LD1 for IF - TCO - Jun01-Oct01</t>
  </si>
  <si>
    <t>    NG Fin BS, LD1 for IF - TCO - Nov01-Mar02</t>
  </si>
  <si>
    <t>    NG Fin BS, LD1 for IF - CNG-SP - Jun01</t>
  </si>
  <si>
    <t>    NG Fin BS, LD1 for IF - Tenn-LA - Jun01</t>
  </si>
  <si>
    <t>    NG Fin, FP for LD1 - Henry - Aug01</t>
  </si>
  <si>
    <t>TET M3</t>
  </si>
  <si>
    <t>May-24-01</t>
  </si>
  <si>
    <t>May-25-01</t>
  </si>
  <si>
    <t>NP-15 Off-Peak</t>
  </si>
  <si>
    <t>Richter, J</t>
  </si>
  <si>
    <t>Ercot UBU</t>
  </si>
  <si>
    <t>DYNCMCG</t>
  </si>
  <si>
    <t>ng.TETCO ELA</t>
  </si>
  <si>
    <t>ng.Natural Gas Pipeline, Mid-Continent</t>
  </si>
  <si>
    <t>ng.Panhandle (PEPL)</t>
  </si>
  <si>
    <t>chashastie</t>
  </si>
  <si>
    <t>JWALSH02</t>
  </si>
  <si>
    <t>UK Gas Phy       NBP                     Apr-Sep03       p/th</t>
  </si>
  <si>
    <t>TRD11003</t>
  </si>
  <si>
    <t>LEEMDRAGE</t>
  </si>
  <si>
    <t>WHISKERS</t>
  </si>
  <si>
    <t>CHADWALLS</t>
  </si>
  <si>
    <t>UK Gas Phy       NBP                     24May01         p/th</t>
  </si>
  <si>
    <t>alfsalti</t>
  </si>
  <si>
    <t>Glencore Commodities Limited</t>
  </si>
  <si>
    <t>nsaperia</t>
  </si>
  <si>
    <t>ADM79905</t>
  </si>
  <si>
    <t>doncastur</t>
  </si>
  <si>
    <t>UK Dtd Brent vs. IPE Frontline</t>
  </si>
  <si>
    <t>tukechar</t>
  </si>
  <si>
    <t>CGLAAS</t>
  </si>
  <si>
    <t>UK - ECTRIC - Crude Brent</t>
  </si>
  <si>
    <t>IPE Gasoil Crack Fin Spd</t>
  </si>
  <si>
    <t>Gasoil Crk SPD   IPE                     Jul-Sep01       USD/bl/m</t>
  </si>
  <si>
    <t>Crack bl/m</t>
  </si>
  <si>
    <t>pschurman</t>
  </si>
  <si>
    <t>stanleyf</t>
  </si>
  <si>
    <t>charlie1</t>
  </si>
  <si>
    <t>BP Corporation North America Inc.</t>
  </si>
  <si>
    <t>bmason0001</t>
  </si>
  <si>
    <t>HQ Energy Services (U.S.) Inc.</t>
  </si>
  <si>
    <t>24hrdesk2</t>
  </si>
  <si>
    <t>US Pwr Fin Swap  ISO NY Z-A Peak         25May01         USD/MWh</t>
  </si>
  <si>
    <t>US Pwr Phy Firm  Cinergy Peak            Jul-Aug02       USD/MWh</t>
  </si>
  <si>
    <t>AROSENBERG</t>
  </si>
  <si>
    <t>US Pwr Phy Firm  NEPOOL Peak             Jul-Aug01       USD/MWh</t>
  </si>
  <si>
    <t>HERNDON1</t>
  </si>
  <si>
    <t>Coxclay1</t>
  </si>
  <si>
    <t>grooms12</t>
  </si>
  <si>
    <t>rsavocch</t>
  </si>
  <si>
    <t>PJMPower</t>
  </si>
  <si>
    <t>NepoolDesk</t>
  </si>
  <si>
    <t>aepsvc132</t>
  </si>
  <si>
    <t>US Pwr Phy Firm  PJM-W Peak              25May01         USD/MWh</t>
  </si>
  <si>
    <t>bpollard</t>
  </si>
  <si>
    <t>US Pwr Phy Firm  PJM-W OffPk             25May01         USD/MWh</t>
  </si>
  <si>
    <t>JHHANSEY</t>
  </si>
  <si>
    <t>US Pwr Phy Firm  Cinergy Peak            Jul01           USD/MWh</t>
  </si>
  <si>
    <t>blicejeff</t>
  </si>
  <si>
    <t>LAVIELLE</t>
  </si>
  <si>
    <t>SARNSBY1</t>
  </si>
  <si>
    <t>US Pwr Phy Unp B ERCOT Peak              Mar-Apr02       USD/MWh</t>
  </si>
  <si>
    <t>PowerBCK</t>
  </si>
  <si>
    <t>aepsvc133</t>
  </si>
  <si>
    <t>jpellegrin</t>
  </si>
  <si>
    <t>US Gas Basis     TCO Pool                Jun01           USD/MM</t>
  </si>
  <si>
    <t>US Gas Basis     Reliant E               Jun01           USD/MM</t>
  </si>
  <si>
    <t>MIDCONT4</t>
  </si>
  <si>
    <t>DMCPHERSON</t>
  </si>
  <si>
    <t>bucht00001</t>
  </si>
  <si>
    <t>RCAUTHEN1</t>
  </si>
  <si>
    <t>kurtgibson</t>
  </si>
  <si>
    <t>pvaes123</t>
  </si>
  <si>
    <t>TMVJDG01</t>
  </si>
  <si>
    <t>JREITME</t>
  </si>
  <si>
    <t>US Gas Basis     Dom APP                 Jun01           USD/MM</t>
  </si>
  <si>
    <t>WESTDESK1</t>
  </si>
  <si>
    <t>Northern California Power Agency</t>
  </si>
  <si>
    <t>ADM30236</t>
  </si>
  <si>
    <t>wsullivan5</t>
  </si>
  <si>
    <t>CANADANW3</t>
  </si>
  <si>
    <t>KEVINGRADY</t>
  </si>
  <si>
    <t>mchamblee</t>
  </si>
  <si>
    <t>EPMELPclk</t>
  </si>
  <si>
    <t>MICWHITE</t>
  </si>
  <si>
    <t>POWERWEST</t>
  </si>
  <si>
    <t>US Pwr Phy CAISO NP15 Peak               Sep01           USD/MWh</t>
  </si>
  <si>
    <t>AQUILA1041</t>
  </si>
  <si>
    <t>US Gas Fin Opt   NYMEX        EC5.0      Aug01           USD/MM-L</t>
  </si>
  <si>
    <t>Bankers Trust Company</t>
  </si>
  <si>
    <t>eracer00</t>
  </si>
  <si>
    <t>Velasquez</t>
  </si>
  <si>
    <t>robsommerf</t>
  </si>
  <si>
    <t>pces5020</t>
  </si>
  <si>
    <t>HDESTEFA</t>
  </si>
  <si>
    <t>jheinecke1</t>
  </si>
  <si>
    <t>kenirwin</t>
  </si>
  <si>
    <t>US Pwr Phy Firm  Mid-C Peak              Jul01           USD/MWh</t>
  </si>
  <si>
    <t>US Pwr Phy Firm  Cinergy Peak            Oct-Dec02       USD/MWh</t>
  </si>
  <si>
    <t>EASTDESK</t>
  </si>
  <si>
    <t>EASTDESK5</t>
  </si>
  <si>
    <t>winyahay</t>
  </si>
  <si>
    <t>BEICHTEN</t>
  </si>
  <si>
    <t>US Pwr Phy Firm  Entergy Peak            Sep02           USD/MWh</t>
  </si>
  <si>
    <t>mattmann</t>
  </si>
  <si>
    <t>JOHNSONC1</t>
  </si>
  <si>
    <t>Sprague Energy Corp.</t>
  </si>
  <si>
    <t>RICHARDCOC</t>
  </si>
  <si>
    <t>pandersen</t>
  </si>
  <si>
    <t>CAN Gas Basis    AECO                    Nov01-Mar02     USD/MM</t>
  </si>
  <si>
    <t>Emily456</t>
  </si>
  <si>
    <t>US Gas Basis     NNG Ventura             Nov01-Mar02     USD/MM</t>
  </si>
  <si>
    <t>pces5095</t>
  </si>
  <si>
    <t>jfortune</t>
  </si>
  <si>
    <t>Equitable Gas Company</t>
  </si>
  <si>
    <t>ADM89359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</si>
  <si>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</si>
  <si>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</si>
  <si>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</si>
  <si>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</si>
  <si>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</si>
  <si>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</si>
  <si>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</si>
  <si>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UETINGAS01</t>
  </si>
  <si>
    <t>ADM96017</t>
  </si>
  <si>
    <t>Cozartta</t>
  </si>
  <si>
    <t>shourihan2</t>
  </si>
  <si>
    <t>ADM74235</t>
  </si>
  <si>
    <t>BYASSEEL</t>
  </si>
  <si>
    <t>SCISORCHAN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</si>
  <si>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</si>
  <si>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</si>
  <si>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</si>
  <si>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</si>
  <si>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</si>
  <si>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</si>
  <si>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</si>
  <si>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</si>
  <si>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</si>
  <si>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</si>
  <si>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</si>
  <si>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</si>
  <si>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AQUILA1075</t>
  </si>
  <si>
    <t>West-Perm</t>
  </si>
  <si>
    <t>US Pwr Phy Firm  Mid-C Peak              Jun01           USD/MWh</t>
  </si>
  <si>
    <t>Reliant Energy HL&amp;P</t>
  </si>
  <si>
    <t>MELISSA1</t>
  </si>
  <si>
    <t>CRAIGDUKE</t>
  </si>
  <si>
    <t>jeffstone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</si>
  <si>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</si>
  <si>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</si>
  <si>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</si>
  <si>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</si>
  <si>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</si>
  <si>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</si>
  <si>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</si>
  <si>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</si>
  <si>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</si>
  <si>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</si>
  <si>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ZHWF0S01</t>
  </si>
  <si>
    <t>EvanRich</t>
  </si>
  <si>
    <t>aepes220</t>
  </si>
  <si>
    <t>jerryfutch</t>
  </si>
  <si>
    <t>ADM02409</t>
  </si>
  <si>
    <t>DANIELCOWL</t>
  </si>
  <si>
    <t>CAN Gas Fin BasSwap</t>
  </si>
  <si>
    <t>CAN Gas Basis    AECO                    Jul-Oct01       USD/MM</t>
  </si>
  <si>
    <t>JMCKAY</t>
  </si>
  <si>
    <t>FT-CAND-EGSC</t>
  </si>
  <si>
    <t>ANDYMARSH</t>
  </si>
  <si>
    <t>blacina1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</si>
  <si>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</si>
  <si>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</si>
  <si>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</si>
  <si>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</si>
  <si>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</si>
  <si>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</si>
  <si>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</si>
  <si>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</si>
  <si>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</si>
  <si>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</si>
  <si>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</si>
  <si>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</si>
  <si>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</si>
  <si>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</si>
  <si>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</si>
  <si>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</si>
  <si>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</si>
  <si>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</si>
  <si>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</si>
  <si>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</si>
  <si>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</si>
  <si>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</si>
  <si>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</si>
  <si>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</si>
  <si>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</si>
  <si>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</si>
  <si>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</si>
  <si>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</si>
  <si>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</si>
  <si>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</si>
  <si>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</si>
  <si>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</si>
  <si>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</si>
  <si>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</si>
  <si>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</si>
  <si>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</si>
  <si>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</si>
  <si>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</si>
  <si>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</si>
  <si>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</si>
  <si>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</si>
  <si>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</si>
  <si>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</si>
  <si>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</si>
  <si>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</si>
  <si>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</si>
  <si>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</si>
  <si>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</si>
  <si>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</si>
  <si>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</si>
  <si>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</si>
  <si>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</si>
  <si>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</si>
  <si>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</si>
  <si>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</si>
  <si>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</si>
  <si>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</si>
  <si>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</si>
  <si>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</si>
  <si>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</si>
  <si>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</si>
  <si>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</si>
  <si>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</si>
  <si>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</si>
  <si>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</si>
  <si>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</si>
  <si>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</si>
  <si>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</si>
  <si>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</si>
  <si>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</si>
  <si>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</si>
  <si>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</si>
  <si>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</si>
  <si>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ADM Investor Services International Limited</t>
  </si>
  <si>
    <t>DANNAYLOR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</si>
  <si>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</si>
  <si>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</si>
  <si>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</si>
  <si>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</si>
  <si>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</si>
  <si>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</si>
  <si>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</si>
  <si>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</si>
  <si>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</si>
  <si>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</si>
  <si>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</si>
  <si>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</si>
  <si>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</si>
  <si>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</si>
  <si>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</si>
  <si>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</si>
  <si>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</si>
  <si>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</si>
  <si>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</si>
  <si>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</si>
  <si>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</si>
  <si>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</si>
  <si>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</si>
  <si>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</si>
  <si>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</si>
  <si>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</si>
  <si>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</si>
  <si>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</si>
  <si>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</si>
  <si>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</si>
  <si>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</si>
  <si>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</si>
  <si>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</si>
  <si>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</si>
  <si>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</si>
  <si>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</si>
  <si>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</si>
  <si>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</si>
  <si>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</si>
  <si>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</si>
  <si>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</si>
  <si>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Investec Bank (UK) Limited</t>
  </si>
  <si>
    <t>Amalgamated Metal Trading Limited</t>
  </si>
  <si>
    <t>Chase Manhattan International Limited</t>
  </si>
  <si>
    <t>holcombe</t>
  </si>
  <si>
    <t>Innogy PLC</t>
  </si>
  <si>
    <t>UK Power Phy Sch 5 Exc</t>
  </si>
  <si>
    <t>NJACKSON</t>
  </si>
  <si>
    <t>US Gas Swap      Nymex                   Aug01           USD/MM-L</t>
  </si>
  <si>
    <t>Gasoil Crack</t>
  </si>
  <si>
    <t>Jan02-Feb02</t>
  </si>
  <si>
    <t>    Firm-LD Peak - PJM-W - Sep01</t>
  </si>
  <si>
    <t>GJ</t>
  </si>
  <si>
    <t>    NG Firm Phys, FP - Carthage - Next Day Gas</t>
  </si>
  <si>
    <t>    Crude - Brent 1st line swap - Q3 01</t>
  </si>
  <si>
    <t>Gasoline</t>
  </si>
  <si>
    <t>    NG Firm Phys, FP - Malin - Next Day Gas</t>
  </si>
  <si>
    <t>    NG Firm Phys, ID, GDD - TET M3 - Next Day Gas</t>
  </si>
  <si>
    <t>    NG Firm Phys, ID, GDD - Transco Z-6 (NY) - Next Day Gas</t>
  </si>
  <si>
    <t>Apr02-Oct02</t>
  </si>
  <si>
    <t>    NG Fin BS, LD1 for NGI - PG&amp;E-Citygate - Jun01</t>
  </si>
  <si>
    <t>FISHBOYS</t>
  </si>
  <si>
    <t>SCOTCOFF</t>
  </si>
  <si>
    <t>simon7660</t>
  </si>
  <si>
    <t>FRANCESCOC</t>
  </si>
  <si>
    <t>Golly Hott Trading Limited</t>
  </si>
  <si>
    <t>ADM83160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</si>
  <si>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</si>
  <si>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</si>
  <si>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</si>
  <si>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</si>
  <si>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</si>
  <si>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</si>
  <si>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</si>
  <si>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</si>
  <si>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</si>
  <si>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</si>
  <si>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</si>
  <si>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</si>
  <si>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iversonm</t>
  </si>
  <si>
    <t>Biggsbyron</t>
  </si>
  <si>
    <t>Torch Energy TM, Inc.</t>
  </si>
  <si>
    <t>CLIFFBRUN</t>
  </si>
  <si>
    <t>Dynegy UK Limited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</si>
  <si>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</si>
  <si>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</si>
  <si>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</si>
  <si>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</si>
  <si>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</si>
  <si>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</si>
  <si>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</si>
  <si>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PAULDODGE</t>
  </si>
  <si>
    <t>US East Power Fin Swap</t>
  </si>
  <si>
    <t>JSTEPENO</t>
  </si>
  <si>
    <t>EPMI-HRLY-NE</t>
  </si>
  <si>
    <t>Enpower US</t>
  </si>
  <si>
    <t>farshid2</t>
  </si>
  <si>
    <t>lieccles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</si>
  <si>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</si>
  <si>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</si>
  <si>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</si>
  <si>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</si>
  <si>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</si>
  <si>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</si>
  <si>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</si>
  <si>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</si>
  <si>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</si>
  <si>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</si>
  <si>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WICKLUND</t>
  </si>
  <si>
    <t>Interstate Power Company</t>
  </si>
  <si>
    <t>KRISTINKK</t>
  </si>
  <si>
    <t>cscharton</t>
  </si>
  <si>
    <t>EPMELPrdm</t>
  </si>
  <si>
    <t>rbordeleau</t>
  </si>
  <si>
    <t>powerfunk</t>
  </si>
  <si>
    <t>JOSEPHHE</t>
  </si>
  <si>
    <t>REYNOLDS</t>
  </si>
  <si>
    <t>GIBSON01</t>
  </si>
  <si>
    <t>spmoore1</t>
  </si>
  <si>
    <t>JOHNNELSON</t>
  </si>
  <si>
    <t>CMSKDG4935</t>
  </si>
  <si>
    <t>Firm Trade Bridgeline Gas Marketing LLC</t>
  </si>
  <si>
    <t>ADM38409</t>
  </si>
  <si>
    <t>KFLOVELESS</t>
  </si>
  <si>
    <t>US Pwr Phy Unp B ERCOT Peak              29-31May01      USD/MWh</t>
  </si>
  <si>
    <t>GLOVERBJ</t>
  </si>
  <si>
    <t>sjt00001</t>
  </si>
  <si>
    <t>NAMHO123</t>
  </si>
  <si>
    <t>Lewellyn</t>
  </si>
  <si>
    <t>Puget Sound Energy, Inc.</t>
  </si>
  <si>
    <t>DWILKINS</t>
  </si>
  <si>
    <t>US Gas Basis     TETCO M3                Jun01           USD/MM</t>
  </si>
  <si>
    <t>US Gas Basis     NGI SoBord PG&amp;E Top     Jun01           USD/MM</t>
  </si>
  <si>
    <t>CAN Gas Basis    AECO                    Apr-Oct02       USD/MM</t>
  </si>
  <si>
    <t>lesliehyne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</si>
  <si>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</si>
  <si>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</si>
  <si>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</si>
  <si>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</si>
  <si>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</si>
  <si>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</si>
  <si>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</si>
  <si>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</si>
  <si>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</si>
  <si>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</si>
  <si>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</si>
  <si>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</si>
  <si>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</si>
  <si>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</si>
  <si>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</si>
  <si>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</si>
  <si>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</si>
  <si>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</si>
  <si>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</si>
  <si>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</si>
  <si>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</si>
  <si>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</si>
  <si>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</si>
  <si>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</si>
  <si>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</si>
  <si>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</si>
  <si>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</si>
  <si>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</si>
  <si>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</si>
  <si>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</si>
  <si>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</si>
  <si>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</si>
  <si>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</si>
  <si>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</si>
  <si>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</si>
  <si>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</si>
  <si>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CAN Gas Phy      NIT                     24May01         CAD/GJ</t>
  </si>
  <si>
    <t>UK IPE Brent Cal Swap</t>
  </si>
  <si>
    <t>UK BrentCalSwap  IPE                     Jul-Aug01       USD/bbl</t>
  </si>
  <si>
    <t>jdockery</t>
  </si>
  <si>
    <t>TMVCRV01</t>
  </si>
  <si>
    <t>US Gas Basis     TETCO ELA               Jun01           USD/MM</t>
  </si>
  <si>
    <t>DREWPATRIC</t>
  </si>
  <si>
    <t>US Pwr Phy Firm  Entergy Peak            May02           USD/MWh</t>
  </si>
  <si>
    <t>US Gas Phy       EPNG SoCal Topk         Jun01           USD/MM</t>
  </si>
  <si>
    <t>frankfield</t>
  </si>
  <si>
    <t>MGRIGSB</t>
  </si>
  <si>
    <t>DAVSMITH</t>
  </si>
  <si>
    <t>rolston1</t>
  </si>
  <si>
    <t>US Gas Phy       SoCal EHR               Jun01           USD/MM</t>
  </si>
  <si>
    <t>DAVIDFRE</t>
  </si>
  <si>
    <t>Castle Power LLC</t>
  </si>
  <si>
    <t>ADM97524</t>
  </si>
  <si>
    <t>BEL Gas Phy      ZEE IZT ENT             29May01-01Jun01 p/th</t>
  </si>
  <si>
    <t>US Gas Phy       PG&amp;E CtyGte             Jun01           USD/MM</t>
  </si>
  <si>
    <t>CAN Pwr Swap     PPoA HE19-24 MPT        24May01         CAD/MWh</t>
  </si>
  <si>
    <t>bobsteele</t>
  </si>
  <si>
    <t>US Pwr Phy Firm  Entergy Peak            Jan-Feb02       USD/MWh</t>
  </si>
  <si>
    <t>JIMMCGHEE</t>
  </si>
  <si>
    <t>VANOIRSCHO</t>
  </si>
  <si>
    <t>emullane1</t>
  </si>
  <si>
    <t>amontgomer</t>
  </si>
  <si>
    <t>US Pwr Phy Firm  COMED Peak              25May01         USD/MWh</t>
  </si>
  <si>
    <t>peglerjo</t>
  </si>
  <si>
    <t>craigwest</t>
  </si>
  <si>
    <t>Niagara Mohawk Energy Marketing, Inc.</t>
  </si>
  <si>
    <t>LITTLEJOE</t>
  </si>
  <si>
    <t>US Gas Phy       Opal                    Jun01           USD/MM</t>
  </si>
  <si>
    <t>gfischer</t>
  </si>
  <si>
    <t>TIMMYSMALL</t>
  </si>
  <si>
    <t>BARBEE10</t>
  </si>
  <si>
    <t>US UNL Gasoline  Nymex NX2               Jul01           c/Gl-b</t>
  </si>
  <si>
    <t>eriksaaa</t>
  </si>
  <si>
    <t>CGILBERT</t>
  </si>
  <si>
    <t>CSTANLEY</t>
  </si>
  <si>
    <t>US Gas Daily     IF GD/D NGPL MidCont    Jun01           USD/MM</t>
  </si>
  <si>
    <t>US Gas Basis     Tenn-LA                 Jun01           USD/MM</t>
  </si>
  <si>
    <t>US Gas Basis     NGI PGE CtyGate         Jul-Sep01       USD/MM</t>
  </si>
  <si>
    <t>benninger</t>
  </si>
  <si>
    <t>txuetcas</t>
  </si>
  <si>
    <t>US Gas Phy       PGT Malin               Jun01           USD/MM</t>
  </si>
  <si>
    <t>US Gas Phy       EPNG Keystone           Jun01           USD/MM</t>
  </si>
  <si>
    <t>brentrookp</t>
  </si>
  <si>
    <t>US Pwr Phy Firm  SOCO Peak               Jun02           USD/MWh</t>
  </si>
  <si>
    <t>jhollman1</t>
  </si>
  <si>
    <t>CLINTDAVIS</t>
  </si>
  <si>
    <t>Crosstex Energy Services, Ltd.</t>
  </si>
  <si>
    <t>ADM14275</t>
  </si>
  <si>
    <t>US Gas Basis     NGI SoCal               Apr-Oct02       USD/MM</t>
  </si>
  <si>
    <t>e0006122</t>
  </si>
  <si>
    <t>Coryton Energy Company Ltd</t>
  </si>
  <si>
    <t>ADM90732</t>
  </si>
  <si>
    <t>US Gas Phy       TETCO M3                Jun01           USD/MM</t>
  </si>
  <si>
    <t>US Prop Swap     OPIS MB TET             Jul-Sep01       c/Gl-b</t>
  </si>
  <si>
    <t>US Pwr Phy Firm  PJM-W OffPk             Jun01           USD/MWh</t>
  </si>
  <si>
    <t>EPMELPctk</t>
  </si>
  <si>
    <t>ahamby0001</t>
  </si>
  <si>
    <t>US Gas Basis     GD/M Mich Con           Jul-Oct01       USD/MM</t>
  </si>
  <si>
    <t>HEVREGAS1</t>
  </si>
  <si>
    <t>SUNEETNPW</t>
  </si>
  <si>
    <t>OGEBASIS</t>
  </si>
  <si>
    <t>US Gas Phy       EP Blanco Avg           Jun01           USD/MM</t>
  </si>
  <si>
    <t>ADM90030</t>
  </si>
  <si>
    <t>US Wthr CDD Swap SAC 100/20K             Jun01           USD/CDD</t>
  </si>
  <si>
    <t>CWOOLGAR</t>
  </si>
  <si>
    <t>Conoco Canada Limited</t>
  </si>
  <si>
    <t>ADM07389</t>
  </si>
  <si>
    <t>mrsmith32</t>
  </si>
  <si>
    <t>GLEE1234</t>
  </si>
  <si>
    <t>BG International Limited</t>
  </si>
  <si>
    <t>GILLHGILL</t>
  </si>
  <si>
    <t>eglasgow</t>
  </si>
  <si>
    <t>CHRISW001</t>
  </si>
  <si>
    <t>US Pwr Phy CAISO SP15 OffPk              Oct-Dec01       USD/MWh</t>
  </si>
  <si>
    <t>US Gas Phy       Waha                    Jun01           USD/MM</t>
  </si>
  <si>
    <t>ENA-IM WAHA</t>
  </si>
  <si>
    <t>jmaes123</t>
  </si>
  <si>
    <t>US UNL Gasoline  Platts GC               Jul01           c/Gl-b</t>
  </si>
  <si>
    <t>CAN Gas PhyBasis Dawn                    Nov01-Mar02     USD/MM</t>
  </si>
  <si>
    <t>BILLYMAC</t>
  </si>
  <si>
    <t>US Gas Phy       ExxonKaty               Jun01           USD/MM</t>
  </si>
  <si>
    <t>US Gas Basis     NNG Ventura             Jun01           USD/MM</t>
  </si>
  <si>
    <t>gillespie1</t>
  </si>
  <si>
    <t>US Pwr Phy Firm  PJM-W Peak              04-08Jun01      USD/MWh</t>
  </si>
  <si>
    <t>Cross Timbers Oil Company</t>
  </si>
  <si>
    <t>redwood3</t>
  </si>
  <si>
    <t>US Pwr Phy Firm  Cinergy Peak            04-08Jun01      USD/MWh</t>
  </si>
  <si>
    <t>CAN Gas Fin BasSwap East</t>
  </si>
  <si>
    <t>CAN Gas Basis    GD/D Dawn               Jun01           USD/MM</t>
  </si>
  <si>
    <t>vincewes</t>
  </si>
  <si>
    <t>aepes210</t>
  </si>
  <si>
    <t>jlagadin</t>
  </si>
  <si>
    <t>US Gas Phy Index IF TN/LA 500Leg         Jun01           USD/MM</t>
  </si>
  <si>
    <t>DTD Brent vs.    IPE Frontline           Sep01           USD/bbl</t>
  </si>
  <si>
    <t>US Gas Phy       TCO Pool                25May01         USD/MM</t>
  </si>
  <si>
    <t>ADM66321</t>
  </si>
  <si>
    <t>NADEAUBRAD</t>
  </si>
  <si>
    <t>JOHNM123</t>
  </si>
  <si>
    <t>US Pwr Phy Firm  PALVE Peak              29-31May01      USD/MWh</t>
  </si>
  <si>
    <t>US Gas Daily     IF GD/D NGPL LA         Jun01           USD/MM</t>
  </si>
  <si>
    <t>aepes209</t>
  </si>
  <si>
    <t>ADM47252</t>
  </si>
  <si>
    <t>US Gas Daily     HHub                    25-31May01      USD/MM</t>
  </si>
  <si>
    <t>CAN Gas Phy Index Firm West &lt; or = 1Mo</t>
  </si>
  <si>
    <t>US Gas Phy       Dom SP TT               25-31May01      USD/MM</t>
  </si>
  <si>
    <t>US Gas Phy Index Iroquois Z2 NL1         Jun01           USD/MM</t>
  </si>
  <si>
    <t>ENA-IM ME NEW ENGLAND</t>
  </si>
  <si>
    <t>US Gas Phy       COL Onshore             25-31May01      USD/MM</t>
  </si>
  <si>
    <t>US Gas Phy       TCO Pool                25-31May01      USD/MM</t>
  </si>
  <si>
    <t>US Gas Phy Index Consumers NL1           Jun01           USD/MM</t>
  </si>
  <si>
    <t>US Gas Phy       HeHub                   25May01         USD/MM</t>
  </si>
  <si>
    <t>US Pwr Phy Firm  NEPOOL Peak             Sep01           USD/MWh</t>
  </si>
  <si>
    <t>US Pwr Phy CAISO NP15 Peak               Jul-Sep02       USD/MWh</t>
  </si>
  <si>
    <t>basspro1</t>
  </si>
  <si>
    <t>US Gas Daily     TX E M3                 25-31May01      USD/MM</t>
  </si>
  <si>
    <t>txuetcck</t>
  </si>
  <si>
    <t>EAST-NEW YORK</t>
  </si>
  <si>
    <t>US Pwr Phy Firm  Entergy Peak            Oct-Dec01       USD/MWh</t>
  </si>
  <si>
    <t>US Gas Daily     HSC                     Jun01           USD/MM</t>
  </si>
  <si>
    <t>jwhitnah</t>
  </si>
  <si>
    <t>US Gas Phy       Dom SP TT               25May01         USD/MM</t>
  </si>
  <si>
    <t>US Gas Daily     HSC                     25-31May01      USD/MM</t>
  </si>
  <si>
    <t>RPREVATT</t>
  </si>
  <si>
    <t>US Gas Basis     NGI SoBord PG&amp;E Top     Jul-Sep01       USD/MM</t>
  </si>
  <si>
    <t>US Gas Phy       TENN Z-0                25May01         USD/MM</t>
  </si>
  <si>
    <t>Canadian Imperial Bank of Commerce</t>
  </si>
  <si>
    <t>ADM61910</t>
  </si>
  <si>
    <t>US Gas Phy       TENN 800                25May01         USD/MM</t>
  </si>
  <si>
    <t>aepes213</t>
  </si>
  <si>
    <t>US Pwr Fin Swap  ISO NY Z-G Peak         25May01         USD/MWh</t>
  </si>
  <si>
    <t>US Gas Phy       TENN 500                25May01         USD/MM</t>
  </si>
  <si>
    <t>US Gas Basis     NNG Ventura             Jul-Oct01       USD/MM</t>
  </si>
  <si>
    <t>boneillb</t>
  </si>
  <si>
    <t>US Gas Phy       TENN 800                25-31May01      USD/MM</t>
  </si>
  <si>
    <t>US Gas Basis     GD/M Mich Con           Jun01           USD/MM</t>
  </si>
  <si>
    <t>US Pwr Phy Firm  TVA Peak                25May01         USD/MWh</t>
  </si>
  <si>
    <t>Valero Marketing and Supply Company</t>
  </si>
  <si>
    <t>SAL90520</t>
  </si>
  <si>
    <t>patriciac</t>
  </si>
  <si>
    <t>ADM48147</t>
  </si>
  <si>
    <t>brucewest</t>
  </si>
  <si>
    <t>US Gas Phy       COL Onshore             25May01         USD/MM</t>
  </si>
  <si>
    <t>andyhyman3</t>
  </si>
  <si>
    <t>US Gas Phy       TETCO ELA               25May01         USD/MM</t>
  </si>
  <si>
    <t>US Gas Phy Index IF NGPL Midcont         Jun01           USD/MM</t>
  </si>
  <si>
    <t>US Gas Phy Index IF HSC Carthage         Jun01           USD/MM</t>
  </si>
  <si>
    <t>TMARTIN</t>
  </si>
  <si>
    <t>ENA-IM CARTHAGE</t>
  </si>
  <si>
    <t>US Gas Phy       Transco St.65           25May01         USD/MM</t>
  </si>
  <si>
    <t>mikecocco</t>
  </si>
  <si>
    <t>CAN Gas PhyIndex NIT Monthly             Jul01           CAD/GJ</t>
  </si>
  <si>
    <t>JCARROLLC</t>
  </si>
  <si>
    <t>US Pwr Fin Swap  PJM W IntC Peak         25May01         USD/MWh</t>
  </si>
  <si>
    <t>ADM40684</t>
  </si>
  <si>
    <t>US Gas Basis     NGPL LA                 Jun01           USD/MM</t>
  </si>
  <si>
    <t>CAMERONC</t>
  </si>
  <si>
    <t>slwidner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</si>
  <si>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</si>
  <si>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</si>
  <si>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</si>
  <si>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</si>
  <si>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</si>
  <si>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</si>
  <si>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</si>
  <si>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</si>
  <si>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</si>
  <si>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</si>
  <si>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</si>
  <si>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</si>
  <si>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</si>
  <si>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</si>
  <si>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</si>
  <si>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</si>
  <si>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</si>
  <si>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CAN Gas Phy      NIT                     22May01         CAD/GJ</t>
  </si>
  <si>
    <t>KENTRADES1</t>
  </si>
  <si>
    <t>US Gas Basis     NGPL Midcont            Jun01           USD/MM</t>
  </si>
  <si>
    <t>bgarnett</t>
  </si>
  <si>
    <t>KELLYADAM</t>
  </si>
  <si>
    <t>EPMELPmh</t>
  </si>
  <si>
    <t>US Gas Basis     ANR OK                  Jul-Oct01       USD/MM</t>
  </si>
  <si>
    <t>Coast Energy Group, a division of Cornerstone Propane, L.P.</t>
  </si>
  <si>
    <t>tracycolli</t>
  </si>
  <si>
    <t>markgriff</t>
  </si>
  <si>
    <t>Tiger Natural Gas Inc.</t>
  </si>
  <si>
    <t>ADM31821</t>
  </si>
  <si>
    <t>dealjunkie</t>
  </si>
  <si>
    <t>AQUILA1014</t>
  </si>
  <si>
    <t>txuetcje</t>
  </si>
  <si>
    <t>sharibri</t>
  </si>
  <si>
    <t>Koch Petroleum Group, L.P.</t>
  </si>
  <si>
    <t>fouqueta01</t>
  </si>
  <si>
    <t>US Gas Daily     NGI GD/D Chi            Jun01           USD/MM</t>
  </si>
  <si>
    <t>briankrall</t>
  </si>
  <si>
    <t>US Pwr Phy Firm  Cinergy Peak            28May-01Jun     USD/MWh</t>
  </si>
  <si>
    <t>EASTDESK6</t>
  </si>
  <si>
    <t>bernbroph</t>
  </si>
  <si>
    <t>Anadarko Petroleum Corporation</t>
  </si>
  <si>
    <t>ADM81271</t>
  </si>
  <si>
    <t>JLIPMAN1</t>
  </si>
  <si>
    <t>bowris1x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</si>
  <si>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</si>
  <si>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</si>
  <si>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</si>
  <si>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</si>
  <si>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</si>
  <si>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</si>
  <si>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</si>
  <si>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Al LME Reg.      Contract                15Aug01         USD/mt-L</t>
  </si>
  <si>
    <t>halstga1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</si>
  <si>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</si>
  <si>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</si>
  <si>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</si>
  <si>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</si>
  <si>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</si>
  <si>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</si>
  <si>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bradhoese2</t>
  </si>
  <si>
    <t>scottduff</t>
  </si>
  <si>
    <t>PDANAHER</t>
  </si>
  <si>
    <t>giordano</t>
  </si>
  <si>
    <t>US Gas Basis     EP SanJuan              Oct01           USD/MM</t>
  </si>
  <si>
    <t>US Pwr Phy Firm  COMED Peak              Jun01           USD/MWh</t>
  </si>
  <si>
    <t>US Pwr Phy Firm  NEPOOL Peak             Oct-Dec01       USD/MWh</t>
  </si>
  <si>
    <t>ttw00001</t>
  </si>
  <si>
    <t>JOELWOOD</t>
  </si>
  <si>
    <t>txuetckat</t>
  </si>
  <si>
    <t>andrewk5</t>
  </si>
  <si>
    <t>US Pwr Fin Swap  ISO NY Z-A Peak         29-31May01      USD/MWh</t>
  </si>
  <si>
    <t>cingersoll</t>
  </si>
  <si>
    <t>mattdagst</t>
  </si>
  <si>
    <t>ZACHA007</t>
  </si>
  <si>
    <t>BP Exploration &amp; Oil Inc.</t>
  </si>
  <si>
    <t>KNOXST01</t>
  </si>
  <si>
    <t>US Gas Daily     IF GD/D Waha            Jun01           USD/MM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</si>
  <si>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</si>
  <si>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</si>
  <si>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</si>
  <si>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</si>
  <si>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</si>
  <si>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</si>
  <si>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</si>
  <si>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</si>
  <si>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BARRYGERSH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</si>
  <si>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</si>
  <si>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bullet swap - Jul01</t>
  </si>
  <si>
    <t>    Crude - WTI bullet swap - Aug01</t>
  </si>
  <si>
    <t>    Fuel Oil - 180cst Sing swap - Aug01</t>
  </si>
  <si>
    <t>    Gasoline - Rdam Barges Eurograde swap - Aug01</t>
  </si>
  <si>
    <t>    Gasoline - Rdam Barges Eurograde swap - Sep01</t>
  </si>
  <si>
    <t>    Firm-LD Peak - Ent - Jun01</t>
  </si>
  <si>
    <t>    Firm-LD Peak - PJM-W - Custom</t>
  </si>
  <si>
    <t>    Firm-LD Peak - PJM-W - Q4 01</t>
  </si>
  <si>
    <t>    NG Firm Phys, FP - Cons Pwr - Next Day Gas</t>
  </si>
  <si>
    <t>    NG Firm Phys, FP - PGLC - Next Day Gas</t>
  </si>
  <si>
    <t>    NG Firm Phys, ID, GDD - CNG-SP - Next Day Gas</t>
  </si>
  <si>
    <t>    NG Firm Phys, ID, GDD - NGPL-Mid - Next Day Gas</t>
  </si>
  <si>
    <t>Jul01-Oct01</t>
  </si>
  <si>
    <t>    Crude - Brent 1st line swap - Q1 02</t>
  </si>
  <si>
    <t>    Crude Diff - Dated/Brent 1st line swap - Q3 01</t>
  </si>
  <si>
    <t>    Crude Diff - WTI 1st line swap/Brent 1st line swap - Q3 01</t>
  </si>
  <si>
    <t>    Gasoil Crack - GO 1st line/Brent 1st line swap - Q4 01</t>
  </si>
  <si>
    <t>    Gasoil Crack - GO 1st line/Brent 1st line swap - Q1 02</t>
  </si>
  <si>
    <t>    Gasoil Diff - GO MED FOB/GO 1st line swap - Jun01</t>
  </si>
  <si>
    <t>    Gasoil Diff - EN590 NWE CIF/GO 1st line swap - Jun01</t>
  </si>
  <si>
    <t>    Gasoline - Rdam Barges Eurograde swap - Jun01</t>
  </si>
  <si>
    <t>    Jet Fuel Diff - NWE CIF Cargo/GO 1st line swap - Aug01</t>
  </si>
  <si>
    <t>    Jet Fuel Diff - NWE CIF Cargo/GO 1st line swap - Sep01</t>
  </si>
  <si>
    <t>    Jet Fuel Diff - NWE CIF Cargo/GO 1st line swap - Q3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</si>
</sst>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7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2" fillId="9" borderId="16" xfId="0" applyFont="1" applyFill="1" applyBorder="1" applyAlignment="1">
      <alignment horizontal="left" vertical="top" wrapText="1"/>
    </xf>
    <xf numFmtId="0" fontId="12" fillId="9" borderId="16" xfId="0" applyFont="1" applyFill="1" applyBorder="1" applyAlignment="1">
      <alignment horizontal="right" vertical="top" wrapText="1"/>
    </xf>
    <xf numFmtId="3" fontId="12" fillId="9" borderId="16" xfId="0" applyNumberFormat="1" applyFont="1" applyFill="1" applyBorder="1" applyAlignment="1">
      <alignment horizontal="right" vertical="top" wrapText="1"/>
    </xf>
    <xf numFmtId="0" fontId="12" fillId="0" borderId="0" xfId="0" applyFont="1" applyFill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36" xfId="0" applyNumberFormat="1" applyBorder="1"/>
    <xf numFmtId="0" fontId="41" fillId="0" borderId="5" xfId="0" applyFont="1" applyBorder="1"/>
    <xf numFmtId="0" fontId="41" fillId="0" borderId="49" xfId="0" applyFont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110304"/>
        <c:axId val="258110864"/>
      </c:barChart>
      <c:dateAx>
        <c:axId val="25811030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11086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110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1103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8114224"/>
        <c:axId val="258114784"/>
      </c:barChart>
      <c:dateAx>
        <c:axId val="25811422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11478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114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1142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118704"/>
        <c:axId val="258119264"/>
      </c:barChart>
      <c:dateAx>
        <c:axId val="25811870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11926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119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1187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7577262316498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121504"/>
        <c:axId val="258122064"/>
      </c:barChart>
      <c:dateAx>
        <c:axId val="25812150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12206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122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1215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36.364681250001" createdVersion="1" recordCount="15" upgradeOnRefresh="1">
  <cacheSource type="worksheet">
    <worksheetSource ref="A10:Y25" sheet="DD-ENA"/>
  </cacheSource>
  <cacheFields count="25">
    <cacheField name="Enron Trader" numFmtId="0">
      <sharedItems count="16">
        <s v="Gautam Gupta"/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4">
        <n v="800"/>
        <n v="10000"/>
        <n v="5000"/>
        <n v="2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3">
        <s v="GGUPTA_FIN"/>
        <s v="ENECGERMANY"/>
        <s v="ENEkelli"/>
      </sharedItems>
    </cacheField>
    <cacheField name="Dynegy User Name " numFmtId="0">
      <sharedItems count="3">
        <s v="DYNJPEP"/>
        <s v="DYNCMCG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6">
        <s v="pwr.New York Zone G"/>
        <s v="ng.TETCO ELA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Term End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ransaction Time " numFmtId="0">
      <sharedItems count="11">
        <s v="08:22 A.M."/>
        <s v="08:27 A.M."/>
        <s v="09:37 A.M."/>
        <s v="07:54 A.M."/>
        <s v="09:28 A.M."/>
        <s v="08:16 A.M."/>
        <s v="08:32 A.M."/>
        <s v="09:53 A.M."/>
        <s v="08:56 A.M."/>
        <s v="07:51 A.M."/>
        <s v="08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10000" count="4">
        <n v="50"/>
        <n v="10000"/>
        <n v="5000"/>
        <n v="2000"/>
      </sharedItems>
    </cacheField>
    <cacheField name="Price " numFmtId="0">
      <sharedItems containsSemiMixedTypes="0" containsString="0" containsNumber="1" minValue="4.0125000000000002" maxValue="50" count="14">
        <n v="50"/>
        <n v="4.07"/>
        <n v="4.0449999999999999"/>
        <n v="4.0225"/>
        <n v="4.0324999999999998"/>
        <n v="4.0199999999999996"/>
        <n v="4.0274999999999999"/>
        <n v="4.0175000000000001"/>
        <n v="4.0125000000000002"/>
        <n v="4.0625"/>
        <n v="4.0525000000000002"/>
        <n v="4.0149999999999997"/>
        <n v="4.0350000000000001"/>
        <n v="4.04"/>
      </sharedItems>
    </cacheField>
    <cacheField name="Deal Number " numFmtId="0">
      <sharedItems containsSemiMixedTypes="0" containsString="0" containsNumber="1" containsInteger="1" minValue="32597" maxValue="32822" count="15">
        <n v="32633"/>
        <n v="32639"/>
        <n v="32807"/>
        <n v="32601"/>
        <n v="32795"/>
        <n v="32624"/>
        <n v="32655"/>
        <n v="32796"/>
        <n v="32822"/>
        <n v="32724"/>
        <n v="32793"/>
        <n v="32597"/>
        <n v="32642"/>
        <n v="32653"/>
        <n v="327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 upgradeOnRefresh="1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36.364761458331" createdVersion="1" recordCount="5" upgradeOnRefresh="1">
  <cacheSource type="worksheet">
    <worksheetSource ref="A9:AA14" sheet="DD-EPM"/>
  </cacheSource>
  <cacheFields count="27">
    <cacheField name="Enron Trader" numFmtId="0">
      <sharedItems count="6">
        <s v="Clint Dean"/>
        <s v="Don Baughman"/>
        <s v="Jeff King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5" maxValue="16" count="2">
        <n v="16"/>
        <n v="15"/>
      </sharedItems>
    </cacheField>
    <cacheField name="Period" numFmtId="0">
      <sharedItems containsSemiMixedTypes="0" containsString="0" containsNumber="1" containsInteger="1" minValue="1" maxValue="59" count="3">
        <n v="59"/>
        <n v="1"/>
        <n v="30"/>
      </sharedItems>
    </cacheField>
    <cacheField name="Total Volume" numFmtId="0">
      <sharedItems containsSemiMixedTypes="0" containsString="0" containsNumber="1" containsInteger="1" minValue="750" maxValue="47200" count="4">
        <n v="47200"/>
        <n v="750"/>
        <n v="24000"/>
        <n v="800"/>
      </sharedItems>
    </cacheField>
    <cacheField name="Notional Value" numFmtId="0">
      <sharedItems containsSemiMixedTypes="0" containsString="0" containsNumber="1" containsInteger="1" minValue="14800" maxValue="1888000" count="5">
        <n v="1888000"/>
        <n v="15750"/>
        <n v="1548000"/>
        <n v="15600"/>
        <n v="14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3">
        <s v="CDEANEPM"/>
        <s v="DBAUGHMANPHY"/>
        <s v="JKINGEPM"/>
      </sharedItems>
    </cacheField>
    <cacheField name="Dynegy User Name " numFmtId="0">
      <sharedItems count="4">
        <s v="DYNAPYA"/>
        <s v="DYNRABE"/>
        <s v="DYNBTAM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pwr.Ercot"/>
        <s v="pwr.IP/TVA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an-Feb 02"/>
        <s v="pwr.Hourly Power"/>
        <s v="pwr.June01"/>
        <s v="pwr.East Coast Spot Power"/>
      </sharedItems>
    </cacheField>
    <cacheField name="Term Start Date " numFmtId="0">
      <sharedItems containsSemiMixedTypes="0" containsNonDate="0" containsDate="1" containsString="0" minDate="2001-05-24T00:00:00" maxDate="2002-01-02T00:00:00" count="4">
        <d v="2002-01-01T00:00:00"/>
        <d v="2001-05-24T00:00:00"/>
        <d v="2001-06-01T00:00:00"/>
        <d v="2001-05-25T00:00:00"/>
      </sharedItems>
    </cacheField>
    <cacheField name="Term End Date " numFmtId="0">
      <sharedItems containsSemiMixedTypes="0" containsNonDate="0" containsDate="1" containsString="0" minDate="2001-05-24T00:00:00" maxDate="2002-03-01T00:00:00" count="4">
        <d v="2002-02-28T00:00:00"/>
        <d v="2001-05-24T00:00:00"/>
        <d v="2001-06-30T00:00:00"/>
        <d v="2001-05-25T00:00:00"/>
      </sharedItems>
    </cacheField>
    <cacheField name="Delivery Time " numFmtId="0">
      <sharedItems count="2">
        <s v="HE7-22CPT"/>
        <s v="HE 15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ransaction Time " numFmtId="0">
      <sharedItems count="5">
        <s v="10:56 A.M."/>
        <s v="01:04 P.M."/>
        <s v="11:52 A.M."/>
        <s v="07:38 A.M."/>
        <s v="08:12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18.5" maxValue="64.5" count="5">
        <n v="40"/>
        <n v="21"/>
        <n v="64.5"/>
        <n v="19.5"/>
        <n v="18.5"/>
      </sharedItems>
    </cacheField>
    <cacheField name="Deal Number " numFmtId="0">
      <sharedItems containsSemiMixedTypes="0" containsString="0" containsNumber="1" containsInteger="1" minValue="32589" maxValue="32880" count="5">
        <n v="32841"/>
        <n v="32880"/>
        <n v="32857"/>
        <n v="32589"/>
        <n v="326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36.363185069444" createdVersion="1" recordCount="13" upgradeOnRefresh="1">
  <cacheSource type="worksheet">
    <worksheetSource ref="A15:T28" sheet="ICE-ENA"/>
  </cacheSource>
  <cacheFields count="20">
    <cacheField name="Trade Date" numFmtId="0">
      <sharedItems count="1">
        <s v="May-24-01"/>
      </sharedItems>
    </cacheField>
    <cacheField name="Deal ID" numFmtId="0">
      <sharedItems containsSemiMixedTypes="0" containsString="0" containsNumber="1" containsInteger="1" minValue="117071951" maxValue="34316778755" count="13">
        <n v="168772571"/>
        <n v="201695465"/>
        <n v="34316778755"/>
        <n v="383626750"/>
        <n v="354869168"/>
        <n v="137299442"/>
        <n v="140027712"/>
        <n v="206402009"/>
        <n v="201723783"/>
        <n v="451433662"/>
        <n v="536841796"/>
        <n v="134504470"/>
        <n v="117071951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7">
        <s v="NG Firm Phys, FP"/>
        <s v="NG Fin BS, LD1 for NGI"/>
        <s v="NG Fin, FP for LD1"/>
        <s v="NG Fin BS, LD1 for IF"/>
        <s v="NG Firm Phys, ID, GDM"/>
        <s v="NG Fin BS, LD1 for GDM"/>
        <s v="Firm-LD Peak" u="1"/>
        <m u="1"/>
        <s v="NG Fin Sw Swap, IF for GDD" u="1"/>
        <s v="NG Firm Phys, ID, GDD" u="1"/>
        <s v="Gasoline Crack" u="1"/>
        <s v="Crude" u="1"/>
        <s v="Crude Diff" u="1"/>
        <s v="NG Firm Phys, ID, NGI" u="1"/>
        <s v="NG Fin Sw Swap, GDM for GDD" u="1"/>
        <s v="Heating Oil Crack" u="1"/>
        <s v="NG Fin Sw Swap, NGI for GDD" u="1"/>
      </sharedItems>
    </cacheField>
    <cacheField name="Hub" numFmtId="0">
      <sharedItems count="7">
        <s v="TET ELA"/>
        <s v="Chicago"/>
        <s v="Henry"/>
        <s v="Transco Z6 (NY)"/>
        <s v="Mich"/>
        <s v="CNG-SP"/>
        <s v="TET M3"/>
      </sharedItems>
    </cacheField>
    <cacheField name="Strip" numFmtId="0">
      <sharedItems containsDate="1" containsMixedTypes="1" minDate="2001-06-01T00:00:00" maxDate="2001-06-02T00:00:00" count="5">
        <s v="Next Day Gas"/>
        <s v="Nov01-Mar02"/>
        <s v="Cal 02"/>
        <s v="Cal 03"/>
        <d v="2001-06-01T00:00:00"/>
      </sharedItems>
    </cacheField>
    <cacheField name="START" numFmtId="0">
      <sharedItems count="5">
        <s v="May-25-01"/>
        <s v="Nov-01-01"/>
        <s v="Jan-01-02"/>
        <s v="Jan-01-03"/>
        <s v="Jun-01-01"/>
      </sharedItems>
    </cacheField>
    <cacheField name="END" numFmtId="0">
      <sharedItems count="5">
        <s v="May-25-01"/>
        <s v="Mar-31-02"/>
        <s v="Dec-31-02"/>
        <s v="Dec-31-03"/>
        <s v="Jun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6">
        <s v="AEP Energy Services, Inc."/>
        <s v="Reliant Energy Services, Inc."/>
        <s v="Mirant Americas Energy Marketing, LP"/>
        <s v="El Paso Merchant Energy L.P."/>
        <s v="Duke Energy Trading and Marketing LLC"/>
        <s v="BP Amoco Corporation"/>
      </sharedItems>
    </cacheField>
    <cacheField name="Price" numFmtId="0">
      <sharedItems containsSemiMixedTypes="0" containsString="0" containsNumber="1" minValue="5.0000000000000001E-3" maxValue="4.3250000000000002" count="11">
        <n v="4.0750000000000002"/>
        <n v="0.17499999999999999"/>
        <n v="4.3250000000000002"/>
        <n v="1.51"/>
        <n v="4.18"/>
        <n v="4.3"/>
        <n v="5.0000000000000001E-3"/>
        <n v="0.4425"/>
        <n v="0.98499999999999999"/>
        <n v="0.98"/>
        <n v="0.97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2500" maxValue="20000" count="4">
        <n v="5000"/>
        <n v="20000"/>
        <n v="25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3020000" count="8">
        <n v="5000"/>
        <n v="3020000"/>
        <n v="912500"/>
        <n v="755000"/>
        <n v="1825000"/>
        <n v="600000"/>
        <n v="150000"/>
        <n v="30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7">
        <s v="Goodell, S"/>
        <s v="Storey, G"/>
        <s v="Arnold, J"/>
        <s v="Mckay, B"/>
        <s v="Carson , M" u="1"/>
        <s v="Dorland , C" u="1"/>
        <s v="Fischer, M" u="1"/>
        <s v="Herndon, R" u="1"/>
        <s v="Motley, M" u="1"/>
        <m u="1"/>
        <s v="Crandall, S" u="1"/>
        <s v="Quigley, D" u="1"/>
        <s v="Gagliardi, L" u="1"/>
        <s v="Pimenov, V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36.364471643516" createdVersion="1" recordCount="5" upgradeOnRefresh="1">
  <cacheSource type="worksheet">
    <worksheetSource ref="A15:T20" sheet="ICE-EPM"/>
  </cacheSource>
  <cacheFields count="20">
    <cacheField name="Trade Date" numFmtId="0">
      <sharedItems count="1">
        <s v="May-24-01"/>
      </sharedItems>
    </cacheField>
    <cacheField name="Deal ID" numFmtId="0">
      <sharedItems containsSemiMixedTypes="0" containsString="0" containsNumber="1" containsInteger="1" minValue="153563060" maxValue="919819041" count="5">
        <n v="201382763"/>
        <n v="153563060"/>
        <n v="205790257"/>
        <n v="181959941"/>
        <n v="919819041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Off-Peak"/>
        <s v="Firm-LD Peak"/>
        <m u="1"/>
      </sharedItems>
    </cacheField>
    <cacheField name="Hub" numFmtId="0">
      <sharedItems count="4">
        <s v="NP-15 Off-Peak"/>
        <s v="TVA"/>
        <s v="SP-15 Off-Peak"/>
        <s v="Ercot UBU"/>
      </sharedItems>
    </cacheField>
    <cacheField name="Strip" numFmtId="0">
      <sharedItems containsDate="1" containsMixedTypes="1" minDate="2001-06-01T00:00:00" maxDate="2001-06-02T00:00:00" count="4">
        <s v="Next Day Off-Peak"/>
        <s v="Next Day"/>
        <d v="2001-06-01T00:00:00"/>
        <s v="Cal 02"/>
      </sharedItems>
    </cacheField>
    <cacheField name="START" numFmtId="0">
      <sharedItems count="4">
        <s v="May-27-01"/>
        <s v="May-25-01"/>
        <s v="Jun-01-01"/>
        <s v="Jan-01-02"/>
      </sharedItems>
    </cacheField>
    <cacheField name="END" numFmtId="0">
      <sharedItems count="4">
        <s v="May-28-01"/>
        <s v="May-25-01"/>
        <s v="Jun-30-01"/>
        <s v="Dec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2">
        <s v="Mirant Americas Energy Marketing, LP"/>
        <s v="Reliant Energy Services, Inc."/>
      </sharedItems>
    </cacheField>
    <cacheField name="Price" numFmtId="0">
      <sharedItems containsSemiMixedTypes="0" containsString="0" containsNumber="1" containsInteger="1" minValue="18" maxValue="180" count="5">
        <n v="180"/>
        <n v="18"/>
        <n v="79"/>
        <n v="105"/>
        <n v="42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25"/>
        <n v="50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204000" count="4">
        <n v="1200"/>
        <n v="800"/>
        <n v="7600"/>
        <n v="2040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Richter, J"/>
        <s v="Carson, M"/>
        <s v="Fischer, M"/>
        <s v="Stalford, R"/>
        <s v="Carson , M" u="1"/>
        <s v="Dorland , C" u="1"/>
        <s v="Herndon, R" u="1"/>
        <s v="Motley, M" u="1"/>
        <m u="1"/>
        <s v="Crandall, S" u="1"/>
        <s v="Dorland, 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36.364907870367" createdVersion="1" recordCount="2" upgradeOnRefresh="1">
  <cacheSource type="worksheet">
    <worksheetSource ref="A9:Y11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2">
        <s v="DYNDDEL"/>
        <s v="DYNVMCC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2">
        <s v="ngl.Mont Belvieu, Dynegy"/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May 2001"/>
      </sharedItems>
    </cacheField>
    <cacheField name="Term Start Date " numFmtId="0">
      <sharedItems containsSemiMixedTypes="0" containsNonDate="0" containsDate="1" containsString="0" minDate="2001-05-01T00:00:00" maxDate="2001-05-02T00:00:00" count="1">
        <d v="2001-05-01T00:00:00"/>
      </sharedItems>
    </cacheField>
    <cacheField name="Term End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ransaction Time " numFmtId="0">
      <sharedItems count="2">
        <s v="09:30 A.M."/>
        <s v="01:13 P.M."/>
      </sharedItems>
    </cacheField>
    <cacheField name="Buy/Sell " numFmtId="0">
      <sharedItems count="1">
        <s v="BUY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50875000000000004" maxValue="0.51" count="2">
        <n v="0.51"/>
        <n v="0.50875000000000004"/>
      </sharedItems>
    </cacheField>
    <cacheField name="Deal Number " numFmtId="0">
      <sharedItems containsSemiMixedTypes="0" containsString="0" containsNumber="1" containsInteger="1" minValue="32799" maxValue="32881" count="2">
        <n v="32799"/>
        <n v="3288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0"/>
    <x v="1"/>
    <x v="1"/>
    <x v="1"/>
  </r>
  <r>
    <x v="1"/>
    <x v="1"/>
    <x v="2"/>
    <x v="0"/>
    <x v="0"/>
    <x v="1"/>
    <x v="1"/>
    <x v="1"/>
    <x v="1"/>
    <x v="1"/>
    <x v="1"/>
    <x v="1"/>
    <x v="1"/>
    <x v="1"/>
    <x v="1"/>
    <x v="0"/>
    <x v="0"/>
    <x v="1"/>
    <x v="0"/>
    <x v="0"/>
    <x v="2"/>
    <x v="0"/>
    <x v="2"/>
    <x v="2"/>
    <x v="2"/>
  </r>
  <r>
    <x v="2"/>
    <x v="1"/>
    <x v="2"/>
    <x v="0"/>
    <x v="0"/>
    <x v="1"/>
    <x v="2"/>
    <x v="2"/>
    <x v="1"/>
    <x v="1"/>
    <x v="1"/>
    <x v="2"/>
    <x v="1"/>
    <x v="1"/>
    <x v="1"/>
    <x v="0"/>
    <x v="0"/>
    <x v="1"/>
    <x v="0"/>
    <x v="0"/>
    <x v="3"/>
    <x v="0"/>
    <x v="2"/>
    <x v="3"/>
    <x v="3"/>
  </r>
  <r>
    <x v="2"/>
    <x v="1"/>
    <x v="2"/>
    <x v="0"/>
    <x v="0"/>
    <x v="1"/>
    <x v="2"/>
    <x v="2"/>
    <x v="1"/>
    <x v="1"/>
    <x v="1"/>
    <x v="2"/>
    <x v="1"/>
    <x v="1"/>
    <x v="1"/>
    <x v="0"/>
    <x v="0"/>
    <x v="1"/>
    <x v="0"/>
    <x v="0"/>
    <x v="4"/>
    <x v="0"/>
    <x v="2"/>
    <x v="4"/>
    <x v="4"/>
  </r>
  <r>
    <x v="2"/>
    <x v="1"/>
    <x v="2"/>
    <x v="0"/>
    <x v="0"/>
    <x v="1"/>
    <x v="2"/>
    <x v="2"/>
    <x v="1"/>
    <x v="1"/>
    <x v="1"/>
    <x v="3"/>
    <x v="1"/>
    <x v="1"/>
    <x v="1"/>
    <x v="0"/>
    <x v="0"/>
    <x v="1"/>
    <x v="0"/>
    <x v="0"/>
    <x v="5"/>
    <x v="0"/>
    <x v="2"/>
    <x v="5"/>
    <x v="5"/>
  </r>
  <r>
    <x v="2"/>
    <x v="1"/>
    <x v="2"/>
    <x v="0"/>
    <x v="0"/>
    <x v="1"/>
    <x v="2"/>
    <x v="2"/>
    <x v="1"/>
    <x v="1"/>
    <x v="1"/>
    <x v="3"/>
    <x v="1"/>
    <x v="1"/>
    <x v="1"/>
    <x v="0"/>
    <x v="0"/>
    <x v="1"/>
    <x v="0"/>
    <x v="0"/>
    <x v="6"/>
    <x v="0"/>
    <x v="2"/>
    <x v="6"/>
    <x v="6"/>
  </r>
  <r>
    <x v="2"/>
    <x v="1"/>
    <x v="2"/>
    <x v="0"/>
    <x v="0"/>
    <x v="1"/>
    <x v="2"/>
    <x v="2"/>
    <x v="1"/>
    <x v="1"/>
    <x v="1"/>
    <x v="3"/>
    <x v="1"/>
    <x v="1"/>
    <x v="1"/>
    <x v="0"/>
    <x v="0"/>
    <x v="1"/>
    <x v="0"/>
    <x v="0"/>
    <x v="4"/>
    <x v="0"/>
    <x v="2"/>
    <x v="7"/>
    <x v="7"/>
  </r>
  <r>
    <x v="2"/>
    <x v="1"/>
    <x v="3"/>
    <x v="0"/>
    <x v="0"/>
    <x v="1"/>
    <x v="2"/>
    <x v="2"/>
    <x v="1"/>
    <x v="1"/>
    <x v="1"/>
    <x v="3"/>
    <x v="1"/>
    <x v="1"/>
    <x v="1"/>
    <x v="0"/>
    <x v="0"/>
    <x v="1"/>
    <x v="0"/>
    <x v="0"/>
    <x v="7"/>
    <x v="1"/>
    <x v="3"/>
    <x v="8"/>
    <x v="8"/>
  </r>
  <r>
    <x v="2"/>
    <x v="1"/>
    <x v="2"/>
    <x v="0"/>
    <x v="0"/>
    <x v="1"/>
    <x v="2"/>
    <x v="2"/>
    <x v="1"/>
    <x v="1"/>
    <x v="1"/>
    <x v="4"/>
    <x v="1"/>
    <x v="1"/>
    <x v="1"/>
    <x v="0"/>
    <x v="0"/>
    <x v="1"/>
    <x v="0"/>
    <x v="0"/>
    <x v="8"/>
    <x v="1"/>
    <x v="2"/>
    <x v="9"/>
    <x v="9"/>
  </r>
  <r>
    <x v="2"/>
    <x v="1"/>
    <x v="2"/>
    <x v="0"/>
    <x v="0"/>
    <x v="1"/>
    <x v="2"/>
    <x v="2"/>
    <x v="1"/>
    <x v="1"/>
    <x v="1"/>
    <x v="4"/>
    <x v="1"/>
    <x v="1"/>
    <x v="1"/>
    <x v="0"/>
    <x v="0"/>
    <x v="1"/>
    <x v="0"/>
    <x v="0"/>
    <x v="4"/>
    <x v="1"/>
    <x v="2"/>
    <x v="10"/>
    <x v="10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9"/>
    <x v="0"/>
    <x v="2"/>
    <x v="11"/>
    <x v="11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10"/>
    <x v="0"/>
    <x v="2"/>
    <x v="12"/>
    <x v="12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6"/>
    <x v="0"/>
    <x v="2"/>
    <x v="13"/>
    <x v="13"/>
  </r>
  <r>
    <x v="2"/>
    <x v="1"/>
    <x v="2"/>
    <x v="0"/>
    <x v="0"/>
    <x v="1"/>
    <x v="2"/>
    <x v="2"/>
    <x v="1"/>
    <x v="1"/>
    <x v="1"/>
    <x v="5"/>
    <x v="1"/>
    <x v="1"/>
    <x v="1"/>
    <x v="0"/>
    <x v="0"/>
    <x v="1"/>
    <x v="0"/>
    <x v="0"/>
    <x v="4"/>
    <x v="0"/>
    <x v="2"/>
    <x v="4"/>
    <x v="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  <r>
    <x v="2"/>
    <x v="0"/>
    <x v="2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2"/>
    <x v="0"/>
    <x v="1"/>
    <x v="3"/>
    <x v="3"/>
    <x v="0"/>
    <x v="0"/>
    <x v="0"/>
    <x v="2"/>
    <x v="3"/>
    <x v="0"/>
    <x v="0"/>
    <x v="0"/>
    <x v="2"/>
    <x v="0"/>
    <x v="0"/>
    <x v="3"/>
    <x v="3"/>
    <x v="3"/>
    <x v="0"/>
    <x v="0"/>
    <x v="0"/>
    <x v="3"/>
    <x v="0"/>
    <x v="0"/>
    <x v="3"/>
    <x v="3"/>
  </r>
  <r>
    <x v="2"/>
    <x v="0"/>
    <x v="1"/>
    <x v="3"/>
    <x v="4"/>
    <x v="0"/>
    <x v="0"/>
    <x v="0"/>
    <x v="2"/>
    <x v="3"/>
    <x v="0"/>
    <x v="0"/>
    <x v="0"/>
    <x v="2"/>
    <x v="0"/>
    <x v="0"/>
    <x v="3"/>
    <x v="3"/>
    <x v="3"/>
    <x v="0"/>
    <x v="0"/>
    <x v="0"/>
    <x v="4"/>
    <x v="0"/>
    <x v="0"/>
    <x v="4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2"/>
    <x v="2"/>
    <x v="2"/>
    <x v="2"/>
    <x v="2"/>
    <x v="0"/>
    <x v="0"/>
    <x v="0"/>
    <x v="0"/>
    <x v="2"/>
    <x v="0"/>
    <x v="2"/>
    <x v="0"/>
    <x v="2"/>
    <x v="0"/>
    <x v="2"/>
  </r>
  <r>
    <x v="0"/>
    <x v="3"/>
    <x v="0"/>
    <x v="1"/>
    <x v="3"/>
    <x v="3"/>
    <x v="1"/>
    <x v="1"/>
    <x v="1"/>
    <x v="0"/>
    <x v="0"/>
    <x v="0"/>
    <x v="2"/>
    <x v="3"/>
    <x v="0"/>
    <x v="0"/>
    <x v="0"/>
    <x v="3"/>
    <x v="0"/>
    <x v="3"/>
  </r>
  <r>
    <x v="0"/>
    <x v="4"/>
    <x v="0"/>
    <x v="1"/>
    <x v="2"/>
    <x v="2"/>
    <x v="3"/>
    <x v="3"/>
    <x v="3"/>
    <x v="0"/>
    <x v="0"/>
    <x v="0"/>
    <x v="3"/>
    <x v="4"/>
    <x v="0"/>
    <x v="0"/>
    <x v="0"/>
    <x v="4"/>
    <x v="0"/>
    <x v="2"/>
  </r>
  <r>
    <x v="0"/>
    <x v="5"/>
    <x v="0"/>
    <x v="1"/>
    <x v="2"/>
    <x v="2"/>
    <x v="2"/>
    <x v="2"/>
    <x v="2"/>
    <x v="0"/>
    <x v="0"/>
    <x v="0"/>
    <x v="4"/>
    <x v="5"/>
    <x v="0"/>
    <x v="2"/>
    <x v="0"/>
    <x v="2"/>
    <x v="0"/>
    <x v="2"/>
  </r>
  <r>
    <x v="0"/>
    <x v="6"/>
    <x v="0"/>
    <x v="0"/>
    <x v="4"/>
    <x v="4"/>
    <x v="4"/>
    <x v="4"/>
    <x v="4"/>
    <x v="0"/>
    <x v="0"/>
    <x v="0"/>
    <x v="0"/>
    <x v="6"/>
    <x v="0"/>
    <x v="1"/>
    <x v="0"/>
    <x v="5"/>
    <x v="0"/>
    <x v="1"/>
  </r>
  <r>
    <x v="0"/>
    <x v="7"/>
    <x v="0"/>
    <x v="0"/>
    <x v="4"/>
    <x v="4"/>
    <x v="4"/>
    <x v="4"/>
    <x v="4"/>
    <x v="0"/>
    <x v="0"/>
    <x v="0"/>
    <x v="0"/>
    <x v="6"/>
    <x v="0"/>
    <x v="0"/>
    <x v="0"/>
    <x v="6"/>
    <x v="0"/>
    <x v="1"/>
  </r>
  <r>
    <x v="0"/>
    <x v="8"/>
    <x v="0"/>
    <x v="1"/>
    <x v="5"/>
    <x v="4"/>
    <x v="4"/>
    <x v="4"/>
    <x v="4"/>
    <x v="0"/>
    <x v="0"/>
    <x v="0"/>
    <x v="0"/>
    <x v="1"/>
    <x v="0"/>
    <x v="3"/>
    <x v="0"/>
    <x v="7"/>
    <x v="0"/>
    <x v="1"/>
  </r>
  <r>
    <x v="0"/>
    <x v="9"/>
    <x v="0"/>
    <x v="1"/>
    <x v="3"/>
    <x v="5"/>
    <x v="1"/>
    <x v="1"/>
    <x v="1"/>
    <x v="0"/>
    <x v="0"/>
    <x v="0"/>
    <x v="2"/>
    <x v="7"/>
    <x v="0"/>
    <x v="0"/>
    <x v="0"/>
    <x v="3"/>
    <x v="0"/>
    <x v="3"/>
  </r>
  <r>
    <x v="0"/>
    <x v="10"/>
    <x v="0"/>
    <x v="1"/>
    <x v="3"/>
    <x v="6"/>
    <x v="1"/>
    <x v="1"/>
    <x v="1"/>
    <x v="0"/>
    <x v="0"/>
    <x v="0"/>
    <x v="2"/>
    <x v="8"/>
    <x v="0"/>
    <x v="0"/>
    <x v="0"/>
    <x v="3"/>
    <x v="0"/>
    <x v="3"/>
  </r>
  <r>
    <x v="0"/>
    <x v="11"/>
    <x v="0"/>
    <x v="1"/>
    <x v="3"/>
    <x v="6"/>
    <x v="1"/>
    <x v="1"/>
    <x v="1"/>
    <x v="0"/>
    <x v="0"/>
    <x v="0"/>
    <x v="5"/>
    <x v="9"/>
    <x v="0"/>
    <x v="0"/>
    <x v="0"/>
    <x v="3"/>
    <x v="0"/>
    <x v="3"/>
  </r>
  <r>
    <x v="0"/>
    <x v="12"/>
    <x v="0"/>
    <x v="1"/>
    <x v="3"/>
    <x v="6"/>
    <x v="1"/>
    <x v="1"/>
    <x v="1"/>
    <x v="0"/>
    <x v="0"/>
    <x v="0"/>
    <x v="5"/>
    <x v="10"/>
    <x v="0"/>
    <x v="0"/>
    <x v="0"/>
    <x v="3"/>
    <x v="0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0"/>
    <x v="2"/>
    <x v="0"/>
    <x v="0"/>
    <x v="0"/>
    <x v="0"/>
    <x v="0"/>
    <x v="0"/>
    <x v="1"/>
    <x v="2"/>
    <x v="0"/>
    <x v="0"/>
    <x v="0"/>
    <x v="0"/>
    <x v="0"/>
    <x v="0"/>
  </r>
  <r>
    <x v="0"/>
    <x v="3"/>
    <x v="0"/>
    <x v="0"/>
    <x v="0"/>
    <x v="2"/>
    <x v="2"/>
    <x v="2"/>
    <x v="2"/>
    <x v="0"/>
    <x v="0"/>
    <x v="0"/>
    <x v="1"/>
    <x v="3"/>
    <x v="0"/>
    <x v="0"/>
    <x v="0"/>
    <x v="2"/>
    <x v="0"/>
    <x v="2"/>
  </r>
  <r>
    <x v="0"/>
    <x v="4"/>
    <x v="0"/>
    <x v="0"/>
    <x v="1"/>
    <x v="3"/>
    <x v="3"/>
    <x v="3"/>
    <x v="3"/>
    <x v="0"/>
    <x v="0"/>
    <x v="0"/>
    <x v="1"/>
    <x v="4"/>
    <x v="0"/>
    <x v="1"/>
    <x v="0"/>
    <x v="3"/>
    <x v="0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1"/>
        <item m="1" x="2"/>
        <item x="0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4"/>
        <item m="1" x="5"/>
        <item x="2"/>
        <item m="1" x="6"/>
        <item m="1" x="7"/>
        <item m="1" x="8"/>
        <item m="1" x="9"/>
        <item x="0"/>
        <item x="3"/>
        <item m="1" x="10"/>
        <item x="1"/>
      </items>
    </pivotField>
  </pivotFields>
  <rowFields count="3">
    <field x="19"/>
    <field x="4"/>
    <field x="18"/>
  </rowFields>
  <rowItems count="5">
    <i>
      <x v="2"/>
      <x v="2"/>
      <x/>
    </i>
    <i>
      <x v="7"/>
      <x v="2"/>
      <x/>
    </i>
    <i>
      <x v="8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7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6"/>
        <item m="1" x="7"/>
        <item x="2"/>
        <item x="5"/>
        <item x="3"/>
        <item m="1" x="8"/>
        <item m="1" x="9"/>
        <item m="1" x="10"/>
        <item x="0"/>
        <item m="1" x="11"/>
        <item x="1"/>
        <item m="1" x="12"/>
        <item m="1" x="13"/>
        <item m="1" x="14"/>
        <item m="1" x="15"/>
        <item m="1" x="16"/>
        <item x="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7">
        <item m="1" x="4"/>
        <item m="1" x="5"/>
        <item m="1" x="6"/>
        <item m="1" x="7"/>
        <item m="1" x="8"/>
        <item m="1" x="9"/>
        <item m="1" x="10"/>
        <item x="2"/>
        <item x="1"/>
        <item x="3"/>
        <item m="1" x="11"/>
        <item m="1" x="12"/>
        <item m="1" x="13"/>
        <item m="1" x="14"/>
        <item m="1" x="15"/>
        <item m="1" x="16"/>
        <item x="0"/>
      </items>
    </pivotField>
  </pivotFields>
  <rowFields count="3">
    <field x="19"/>
    <field x="4"/>
    <field x="18"/>
  </rowFields>
  <rowItems count="7">
    <i>
      <x v="7"/>
      <x v="2"/>
      <x v="2"/>
    </i>
    <i>
      <x v="8"/>
      <x v="3"/>
      <x v="2"/>
    </i>
    <i r="1">
      <x v="10"/>
      <x v="2"/>
    </i>
    <i r="1">
      <x v="16"/>
      <x v="2"/>
    </i>
    <i>
      <x v="9"/>
      <x v="4"/>
      <x v="2"/>
    </i>
    <i>
      <x v="16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6" firstHeaderRow="1" firstDataRow="2" firstDataCol="2"/>
  <pivotFields count="25">
    <pivotField axis="axisRow" dataField="1" compact="0" outline="0" subtotalTop="0" showAll="0" includeNewItemsInFilter="1" defaultSubtotal="0">
      <items count="16">
        <item x="1"/>
        <item m="1" x="3"/>
        <item m="1" x="4"/>
        <item x="2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6">
    <i>
      <x v="1"/>
      <x v="14"/>
    </i>
    <i t="default">
      <x v="1"/>
    </i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5" firstHeaderRow="1" firstDataRow="2" firstDataCol="2"/>
  <pivotFields count="27">
    <pivotField axis="axisRow" dataField="1" compact="0" outline="0" subtotalTop="0" showAll="0" includeNewItemsInFilter="1">
      <items count="7">
        <item x="0"/>
        <item x="2"/>
        <item m="1" x="3"/>
        <item m="1" x="4"/>
        <item x="1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5">
    <i>
      <x/>
      <x/>
    </i>
    <i r="1">
      <x v="1"/>
    </i>
    <i r="1">
      <x v="4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06402009&amp;dt=May-24-01" TargetMode="External"/><Relationship Id="rId13" Type="http://schemas.openxmlformats.org/officeDocument/2006/relationships/hyperlink" Target="https://www.intcx.com/ReportServlet/any.class?operation=confirm&amp;dealID=117071951&amp;dt=May-24-01" TargetMode="External"/><Relationship Id="rId3" Type="http://schemas.openxmlformats.org/officeDocument/2006/relationships/hyperlink" Target="https://www.intcx.com/ReportServlet/any.class?operation=confirm&amp;dealID=34316778755&amp;dt=May-24-01" TargetMode="External"/><Relationship Id="rId7" Type="http://schemas.openxmlformats.org/officeDocument/2006/relationships/hyperlink" Target="https://www.intcx.com/ReportServlet/any.class?operation=confirm&amp;dealID=140027712&amp;dt=May-24-01" TargetMode="External"/><Relationship Id="rId12" Type="http://schemas.openxmlformats.org/officeDocument/2006/relationships/hyperlink" Target="https://www.intcx.com/ReportServlet/any.class?operation=confirm&amp;dealID=134504470&amp;dt=May-24-01" TargetMode="External"/><Relationship Id="rId2" Type="http://schemas.openxmlformats.org/officeDocument/2006/relationships/hyperlink" Target="https://www.intcx.com/ReportServlet/any.class?operation=confirm&amp;dealID=201695465&amp;dt=May-23-01" TargetMode="External"/><Relationship Id="rId1" Type="http://schemas.openxmlformats.org/officeDocument/2006/relationships/hyperlink" Target="https://www.intcx.com/ReportServlet/any.class?operation=confirm&amp;dealID=168772571&amp;dt=May-24-01" TargetMode="External"/><Relationship Id="rId6" Type="http://schemas.openxmlformats.org/officeDocument/2006/relationships/hyperlink" Target="https://www.intcx.com/ReportServlet/any.class?operation=confirm&amp;dealID=137299442&amp;dt=May-24-01" TargetMode="External"/><Relationship Id="rId11" Type="http://schemas.openxmlformats.org/officeDocument/2006/relationships/hyperlink" Target="https://www.intcx.com/ReportServlet/any.class?operation=confirm&amp;dealID=536841796&amp;dt=May-22-01" TargetMode="External"/><Relationship Id="rId5" Type="http://schemas.openxmlformats.org/officeDocument/2006/relationships/hyperlink" Target="https://www.intcx.com/ReportServlet/any.class?operation=confirm&amp;dealID=354869168&amp;dt=May-24-01" TargetMode="External"/><Relationship Id="rId10" Type="http://schemas.openxmlformats.org/officeDocument/2006/relationships/hyperlink" Target="https://www.intcx.com/ReportServlet/any.class?operation=confirm&amp;dealID=451433662&amp;dt=May-24-01" TargetMode="External"/><Relationship Id="rId4" Type="http://schemas.openxmlformats.org/officeDocument/2006/relationships/hyperlink" Target="https://www.intcx.com/ReportServlet/any.class?operation=confirm&amp;dealID=383626750&amp;dt=May-24-01" TargetMode="External"/><Relationship Id="rId9" Type="http://schemas.openxmlformats.org/officeDocument/2006/relationships/hyperlink" Target="https://www.intcx.com/ReportServlet/any.class?operation=confirm&amp;dealID=201723783&amp;dt=May-23-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205790257&amp;dt=May-24-01" TargetMode="External"/><Relationship Id="rId2" Type="http://schemas.openxmlformats.org/officeDocument/2006/relationships/hyperlink" Target="https://www.intcx.com/ReportServlet/any.class?operation=confirm&amp;dealID=153563060&amp;dt=May-24-01" TargetMode="External"/><Relationship Id="rId1" Type="http://schemas.openxmlformats.org/officeDocument/2006/relationships/hyperlink" Target="https://www.intcx.com/ReportServlet/any.class?operation=confirm&amp;dealID=201382763&amp;dt=May-24-01" TargetMode="External"/><Relationship Id="rId5" Type="http://schemas.openxmlformats.org/officeDocument/2006/relationships/hyperlink" Target="https://www.intcx.com/ReportServlet/any.class?operation=confirm&amp;dealID=919819041&amp;dt=May-24-01" TargetMode="External"/><Relationship Id="rId4" Type="http://schemas.openxmlformats.org/officeDocument/2006/relationships/hyperlink" Target="https://www.intcx.com/ReportServlet/any.class?operation=confirm&amp;dealID=181959941&amp;dt=May-24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B1" sqref="B1"/>
    </sheetView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37035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3665</v>
      </c>
      <c r="C4" s="192"/>
      <c r="D4" s="193"/>
      <c r="E4" s="117"/>
      <c r="F4" s="268" t="s">
        <v>3659</v>
      </c>
      <c r="G4" s="269"/>
      <c r="H4" s="269"/>
      <c r="I4" s="270"/>
    </row>
    <row r="5" spans="2:9" ht="23.25" thickBot="1" x14ac:dyDescent="0.25">
      <c r="B5" s="190" t="s">
        <v>3660</v>
      </c>
      <c r="C5" s="195" t="s">
        <v>3305</v>
      </c>
      <c r="D5" s="194" t="s">
        <v>3304</v>
      </c>
      <c r="E5" s="117"/>
      <c r="F5" s="135" t="s">
        <v>3662</v>
      </c>
      <c r="G5" s="136" t="s">
        <v>3660</v>
      </c>
      <c r="H5" s="142" t="s">
        <v>3360</v>
      </c>
      <c r="I5" s="141" t="s">
        <v>3316</v>
      </c>
    </row>
    <row r="6" spans="2:9" x14ac:dyDescent="0.2">
      <c r="B6" s="167" t="s">
        <v>3647</v>
      </c>
      <c r="C6" s="171">
        <f>'ICE-Power'!H1</f>
        <v>3870400</v>
      </c>
      <c r="D6" s="171">
        <f>'TRANSACTIONSUMMARYREPORT -1'!B1</f>
        <v>10559160</v>
      </c>
      <c r="E6" s="118"/>
      <c r="F6" s="127" t="s">
        <v>4442</v>
      </c>
      <c r="G6" s="128" t="s">
        <v>3326</v>
      </c>
      <c r="H6" s="129">
        <f>'ICE-EPM'!B6</f>
        <v>5</v>
      </c>
      <c r="I6" s="130">
        <f>'ICE-EPM'!C6</f>
        <v>214800</v>
      </c>
    </row>
    <row r="7" spans="2:9" x14ac:dyDescent="0.2">
      <c r="B7" s="168" t="s">
        <v>3648</v>
      </c>
      <c r="C7" s="172">
        <f>SUM(C8:C9)</f>
        <v>247477500</v>
      </c>
      <c r="D7" s="172">
        <f>SUM(D8:D9)</f>
        <v>500728337</v>
      </c>
      <c r="E7" s="117"/>
      <c r="F7" s="119" t="s">
        <v>4441</v>
      </c>
      <c r="G7" s="120" t="s">
        <v>3658</v>
      </c>
      <c r="H7" s="121">
        <f>'ICE-ENA'!B6</f>
        <v>13</v>
      </c>
      <c r="I7" s="122">
        <f>'ICE-ENA'!C6</f>
        <v>11500000</v>
      </c>
    </row>
    <row r="8" spans="2:9" x14ac:dyDescent="0.2">
      <c r="B8" s="186" t="s">
        <v>3645</v>
      </c>
      <c r="C8" s="187">
        <f>'ICE-Physical Gas'!H1</f>
        <v>43422500</v>
      </c>
      <c r="D8" s="187">
        <f>'TRANSACTIONSUMMARYREPORT -1'!B2</f>
        <v>51074420</v>
      </c>
      <c r="E8" s="117"/>
      <c r="F8" s="119" t="s">
        <v>4441</v>
      </c>
      <c r="G8" s="120" t="s">
        <v>3670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3646</v>
      </c>
      <c r="C9" s="172">
        <f>'ICE-Financial Gas'!H1</f>
        <v>204055000</v>
      </c>
      <c r="D9" s="172">
        <f>'TRANSACTIONSUMMARYREPORT -1'!B3</f>
        <v>449653917</v>
      </c>
      <c r="E9" s="117"/>
      <c r="F9" s="123" t="s">
        <v>3661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3742</v>
      </c>
      <c r="C10" s="173">
        <f>'ICE-OIL'!H3</f>
        <v>8916000</v>
      </c>
      <c r="D10" s="173">
        <f>SUM('TRANSACTIONSUMMARYREPORT -1'!B4:B7)</f>
        <v>17830000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5" t="s">
        <v>3663</v>
      </c>
      <c r="G11" s="266"/>
      <c r="H11" s="266"/>
      <c r="I11" s="267"/>
    </row>
    <row r="12" spans="2:9" ht="13.5" thickBot="1" x14ac:dyDescent="0.25">
      <c r="B12" s="117"/>
      <c r="C12" s="117"/>
      <c r="D12" s="117"/>
      <c r="E12" s="117"/>
      <c r="F12" s="135" t="s">
        <v>3662</v>
      </c>
      <c r="G12" s="136" t="s">
        <v>3660</v>
      </c>
      <c r="H12" s="142" t="s">
        <v>3360</v>
      </c>
      <c r="I12" s="141" t="s">
        <v>3316</v>
      </c>
    </row>
    <row r="13" spans="2:9" x14ac:dyDescent="0.2">
      <c r="B13" s="117"/>
      <c r="C13" s="117"/>
      <c r="D13" s="117"/>
      <c r="E13" s="117"/>
      <c r="F13" s="127" t="s">
        <v>4442</v>
      </c>
      <c r="G13" s="128" t="s">
        <v>3326</v>
      </c>
      <c r="H13" s="129">
        <f>'DD-EPM'!B6</f>
        <v>5</v>
      </c>
      <c r="I13" s="130">
        <f>'DD-EPM'!C6</f>
        <v>73550</v>
      </c>
    </row>
    <row r="14" spans="2:9" x14ac:dyDescent="0.2">
      <c r="B14" s="117"/>
      <c r="C14" s="117"/>
      <c r="D14" s="117"/>
      <c r="E14" s="117"/>
      <c r="F14" s="119" t="s">
        <v>4441</v>
      </c>
      <c r="G14" s="120" t="s">
        <v>3326</v>
      </c>
      <c r="H14" s="121">
        <f>'DD-ENA'!B8</f>
        <v>1</v>
      </c>
      <c r="I14" s="122">
        <f>'DD-ENA'!C8</f>
        <v>800</v>
      </c>
    </row>
    <row r="15" spans="2:9" x14ac:dyDescent="0.2">
      <c r="B15" s="117"/>
      <c r="C15" s="117"/>
      <c r="D15" s="117"/>
      <c r="E15" s="117"/>
      <c r="F15" s="119" t="s">
        <v>4441</v>
      </c>
      <c r="G15" s="120" t="s">
        <v>3668</v>
      </c>
      <c r="H15" s="121">
        <f>'DD-ENA'!B7</f>
        <v>14</v>
      </c>
      <c r="I15" s="122">
        <f>'DD-ENA'!C7</f>
        <v>72000</v>
      </c>
    </row>
    <row r="16" spans="2:9" x14ac:dyDescent="0.2">
      <c r="B16" s="117"/>
      <c r="C16" s="117"/>
      <c r="D16" s="117"/>
      <c r="E16" s="117"/>
      <c r="F16" s="119" t="s">
        <v>4441</v>
      </c>
      <c r="G16" s="120" t="s">
        <v>3664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4443</v>
      </c>
      <c r="G17" s="124" t="s">
        <v>3669</v>
      </c>
      <c r="H17" s="125">
        <f>'DD-EGL'!B6</f>
        <v>2</v>
      </c>
      <c r="I17" s="126">
        <f>'DD-EGL'!C6</f>
        <v>50000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"/>
  <sheetViews>
    <sheetView zoomScale="85" workbookViewId="0"/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10.28515625" customWidth="1"/>
    <col min="6" max="6" width="3.5703125" customWidth="1"/>
    <col min="7" max="7" width="21.85546875" customWidth="1"/>
    <col min="8" max="8" width="16.85546875" customWidth="1"/>
    <col min="9" max="9" width="10.710937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3618</v>
      </c>
    </row>
    <row r="2" spans="1:19" x14ac:dyDescent="0.2">
      <c r="A2" s="15" t="s">
        <v>3650</v>
      </c>
    </row>
    <row r="3" spans="1:19" x14ac:dyDescent="0.2">
      <c r="A3" s="15" t="s">
        <v>3651</v>
      </c>
    </row>
    <row r="4" spans="1:19" x14ac:dyDescent="0.2">
      <c r="A4" s="96">
        <f>'E-Mail'!B2</f>
        <v>37035</v>
      </c>
      <c r="D4" s="113"/>
      <c r="E4" s="174"/>
      <c r="J4" s="113"/>
    </row>
    <row r="5" spans="1:19" ht="13.5" thickBot="1" x14ac:dyDescent="0.25">
      <c r="A5" s="15"/>
    </row>
    <row r="6" spans="1:19" ht="16.5" thickBot="1" x14ac:dyDescent="0.3">
      <c r="A6" s="92" t="s">
        <v>4438</v>
      </c>
      <c r="B6" s="93"/>
      <c r="C6" s="145"/>
      <c r="D6" s="145"/>
      <c r="E6" s="94"/>
      <c r="F6" s="148"/>
      <c r="G6" s="147" t="s">
        <v>4439</v>
      </c>
      <c r="H6" s="93"/>
      <c r="I6" s="93"/>
      <c r="J6" s="93"/>
      <c r="K6" s="94"/>
      <c r="M6" s="92" t="s">
        <v>4440</v>
      </c>
      <c r="N6" s="93"/>
      <c r="O6" s="93"/>
      <c r="P6" s="93"/>
      <c r="Q6" s="94"/>
      <c r="S6" s="16"/>
    </row>
    <row r="7" spans="1:19" ht="16.5" thickBot="1" x14ac:dyDescent="0.3">
      <c r="A7" s="99" t="s">
        <v>3652</v>
      </c>
      <c r="B7" s="143">
        <f>'E-Mail'!C7</f>
        <v>247477500</v>
      </c>
      <c r="C7" s="271" t="s">
        <v>3667</v>
      </c>
      <c r="D7" s="272"/>
      <c r="E7" s="101">
        <f>SUMIF($C$11:$C$35,"MMBtus",$E$11:$E$35)/B7</f>
        <v>4.6468870907456231E-2</v>
      </c>
      <c r="F7" s="148"/>
      <c r="G7" s="144" t="s">
        <v>3653</v>
      </c>
      <c r="H7" s="100">
        <f>'E-Mail'!C6</f>
        <v>3870400</v>
      </c>
      <c r="I7" s="33"/>
      <c r="J7" s="5" t="s">
        <v>3667</v>
      </c>
      <c r="K7" s="101">
        <f>VLOOKUP("Grand Total",$G$10:$K$24,5,FALSE)/H7</f>
        <v>5.5498139727159987E-2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3743</v>
      </c>
      <c r="B8" s="143">
        <f>'E-Mail'!C10</f>
        <v>8916000</v>
      </c>
      <c r="C8" s="271" t="s">
        <v>3667</v>
      </c>
      <c r="D8" s="272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3352</v>
      </c>
      <c r="E9" s="102"/>
      <c r="F9" s="146"/>
      <c r="G9" s="8"/>
      <c r="H9" s="106"/>
      <c r="I9" s="106"/>
      <c r="J9" s="79" t="s">
        <v>3352</v>
      </c>
      <c r="K9" s="102"/>
      <c r="M9" s="17" t="s">
        <v>3359</v>
      </c>
    </row>
    <row r="10" spans="1:19" x14ac:dyDescent="0.2">
      <c r="A10" s="79" t="s">
        <v>3349</v>
      </c>
      <c r="B10" s="79" t="s">
        <v>3337</v>
      </c>
      <c r="C10" s="79" t="s">
        <v>3348</v>
      </c>
      <c r="D10" s="11" t="s">
        <v>3353</v>
      </c>
      <c r="E10" s="13" t="s">
        <v>3316</v>
      </c>
      <c r="F10" s="140"/>
      <c r="G10" s="79" t="s">
        <v>3349</v>
      </c>
      <c r="H10" s="79" t="s">
        <v>3337</v>
      </c>
      <c r="I10" s="79" t="s">
        <v>3348</v>
      </c>
      <c r="J10" s="11" t="s">
        <v>3353</v>
      </c>
      <c r="K10" s="13" t="s">
        <v>3316</v>
      </c>
    </row>
    <row r="11" spans="1:19" x14ac:dyDescent="0.2">
      <c r="A11" s="8" t="s">
        <v>3395</v>
      </c>
      <c r="B11" s="8" t="s">
        <v>3701</v>
      </c>
      <c r="C11" s="8" t="s">
        <v>3324</v>
      </c>
      <c r="D11" s="11">
        <v>3</v>
      </c>
      <c r="E11" s="13">
        <v>3650000</v>
      </c>
      <c r="F11" s="140"/>
      <c r="G11" s="8" t="s">
        <v>3206</v>
      </c>
      <c r="H11" s="8" t="s">
        <v>3747</v>
      </c>
      <c r="I11" s="8" t="s">
        <v>3321</v>
      </c>
      <c r="J11" s="11">
        <v>1</v>
      </c>
      <c r="K11" s="13">
        <v>7600</v>
      </c>
    </row>
    <row r="12" spans="1:19" x14ac:dyDescent="0.2">
      <c r="A12" s="8" t="s">
        <v>2757</v>
      </c>
      <c r="B12" s="8" t="s">
        <v>2189</v>
      </c>
      <c r="C12" s="8" t="s">
        <v>3324</v>
      </c>
      <c r="D12" s="11">
        <v>1</v>
      </c>
      <c r="E12" s="13">
        <v>300000</v>
      </c>
      <c r="F12" s="140"/>
      <c r="G12" s="8" t="s">
        <v>3861</v>
      </c>
      <c r="H12" s="8" t="s">
        <v>3747</v>
      </c>
      <c r="I12" s="8" t="s">
        <v>3321</v>
      </c>
      <c r="J12" s="11">
        <v>2</v>
      </c>
      <c r="K12" s="13">
        <v>2400</v>
      </c>
    </row>
    <row r="13" spans="1:19" x14ac:dyDescent="0.2">
      <c r="A13" s="261"/>
      <c r="B13" s="8" t="s">
        <v>3712</v>
      </c>
      <c r="C13" s="8" t="s">
        <v>3324</v>
      </c>
      <c r="D13" s="11">
        <v>1</v>
      </c>
      <c r="E13" s="13">
        <v>3020000</v>
      </c>
      <c r="F13" s="175"/>
      <c r="G13" s="8" t="s">
        <v>1955</v>
      </c>
      <c r="H13" s="8" t="s">
        <v>3318</v>
      </c>
      <c r="I13" s="8" t="s">
        <v>3321</v>
      </c>
      <c r="J13" s="11">
        <v>1</v>
      </c>
      <c r="K13" s="13">
        <v>204000</v>
      </c>
    </row>
    <row r="14" spans="1:19" x14ac:dyDescent="0.2">
      <c r="A14" s="261"/>
      <c r="B14" s="8" t="s">
        <v>2148</v>
      </c>
      <c r="C14" s="8" t="s">
        <v>3324</v>
      </c>
      <c r="D14" s="11">
        <v>2</v>
      </c>
      <c r="E14" s="13">
        <v>750000</v>
      </c>
      <c r="F14" s="175"/>
      <c r="G14" s="8" t="s">
        <v>2269</v>
      </c>
      <c r="H14" s="8" t="s">
        <v>3318</v>
      </c>
      <c r="I14" s="8" t="s">
        <v>3321</v>
      </c>
      <c r="J14" s="11">
        <v>1</v>
      </c>
      <c r="K14" s="13">
        <v>800</v>
      </c>
    </row>
    <row r="15" spans="1:19" x14ac:dyDescent="0.2">
      <c r="A15" s="8" t="s">
        <v>2259</v>
      </c>
      <c r="B15" s="8" t="s">
        <v>3699</v>
      </c>
      <c r="C15" s="8" t="s">
        <v>3324</v>
      </c>
      <c r="D15" s="11">
        <v>5</v>
      </c>
      <c r="E15" s="13">
        <v>3775000</v>
      </c>
      <c r="F15" s="175"/>
      <c r="G15" s="9" t="s">
        <v>3351</v>
      </c>
      <c r="H15" s="10"/>
      <c r="I15" s="10"/>
      <c r="J15" s="12">
        <v>5</v>
      </c>
      <c r="K15" s="14">
        <v>214800</v>
      </c>
    </row>
    <row r="16" spans="1:19" x14ac:dyDescent="0.2">
      <c r="A16" s="8" t="s">
        <v>2254</v>
      </c>
      <c r="B16" s="8" t="s">
        <v>3680</v>
      </c>
      <c r="C16" s="8" t="s">
        <v>3324</v>
      </c>
      <c r="D16" s="11">
        <v>1</v>
      </c>
      <c r="E16" s="13">
        <v>5000</v>
      </c>
    </row>
    <row r="17" spans="1:5" x14ac:dyDescent="0.2">
      <c r="A17" s="9" t="s">
        <v>3351</v>
      </c>
      <c r="B17" s="10"/>
      <c r="C17" s="10"/>
      <c r="D17" s="12">
        <v>13</v>
      </c>
      <c r="E17" s="14">
        <v>11500000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zoomScale="85" workbookViewId="0"/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3619</v>
      </c>
    </row>
    <row r="2" spans="1:14" x14ac:dyDescent="0.2">
      <c r="A2" s="15" t="s">
        <v>3650</v>
      </c>
    </row>
    <row r="3" spans="1:14" x14ac:dyDescent="0.2">
      <c r="A3" s="15" t="s">
        <v>3651</v>
      </c>
    </row>
    <row r="4" spans="1:14" x14ac:dyDescent="0.2">
      <c r="A4" s="96">
        <f>'E-Mail'!B2</f>
        <v>37035</v>
      </c>
    </row>
    <row r="5" spans="1:14" x14ac:dyDescent="0.2">
      <c r="A5" s="15"/>
    </row>
    <row r="6" spans="1:14" ht="14.25" x14ac:dyDescent="0.2">
      <c r="A6" s="98" t="s">
        <v>3654</v>
      </c>
    </row>
    <row r="7" spans="1:14" ht="13.5" thickBot="1" x14ac:dyDescent="0.25">
      <c r="A7" s="15"/>
    </row>
    <row r="8" spans="1:14" ht="16.5" thickBot="1" x14ac:dyDescent="0.3">
      <c r="A8" s="95" t="s">
        <v>3616</v>
      </c>
      <c r="B8" s="93"/>
      <c r="C8" s="93"/>
      <c r="D8" s="94"/>
      <c r="F8" s="95" t="s">
        <v>3617</v>
      </c>
      <c r="G8" s="93"/>
      <c r="H8" s="93"/>
      <c r="I8" s="94"/>
      <c r="K8" s="95" t="s">
        <v>3649</v>
      </c>
      <c r="L8" s="93"/>
      <c r="M8" s="93"/>
      <c r="N8" s="94"/>
    </row>
    <row r="9" spans="1:14" x14ac:dyDescent="0.2">
      <c r="A9" s="8"/>
      <c r="B9" s="106"/>
      <c r="C9" s="79" t="s">
        <v>3352</v>
      </c>
      <c r="D9" s="102"/>
      <c r="F9" s="8"/>
      <c r="G9" s="106"/>
      <c r="H9" s="79" t="s">
        <v>3352</v>
      </c>
      <c r="I9" s="102"/>
      <c r="J9" s="89"/>
      <c r="K9" s="8"/>
      <c r="L9" s="106"/>
      <c r="M9" s="79" t="s">
        <v>3352</v>
      </c>
      <c r="N9" s="102"/>
    </row>
    <row r="10" spans="1:14" x14ac:dyDescent="0.2">
      <c r="A10" s="79" t="s">
        <v>3624</v>
      </c>
      <c r="B10" s="103" t="s">
        <v>3610</v>
      </c>
      <c r="C10" s="104" t="s">
        <v>3353</v>
      </c>
      <c r="D10" s="105" t="s">
        <v>3615</v>
      </c>
      <c r="F10" s="103" t="s">
        <v>3624</v>
      </c>
      <c r="G10" s="103" t="s">
        <v>3610</v>
      </c>
      <c r="H10" s="109" t="s">
        <v>3353</v>
      </c>
      <c r="I10" s="105" t="s">
        <v>3615</v>
      </c>
      <c r="J10" s="90"/>
      <c r="K10" s="103" t="s">
        <v>3624</v>
      </c>
      <c r="L10" s="103" t="s">
        <v>3610</v>
      </c>
      <c r="M10" s="109" t="s">
        <v>3353</v>
      </c>
      <c r="N10" s="110" t="s">
        <v>3615</v>
      </c>
    </row>
    <row r="11" spans="1:14" x14ac:dyDescent="0.2">
      <c r="A11" s="176" t="s">
        <v>3364</v>
      </c>
      <c r="B11" s="8" t="s">
        <v>3526</v>
      </c>
      <c r="C11" s="11">
        <v>1</v>
      </c>
      <c r="D11" s="13">
        <v>800</v>
      </c>
      <c r="F11" s="263" t="s">
        <v>3364</v>
      </c>
      <c r="G11" s="8" t="s">
        <v>3479</v>
      </c>
      <c r="H11" s="50">
        <v>1</v>
      </c>
      <c r="I11" s="13">
        <v>47200</v>
      </c>
      <c r="J11" s="90"/>
      <c r="K11" s="263" t="s">
        <v>4434</v>
      </c>
      <c r="L11" s="8" t="s">
        <v>3588</v>
      </c>
      <c r="M11" s="11">
        <v>2</v>
      </c>
      <c r="N11" s="13">
        <v>50000</v>
      </c>
    </row>
    <row r="12" spans="1:14" x14ac:dyDescent="0.2">
      <c r="A12" s="138" t="s">
        <v>27</v>
      </c>
      <c r="B12" s="139"/>
      <c r="C12" s="80">
        <v>1</v>
      </c>
      <c r="D12" s="81">
        <v>800</v>
      </c>
      <c r="F12" s="264"/>
      <c r="G12" s="150" t="s">
        <v>3535</v>
      </c>
      <c r="H12" s="262">
        <v>3</v>
      </c>
      <c r="I12" s="249">
        <v>25600</v>
      </c>
      <c r="J12" s="90"/>
      <c r="K12" s="138" t="s">
        <v>28</v>
      </c>
      <c r="L12" s="139"/>
      <c r="M12" s="80">
        <v>2</v>
      </c>
      <c r="N12" s="81">
        <v>50000</v>
      </c>
    </row>
    <row r="13" spans="1:14" x14ac:dyDescent="0.2">
      <c r="A13" s="176" t="s">
        <v>3366</v>
      </c>
      <c r="B13" s="8" t="s">
        <v>3491</v>
      </c>
      <c r="C13" s="11">
        <v>2</v>
      </c>
      <c r="D13" s="13">
        <v>15000</v>
      </c>
      <c r="F13" s="264"/>
      <c r="G13" s="150" t="s">
        <v>3483</v>
      </c>
      <c r="H13" s="262">
        <v>1</v>
      </c>
      <c r="I13" s="249">
        <v>750</v>
      </c>
      <c r="J13" s="90"/>
      <c r="K13" s="83" t="s">
        <v>3351</v>
      </c>
      <c r="L13" s="84"/>
      <c r="M13" s="91">
        <v>2</v>
      </c>
      <c r="N13" s="86">
        <v>50000</v>
      </c>
    </row>
    <row r="14" spans="1:14" x14ac:dyDescent="0.2">
      <c r="A14" s="250"/>
      <c r="B14" s="150" t="s">
        <v>3522</v>
      </c>
      <c r="C14" s="248">
        <v>12</v>
      </c>
      <c r="D14" s="249">
        <v>57000</v>
      </c>
      <c r="F14" s="138" t="s">
        <v>27</v>
      </c>
      <c r="G14" s="139"/>
      <c r="H14" s="82">
        <v>5</v>
      </c>
      <c r="I14" s="81">
        <v>73550</v>
      </c>
      <c r="J14" s="88"/>
    </row>
    <row r="15" spans="1:14" x14ac:dyDescent="0.2">
      <c r="A15" s="138" t="s">
        <v>3711</v>
      </c>
      <c r="B15" s="139"/>
      <c r="C15" s="80">
        <v>14</v>
      </c>
      <c r="D15" s="81">
        <v>72000</v>
      </c>
      <c r="F15" s="83" t="s">
        <v>3351</v>
      </c>
      <c r="G15" s="84"/>
      <c r="H15" s="85">
        <v>5</v>
      </c>
      <c r="I15" s="86">
        <v>73550</v>
      </c>
    </row>
    <row r="16" spans="1:14" x14ac:dyDescent="0.2">
      <c r="A16" s="9" t="s">
        <v>3351</v>
      </c>
      <c r="B16" s="10"/>
      <c r="C16" s="12">
        <v>15</v>
      </c>
      <c r="D16" s="14">
        <v>72800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3621</v>
      </c>
      <c r="B1" s="2"/>
      <c r="F1" s="3"/>
      <c r="G1" s="162" t="s">
        <v>3737</v>
      </c>
      <c r="H1" s="163">
        <f>SUMIF(I11:I65491,"bbl",H11:H65491)</f>
        <v>5900000</v>
      </c>
      <c r="I1" s="165"/>
    </row>
    <row r="2" spans="1:9" ht="16.5" thickBot="1" x14ac:dyDescent="0.3">
      <c r="A2" s="16" t="s">
        <v>3784</v>
      </c>
      <c r="B2" s="2"/>
      <c r="F2" s="3"/>
      <c r="G2" s="162" t="s">
        <v>3738</v>
      </c>
      <c r="H2" s="163">
        <f>(SUMIF(I11:I65492,"mt",H11:H65492))*8</f>
        <v>3016000</v>
      </c>
      <c r="I2" s="166"/>
    </row>
    <row r="3" spans="1:9" ht="13.5" thickBot="1" x14ac:dyDescent="0.25">
      <c r="A3" s="96">
        <f>'E-Mail'!$B$2</f>
        <v>37035</v>
      </c>
      <c r="B3" s="2"/>
      <c r="F3" s="3"/>
      <c r="G3" s="162" t="s">
        <v>3739</v>
      </c>
      <c r="H3" s="164">
        <f>SUM(H1:H2)</f>
        <v>8916000</v>
      </c>
      <c r="I3" s="166"/>
    </row>
    <row r="5" spans="1:9" x14ac:dyDescent="0.2">
      <c r="A5" s="52" t="s">
        <v>4516</v>
      </c>
    </row>
    <row r="6" spans="1:9" x14ac:dyDescent="0.2">
      <c r="A6" s="52" t="s">
        <v>3620</v>
      </c>
    </row>
    <row r="7" spans="1:9" x14ac:dyDescent="0.2">
      <c r="A7" s="52" t="s">
        <v>1963</v>
      </c>
    </row>
    <row r="8" spans="1:9" ht="13.5" thickBot="1" x14ac:dyDescent="0.25"/>
    <row r="9" spans="1:9" ht="21.75" thickTop="1" x14ac:dyDescent="0.2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</row>
    <row r="10" spans="1:9" ht="21.75" thickBot="1" x14ac:dyDescent="0.25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</row>
    <row r="11" spans="1:9" ht="14.25" thickTop="1" thickBot="1" x14ac:dyDescent="0.25">
      <c r="A11" s="274" t="s">
        <v>3757</v>
      </c>
      <c r="B11" s="275"/>
      <c r="C11" s="275"/>
      <c r="D11" s="275"/>
      <c r="E11" s="275"/>
      <c r="F11" s="275"/>
      <c r="G11" s="275"/>
      <c r="H11" s="275"/>
      <c r="I11" s="276"/>
    </row>
    <row r="12" spans="1:9" ht="22.5" thickTop="1" thickBot="1" x14ac:dyDescent="0.25">
      <c r="A12" s="55" t="s">
        <v>4152</v>
      </c>
      <c r="B12" s="55" t="s">
        <v>3724</v>
      </c>
      <c r="C12" s="57">
        <v>27.81</v>
      </c>
      <c r="D12" s="57">
        <v>27.81</v>
      </c>
      <c r="E12" s="57">
        <v>27.81</v>
      </c>
      <c r="F12" s="57">
        <v>27.81</v>
      </c>
      <c r="G12" s="57" t="s">
        <v>1964</v>
      </c>
      <c r="H12" s="58">
        <v>75000</v>
      </c>
      <c r="I12" s="55" t="s">
        <v>3350</v>
      </c>
    </row>
    <row r="13" spans="1:9" ht="22.5" thickTop="1" thickBot="1" x14ac:dyDescent="0.25">
      <c r="A13" s="55" t="s">
        <v>1965</v>
      </c>
      <c r="B13" s="55" t="s">
        <v>3676</v>
      </c>
      <c r="C13" s="57">
        <v>26.56</v>
      </c>
      <c r="D13" s="57">
        <v>26.56</v>
      </c>
      <c r="E13" s="57">
        <v>26.56</v>
      </c>
      <c r="F13" s="57">
        <v>26.56</v>
      </c>
      <c r="G13" s="57" t="s">
        <v>1966</v>
      </c>
      <c r="H13" s="58">
        <v>75000</v>
      </c>
      <c r="I13" s="55" t="s">
        <v>3350</v>
      </c>
    </row>
    <row r="14" spans="1:9" ht="22.5" thickTop="1" thickBot="1" x14ac:dyDescent="0.25">
      <c r="A14" s="55" t="s">
        <v>4530</v>
      </c>
      <c r="B14" s="55" t="s">
        <v>3740</v>
      </c>
      <c r="C14" s="57">
        <v>25.6</v>
      </c>
      <c r="D14" s="57">
        <v>25.6</v>
      </c>
      <c r="E14" s="57">
        <v>25.6</v>
      </c>
      <c r="F14" s="57">
        <v>25.6</v>
      </c>
      <c r="G14" s="57" t="s">
        <v>1964</v>
      </c>
      <c r="H14" s="58">
        <v>75000</v>
      </c>
      <c r="I14" s="55" t="s">
        <v>3350</v>
      </c>
    </row>
    <row r="15" spans="1:9" ht="22.5" thickTop="1" thickBot="1" x14ac:dyDescent="0.25">
      <c r="A15" s="55" t="s">
        <v>1967</v>
      </c>
      <c r="B15" s="55" t="s">
        <v>3746</v>
      </c>
      <c r="C15" s="57">
        <v>24.38</v>
      </c>
      <c r="D15" s="57">
        <v>24.6</v>
      </c>
      <c r="E15" s="57">
        <v>24.498999999999999</v>
      </c>
      <c r="F15" s="57">
        <v>24.6</v>
      </c>
      <c r="G15" s="57" t="s">
        <v>1968</v>
      </c>
      <c r="H15" s="58">
        <v>480000</v>
      </c>
      <c r="I15" s="55" t="s">
        <v>3350</v>
      </c>
    </row>
    <row r="16" spans="1:9" ht="22.5" thickTop="1" thickBot="1" x14ac:dyDescent="0.25">
      <c r="A16" s="55" t="s">
        <v>1956</v>
      </c>
      <c r="B16" s="56">
        <v>37043</v>
      </c>
      <c r="C16" s="57">
        <v>26.05</v>
      </c>
      <c r="D16" s="57">
        <v>26.07</v>
      </c>
      <c r="E16" s="57">
        <v>26.06</v>
      </c>
      <c r="F16" s="57">
        <v>26.05</v>
      </c>
      <c r="G16" s="57" t="s">
        <v>1969</v>
      </c>
      <c r="H16" s="58">
        <v>200000</v>
      </c>
      <c r="I16" s="55" t="s">
        <v>3350</v>
      </c>
    </row>
    <row r="17" spans="1:9" ht="22.5" thickTop="1" thickBot="1" x14ac:dyDescent="0.25">
      <c r="A17" s="55" t="s">
        <v>1957</v>
      </c>
      <c r="B17" s="56">
        <v>37073</v>
      </c>
      <c r="C17" s="57">
        <v>25.74</v>
      </c>
      <c r="D17" s="57">
        <v>25.77</v>
      </c>
      <c r="E17" s="57">
        <v>25.754999999999999</v>
      </c>
      <c r="F17" s="57">
        <v>25.74</v>
      </c>
      <c r="G17" s="57" t="s">
        <v>1969</v>
      </c>
      <c r="H17" s="58">
        <v>200000</v>
      </c>
      <c r="I17" s="55" t="s">
        <v>3350</v>
      </c>
    </row>
    <row r="18" spans="1:9" ht="22.5" thickTop="1" thickBot="1" x14ac:dyDescent="0.25">
      <c r="A18" s="55" t="s">
        <v>1970</v>
      </c>
      <c r="B18" s="55" t="s">
        <v>3676</v>
      </c>
      <c r="C18" s="57">
        <v>27.92</v>
      </c>
      <c r="D18" s="57">
        <v>27.92</v>
      </c>
      <c r="E18" s="57">
        <v>27.92</v>
      </c>
      <c r="F18" s="57">
        <v>27.92</v>
      </c>
      <c r="G18" s="57" t="s">
        <v>1966</v>
      </c>
      <c r="H18" s="58">
        <v>75000</v>
      </c>
      <c r="I18" s="55" t="s">
        <v>3350</v>
      </c>
    </row>
    <row r="19" spans="1:9" ht="22.5" thickTop="1" thickBot="1" x14ac:dyDescent="0.25">
      <c r="A19" s="55" t="s">
        <v>1958</v>
      </c>
      <c r="B19" s="55" t="s">
        <v>3746</v>
      </c>
      <c r="C19" s="57">
        <v>25.96</v>
      </c>
      <c r="D19" s="57">
        <v>25.96</v>
      </c>
      <c r="E19" s="57">
        <v>25.96</v>
      </c>
      <c r="F19" s="57">
        <v>25.96</v>
      </c>
      <c r="G19" s="57" t="s">
        <v>1971</v>
      </c>
      <c r="H19" s="58">
        <v>120000</v>
      </c>
      <c r="I19" s="55" t="s">
        <v>3350</v>
      </c>
    </row>
    <row r="20" spans="1:9" ht="22.5" thickTop="1" thickBot="1" x14ac:dyDescent="0.25">
      <c r="A20" s="55" t="s">
        <v>4517</v>
      </c>
      <c r="B20" s="56">
        <v>37073</v>
      </c>
      <c r="C20" s="57">
        <v>28.32</v>
      </c>
      <c r="D20" s="57">
        <v>29.65</v>
      </c>
      <c r="E20" s="57">
        <v>28.981000000000002</v>
      </c>
      <c r="F20" s="57">
        <v>28.43</v>
      </c>
      <c r="G20" s="57" t="s">
        <v>1972</v>
      </c>
      <c r="H20" s="58">
        <v>1600000</v>
      </c>
      <c r="I20" s="55" t="s">
        <v>3350</v>
      </c>
    </row>
    <row r="21" spans="1:9" ht="22.5" thickTop="1" thickBot="1" x14ac:dyDescent="0.25">
      <c r="A21" s="55" t="s">
        <v>4518</v>
      </c>
      <c r="B21" s="56">
        <v>37104</v>
      </c>
      <c r="C21" s="57">
        <v>28.5</v>
      </c>
      <c r="D21" s="57">
        <v>29.76</v>
      </c>
      <c r="E21" s="57">
        <v>28.992000000000001</v>
      </c>
      <c r="F21" s="57">
        <v>28.63</v>
      </c>
      <c r="G21" s="57" t="s">
        <v>1972</v>
      </c>
      <c r="H21" s="58">
        <v>500000</v>
      </c>
      <c r="I21" s="55" t="s">
        <v>3350</v>
      </c>
    </row>
    <row r="22" spans="1:9" ht="14.25" thickTop="1" thickBot="1" x14ac:dyDescent="0.25">
      <c r="A22" s="274" t="s">
        <v>3741</v>
      </c>
      <c r="B22" s="275"/>
      <c r="C22" s="275"/>
      <c r="D22" s="275"/>
      <c r="E22" s="275"/>
      <c r="F22" s="275"/>
      <c r="G22" s="275"/>
      <c r="H22" s="275"/>
      <c r="I22" s="276"/>
    </row>
    <row r="23" spans="1:9" ht="22.5" thickTop="1" thickBot="1" x14ac:dyDescent="0.25">
      <c r="A23" s="55" t="s">
        <v>4531</v>
      </c>
      <c r="B23" s="55" t="s">
        <v>3724</v>
      </c>
      <c r="C23" s="57">
        <v>-0.04</v>
      </c>
      <c r="D23" s="57">
        <v>-0.04</v>
      </c>
      <c r="E23" s="57">
        <v>-0.04</v>
      </c>
      <c r="F23" s="57">
        <v>-0.04</v>
      </c>
      <c r="G23" s="57" t="s">
        <v>1973</v>
      </c>
      <c r="H23" s="58">
        <v>600000</v>
      </c>
      <c r="I23" s="55" t="s">
        <v>3350</v>
      </c>
    </row>
    <row r="24" spans="1:9" ht="22.5" thickTop="1" thickBot="1" x14ac:dyDescent="0.25">
      <c r="A24" s="55" t="s">
        <v>1974</v>
      </c>
      <c r="B24" s="55" t="s">
        <v>3676</v>
      </c>
      <c r="C24" s="57">
        <v>0.03</v>
      </c>
      <c r="D24" s="57">
        <v>0.03</v>
      </c>
      <c r="E24" s="57">
        <v>0.03</v>
      </c>
      <c r="F24" s="57">
        <v>0.03</v>
      </c>
      <c r="G24" s="57" t="s">
        <v>1975</v>
      </c>
      <c r="H24" s="58">
        <v>600000</v>
      </c>
      <c r="I24" s="55" t="s">
        <v>3350</v>
      </c>
    </row>
    <row r="25" spans="1:9" ht="22.5" thickTop="1" thickBot="1" x14ac:dyDescent="0.25">
      <c r="A25" s="55" t="s">
        <v>1976</v>
      </c>
      <c r="B25" s="55" t="s">
        <v>1977</v>
      </c>
      <c r="C25" s="57">
        <v>-0.02</v>
      </c>
      <c r="D25" s="57">
        <v>-0.02</v>
      </c>
      <c r="E25" s="57">
        <v>-0.02</v>
      </c>
      <c r="F25" s="57">
        <v>-0.02</v>
      </c>
      <c r="G25" s="57" t="s">
        <v>1978</v>
      </c>
      <c r="H25" s="58">
        <v>300000</v>
      </c>
      <c r="I25" s="55" t="s">
        <v>3350</v>
      </c>
    </row>
    <row r="26" spans="1:9" ht="22.5" thickTop="1" thickBot="1" x14ac:dyDescent="0.25">
      <c r="A26" s="55" t="s">
        <v>4532</v>
      </c>
      <c r="B26" s="55" t="s">
        <v>3724</v>
      </c>
      <c r="C26" s="57">
        <v>1.42</v>
      </c>
      <c r="D26" s="57">
        <v>1.42</v>
      </c>
      <c r="E26" s="57">
        <v>1.42</v>
      </c>
      <c r="F26" s="57">
        <v>1.42</v>
      </c>
      <c r="G26" s="57" t="s">
        <v>1979</v>
      </c>
      <c r="H26" s="58">
        <v>150000</v>
      </c>
      <c r="I26" s="55" t="s">
        <v>3350</v>
      </c>
    </row>
    <row r="27" spans="1:9" ht="22.5" thickTop="1" thickBot="1" x14ac:dyDescent="0.25">
      <c r="A27" s="55" t="s">
        <v>1980</v>
      </c>
      <c r="B27" s="55" t="s">
        <v>3740</v>
      </c>
      <c r="C27" s="57">
        <v>1.46</v>
      </c>
      <c r="D27" s="57">
        <v>1.46</v>
      </c>
      <c r="E27" s="57">
        <v>1.46</v>
      </c>
      <c r="F27" s="57">
        <v>1.46</v>
      </c>
      <c r="G27" s="57" t="s">
        <v>1981</v>
      </c>
      <c r="H27" s="58">
        <v>300000</v>
      </c>
      <c r="I27" s="55" t="s">
        <v>3350</v>
      </c>
    </row>
    <row r="28" spans="1:9" ht="22.5" thickTop="1" thickBot="1" x14ac:dyDescent="0.25">
      <c r="A28" s="55" t="s">
        <v>1982</v>
      </c>
      <c r="B28" s="56">
        <v>37043</v>
      </c>
      <c r="C28" s="57">
        <v>0.63</v>
      </c>
      <c r="D28" s="57">
        <v>0.85</v>
      </c>
      <c r="E28" s="57">
        <v>0.72499999999999998</v>
      </c>
      <c r="F28" s="57">
        <v>0.63</v>
      </c>
      <c r="G28" s="57" t="s">
        <v>1983</v>
      </c>
      <c r="H28" s="58">
        <v>400000</v>
      </c>
      <c r="I28" s="55" t="s">
        <v>3350</v>
      </c>
    </row>
    <row r="29" spans="1:9" ht="14.25" thickTop="1" thickBot="1" x14ac:dyDescent="0.25">
      <c r="A29" s="274" t="s">
        <v>3774</v>
      </c>
      <c r="B29" s="275"/>
      <c r="C29" s="275"/>
      <c r="D29" s="275"/>
      <c r="E29" s="275"/>
      <c r="F29" s="275"/>
      <c r="G29" s="275"/>
      <c r="H29" s="275"/>
      <c r="I29" s="276"/>
    </row>
    <row r="30" spans="1:9" ht="22.5" thickTop="1" thickBot="1" x14ac:dyDescent="0.25">
      <c r="A30" s="55" t="s">
        <v>1960</v>
      </c>
      <c r="B30" s="56">
        <v>37043</v>
      </c>
      <c r="C30" s="57">
        <v>150.5</v>
      </c>
      <c r="D30" s="57">
        <v>151</v>
      </c>
      <c r="E30" s="57">
        <v>150.75</v>
      </c>
      <c r="F30" s="57">
        <v>150.5</v>
      </c>
      <c r="G30" s="57" t="s">
        <v>1984</v>
      </c>
      <c r="H30" s="58">
        <v>15000</v>
      </c>
      <c r="I30" s="55" t="s">
        <v>3775</v>
      </c>
    </row>
    <row r="31" spans="1:9" ht="22.5" thickTop="1" thickBot="1" x14ac:dyDescent="0.25">
      <c r="A31" s="55" t="s">
        <v>1985</v>
      </c>
      <c r="B31" s="56">
        <v>37073</v>
      </c>
      <c r="C31" s="57">
        <v>144</v>
      </c>
      <c r="D31" s="57">
        <v>144.75</v>
      </c>
      <c r="E31" s="57">
        <v>144.376</v>
      </c>
      <c r="F31" s="57">
        <v>144.38</v>
      </c>
      <c r="G31" s="57" t="s">
        <v>1984</v>
      </c>
      <c r="H31" s="58">
        <v>25000</v>
      </c>
      <c r="I31" s="55" t="s">
        <v>3775</v>
      </c>
    </row>
    <row r="32" spans="1:9" ht="22.5" thickTop="1" thickBot="1" x14ac:dyDescent="0.25">
      <c r="A32" s="55" t="s">
        <v>4519</v>
      </c>
      <c r="B32" s="56">
        <v>37104</v>
      </c>
      <c r="C32" s="57">
        <v>143.63</v>
      </c>
      <c r="D32" s="57">
        <v>143.63</v>
      </c>
      <c r="E32" s="57">
        <v>143.63</v>
      </c>
      <c r="F32" s="57">
        <v>143.63</v>
      </c>
      <c r="G32" s="57" t="s">
        <v>1986</v>
      </c>
      <c r="H32" s="58">
        <v>5000</v>
      </c>
      <c r="I32" s="55" t="s">
        <v>3775</v>
      </c>
    </row>
    <row r="33" spans="1:9" ht="14.25" thickTop="1" thickBot="1" x14ac:dyDescent="0.25">
      <c r="A33" s="274" t="s">
        <v>4147</v>
      </c>
      <c r="B33" s="275"/>
      <c r="C33" s="275"/>
      <c r="D33" s="275"/>
      <c r="E33" s="275"/>
      <c r="F33" s="275"/>
      <c r="G33" s="275"/>
      <c r="H33" s="275"/>
      <c r="I33" s="276"/>
    </row>
    <row r="34" spans="1:9" ht="22.5" thickTop="1" thickBot="1" x14ac:dyDescent="0.25">
      <c r="A34" s="55" t="s">
        <v>4533</v>
      </c>
      <c r="B34" s="55" t="s">
        <v>3676</v>
      </c>
      <c r="C34" s="57">
        <v>5.83</v>
      </c>
      <c r="D34" s="57">
        <v>5.85</v>
      </c>
      <c r="E34" s="57">
        <v>5.84</v>
      </c>
      <c r="F34" s="57">
        <v>5.83</v>
      </c>
      <c r="G34" s="57" t="s">
        <v>1987</v>
      </c>
      <c r="H34" s="58">
        <v>30000</v>
      </c>
      <c r="I34" s="55" t="s">
        <v>3775</v>
      </c>
    </row>
    <row r="35" spans="1:9" ht="22.5" thickTop="1" thickBot="1" x14ac:dyDescent="0.25">
      <c r="A35" s="55" t="s">
        <v>4534</v>
      </c>
      <c r="B35" s="55" t="s">
        <v>3740</v>
      </c>
      <c r="C35" s="57">
        <v>5.22</v>
      </c>
      <c r="D35" s="57">
        <v>5.22</v>
      </c>
      <c r="E35" s="57">
        <v>5.22</v>
      </c>
      <c r="F35" s="57">
        <v>5.22</v>
      </c>
      <c r="G35" s="57" t="s">
        <v>1988</v>
      </c>
      <c r="H35" s="58">
        <v>15000</v>
      </c>
      <c r="I35" s="55" t="s">
        <v>3775</v>
      </c>
    </row>
    <row r="36" spans="1:9" ht="22.5" thickTop="1" thickBot="1" x14ac:dyDescent="0.25">
      <c r="A36" s="55" t="s">
        <v>1989</v>
      </c>
      <c r="B36" s="55" t="s">
        <v>1977</v>
      </c>
      <c r="C36" s="57">
        <v>4.05</v>
      </c>
      <c r="D36" s="57">
        <v>4.05</v>
      </c>
      <c r="E36" s="57">
        <v>4.05</v>
      </c>
      <c r="F36" s="57">
        <v>4.05</v>
      </c>
      <c r="G36" s="57" t="s">
        <v>1981</v>
      </c>
      <c r="H36" s="58">
        <v>9000</v>
      </c>
      <c r="I36" s="55" t="s">
        <v>3775</v>
      </c>
    </row>
    <row r="37" spans="1:9" ht="14.25" thickTop="1" thickBot="1" x14ac:dyDescent="0.25">
      <c r="A37" s="274" t="s">
        <v>3776</v>
      </c>
      <c r="B37" s="275"/>
      <c r="C37" s="275"/>
      <c r="D37" s="275"/>
      <c r="E37" s="275"/>
      <c r="F37" s="275"/>
      <c r="G37" s="275"/>
      <c r="H37" s="275"/>
      <c r="I37" s="276"/>
    </row>
    <row r="38" spans="1:9" ht="22.5" thickTop="1" thickBot="1" x14ac:dyDescent="0.25">
      <c r="A38" s="55" t="s">
        <v>4535</v>
      </c>
      <c r="B38" s="56">
        <v>37043</v>
      </c>
      <c r="C38" s="57">
        <v>-18.5</v>
      </c>
      <c r="D38" s="57">
        <v>-18.5</v>
      </c>
      <c r="E38" s="57">
        <v>-18.5</v>
      </c>
      <c r="F38" s="57">
        <v>-18.5</v>
      </c>
      <c r="G38" s="57" t="s">
        <v>1990</v>
      </c>
      <c r="H38" s="58">
        <v>5000</v>
      </c>
      <c r="I38" s="55" t="s">
        <v>3775</v>
      </c>
    </row>
    <row r="39" spans="1:9" ht="22.5" thickTop="1" thickBot="1" x14ac:dyDescent="0.25">
      <c r="A39" s="55" t="s">
        <v>1991</v>
      </c>
      <c r="B39" s="56">
        <v>37135</v>
      </c>
      <c r="C39" s="57">
        <v>5.5</v>
      </c>
      <c r="D39" s="57">
        <v>5.5</v>
      </c>
      <c r="E39" s="57">
        <v>5.5</v>
      </c>
      <c r="F39" s="57">
        <v>5.5</v>
      </c>
      <c r="G39" s="57" t="s">
        <v>1992</v>
      </c>
      <c r="H39" s="58">
        <v>5000</v>
      </c>
      <c r="I39" s="55" t="s">
        <v>3775</v>
      </c>
    </row>
    <row r="40" spans="1:9" ht="22.5" thickTop="1" thickBot="1" x14ac:dyDescent="0.25">
      <c r="A40" s="55" t="s">
        <v>4536</v>
      </c>
      <c r="B40" s="56">
        <v>37043</v>
      </c>
      <c r="C40" s="57">
        <v>17</v>
      </c>
      <c r="D40" s="57">
        <v>17.25</v>
      </c>
      <c r="E40" s="57">
        <v>17.103000000000002</v>
      </c>
      <c r="F40" s="57">
        <v>17.25</v>
      </c>
      <c r="G40" s="57" t="s">
        <v>1993</v>
      </c>
      <c r="H40" s="58">
        <v>17000</v>
      </c>
      <c r="I40" s="55" t="s">
        <v>3775</v>
      </c>
    </row>
    <row r="41" spans="1:9" ht="22.5" thickTop="1" thickBot="1" x14ac:dyDescent="0.25">
      <c r="A41" s="55" t="s">
        <v>1994</v>
      </c>
      <c r="B41" s="55" t="s">
        <v>3740</v>
      </c>
      <c r="C41" s="57">
        <v>25.5</v>
      </c>
      <c r="D41" s="57">
        <v>25.5</v>
      </c>
      <c r="E41" s="57">
        <v>25.5</v>
      </c>
      <c r="F41" s="57">
        <v>25.5</v>
      </c>
      <c r="G41" s="57" t="s">
        <v>1995</v>
      </c>
      <c r="H41" s="58">
        <v>30000</v>
      </c>
      <c r="I41" s="55" t="s">
        <v>3775</v>
      </c>
    </row>
    <row r="42" spans="1:9" ht="14.25" thickTop="1" thickBot="1" x14ac:dyDescent="0.25">
      <c r="A42" s="274" t="s">
        <v>4153</v>
      </c>
      <c r="B42" s="275"/>
      <c r="C42" s="275"/>
      <c r="D42" s="275"/>
      <c r="E42" s="275"/>
      <c r="F42" s="275"/>
      <c r="G42" s="275"/>
      <c r="H42" s="275"/>
      <c r="I42" s="276"/>
    </row>
    <row r="43" spans="1:9" ht="22.5" thickTop="1" thickBot="1" x14ac:dyDescent="0.25">
      <c r="A43" s="55" t="s">
        <v>4537</v>
      </c>
      <c r="B43" s="56">
        <v>37043</v>
      </c>
      <c r="C43" s="57">
        <v>317</v>
      </c>
      <c r="D43" s="57">
        <v>320</v>
      </c>
      <c r="E43" s="57">
        <v>318.2</v>
      </c>
      <c r="F43" s="57">
        <v>318</v>
      </c>
      <c r="G43" s="57" t="s">
        <v>1996</v>
      </c>
      <c r="H43" s="58">
        <v>25000</v>
      </c>
      <c r="I43" s="55" t="s">
        <v>3775</v>
      </c>
    </row>
    <row r="44" spans="1:9" ht="22.5" thickTop="1" thickBot="1" x14ac:dyDescent="0.25">
      <c r="A44" s="55" t="s">
        <v>4520</v>
      </c>
      <c r="B44" s="56">
        <v>37104</v>
      </c>
      <c r="C44" s="57">
        <v>295.5</v>
      </c>
      <c r="D44" s="57">
        <v>295.5</v>
      </c>
      <c r="E44" s="57">
        <v>295.5</v>
      </c>
      <c r="F44" s="57">
        <v>295.5</v>
      </c>
      <c r="G44" s="57" t="s">
        <v>1997</v>
      </c>
      <c r="H44" s="58">
        <v>5000</v>
      </c>
      <c r="I44" s="55" t="s">
        <v>3775</v>
      </c>
    </row>
    <row r="45" spans="1:9" ht="22.5" thickTop="1" thickBot="1" x14ac:dyDescent="0.25">
      <c r="A45" s="55" t="s">
        <v>4521</v>
      </c>
      <c r="B45" s="56">
        <v>37135</v>
      </c>
      <c r="C45" s="57">
        <v>289</v>
      </c>
      <c r="D45" s="57">
        <v>289</v>
      </c>
      <c r="E45" s="57">
        <v>289</v>
      </c>
      <c r="F45" s="57">
        <v>289</v>
      </c>
      <c r="G45" s="57" t="s">
        <v>1997</v>
      </c>
      <c r="H45" s="58">
        <v>5000</v>
      </c>
      <c r="I45" s="55" t="s">
        <v>3775</v>
      </c>
    </row>
    <row r="46" spans="1:9" ht="14.25" thickTop="1" thickBot="1" x14ac:dyDescent="0.25">
      <c r="A46" s="274" t="s">
        <v>1998</v>
      </c>
      <c r="B46" s="275"/>
      <c r="C46" s="275"/>
      <c r="D46" s="275"/>
      <c r="E46" s="275"/>
      <c r="F46" s="275"/>
      <c r="G46" s="275"/>
      <c r="H46" s="275"/>
      <c r="I46" s="276"/>
    </row>
    <row r="47" spans="1:9" ht="22.5" thickTop="1" thickBot="1" x14ac:dyDescent="0.25">
      <c r="A47" s="55" t="s">
        <v>1999</v>
      </c>
      <c r="B47" s="55" t="s">
        <v>3676</v>
      </c>
      <c r="C47" s="57">
        <v>33.5</v>
      </c>
      <c r="D47" s="57">
        <v>33.5</v>
      </c>
      <c r="E47" s="57">
        <v>33.5</v>
      </c>
      <c r="F47" s="57">
        <v>33.5</v>
      </c>
      <c r="G47" s="57" t="s">
        <v>2000</v>
      </c>
      <c r="H47" s="58">
        <v>150000</v>
      </c>
      <c r="I47" s="55" t="s">
        <v>3350</v>
      </c>
    </row>
    <row r="48" spans="1:9" ht="14.25" thickTop="1" thickBot="1" x14ac:dyDescent="0.25">
      <c r="A48" s="274" t="s">
        <v>3778</v>
      </c>
      <c r="B48" s="275"/>
      <c r="C48" s="275"/>
      <c r="D48" s="275"/>
      <c r="E48" s="275"/>
      <c r="F48" s="275"/>
      <c r="G48" s="275"/>
      <c r="H48" s="275"/>
      <c r="I48" s="276"/>
    </row>
    <row r="49" spans="1:10" ht="22.5" thickTop="1" thickBot="1" x14ac:dyDescent="0.25">
      <c r="A49" s="55" t="s">
        <v>3779</v>
      </c>
      <c r="B49" s="56">
        <v>37043</v>
      </c>
      <c r="C49" s="57">
        <v>34.25</v>
      </c>
      <c r="D49" s="57">
        <v>34.5</v>
      </c>
      <c r="E49" s="57">
        <v>34.386000000000003</v>
      </c>
      <c r="F49" s="57">
        <v>34.25</v>
      </c>
      <c r="G49" s="57" t="s">
        <v>2001</v>
      </c>
      <c r="H49" s="58">
        <v>11000</v>
      </c>
      <c r="I49" s="55" t="s">
        <v>3775</v>
      </c>
    </row>
    <row r="50" spans="1:10" ht="22.5" thickTop="1" thickBot="1" x14ac:dyDescent="0.25">
      <c r="A50" s="55" t="s">
        <v>2002</v>
      </c>
      <c r="B50" s="56">
        <v>37073</v>
      </c>
      <c r="C50" s="57">
        <v>34.25</v>
      </c>
      <c r="D50" s="57">
        <v>34.5</v>
      </c>
      <c r="E50" s="57">
        <v>34.375</v>
      </c>
      <c r="F50" s="57">
        <v>34.25</v>
      </c>
      <c r="G50" s="57" t="s">
        <v>2003</v>
      </c>
      <c r="H50" s="58">
        <v>30000</v>
      </c>
      <c r="I50" s="55" t="s">
        <v>3775</v>
      </c>
    </row>
    <row r="51" spans="1:10" ht="22.5" thickTop="1" thickBot="1" x14ac:dyDescent="0.25">
      <c r="A51" s="55" t="s">
        <v>4538</v>
      </c>
      <c r="B51" s="56">
        <v>37104</v>
      </c>
      <c r="C51" s="57">
        <v>35.5</v>
      </c>
      <c r="D51" s="57">
        <v>35.75</v>
      </c>
      <c r="E51" s="57">
        <v>35.582999999999998</v>
      </c>
      <c r="F51" s="57">
        <v>35.5</v>
      </c>
      <c r="G51" s="57" t="s">
        <v>2004</v>
      </c>
      <c r="H51" s="58">
        <v>15000</v>
      </c>
      <c r="I51" s="55" t="s">
        <v>3775</v>
      </c>
    </row>
    <row r="52" spans="1:10" ht="22.5" thickTop="1" thickBot="1" x14ac:dyDescent="0.25">
      <c r="A52" s="55" t="s">
        <v>4539</v>
      </c>
      <c r="B52" s="56">
        <v>37135</v>
      </c>
      <c r="C52" s="57">
        <v>37.5</v>
      </c>
      <c r="D52" s="57">
        <v>38</v>
      </c>
      <c r="E52" s="57">
        <v>37.75</v>
      </c>
      <c r="F52" s="57">
        <v>37.5</v>
      </c>
      <c r="G52" s="57" t="s">
        <v>2005</v>
      </c>
      <c r="H52" s="58">
        <v>10000</v>
      </c>
      <c r="I52" s="55" t="s">
        <v>3775</v>
      </c>
    </row>
    <row r="53" spans="1:10" ht="22.5" thickTop="1" thickBot="1" x14ac:dyDescent="0.25">
      <c r="A53" s="55" t="s">
        <v>4540</v>
      </c>
      <c r="B53" s="55" t="s">
        <v>3724</v>
      </c>
      <c r="C53" s="57">
        <v>36</v>
      </c>
      <c r="D53" s="57">
        <v>36</v>
      </c>
      <c r="E53" s="57">
        <v>36</v>
      </c>
      <c r="F53" s="57">
        <v>36</v>
      </c>
      <c r="G53" s="57" t="s">
        <v>2005</v>
      </c>
      <c r="H53" s="58">
        <v>30000</v>
      </c>
      <c r="I53" s="55" t="s">
        <v>3775</v>
      </c>
    </row>
    <row r="54" spans="1:10" ht="22.5" thickTop="1" thickBot="1" x14ac:dyDescent="0.25">
      <c r="A54" s="55" t="s">
        <v>3832</v>
      </c>
      <c r="B54" s="55" t="s">
        <v>3676</v>
      </c>
      <c r="C54" s="57">
        <v>44.25</v>
      </c>
      <c r="D54" s="57">
        <v>44.75</v>
      </c>
      <c r="E54" s="57">
        <v>44.5</v>
      </c>
      <c r="F54" s="57">
        <v>44.25</v>
      </c>
      <c r="G54" s="57" t="s">
        <v>2006</v>
      </c>
      <c r="H54" s="58">
        <v>45000</v>
      </c>
      <c r="I54" s="55" t="s">
        <v>3775</v>
      </c>
    </row>
    <row r="55" spans="1:10" ht="21.75" thickTop="1" x14ac:dyDescent="0.2">
      <c r="A55" s="251" t="s">
        <v>2007</v>
      </c>
      <c r="B55" s="251" t="s">
        <v>3740</v>
      </c>
      <c r="C55" s="252">
        <v>49.75</v>
      </c>
      <c r="D55" s="252">
        <v>50.25</v>
      </c>
      <c r="E55" s="252">
        <v>50</v>
      </c>
      <c r="F55" s="252">
        <v>49.75</v>
      </c>
      <c r="G55" s="252" t="s">
        <v>2008</v>
      </c>
      <c r="H55" s="253">
        <v>45000</v>
      </c>
      <c r="I55" s="251" t="s">
        <v>3775</v>
      </c>
      <c r="J55" s="116"/>
    </row>
    <row r="56" spans="1:10" x14ac:dyDescent="0.2">
      <c r="A56" s="228"/>
      <c r="B56" s="228"/>
      <c r="C56" s="229"/>
      <c r="D56" s="229"/>
      <c r="E56" s="229"/>
      <c r="F56" s="229"/>
      <c r="G56" s="229"/>
      <c r="H56" s="230"/>
      <c r="I56" s="228"/>
    </row>
    <row r="57" spans="1:10" x14ac:dyDescent="0.2">
      <c r="A57" s="228"/>
      <c r="B57" s="228"/>
      <c r="C57" s="229"/>
      <c r="D57" s="229"/>
      <c r="E57" s="229"/>
      <c r="F57" s="229"/>
      <c r="G57" s="229"/>
      <c r="H57" s="230"/>
      <c r="I57" s="228"/>
    </row>
    <row r="58" spans="1:10" x14ac:dyDescent="0.2">
      <c r="A58" s="228"/>
      <c r="B58" s="228"/>
      <c r="C58" s="229"/>
      <c r="D58" s="229"/>
      <c r="E58" s="229"/>
      <c r="F58" s="229"/>
      <c r="G58" s="229"/>
      <c r="H58" s="230"/>
      <c r="I58" s="228"/>
    </row>
    <row r="59" spans="1:10" x14ac:dyDescent="0.2">
      <c r="A59" s="273"/>
      <c r="B59" s="273"/>
      <c r="C59" s="273"/>
      <c r="D59" s="273"/>
      <c r="E59" s="273"/>
      <c r="F59" s="273"/>
      <c r="G59" s="273"/>
      <c r="H59" s="273"/>
      <c r="I59" s="273"/>
    </row>
    <row r="60" spans="1:10" x14ac:dyDescent="0.2">
      <c r="A60" s="228"/>
      <c r="B60" s="231"/>
      <c r="C60" s="229"/>
      <c r="D60" s="229"/>
      <c r="E60" s="229"/>
      <c r="F60" s="229"/>
      <c r="G60" s="229"/>
      <c r="H60" s="230"/>
      <c r="I60" s="228"/>
    </row>
    <row r="61" spans="1:10" x14ac:dyDescent="0.2">
      <c r="A61" s="273"/>
      <c r="B61" s="273"/>
      <c r="C61" s="273"/>
      <c r="D61" s="273"/>
      <c r="E61" s="273"/>
      <c r="F61" s="273"/>
      <c r="G61" s="273"/>
      <c r="H61" s="273"/>
      <c r="I61" s="273"/>
    </row>
    <row r="62" spans="1:10" x14ac:dyDescent="0.2">
      <c r="A62" s="228"/>
      <c r="B62" s="231"/>
      <c r="C62" s="229"/>
      <c r="D62" s="229"/>
      <c r="E62" s="229"/>
      <c r="F62" s="229"/>
      <c r="G62" s="229"/>
      <c r="H62" s="230"/>
      <c r="I62" s="228"/>
    </row>
    <row r="63" spans="1:10" x14ac:dyDescent="0.2">
      <c r="A63" s="87"/>
      <c r="B63" s="87"/>
      <c r="C63" s="87"/>
      <c r="D63" s="87"/>
      <c r="E63" s="87"/>
      <c r="F63" s="87"/>
      <c r="G63" s="87"/>
      <c r="H63" s="87"/>
      <c r="I63" s="87"/>
    </row>
    <row r="64" spans="1:10" x14ac:dyDescent="0.2">
      <c r="A64" s="254"/>
      <c r="B64" s="87"/>
      <c r="C64" s="87"/>
      <c r="D64" s="87"/>
      <c r="E64" s="87"/>
      <c r="F64" s="87"/>
      <c r="G64" s="87"/>
      <c r="H64" s="87"/>
      <c r="I64" s="87"/>
    </row>
    <row r="65" spans="1:9" x14ac:dyDescent="0.2">
      <c r="A65" s="254"/>
      <c r="B65" s="87"/>
      <c r="C65" s="87"/>
      <c r="D65" s="87"/>
      <c r="E65" s="87"/>
      <c r="F65" s="87"/>
      <c r="G65" s="87"/>
      <c r="H65" s="87"/>
      <c r="I65" s="87"/>
    </row>
    <row r="66" spans="1:9" x14ac:dyDescent="0.2">
      <c r="A66" s="273"/>
      <c r="B66" s="273"/>
      <c r="C66" s="273"/>
      <c r="D66" s="273"/>
      <c r="E66" s="273"/>
      <c r="F66" s="273"/>
      <c r="G66" s="273"/>
      <c r="H66" s="273"/>
      <c r="I66" s="273"/>
    </row>
    <row r="67" spans="1:9" x14ac:dyDescent="0.2">
      <c r="A67" s="228"/>
      <c r="B67" s="231"/>
      <c r="C67" s="229"/>
      <c r="D67" s="229"/>
      <c r="E67" s="229"/>
      <c r="F67" s="229"/>
      <c r="G67" s="229"/>
      <c r="H67" s="230"/>
      <c r="I67" s="228"/>
    </row>
    <row r="69" spans="1:9" x14ac:dyDescent="0.2">
      <c r="A69" s="65"/>
    </row>
    <row r="70" spans="1:9" x14ac:dyDescent="0.2">
      <c r="A70" s="65"/>
    </row>
  </sheetData>
  <mergeCells count="19">
    <mergeCell ref="A33:I33"/>
    <mergeCell ref="A22:I22"/>
    <mergeCell ref="A29:I29"/>
    <mergeCell ref="A11:I11"/>
    <mergeCell ref="F9:F10"/>
    <mergeCell ref="G9:G10"/>
    <mergeCell ref="H9:H10"/>
    <mergeCell ref="I9:I10"/>
    <mergeCell ref="A9:A10"/>
    <mergeCell ref="B9:B10"/>
    <mergeCell ref="C9:C10"/>
    <mergeCell ref="D9:D10"/>
    <mergeCell ref="A66:I66"/>
    <mergeCell ref="A59:I59"/>
    <mergeCell ref="A61:I61"/>
    <mergeCell ref="A37:I37"/>
    <mergeCell ref="A42:I42"/>
    <mergeCell ref="A46:I46"/>
    <mergeCell ref="A48:I48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3621</v>
      </c>
      <c r="B1" s="2"/>
      <c r="F1" s="3"/>
      <c r="G1" s="4" t="s">
        <v>3325</v>
      </c>
      <c r="H1" s="1">
        <f>SUM(H11:H10000)</f>
        <v>3870400</v>
      </c>
    </row>
    <row r="2" spans="1:9" ht="15.75" x14ac:dyDescent="0.25">
      <c r="A2" s="16" t="s">
        <v>3326</v>
      </c>
      <c r="B2" s="2"/>
      <c r="F2" s="3"/>
      <c r="G2" s="59"/>
      <c r="H2" s="61"/>
    </row>
    <row r="3" spans="1:9" x14ac:dyDescent="0.2">
      <c r="A3" s="96">
        <f>'E-Mail'!$B$2</f>
        <v>37035</v>
      </c>
      <c r="B3" s="2"/>
      <c r="F3" s="3"/>
      <c r="G3" s="59"/>
      <c r="H3" s="61"/>
    </row>
    <row r="5" spans="1:9" s="51" customFormat="1" ht="9.75" customHeight="1" x14ac:dyDescent="0.2">
      <c r="A5" s="52" t="s">
        <v>2009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3620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1963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</row>
    <row r="10" spans="1:9" s="51" customFormat="1" ht="25.5" customHeight="1" thickBot="1" x14ac:dyDescent="0.25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</row>
    <row r="11" spans="1:9" s="51" customFormat="1" ht="10.5" customHeight="1" thickTop="1" thickBot="1" x14ac:dyDescent="0.25">
      <c r="A11" s="274" t="s">
        <v>3677</v>
      </c>
      <c r="B11" s="275"/>
      <c r="C11" s="275"/>
      <c r="D11" s="275"/>
      <c r="E11" s="275"/>
      <c r="F11" s="275"/>
      <c r="G11" s="275"/>
      <c r="H11" s="275"/>
      <c r="I11" s="276"/>
    </row>
    <row r="12" spans="1:9" s="51" customFormat="1" ht="22.5" thickTop="1" thickBot="1" x14ac:dyDescent="0.25">
      <c r="A12" s="55" t="s">
        <v>2010</v>
      </c>
      <c r="B12" s="55" t="s">
        <v>3714</v>
      </c>
      <c r="C12" s="57">
        <v>75</v>
      </c>
      <c r="D12" s="57">
        <v>77</v>
      </c>
      <c r="E12" s="57">
        <v>76</v>
      </c>
      <c r="F12" s="57">
        <v>77</v>
      </c>
      <c r="G12" s="57" t="s">
        <v>2011</v>
      </c>
      <c r="H12" s="58">
        <v>8000</v>
      </c>
      <c r="I12" s="55" t="s">
        <v>3321</v>
      </c>
    </row>
    <row r="13" spans="1:9" s="51" customFormat="1" ht="22.5" thickTop="1" thickBot="1" x14ac:dyDescent="0.25">
      <c r="A13" s="55" t="s">
        <v>2012</v>
      </c>
      <c r="B13" s="56">
        <v>37043</v>
      </c>
      <c r="C13" s="57">
        <v>52.5</v>
      </c>
      <c r="D13" s="57">
        <v>53.75</v>
      </c>
      <c r="E13" s="57">
        <v>52.792000000000002</v>
      </c>
      <c r="F13" s="57">
        <v>52.5</v>
      </c>
      <c r="G13" s="57" t="s">
        <v>2013</v>
      </c>
      <c r="H13" s="58">
        <v>201600</v>
      </c>
      <c r="I13" s="55" t="s">
        <v>3321</v>
      </c>
    </row>
    <row r="14" spans="1:9" s="51" customFormat="1" ht="22.5" thickTop="1" thickBot="1" x14ac:dyDescent="0.25">
      <c r="A14" s="55" t="s">
        <v>2014</v>
      </c>
      <c r="B14" s="55" t="s">
        <v>3714</v>
      </c>
      <c r="C14" s="57">
        <v>66.25</v>
      </c>
      <c r="D14" s="57">
        <v>66.25</v>
      </c>
      <c r="E14" s="57">
        <v>66.25</v>
      </c>
      <c r="F14" s="57">
        <v>66.25</v>
      </c>
      <c r="G14" s="57" t="s">
        <v>2015</v>
      </c>
      <c r="H14" s="58">
        <v>4000</v>
      </c>
      <c r="I14" s="55" t="s">
        <v>3321</v>
      </c>
    </row>
    <row r="15" spans="1:9" s="51" customFormat="1" ht="22.5" thickTop="1" thickBot="1" x14ac:dyDescent="0.25">
      <c r="A15" s="55" t="s">
        <v>2016</v>
      </c>
      <c r="B15" s="56">
        <v>37043</v>
      </c>
      <c r="C15" s="57">
        <v>67.5</v>
      </c>
      <c r="D15" s="57">
        <v>67.5</v>
      </c>
      <c r="E15" s="57">
        <v>67.5</v>
      </c>
      <c r="F15" s="57">
        <v>67.5</v>
      </c>
      <c r="G15" s="57" t="s">
        <v>2017</v>
      </c>
      <c r="H15" s="58">
        <v>16800</v>
      </c>
      <c r="I15" s="55" t="s">
        <v>3321</v>
      </c>
    </row>
    <row r="16" spans="1:9" s="51" customFormat="1" ht="14.25" thickTop="1" thickBot="1" x14ac:dyDescent="0.25">
      <c r="A16" s="274" t="s">
        <v>3747</v>
      </c>
      <c r="B16" s="275"/>
      <c r="C16" s="275"/>
      <c r="D16" s="275"/>
      <c r="E16" s="275"/>
      <c r="F16" s="275"/>
      <c r="G16" s="275"/>
      <c r="H16" s="275"/>
      <c r="I16" s="276"/>
    </row>
    <row r="17" spans="1:9" s="51" customFormat="1" ht="33" thickTop="1" thickBot="1" x14ac:dyDescent="0.25">
      <c r="A17" s="55" t="s">
        <v>3833</v>
      </c>
      <c r="B17" s="55" t="s">
        <v>3834</v>
      </c>
      <c r="C17" s="57">
        <v>135</v>
      </c>
      <c r="D17" s="57">
        <v>180</v>
      </c>
      <c r="E17" s="57">
        <v>152.857</v>
      </c>
      <c r="F17" s="57">
        <v>135</v>
      </c>
      <c r="G17" s="57" t="s">
        <v>2018</v>
      </c>
      <c r="H17" s="58">
        <v>8400</v>
      </c>
      <c r="I17" s="55" t="s">
        <v>3321</v>
      </c>
    </row>
    <row r="18" spans="1:9" s="51" customFormat="1" ht="33" thickTop="1" thickBot="1" x14ac:dyDescent="0.25">
      <c r="A18" s="55" t="s">
        <v>3835</v>
      </c>
      <c r="B18" s="55" t="s">
        <v>3834</v>
      </c>
      <c r="C18" s="57">
        <v>65</v>
      </c>
      <c r="D18" s="57">
        <v>65</v>
      </c>
      <c r="E18" s="57">
        <v>65</v>
      </c>
      <c r="F18" s="57">
        <v>65</v>
      </c>
      <c r="G18" s="57" t="s">
        <v>2018</v>
      </c>
      <c r="H18" s="58">
        <v>1200</v>
      </c>
      <c r="I18" s="55" t="s">
        <v>3321</v>
      </c>
    </row>
    <row r="19" spans="1:9" s="51" customFormat="1" ht="33" thickTop="1" thickBot="1" x14ac:dyDescent="0.25">
      <c r="A19" s="55" t="s">
        <v>2019</v>
      </c>
      <c r="B19" s="55" t="s">
        <v>3834</v>
      </c>
      <c r="C19" s="57">
        <v>78</v>
      </c>
      <c r="D19" s="57">
        <v>115</v>
      </c>
      <c r="E19" s="57">
        <v>97.090999999999994</v>
      </c>
      <c r="F19" s="57">
        <v>80</v>
      </c>
      <c r="G19" s="57" t="s">
        <v>2020</v>
      </c>
      <c r="H19" s="58">
        <v>13200</v>
      </c>
      <c r="I19" s="55" t="s">
        <v>3321</v>
      </c>
    </row>
    <row r="20" spans="1:9" s="51" customFormat="1" ht="22.5" thickTop="1" thickBot="1" x14ac:dyDescent="0.25">
      <c r="A20" s="55" t="s">
        <v>2021</v>
      </c>
      <c r="B20" s="56">
        <v>37043</v>
      </c>
      <c r="C20" s="57">
        <v>105</v>
      </c>
      <c r="D20" s="57">
        <v>105</v>
      </c>
      <c r="E20" s="57">
        <v>105</v>
      </c>
      <c r="F20" s="57">
        <v>105</v>
      </c>
      <c r="G20" s="57" t="s">
        <v>2022</v>
      </c>
      <c r="H20" s="58">
        <v>7600</v>
      </c>
      <c r="I20" s="55" t="s">
        <v>3321</v>
      </c>
    </row>
    <row r="21" spans="1:9" s="51" customFormat="1" ht="14.25" thickTop="1" thickBot="1" x14ac:dyDescent="0.25">
      <c r="A21" s="274" t="s">
        <v>3318</v>
      </c>
      <c r="B21" s="275"/>
      <c r="C21" s="275"/>
      <c r="D21" s="275"/>
      <c r="E21" s="275"/>
      <c r="F21" s="275"/>
      <c r="G21" s="275"/>
      <c r="H21" s="275"/>
      <c r="I21" s="276"/>
    </row>
    <row r="22" spans="1:9" s="51" customFormat="1" ht="22.5" thickTop="1" thickBot="1" x14ac:dyDescent="0.25">
      <c r="A22" s="55" t="s">
        <v>2023</v>
      </c>
      <c r="B22" s="55" t="s">
        <v>3714</v>
      </c>
      <c r="C22" s="57">
        <v>63</v>
      </c>
      <c r="D22" s="57">
        <v>65.5</v>
      </c>
      <c r="E22" s="57">
        <v>65</v>
      </c>
      <c r="F22" s="57">
        <v>63</v>
      </c>
      <c r="G22" s="57" t="s">
        <v>2024</v>
      </c>
      <c r="H22" s="58">
        <v>24000</v>
      </c>
      <c r="I22" s="55" t="s">
        <v>3321</v>
      </c>
    </row>
    <row r="23" spans="1:9" s="51" customFormat="1" ht="22.5" thickTop="1" thickBot="1" x14ac:dyDescent="0.25">
      <c r="A23" s="55" t="s">
        <v>3319</v>
      </c>
      <c r="B23" s="55" t="s">
        <v>3320</v>
      </c>
      <c r="C23" s="57">
        <v>20</v>
      </c>
      <c r="D23" s="57">
        <v>21.25</v>
      </c>
      <c r="E23" s="57">
        <v>20.594999999999999</v>
      </c>
      <c r="F23" s="57">
        <v>20.5</v>
      </c>
      <c r="G23" s="57" t="s">
        <v>2025</v>
      </c>
      <c r="H23" s="58">
        <v>80000</v>
      </c>
      <c r="I23" s="55" t="s">
        <v>3321</v>
      </c>
    </row>
    <row r="24" spans="1:9" s="51" customFormat="1" ht="22.5" thickTop="1" thickBot="1" x14ac:dyDescent="0.25">
      <c r="A24" s="55" t="s">
        <v>1961</v>
      </c>
      <c r="B24" s="55" t="s">
        <v>3764</v>
      </c>
      <c r="C24" s="57">
        <v>30.5</v>
      </c>
      <c r="D24" s="57">
        <v>32.75</v>
      </c>
      <c r="E24" s="57">
        <v>31.428999999999998</v>
      </c>
      <c r="F24" s="57">
        <v>30.75</v>
      </c>
      <c r="G24" s="57" t="s">
        <v>2026</v>
      </c>
      <c r="H24" s="58">
        <v>22400</v>
      </c>
      <c r="I24" s="55" t="s">
        <v>3321</v>
      </c>
    </row>
    <row r="25" spans="1:9" s="51" customFormat="1" ht="22.5" thickTop="1" thickBot="1" x14ac:dyDescent="0.25">
      <c r="A25" s="55" t="s">
        <v>3331</v>
      </c>
      <c r="B25" s="56">
        <v>37043</v>
      </c>
      <c r="C25" s="57">
        <v>62.25</v>
      </c>
      <c r="D25" s="57">
        <v>65</v>
      </c>
      <c r="E25" s="57">
        <v>63.664999999999999</v>
      </c>
      <c r="F25" s="57">
        <v>62.5</v>
      </c>
      <c r="G25" s="57" t="s">
        <v>2027</v>
      </c>
      <c r="H25" s="58">
        <v>1058400</v>
      </c>
      <c r="I25" s="55" t="s">
        <v>3321</v>
      </c>
    </row>
    <row r="26" spans="1:9" s="51" customFormat="1" ht="22.5" thickTop="1" thickBot="1" x14ac:dyDescent="0.25">
      <c r="A26" s="55" t="s">
        <v>3717</v>
      </c>
      <c r="B26" s="55" t="s">
        <v>3322</v>
      </c>
      <c r="C26" s="57">
        <v>91</v>
      </c>
      <c r="D26" s="57">
        <v>97</v>
      </c>
      <c r="E26" s="57">
        <v>95.353999999999999</v>
      </c>
      <c r="F26" s="57">
        <v>91</v>
      </c>
      <c r="G26" s="57" t="s">
        <v>1972</v>
      </c>
      <c r="H26" s="58">
        <v>422400</v>
      </c>
      <c r="I26" s="55" t="s">
        <v>3321</v>
      </c>
    </row>
    <row r="27" spans="1:9" s="51" customFormat="1" ht="22.5" thickTop="1" thickBot="1" x14ac:dyDescent="0.25">
      <c r="A27" s="55" t="s">
        <v>3718</v>
      </c>
      <c r="B27" s="56">
        <v>37135</v>
      </c>
      <c r="C27" s="57">
        <v>38.5</v>
      </c>
      <c r="D27" s="57">
        <v>39.5</v>
      </c>
      <c r="E27" s="57">
        <v>38.9</v>
      </c>
      <c r="F27" s="57">
        <v>39</v>
      </c>
      <c r="G27" s="57" t="s">
        <v>2026</v>
      </c>
      <c r="H27" s="58">
        <v>76000</v>
      </c>
      <c r="I27" s="55" t="s">
        <v>3321</v>
      </c>
    </row>
    <row r="28" spans="1:9" s="51" customFormat="1" ht="22.5" thickTop="1" thickBot="1" x14ac:dyDescent="0.25">
      <c r="A28" s="55" t="s">
        <v>1947</v>
      </c>
      <c r="B28" s="55" t="s">
        <v>4148</v>
      </c>
      <c r="C28" s="57">
        <v>41</v>
      </c>
      <c r="D28" s="57">
        <v>41</v>
      </c>
      <c r="E28" s="57">
        <v>41</v>
      </c>
      <c r="F28" s="57">
        <v>41</v>
      </c>
      <c r="G28" s="57" t="s">
        <v>2028</v>
      </c>
      <c r="H28" s="58">
        <v>33600</v>
      </c>
      <c r="I28" s="55" t="s">
        <v>3321</v>
      </c>
    </row>
    <row r="29" spans="1:9" s="51" customFormat="1" ht="22.5" thickTop="1" thickBot="1" x14ac:dyDescent="0.25">
      <c r="A29" s="55" t="s">
        <v>3732</v>
      </c>
      <c r="B29" s="55" t="s">
        <v>3320</v>
      </c>
      <c r="C29" s="57">
        <v>20.5</v>
      </c>
      <c r="D29" s="57">
        <v>21</v>
      </c>
      <c r="E29" s="57">
        <v>20.6</v>
      </c>
      <c r="F29" s="57">
        <v>20.5</v>
      </c>
      <c r="G29" s="57" t="s">
        <v>2029</v>
      </c>
      <c r="H29" s="58">
        <v>4000</v>
      </c>
      <c r="I29" s="55" t="s">
        <v>3321</v>
      </c>
    </row>
    <row r="30" spans="1:9" s="51" customFormat="1" ht="22.5" thickTop="1" thickBot="1" x14ac:dyDescent="0.25">
      <c r="A30" s="55" t="s">
        <v>1962</v>
      </c>
      <c r="B30" s="56">
        <v>37043</v>
      </c>
      <c r="C30" s="57">
        <v>60</v>
      </c>
      <c r="D30" s="57">
        <v>60</v>
      </c>
      <c r="E30" s="57">
        <v>60</v>
      </c>
      <c r="F30" s="57">
        <v>60</v>
      </c>
      <c r="G30" s="57" t="s">
        <v>2030</v>
      </c>
      <c r="H30" s="58">
        <v>16800</v>
      </c>
      <c r="I30" s="55" t="s">
        <v>3321</v>
      </c>
    </row>
    <row r="31" spans="1:9" s="51" customFormat="1" ht="22.5" thickTop="1" thickBot="1" x14ac:dyDescent="0.25">
      <c r="A31" s="55" t="s">
        <v>3678</v>
      </c>
      <c r="B31" s="55" t="s">
        <v>3320</v>
      </c>
      <c r="C31" s="57">
        <v>25.5</v>
      </c>
      <c r="D31" s="57">
        <v>27.25</v>
      </c>
      <c r="E31" s="57">
        <v>26.481999999999999</v>
      </c>
      <c r="F31" s="57">
        <v>25.5</v>
      </c>
      <c r="G31" s="57" t="s">
        <v>2031</v>
      </c>
      <c r="H31" s="58">
        <v>11200</v>
      </c>
      <c r="I31" s="55" t="s">
        <v>3321</v>
      </c>
    </row>
    <row r="32" spans="1:9" s="51" customFormat="1" ht="22.5" thickTop="1" thickBot="1" x14ac:dyDescent="0.25">
      <c r="A32" s="55" t="s">
        <v>4522</v>
      </c>
      <c r="B32" s="56">
        <v>37043</v>
      </c>
      <c r="C32" s="57">
        <v>71.150000000000006</v>
      </c>
      <c r="D32" s="57">
        <v>71.150000000000006</v>
      </c>
      <c r="E32" s="57">
        <v>71.150000000000006</v>
      </c>
      <c r="F32" s="57">
        <v>71.150000000000006</v>
      </c>
      <c r="G32" s="57" t="s">
        <v>2032</v>
      </c>
      <c r="H32" s="58">
        <v>16800</v>
      </c>
      <c r="I32" s="55" t="s">
        <v>3321</v>
      </c>
    </row>
    <row r="33" spans="1:9" s="51" customFormat="1" ht="22.5" thickTop="1" thickBot="1" x14ac:dyDescent="0.25">
      <c r="A33" s="55" t="s">
        <v>2033</v>
      </c>
      <c r="B33" s="55" t="s">
        <v>3322</v>
      </c>
      <c r="C33" s="57">
        <v>107</v>
      </c>
      <c r="D33" s="57">
        <v>107</v>
      </c>
      <c r="E33" s="57">
        <v>107</v>
      </c>
      <c r="F33" s="57">
        <v>107</v>
      </c>
      <c r="G33" s="57" t="s">
        <v>2034</v>
      </c>
      <c r="H33" s="58">
        <v>35200</v>
      </c>
      <c r="I33" s="55" t="s">
        <v>3321</v>
      </c>
    </row>
    <row r="34" spans="1:9" s="51" customFormat="1" ht="22.5" thickTop="1" thickBot="1" x14ac:dyDescent="0.25">
      <c r="A34" s="55" t="s">
        <v>1948</v>
      </c>
      <c r="B34" s="56">
        <v>37135</v>
      </c>
      <c r="C34" s="57">
        <v>45.75</v>
      </c>
      <c r="D34" s="57">
        <v>45.75</v>
      </c>
      <c r="E34" s="57">
        <v>45.75</v>
      </c>
      <c r="F34" s="57">
        <v>45.75</v>
      </c>
      <c r="G34" s="57" t="s">
        <v>2035</v>
      </c>
      <c r="H34" s="58">
        <v>15200</v>
      </c>
      <c r="I34" s="55" t="s">
        <v>3321</v>
      </c>
    </row>
    <row r="35" spans="1:9" s="51" customFormat="1" ht="22.5" thickTop="1" thickBot="1" x14ac:dyDescent="0.25">
      <c r="A35" s="55" t="s">
        <v>1949</v>
      </c>
      <c r="B35" s="55" t="s">
        <v>3714</v>
      </c>
      <c r="C35" s="57">
        <v>48.75</v>
      </c>
      <c r="D35" s="57">
        <v>68</v>
      </c>
      <c r="E35" s="57">
        <v>57.5</v>
      </c>
      <c r="F35" s="57">
        <v>48.75</v>
      </c>
      <c r="G35" s="57" t="s">
        <v>2036</v>
      </c>
      <c r="H35" s="58">
        <v>8800</v>
      </c>
      <c r="I35" s="55" t="s">
        <v>3321</v>
      </c>
    </row>
    <row r="36" spans="1:9" s="51" customFormat="1" ht="22.5" thickTop="1" thickBot="1" x14ac:dyDescent="0.25">
      <c r="A36" s="55" t="s">
        <v>3744</v>
      </c>
      <c r="B36" s="55" t="s">
        <v>3320</v>
      </c>
      <c r="C36" s="57">
        <v>44.75</v>
      </c>
      <c r="D36" s="57">
        <v>48.5</v>
      </c>
      <c r="E36" s="57">
        <v>45.55</v>
      </c>
      <c r="F36" s="57">
        <v>48.5</v>
      </c>
      <c r="G36" s="57" t="s">
        <v>2037</v>
      </c>
      <c r="H36" s="58">
        <v>4000</v>
      </c>
      <c r="I36" s="55" t="s">
        <v>3321</v>
      </c>
    </row>
    <row r="37" spans="1:9" s="51" customFormat="1" ht="22.5" thickTop="1" thickBot="1" x14ac:dyDescent="0.25">
      <c r="A37" s="55" t="s">
        <v>3780</v>
      </c>
      <c r="B37" s="56">
        <v>37043</v>
      </c>
      <c r="C37" s="57">
        <v>64.25</v>
      </c>
      <c r="D37" s="57">
        <v>65.5</v>
      </c>
      <c r="E37" s="57">
        <v>65.063000000000002</v>
      </c>
      <c r="F37" s="57">
        <v>64.25</v>
      </c>
      <c r="G37" s="57" t="s">
        <v>2038</v>
      </c>
      <c r="H37" s="58">
        <v>67200</v>
      </c>
      <c r="I37" s="55" t="s">
        <v>3321</v>
      </c>
    </row>
    <row r="38" spans="1:9" s="51" customFormat="1" ht="22.5" thickTop="1" thickBot="1" x14ac:dyDescent="0.25">
      <c r="A38" s="55" t="s">
        <v>3836</v>
      </c>
      <c r="B38" s="56">
        <v>37135</v>
      </c>
      <c r="C38" s="57">
        <v>55.5</v>
      </c>
      <c r="D38" s="57">
        <v>56</v>
      </c>
      <c r="E38" s="57">
        <v>55.667000000000002</v>
      </c>
      <c r="F38" s="57">
        <v>55.5</v>
      </c>
      <c r="G38" s="57" t="s">
        <v>2039</v>
      </c>
      <c r="H38" s="58">
        <v>45600</v>
      </c>
      <c r="I38" s="55" t="s">
        <v>3321</v>
      </c>
    </row>
    <row r="39" spans="1:9" s="51" customFormat="1" ht="22.5" thickTop="1" thickBot="1" x14ac:dyDescent="0.25">
      <c r="A39" s="55" t="s">
        <v>2040</v>
      </c>
      <c r="B39" s="55" t="s">
        <v>3676</v>
      </c>
      <c r="C39" s="57">
        <v>55.5</v>
      </c>
      <c r="D39" s="57">
        <v>55.5</v>
      </c>
      <c r="E39" s="57">
        <v>55.5</v>
      </c>
      <c r="F39" s="57">
        <v>55.5</v>
      </c>
      <c r="G39" s="57" t="s">
        <v>2041</v>
      </c>
      <c r="H39" s="58">
        <v>102400</v>
      </c>
      <c r="I39" s="55" t="s">
        <v>3321</v>
      </c>
    </row>
    <row r="40" spans="1:9" s="51" customFormat="1" ht="22.5" thickTop="1" thickBot="1" x14ac:dyDescent="0.25">
      <c r="A40" s="55" t="s">
        <v>2042</v>
      </c>
      <c r="B40" s="55" t="s">
        <v>1959</v>
      </c>
      <c r="C40" s="57">
        <v>36.5</v>
      </c>
      <c r="D40" s="57">
        <v>36.5</v>
      </c>
      <c r="E40" s="57">
        <v>36.5</v>
      </c>
      <c r="F40" s="57">
        <v>36.5</v>
      </c>
      <c r="G40" s="57" t="s">
        <v>2043</v>
      </c>
      <c r="H40" s="58">
        <v>102400</v>
      </c>
      <c r="I40" s="55" t="s">
        <v>3321</v>
      </c>
    </row>
    <row r="41" spans="1:9" s="51" customFormat="1" ht="22.5" thickTop="1" thickBot="1" x14ac:dyDescent="0.25">
      <c r="A41" s="55" t="s">
        <v>4523</v>
      </c>
      <c r="B41" s="55" t="s">
        <v>3714</v>
      </c>
      <c r="C41" s="57">
        <v>34.5</v>
      </c>
      <c r="D41" s="57">
        <v>34.5</v>
      </c>
      <c r="E41" s="57">
        <v>34.5</v>
      </c>
      <c r="F41" s="57">
        <v>34.5</v>
      </c>
      <c r="G41" s="57" t="s">
        <v>2044</v>
      </c>
      <c r="H41" s="57">
        <v>800</v>
      </c>
      <c r="I41" s="55" t="s">
        <v>3321</v>
      </c>
    </row>
    <row r="42" spans="1:9" s="51" customFormat="1" ht="22.5" thickTop="1" thickBot="1" x14ac:dyDescent="0.25">
      <c r="A42" s="55" t="s">
        <v>3323</v>
      </c>
      <c r="B42" s="55" t="s">
        <v>3320</v>
      </c>
      <c r="C42" s="57">
        <v>30.7</v>
      </c>
      <c r="D42" s="57">
        <v>34.25</v>
      </c>
      <c r="E42" s="57">
        <v>31.263999999999999</v>
      </c>
      <c r="F42" s="57">
        <v>34.25</v>
      </c>
      <c r="G42" s="57" t="s">
        <v>2045</v>
      </c>
      <c r="H42" s="58">
        <v>25600</v>
      </c>
      <c r="I42" s="55" t="s">
        <v>3321</v>
      </c>
    </row>
    <row r="43" spans="1:9" s="51" customFormat="1" ht="22.5" thickTop="1" thickBot="1" x14ac:dyDescent="0.25">
      <c r="A43" s="55" t="s">
        <v>3766</v>
      </c>
      <c r="B43" s="55" t="s">
        <v>3764</v>
      </c>
      <c r="C43" s="57">
        <v>34.5</v>
      </c>
      <c r="D43" s="57">
        <v>35.5</v>
      </c>
      <c r="E43" s="57">
        <v>34.963999999999999</v>
      </c>
      <c r="F43" s="57">
        <v>34.5</v>
      </c>
      <c r="G43" s="57" t="s">
        <v>2046</v>
      </c>
      <c r="H43" s="58">
        <v>22400</v>
      </c>
      <c r="I43" s="55" t="s">
        <v>3321</v>
      </c>
    </row>
    <row r="44" spans="1:9" s="51" customFormat="1" ht="22.5" thickTop="1" thickBot="1" x14ac:dyDescent="0.25">
      <c r="A44" s="55" t="s">
        <v>3679</v>
      </c>
      <c r="B44" s="56">
        <v>37043</v>
      </c>
      <c r="C44" s="57">
        <v>60.75</v>
      </c>
      <c r="D44" s="57">
        <v>63</v>
      </c>
      <c r="E44" s="57">
        <v>61.844999999999999</v>
      </c>
      <c r="F44" s="57">
        <v>61</v>
      </c>
      <c r="G44" s="57" t="s">
        <v>2039</v>
      </c>
      <c r="H44" s="58">
        <v>352800</v>
      </c>
      <c r="I44" s="55" t="s">
        <v>3321</v>
      </c>
    </row>
    <row r="45" spans="1:9" s="51" customFormat="1" ht="22.5" thickTop="1" thickBot="1" x14ac:dyDescent="0.25">
      <c r="A45" s="55" t="s">
        <v>2047</v>
      </c>
      <c r="B45" s="56">
        <v>37104</v>
      </c>
      <c r="C45" s="57">
        <v>82</v>
      </c>
      <c r="D45" s="57">
        <v>82</v>
      </c>
      <c r="E45" s="57">
        <v>82</v>
      </c>
      <c r="F45" s="57">
        <v>82</v>
      </c>
      <c r="G45" s="57" t="s">
        <v>2048</v>
      </c>
      <c r="H45" s="58">
        <v>18400</v>
      </c>
      <c r="I45" s="55" t="s">
        <v>3321</v>
      </c>
    </row>
    <row r="46" spans="1:9" s="51" customFormat="1" ht="22.5" thickTop="1" thickBot="1" x14ac:dyDescent="0.25">
      <c r="A46" s="55" t="s">
        <v>3375</v>
      </c>
      <c r="B46" s="55" t="s">
        <v>3322</v>
      </c>
      <c r="C46" s="57">
        <v>88</v>
      </c>
      <c r="D46" s="57">
        <v>98</v>
      </c>
      <c r="E46" s="57">
        <v>91.4</v>
      </c>
      <c r="F46" s="57">
        <v>88</v>
      </c>
      <c r="G46" s="57" t="s">
        <v>2049</v>
      </c>
      <c r="H46" s="58">
        <v>352000</v>
      </c>
      <c r="I46" s="55" t="s">
        <v>3321</v>
      </c>
    </row>
    <row r="47" spans="1:9" s="51" customFormat="1" ht="22.5" thickTop="1" thickBot="1" x14ac:dyDescent="0.25">
      <c r="A47" s="55" t="s">
        <v>4149</v>
      </c>
      <c r="B47" s="56">
        <v>37135</v>
      </c>
      <c r="C47" s="57">
        <v>42.75</v>
      </c>
      <c r="D47" s="57">
        <v>43.3</v>
      </c>
      <c r="E47" s="57">
        <v>43.05</v>
      </c>
      <c r="F47" s="57">
        <v>42.75</v>
      </c>
      <c r="G47" s="57" t="s">
        <v>2050</v>
      </c>
      <c r="H47" s="58">
        <v>121600</v>
      </c>
      <c r="I47" s="55" t="s">
        <v>3321</v>
      </c>
    </row>
    <row r="48" spans="1:9" s="51" customFormat="1" ht="22.5" thickTop="1" thickBot="1" x14ac:dyDescent="0.25">
      <c r="A48" s="55" t="s">
        <v>4524</v>
      </c>
      <c r="B48" s="55" t="s">
        <v>3676</v>
      </c>
      <c r="C48" s="57">
        <v>39</v>
      </c>
      <c r="D48" s="57">
        <v>39.15</v>
      </c>
      <c r="E48" s="57">
        <v>39.1</v>
      </c>
      <c r="F48" s="57">
        <v>39.15</v>
      </c>
      <c r="G48" s="57" t="s">
        <v>2051</v>
      </c>
      <c r="H48" s="58">
        <v>204800</v>
      </c>
      <c r="I48" s="55" t="s">
        <v>3321</v>
      </c>
    </row>
    <row r="49" spans="1:9" s="51" customFormat="1" ht="22.5" thickTop="1" thickBot="1" x14ac:dyDescent="0.25">
      <c r="A49" s="55" t="s">
        <v>2052</v>
      </c>
      <c r="B49" s="56">
        <v>37044</v>
      </c>
      <c r="C49" s="57">
        <v>55.3</v>
      </c>
      <c r="D49" s="57">
        <v>55.5</v>
      </c>
      <c r="E49" s="57">
        <v>55.383000000000003</v>
      </c>
      <c r="F49" s="57">
        <v>55.35</v>
      </c>
      <c r="G49" s="57" t="s">
        <v>2053</v>
      </c>
      <c r="H49" s="58">
        <v>48000</v>
      </c>
      <c r="I49" s="55" t="s">
        <v>3321</v>
      </c>
    </row>
    <row r="50" spans="1:9" s="51" customFormat="1" ht="22.5" thickTop="1" thickBot="1" x14ac:dyDescent="0.25">
      <c r="A50" s="55" t="s">
        <v>2054</v>
      </c>
      <c r="B50" s="55" t="s">
        <v>2055</v>
      </c>
      <c r="C50" s="57">
        <v>205.05</v>
      </c>
      <c r="D50" s="57">
        <v>208</v>
      </c>
      <c r="E50" s="57">
        <v>206.52500000000001</v>
      </c>
      <c r="F50" s="57">
        <v>205.05</v>
      </c>
      <c r="G50" s="57" t="s">
        <v>2056</v>
      </c>
      <c r="H50" s="58">
        <v>2400</v>
      </c>
      <c r="I50" s="55" t="s">
        <v>3321</v>
      </c>
    </row>
    <row r="51" spans="1:9" s="51" customFormat="1" ht="22.5" thickTop="1" thickBot="1" x14ac:dyDescent="0.25">
      <c r="A51" s="55" t="s">
        <v>3837</v>
      </c>
      <c r="B51" s="56">
        <v>37073</v>
      </c>
      <c r="C51" s="57">
        <v>370</v>
      </c>
      <c r="D51" s="57">
        <v>375</v>
      </c>
      <c r="E51" s="57">
        <v>372.5</v>
      </c>
      <c r="F51" s="57">
        <v>375</v>
      </c>
      <c r="G51" s="57" t="s">
        <v>2057</v>
      </c>
      <c r="H51" s="58">
        <v>20000</v>
      </c>
      <c r="I51" s="55" t="s">
        <v>3321</v>
      </c>
    </row>
    <row r="52" spans="1:9" s="51" customFormat="1" ht="22.5" thickTop="1" thickBot="1" x14ac:dyDescent="0.25">
      <c r="A52" s="55" t="s">
        <v>3376</v>
      </c>
      <c r="B52" s="56">
        <v>37043</v>
      </c>
      <c r="C52" s="57">
        <v>280</v>
      </c>
      <c r="D52" s="57">
        <v>295</v>
      </c>
      <c r="E52" s="57">
        <v>287.5</v>
      </c>
      <c r="F52" s="57">
        <v>280</v>
      </c>
      <c r="G52" s="57" t="s">
        <v>2058</v>
      </c>
      <c r="H52" s="58">
        <v>20800</v>
      </c>
      <c r="I52" s="55" t="s">
        <v>3321</v>
      </c>
    </row>
    <row r="53" spans="1:9" s="51" customFormat="1" ht="22.5" thickTop="1" thickBot="1" x14ac:dyDescent="0.25">
      <c r="A53" s="55" t="s">
        <v>2059</v>
      </c>
      <c r="B53" s="55" t="s">
        <v>3320</v>
      </c>
      <c r="C53" s="57">
        <v>18</v>
      </c>
      <c r="D53" s="57">
        <v>20</v>
      </c>
      <c r="E53" s="57">
        <v>18.832999999999998</v>
      </c>
      <c r="F53" s="57">
        <v>18</v>
      </c>
      <c r="G53" s="57" t="s">
        <v>2060</v>
      </c>
      <c r="H53" s="58">
        <v>2400</v>
      </c>
      <c r="I53" s="55" t="s">
        <v>3321</v>
      </c>
    </row>
    <row r="54" spans="1:9" s="51" customFormat="1" ht="22.5" thickTop="1" thickBot="1" x14ac:dyDescent="0.25">
      <c r="A54" s="55" t="s">
        <v>3838</v>
      </c>
      <c r="B54" s="56">
        <v>37043</v>
      </c>
      <c r="C54" s="57">
        <v>64.25</v>
      </c>
      <c r="D54" s="57">
        <v>64.25</v>
      </c>
      <c r="E54" s="57">
        <v>64.25</v>
      </c>
      <c r="F54" s="57">
        <v>64.25</v>
      </c>
      <c r="G54" s="57" t="s">
        <v>2061</v>
      </c>
      <c r="H54" s="58">
        <v>16800</v>
      </c>
      <c r="I54" s="55" t="s">
        <v>3321</v>
      </c>
    </row>
    <row r="55" spans="1:9" s="51" customFormat="1" ht="22.5" thickTop="1" thickBot="1" x14ac:dyDescent="0.25">
      <c r="A55" s="55" t="s">
        <v>2062</v>
      </c>
      <c r="B55" s="56">
        <v>37135</v>
      </c>
      <c r="C55" s="57">
        <v>41.25</v>
      </c>
      <c r="D55" s="57">
        <v>41.25</v>
      </c>
      <c r="E55" s="57">
        <v>41.25</v>
      </c>
      <c r="F55" s="57">
        <v>41.25</v>
      </c>
      <c r="G55" s="57" t="s">
        <v>2063</v>
      </c>
      <c r="H55" s="58">
        <v>15200</v>
      </c>
      <c r="I55" s="55" t="s">
        <v>3321</v>
      </c>
    </row>
    <row r="56" spans="1:9" s="51" customFormat="1" ht="22.5" thickTop="1" thickBot="1" x14ac:dyDescent="0.25">
      <c r="A56" s="55" t="s">
        <v>3377</v>
      </c>
      <c r="B56" s="55" t="s">
        <v>3322</v>
      </c>
      <c r="C56" s="57">
        <v>69.3</v>
      </c>
      <c r="D56" s="57">
        <v>69.3</v>
      </c>
      <c r="E56" s="57">
        <v>69.3</v>
      </c>
      <c r="F56" s="57">
        <v>69.3</v>
      </c>
      <c r="G56" s="57" t="s">
        <v>2064</v>
      </c>
      <c r="H56" s="58">
        <v>35200</v>
      </c>
      <c r="I56" s="55" t="s">
        <v>3321</v>
      </c>
    </row>
    <row r="57" spans="1:9" ht="22.5" thickTop="1" thickBot="1" x14ac:dyDescent="0.25">
      <c r="A57" s="55" t="s">
        <v>2065</v>
      </c>
      <c r="B57" s="55" t="s">
        <v>3746</v>
      </c>
      <c r="C57" s="57">
        <v>42</v>
      </c>
      <c r="D57" s="57">
        <v>42</v>
      </c>
      <c r="E57" s="57">
        <v>42</v>
      </c>
      <c r="F57" s="57">
        <v>42</v>
      </c>
      <c r="G57" s="57" t="s">
        <v>2066</v>
      </c>
      <c r="H57" s="58">
        <v>204000</v>
      </c>
      <c r="I57" s="55" t="s">
        <v>3321</v>
      </c>
    </row>
    <row r="58" spans="1:9" ht="14.25" thickTop="1" thickBot="1" x14ac:dyDescent="0.25">
      <c r="A58" s="55"/>
      <c r="B58" s="56"/>
      <c r="C58" s="57"/>
      <c r="D58" s="57"/>
      <c r="E58" s="57"/>
      <c r="F58" s="57"/>
      <c r="G58" s="57"/>
      <c r="H58" s="58"/>
      <c r="I58" s="55"/>
    </row>
    <row r="59" spans="1:9" ht="14.25" thickTop="1" thickBot="1" x14ac:dyDescent="0.25">
      <c r="A59" s="55"/>
      <c r="B59" s="55"/>
      <c r="C59" s="57"/>
      <c r="D59" s="57"/>
      <c r="E59" s="57"/>
      <c r="F59" s="57"/>
      <c r="G59" s="57"/>
      <c r="H59" s="58"/>
      <c r="I59" s="55"/>
    </row>
    <row r="60" spans="1:9" ht="14.25" thickTop="1" thickBot="1" x14ac:dyDescent="0.25">
      <c r="A60" s="55"/>
      <c r="B60" s="55"/>
      <c r="C60" s="57"/>
      <c r="D60" s="57"/>
      <c r="E60" s="57"/>
      <c r="F60" s="57"/>
      <c r="G60" s="57"/>
      <c r="H60" s="58"/>
      <c r="I60" s="55"/>
    </row>
    <row r="61" spans="1:9" ht="14.25" thickTop="1" thickBot="1" x14ac:dyDescent="0.25">
      <c r="A61" s="55"/>
      <c r="B61" s="55"/>
      <c r="C61" s="57"/>
      <c r="D61" s="57"/>
      <c r="E61" s="57"/>
      <c r="F61" s="57"/>
      <c r="G61" s="57"/>
      <c r="H61" s="58"/>
      <c r="I61" s="55"/>
    </row>
    <row r="62" spans="1:9" ht="14.25" thickTop="1" thickBot="1" x14ac:dyDescent="0.25">
      <c r="A62" s="55"/>
      <c r="B62" s="55"/>
      <c r="C62" s="57"/>
      <c r="D62" s="57"/>
      <c r="E62" s="57"/>
      <c r="F62" s="57"/>
      <c r="G62" s="57"/>
      <c r="H62" s="58"/>
      <c r="I62" s="55"/>
    </row>
    <row r="63" spans="1:9" ht="14.25" thickTop="1" thickBot="1" x14ac:dyDescent="0.25">
      <c r="A63" s="55"/>
      <c r="B63" s="55"/>
      <c r="C63" s="57"/>
      <c r="D63" s="57"/>
      <c r="E63" s="57"/>
      <c r="F63" s="57"/>
      <c r="G63" s="57"/>
      <c r="H63" s="58"/>
      <c r="I63" s="55"/>
    </row>
    <row r="64" spans="1:9" ht="14.25" thickTop="1" thickBot="1" x14ac:dyDescent="0.25">
      <c r="A64" s="55"/>
      <c r="B64" s="55"/>
      <c r="C64" s="57"/>
      <c r="D64" s="57"/>
      <c r="E64" s="57"/>
      <c r="F64" s="57"/>
      <c r="G64" s="57"/>
      <c r="H64" s="58"/>
      <c r="I64" s="55"/>
    </row>
    <row r="65" spans="1:9" ht="14.25" thickTop="1" thickBot="1" x14ac:dyDescent="0.25">
      <c r="A65" s="55"/>
      <c r="B65" s="56"/>
      <c r="C65" s="57"/>
      <c r="D65" s="57"/>
      <c r="E65" s="57"/>
      <c r="F65" s="57"/>
      <c r="G65" s="57"/>
      <c r="H65" s="58"/>
      <c r="I65" s="55"/>
    </row>
    <row r="66" spans="1:9" ht="14.25" thickTop="1" thickBot="1" x14ac:dyDescent="0.25">
      <c r="A66" s="55"/>
      <c r="B66" s="56"/>
      <c r="C66" s="57"/>
      <c r="D66" s="57"/>
      <c r="E66" s="57"/>
      <c r="F66" s="57"/>
      <c r="G66" s="57"/>
      <c r="H66" s="58"/>
      <c r="I66" s="55"/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5"/>
      <c r="C68" s="57"/>
      <c r="D68" s="57"/>
      <c r="E68" s="57"/>
      <c r="F68" s="57"/>
      <c r="G68" s="57"/>
      <c r="H68" s="58"/>
      <c r="I68" s="55"/>
    </row>
    <row r="69" spans="1:9" ht="14.25" thickTop="1" thickBot="1" x14ac:dyDescent="0.25">
      <c r="A69" s="55"/>
      <c r="B69" s="56"/>
      <c r="C69" s="57"/>
      <c r="D69" s="57"/>
      <c r="E69" s="57"/>
      <c r="F69" s="57"/>
      <c r="G69" s="57"/>
      <c r="H69" s="58"/>
      <c r="I69" s="55"/>
    </row>
    <row r="70" spans="1:9" ht="14.25" thickTop="1" thickBot="1" x14ac:dyDescent="0.25">
      <c r="A70" s="55"/>
      <c r="B70" s="56"/>
      <c r="C70" s="57"/>
      <c r="D70" s="57"/>
      <c r="E70" s="57"/>
      <c r="F70" s="57"/>
      <c r="G70" s="57"/>
      <c r="H70" s="58"/>
      <c r="I70" s="55"/>
    </row>
    <row r="71" spans="1:9" ht="14.25" thickTop="1" thickBot="1" x14ac:dyDescent="0.25">
      <c r="A71" s="55"/>
      <c r="B71" s="55"/>
      <c r="C71" s="57"/>
      <c r="D71" s="57"/>
      <c r="E71" s="57"/>
      <c r="F71" s="57"/>
      <c r="G71" s="57"/>
      <c r="H71" s="58"/>
      <c r="I71" s="55"/>
    </row>
    <row r="72" spans="1:9" ht="14.25" thickTop="1" thickBot="1" x14ac:dyDescent="0.25">
      <c r="A72" s="55"/>
      <c r="B72" s="55"/>
      <c r="C72" s="57"/>
      <c r="D72" s="57"/>
      <c r="E72" s="57"/>
      <c r="F72" s="57"/>
      <c r="G72" s="57"/>
      <c r="H72" s="58"/>
      <c r="I72" s="55"/>
    </row>
    <row r="73" spans="1:9" ht="14.25" thickTop="1" thickBot="1" x14ac:dyDescent="0.25">
      <c r="A73" s="55"/>
      <c r="B73" s="55"/>
      <c r="C73" s="57"/>
      <c r="D73" s="57"/>
      <c r="E73" s="57"/>
      <c r="F73" s="57"/>
      <c r="G73" s="57"/>
      <c r="H73" s="58"/>
      <c r="I73" s="55"/>
    </row>
    <row r="74" spans="1:9" ht="14.25" thickTop="1" thickBot="1" x14ac:dyDescent="0.25">
      <c r="A74" s="55"/>
      <c r="B74" s="56"/>
      <c r="C74" s="57"/>
      <c r="D74" s="57"/>
      <c r="E74" s="57"/>
      <c r="F74" s="57"/>
      <c r="G74" s="57"/>
      <c r="H74" s="58"/>
      <c r="I74" s="55"/>
    </row>
    <row r="75" spans="1:9" ht="13.5" thickTop="1" x14ac:dyDescent="0.2"/>
    <row r="76" spans="1:9" x14ac:dyDescent="0.2">
      <c r="A76" s="65"/>
    </row>
    <row r="77" spans="1:9" x14ac:dyDescent="0.2">
      <c r="A77" s="65"/>
    </row>
  </sheetData>
  <mergeCells count="11">
    <mergeCell ref="F9:F10"/>
    <mergeCell ref="A9:A10"/>
    <mergeCell ref="A16:I16"/>
    <mergeCell ref="B9:B10"/>
    <mergeCell ref="A21:I21"/>
    <mergeCell ref="C9:C10"/>
    <mergeCell ref="D9:D10"/>
    <mergeCell ref="A11:I11"/>
    <mergeCell ref="G9:G10"/>
    <mergeCell ref="H9:H10"/>
    <mergeCell ref="I9:I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3621</v>
      </c>
      <c r="F1" s="4"/>
      <c r="G1" s="5" t="s">
        <v>3329</v>
      </c>
      <c r="H1" s="1">
        <f>SUM(H11:H10000)</f>
        <v>43422500</v>
      </c>
    </row>
    <row r="2" spans="1:12" ht="15.75" x14ac:dyDescent="0.25">
      <c r="A2" s="16" t="s">
        <v>3327</v>
      </c>
      <c r="F2" s="59"/>
      <c r="G2" s="63"/>
      <c r="H2" s="61"/>
    </row>
    <row r="3" spans="1:12" x14ac:dyDescent="0.2">
      <c r="A3" s="96">
        <f>'E-Mail'!$B$2</f>
        <v>37035</v>
      </c>
      <c r="F3" s="59"/>
      <c r="G3" s="63"/>
      <c r="H3" s="61"/>
    </row>
    <row r="5" spans="1:12" ht="9.75" customHeight="1" x14ac:dyDescent="0.2">
      <c r="A5" s="52" t="s">
        <v>2067</v>
      </c>
      <c r="J5" s="51"/>
      <c r="K5" s="51"/>
      <c r="L5" s="51"/>
    </row>
    <row r="6" spans="1:12" ht="9.75" customHeight="1" x14ac:dyDescent="0.2">
      <c r="A6" s="52" t="s">
        <v>3620</v>
      </c>
      <c r="J6" s="51"/>
      <c r="K6" s="51"/>
      <c r="L6" s="51"/>
    </row>
    <row r="7" spans="1:12" ht="9.75" customHeight="1" x14ac:dyDescent="0.2">
      <c r="A7" s="52" t="s">
        <v>1963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  <c r="J9" s="51"/>
      <c r="K9" s="51"/>
      <c r="L9" s="51"/>
    </row>
    <row r="10" spans="1:12" ht="25.5" customHeight="1" thickBot="1" x14ac:dyDescent="0.25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  <c r="J10" s="51"/>
      <c r="K10" s="51"/>
      <c r="L10" s="51"/>
    </row>
    <row r="11" spans="1:12" ht="10.5" customHeight="1" thickTop="1" thickBot="1" x14ac:dyDescent="0.25">
      <c r="A11" s="274" t="s">
        <v>3378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  <c r="L11" s="51"/>
    </row>
    <row r="12" spans="1:12" ht="14.25" customHeight="1" thickTop="1" thickBot="1" x14ac:dyDescent="0.25">
      <c r="A12" s="55" t="s">
        <v>3379</v>
      </c>
      <c r="B12" s="55" t="s">
        <v>3714</v>
      </c>
      <c r="C12" s="57">
        <v>5.65</v>
      </c>
      <c r="D12" s="57">
        <v>5.65</v>
      </c>
      <c r="E12" s="57">
        <v>5.65</v>
      </c>
      <c r="F12" s="57">
        <v>5.65</v>
      </c>
      <c r="G12" s="57" t="s">
        <v>2068</v>
      </c>
      <c r="H12" s="58">
        <v>300000</v>
      </c>
      <c r="I12" s="55" t="s">
        <v>4150</v>
      </c>
      <c r="J12" s="51"/>
      <c r="K12" s="51"/>
      <c r="L12" s="51"/>
    </row>
    <row r="13" spans="1:12" ht="10.5" customHeight="1" thickTop="1" thickBot="1" x14ac:dyDescent="0.25">
      <c r="A13" s="55" t="s">
        <v>3380</v>
      </c>
      <c r="B13" s="55" t="s">
        <v>3381</v>
      </c>
      <c r="C13" s="57">
        <v>5.68</v>
      </c>
      <c r="D13" s="57">
        <v>5.68</v>
      </c>
      <c r="E13" s="57">
        <v>5.68</v>
      </c>
      <c r="F13" s="57">
        <v>5.68</v>
      </c>
      <c r="G13" s="57" t="s">
        <v>2069</v>
      </c>
      <c r="H13" s="58">
        <v>50000</v>
      </c>
      <c r="I13" s="55" t="s">
        <v>4150</v>
      </c>
      <c r="J13" s="51"/>
      <c r="K13" s="51"/>
      <c r="L13" s="51"/>
    </row>
    <row r="14" spans="1:12" ht="14.25" customHeight="1" thickTop="1" thickBot="1" x14ac:dyDescent="0.25">
      <c r="A14" s="274" t="s">
        <v>2070</v>
      </c>
      <c r="B14" s="275"/>
      <c r="C14" s="275"/>
      <c r="D14" s="275"/>
      <c r="E14" s="275"/>
      <c r="F14" s="275"/>
      <c r="G14" s="275"/>
      <c r="H14" s="275"/>
      <c r="I14" s="276"/>
      <c r="J14" s="51"/>
      <c r="K14" s="51"/>
      <c r="L14" s="51"/>
    </row>
    <row r="15" spans="1:12" ht="14.25" customHeight="1" thickTop="1" thickBot="1" x14ac:dyDescent="0.25">
      <c r="A15" s="55" t="s">
        <v>2071</v>
      </c>
      <c r="B15" s="55" t="s">
        <v>3698</v>
      </c>
      <c r="C15" s="57">
        <v>-0.29299999999999998</v>
      </c>
      <c r="D15" s="57">
        <v>-0.29299999999999998</v>
      </c>
      <c r="E15" s="57">
        <v>-0.29299999999999998</v>
      </c>
      <c r="F15" s="57">
        <v>-0.29299999999999998</v>
      </c>
      <c r="G15" s="57" t="s">
        <v>2072</v>
      </c>
      <c r="H15" s="58">
        <v>755000</v>
      </c>
      <c r="I15" s="55" t="s">
        <v>3324</v>
      </c>
      <c r="J15" s="51"/>
      <c r="K15" s="51"/>
      <c r="L15" s="51"/>
    </row>
    <row r="16" spans="1:12" ht="14.25" customHeight="1" thickTop="1" thickBot="1" x14ac:dyDescent="0.25">
      <c r="A16" s="55" t="s">
        <v>2073</v>
      </c>
      <c r="B16" s="56">
        <v>37043</v>
      </c>
      <c r="C16" s="57">
        <v>0.17</v>
      </c>
      <c r="D16" s="57">
        <v>0.17</v>
      </c>
      <c r="E16" s="57">
        <v>0.17</v>
      </c>
      <c r="F16" s="57">
        <v>0.17</v>
      </c>
      <c r="G16" s="57" t="s">
        <v>2074</v>
      </c>
      <c r="H16" s="58">
        <v>300000</v>
      </c>
      <c r="I16" s="55" t="s">
        <v>3324</v>
      </c>
      <c r="J16" s="51"/>
      <c r="K16" s="51"/>
      <c r="L16" s="51"/>
    </row>
    <row r="17" spans="1:12" ht="14.25" customHeight="1" thickTop="1" thickBot="1" x14ac:dyDescent="0.25">
      <c r="A17" s="55" t="s">
        <v>2075</v>
      </c>
      <c r="B17" s="56">
        <v>37043</v>
      </c>
      <c r="C17" s="57">
        <v>-9.5000000000000001E-2</v>
      </c>
      <c r="D17" s="57">
        <v>-9.5000000000000001E-2</v>
      </c>
      <c r="E17" s="57">
        <v>-9.5000000000000001E-2</v>
      </c>
      <c r="F17" s="57">
        <v>-9.5000000000000001E-2</v>
      </c>
      <c r="G17" s="57" t="s">
        <v>2076</v>
      </c>
      <c r="H17" s="58">
        <v>300000</v>
      </c>
      <c r="I17" s="55" t="s">
        <v>3324</v>
      </c>
      <c r="J17" s="51"/>
      <c r="K17" s="51"/>
      <c r="L17" s="51"/>
    </row>
    <row r="18" spans="1:12" ht="14.25" customHeight="1" thickTop="1" thickBot="1" x14ac:dyDescent="0.25">
      <c r="A18" s="55" t="s">
        <v>2077</v>
      </c>
      <c r="B18" s="56">
        <v>37043</v>
      </c>
      <c r="C18" s="57">
        <v>-2.5000000000000001E-2</v>
      </c>
      <c r="D18" s="57">
        <v>-2.5000000000000001E-2</v>
      </c>
      <c r="E18" s="57">
        <v>-2.5000000000000001E-2</v>
      </c>
      <c r="F18" s="57">
        <v>-2.5000000000000001E-2</v>
      </c>
      <c r="G18" s="57" t="s">
        <v>2044</v>
      </c>
      <c r="H18" s="58">
        <v>300000</v>
      </c>
      <c r="I18" s="55" t="s">
        <v>3324</v>
      </c>
      <c r="J18" s="51"/>
      <c r="K18" s="51"/>
      <c r="L18" s="51"/>
    </row>
    <row r="19" spans="1:12" ht="14.25" customHeight="1" thickTop="1" thickBot="1" x14ac:dyDescent="0.25">
      <c r="A19" s="274" t="s">
        <v>3680</v>
      </c>
      <c r="B19" s="275"/>
      <c r="C19" s="275"/>
      <c r="D19" s="275"/>
      <c r="E19" s="275"/>
      <c r="F19" s="275"/>
      <c r="G19" s="275"/>
      <c r="H19" s="275"/>
      <c r="I19" s="276"/>
      <c r="J19" s="51"/>
      <c r="K19" s="51"/>
      <c r="L19" s="51"/>
    </row>
    <row r="20" spans="1:12" ht="14.25" customHeight="1" thickTop="1" thickBot="1" x14ac:dyDescent="0.25">
      <c r="A20" s="55" t="s">
        <v>3382</v>
      </c>
      <c r="B20" s="55" t="s">
        <v>3682</v>
      </c>
      <c r="C20" s="57">
        <v>4.0330000000000004</v>
      </c>
      <c r="D20" s="57">
        <v>4.0350000000000001</v>
      </c>
      <c r="E20" s="57">
        <v>4.0330000000000004</v>
      </c>
      <c r="F20" s="57">
        <v>4.0330000000000004</v>
      </c>
      <c r="G20" s="57" t="s">
        <v>2068</v>
      </c>
      <c r="H20" s="58">
        <v>15000</v>
      </c>
      <c r="I20" s="55" t="s">
        <v>3324</v>
      </c>
      <c r="J20" s="51"/>
      <c r="K20" s="51"/>
      <c r="L20" s="51"/>
    </row>
    <row r="21" spans="1:12" ht="14.25" customHeight="1" thickTop="1" thickBot="1" x14ac:dyDescent="0.25">
      <c r="A21" s="55" t="s">
        <v>3681</v>
      </c>
      <c r="B21" s="55" t="s">
        <v>3682</v>
      </c>
      <c r="C21" s="57">
        <v>4.0449999999999999</v>
      </c>
      <c r="D21" s="57">
        <v>4.085</v>
      </c>
      <c r="E21" s="57">
        <v>4.0650000000000004</v>
      </c>
      <c r="F21" s="57">
        <v>4.08</v>
      </c>
      <c r="G21" s="57" t="s">
        <v>2078</v>
      </c>
      <c r="H21" s="58">
        <v>140000</v>
      </c>
      <c r="I21" s="55" t="s">
        <v>3324</v>
      </c>
      <c r="J21" s="51"/>
      <c r="K21" s="51"/>
      <c r="L21" s="51"/>
    </row>
    <row r="22" spans="1:12" ht="14.25" customHeight="1" thickTop="1" thickBot="1" x14ac:dyDescent="0.25">
      <c r="A22" s="55" t="s">
        <v>4154</v>
      </c>
      <c r="B22" s="55" t="s">
        <v>3682</v>
      </c>
      <c r="C22" s="57">
        <v>7.25</v>
      </c>
      <c r="D22" s="57">
        <v>7.65</v>
      </c>
      <c r="E22" s="57">
        <v>7.45</v>
      </c>
      <c r="F22" s="57">
        <v>7.65</v>
      </c>
      <c r="G22" s="57" t="s">
        <v>2079</v>
      </c>
      <c r="H22" s="58">
        <v>10000</v>
      </c>
      <c r="I22" s="55" t="s">
        <v>3324</v>
      </c>
      <c r="J22" s="51"/>
      <c r="K22" s="51"/>
      <c r="L22" s="51"/>
    </row>
    <row r="23" spans="1:12" ht="14.25" customHeight="1" thickTop="1" thickBot="1" x14ac:dyDescent="0.25">
      <c r="A23" s="55" t="s">
        <v>4151</v>
      </c>
      <c r="B23" s="55" t="s">
        <v>3682</v>
      </c>
      <c r="C23" s="57">
        <v>4.0599999999999996</v>
      </c>
      <c r="D23" s="57">
        <v>4.08</v>
      </c>
      <c r="E23" s="57">
        <v>4.069</v>
      </c>
      <c r="F23" s="57">
        <v>4.08</v>
      </c>
      <c r="G23" s="57" t="s">
        <v>2080</v>
      </c>
      <c r="H23" s="58">
        <v>17500</v>
      </c>
      <c r="I23" s="55" t="s">
        <v>3324</v>
      </c>
      <c r="J23" s="51"/>
      <c r="K23" s="51"/>
      <c r="L23" s="51"/>
    </row>
    <row r="24" spans="1:12" ht="14.25" customHeight="1" thickTop="1" thickBot="1" x14ac:dyDescent="0.25">
      <c r="A24" s="55" t="s">
        <v>3683</v>
      </c>
      <c r="B24" s="55" t="s">
        <v>3682</v>
      </c>
      <c r="C24" s="57">
        <v>4.3449999999999998</v>
      </c>
      <c r="D24" s="57">
        <v>4.3849999999999998</v>
      </c>
      <c r="E24" s="57">
        <v>4.375</v>
      </c>
      <c r="F24" s="57">
        <v>4.3499999999999996</v>
      </c>
      <c r="G24" s="57" t="s">
        <v>2081</v>
      </c>
      <c r="H24" s="58">
        <v>270000</v>
      </c>
      <c r="I24" s="55" t="s">
        <v>3324</v>
      </c>
      <c r="J24" s="51"/>
      <c r="K24" s="51"/>
      <c r="L24" s="51"/>
    </row>
    <row r="25" spans="1:12" ht="14.25" customHeight="1" thickTop="1" thickBot="1" x14ac:dyDescent="0.25">
      <c r="A25" s="55" t="s">
        <v>3748</v>
      </c>
      <c r="B25" s="55" t="s">
        <v>3682</v>
      </c>
      <c r="C25" s="57">
        <v>4.13</v>
      </c>
      <c r="D25" s="57">
        <v>4.18</v>
      </c>
      <c r="E25" s="57">
        <v>4.1539999999999999</v>
      </c>
      <c r="F25" s="57">
        <v>4.13</v>
      </c>
      <c r="G25" s="57" t="s">
        <v>2082</v>
      </c>
      <c r="H25" s="58">
        <v>67500</v>
      </c>
      <c r="I25" s="55" t="s">
        <v>3324</v>
      </c>
      <c r="J25" s="51"/>
      <c r="K25" s="51"/>
      <c r="L25" s="51"/>
    </row>
    <row r="26" spans="1:12" ht="14.25" customHeight="1" thickTop="1" thickBot="1" x14ac:dyDescent="0.25">
      <c r="A26" s="55" t="s">
        <v>3684</v>
      </c>
      <c r="B26" s="55" t="s">
        <v>3682</v>
      </c>
      <c r="C26" s="57">
        <v>4.0599999999999996</v>
      </c>
      <c r="D26" s="57">
        <v>4.1399999999999997</v>
      </c>
      <c r="E26" s="57">
        <v>4.0919999999999996</v>
      </c>
      <c r="F26" s="57">
        <v>4.07</v>
      </c>
      <c r="G26" s="57" t="s">
        <v>2083</v>
      </c>
      <c r="H26" s="58">
        <v>150000</v>
      </c>
      <c r="I26" s="55" t="s">
        <v>3324</v>
      </c>
      <c r="J26" s="51"/>
      <c r="K26" s="51"/>
      <c r="L26" s="51"/>
    </row>
    <row r="27" spans="1:12" ht="14.25" customHeight="1" thickTop="1" thickBot="1" x14ac:dyDescent="0.25">
      <c r="A27" s="55" t="s">
        <v>4525</v>
      </c>
      <c r="B27" s="55" t="s">
        <v>3682</v>
      </c>
      <c r="C27" s="57">
        <v>4.3250000000000002</v>
      </c>
      <c r="D27" s="57">
        <v>4.3550000000000004</v>
      </c>
      <c r="E27" s="57">
        <v>4.3419999999999996</v>
      </c>
      <c r="F27" s="57">
        <v>4.3250000000000002</v>
      </c>
      <c r="G27" s="57" t="s">
        <v>2001</v>
      </c>
      <c r="H27" s="58">
        <v>77500</v>
      </c>
      <c r="I27" s="55" t="s">
        <v>3324</v>
      </c>
      <c r="J27" s="51"/>
      <c r="K27" s="51"/>
      <c r="L27" s="51"/>
    </row>
    <row r="28" spans="1:12" ht="14.25" customHeight="1" thickTop="1" thickBot="1" x14ac:dyDescent="0.25">
      <c r="A28" s="55" t="s">
        <v>3685</v>
      </c>
      <c r="B28" s="55" t="s">
        <v>3682</v>
      </c>
      <c r="C28" s="57">
        <v>4.25</v>
      </c>
      <c r="D28" s="57">
        <v>4.4400000000000004</v>
      </c>
      <c r="E28" s="57">
        <v>4.34</v>
      </c>
      <c r="F28" s="57">
        <v>4.26</v>
      </c>
      <c r="G28" s="57" t="s">
        <v>2084</v>
      </c>
      <c r="H28" s="58">
        <v>185000</v>
      </c>
      <c r="I28" s="55" t="s">
        <v>3324</v>
      </c>
      <c r="J28" s="51"/>
      <c r="K28" s="51"/>
      <c r="L28" s="51"/>
    </row>
    <row r="29" spans="1:12" ht="14.25" customHeight="1" thickTop="1" thickBot="1" x14ac:dyDescent="0.25">
      <c r="A29" s="55" t="s">
        <v>3686</v>
      </c>
      <c r="B29" s="55" t="s">
        <v>3682</v>
      </c>
      <c r="C29" s="57">
        <v>3.95</v>
      </c>
      <c r="D29" s="57">
        <v>4.05</v>
      </c>
      <c r="E29" s="57">
        <v>3.99</v>
      </c>
      <c r="F29" s="57">
        <v>4</v>
      </c>
      <c r="G29" s="57" t="s">
        <v>2085</v>
      </c>
      <c r="H29" s="58">
        <v>202500</v>
      </c>
      <c r="I29" s="55" t="s">
        <v>3324</v>
      </c>
      <c r="J29" s="51"/>
      <c r="K29" s="51"/>
      <c r="L29" s="51"/>
    </row>
    <row r="30" spans="1:12" ht="14.25" customHeight="1" thickTop="1" thickBot="1" x14ac:dyDescent="0.25">
      <c r="A30" s="55" t="s">
        <v>2086</v>
      </c>
      <c r="B30" s="56">
        <v>37043</v>
      </c>
      <c r="C30" s="57">
        <v>3.98</v>
      </c>
      <c r="D30" s="57">
        <v>4.08</v>
      </c>
      <c r="E30" s="57">
        <v>4.0439999999999996</v>
      </c>
      <c r="F30" s="57">
        <v>3.98</v>
      </c>
      <c r="G30" s="57" t="s">
        <v>2087</v>
      </c>
      <c r="H30" s="58">
        <v>2700000</v>
      </c>
      <c r="I30" s="55" t="s">
        <v>3324</v>
      </c>
      <c r="J30" s="51"/>
      <c r="K30" s="51"/>
      <c r="L30" s="51"/>
    </row>
    <row r="31" spans="1:12" ht="14.25" customHeight="1" thickTop="1" thickBot="1" x14ac:dyDescent="0.25">
      <c r="A31" s="55" t="s">
        <v>3687</v>
      </c>
      <c r="B31" s="55" t="s">
        <v>3682</v>
      </c>
      <c r="C31" s="57">
        <v>3.51</v>
      </c>
      <c r="D31" s="57">
        <v>3.5150000000000001</v>
      </c>
      <c r="E31" s="57">
        <v>3.512</v>
      </c>
      <c r="F31" s="57">
        <v>3.51</v>
      </c>
      <c r="G31" s="57" t="s">
        <v>2088</v>
      </c>
      <c r="H31" s="58">
        <v>15000</v>
      </c>
      <c r="I31" s="55" t="s">
        <v>3324</v>
      </c>
      <c r="J31" s="51"/>
      <c r="K31" s="51"/>
      <c r="L31" s="51"/>
    </row>
    <row r="32" spans="1:12" ht="14.25" customHeight="1" thickTop="1" thickBot="1" x14ac:dyDescent="0.25">
      <c r="A32" s="55" t="s">
        <v>3839</v>
      </c>
      <c r="B32" s="55" t="s">
        <v>3682</v>
      </c>
      <c r="C32" s="57">
        <v>4.08</v>
      </c>
      <c r="D32" s="57">
        <v>4.1100000000000003</v>
      </c>
      <c r="E32" s="57">
        <v>4.1040000000000001</v>
      </c>
      <c r="F32" s="57">
        <v>4.08</v>
      </c>
      <c r="G32" s="57" t="s">
        <v>2089</v>
      </c>
      <c r="H32" s="58">
        <v>12500</v>
      </c>
      <c r="I32" s="55" t="s">
        <v>3324</v>
      </c>
      <c r="J32" s="51"/>
      <c r="K32" s="51"/>
      <c r="L32" s="51"/>
    </row>
    <row r="33" spans="1:12" ht="14.25" customHeight="1" thickTop="1" thickBot="1" x14ac:dyDescent="0.25">
      <c r="A33" s="55" t="s">
        <v>3383</v>
      </c>
      <c r="B33" s="55" t="s">
        <v>3682</v>
      </c>
      <c r="C33" s="57">
        <v>4.13</v>
      </c>
      <c r="D33" s="57">
        <v>4.13</v>
      </c>
      <c r="E33" s="57">
        <v>4.13</v>
      </c>
      <c r="F33" s="57">
        <v>4.13</v>
      </c>
      <c r="G33" s="57" t="s">
        <v>2090</v>
      </c>
      <c r="H33" s="58">
        <v>10000</v>
      </c>
      <c r="I33" s="55" t="s">
        <v>3324</v>
      </c>
      <c r="J33" s="51"/>
      <c r="K33" s="51"/>
      <c r="L33" s="51"/>
    </row>
    <row r="34" spans="1:12" ht="14.25" customHeight="1" thickTop="1" thickBot="1" x14ac:dyDescent="0.25">
      <c r="A34" s="55" t="s">
        <v>3688</v>
      </c>
      <c r="B34" s="55" t="s">
        <v>3682</v>
      </c>
      <c r="C34" s="57">
        <v>4.0999999999999996</v>
      </c>
      <c r="D34" s="57">
        <v>4.1550000000000002</v>
      </c>
      <c r="E34" s="57">
        <v>4.1260000000000003</v>
      </c>
      <c r="F34" s="57">
        <v>4.0999999999999996</v>
      </c>
      <c r="G34" s="57" t="s">
        <v>2091</v>
      </c>
      <c r="H34" s="58">
        <v>217500</v>
      </c>
      <c r="I34" s="55" t="s">
        <v>3324</v>
      </c>
      <c r="J34" s="51"/>
      <c r="K34" s="51"/>
      <c r="L34" s="51"/>
    </row>
    <row r="35" spans="1:12" ht="14.25" customHeight="1" thickTop="1" thickBot="1" x14ac:dyDescent="0.25">
      <c r="A35" s="55" t="s">
        <v>3777</v>
      </c>
      <c r="B35" s="55" t="s">
        <v>3682</v>
      </c>
      <c r="C35" s="57">
        <v>2.98</v>
      </c>
      <c r="D35" s="57">
        <v>3</v>
      </c>
      <c r="E35" s="57">
        <v>2.9950000000000001</v>
      </c>
      <c r="F35" s="57">
        <v>3</v>
      </c>
      <c r="G35" s="57" t="s">
        <v>2092</v>
      </c>
      <c r="H35" s="58">
        <v>20000</v>
      </c>
      <c r="I35" s="55" t="s">
        <v>3324</v>
      </c>
      <c r="J35" s="51"/>
      <c r="K35" s="51"/>
      <c r="L35" s="51"/>
    </row>
    <row r="36" spans="1:12" ht="14.25" customHeight="1" thickTop="1" thickBot="1" x14ac:dyDescent="0.25">
      <c r="A36" s="55" t="s">
        <v>3781</v>
      </c>
      <c r="B36" s="55" t="s">
        <v>3682</v>
      </c>
      <c r="C36" s="57">
        <v>4.3330000000000002</v>
      </c>
      <c r="D36" s="57">
        <v>4.3499999999999996</v>
      </c>
      <c r="E36" s="57">
        <v>4.3390000000000004</v>
      </c>
      <c r="F36" s="57">
        <v>4.3449999999999998</v>
      </c>
      <c r="G36" s="57" t="s">
        <v>2093</v>
      </c>
      <c r="H36" s="58">
        <v>50000</v>
      </c>
      <c r="I36" s="55" t="s">
        <v>3324</v>
      </c>
      <c r="J36" s="51"/>
      <c r="K36" s="51"/>
      <c r="L36" s="51"/>
    </row>
    <row r="37" spans="1:12" ht="14.25" customHeight="1" thickTop="1" thickBot="1" x14ac:dyDescent="0.25">
      <c r="A37" s="55" t="s">
        <v>3689</v>
      </c>
      <c r="B37" s="55" t="s">
        <v>3682</v>
      </c>
      <c r="C37" s="57">
        <v>4.05</v>
      </c>
      <c r="D37" s="57">
        <v>4.0999999999999996</v>
      </c>
      <c r="E37" s="57">
        <v>4.077</v>
      </c>
      <c r="F37" s="57">
        <v>4.05</v>
      </c>
      <c r="G37" s="57" t="s">
        <v>2094</v>
      </c>
      <c r="H37" s="58">
        <v>392500</v>
      </c>
      <c r="I37" s="55" t="s">
        <v>3324</v>
      </c>
      <c r="J37" s="51"/>
      <c r="K37" s="51"/>
      <c r="L37" s="51"/>
    </row>
    <row r="38" spans="1:12" ht="14.25" customHeight="1" thickTop="1" thickBot="1" x14ac:dyDescent="0.25">
      <c r="A38" s="55" t="s">
        <v>3749</v>
      </c>
      <c r="B38" s="55" t="s">
        <v>3682</v>
      </c>
      <c r="C38" s="57">
        <v>4</v>
      </c>
      <c r="D38" s="57">
        <v>4.03</v>
      </c>
      <c r="E38" s="57">
        <v>4.016</v>
      </c>
      <c r="F38" s="57">
        <v>4.03</v>
      </c>
      <c r="G38" s="57" t="s">
        <v>1981</v>
      </c>
      <c r="H38" s="58">
        <v>115000</v>
      </c>
      <c r="I38" s="55" t="s">
        <v>3324</v>
      </c>
      <c r="J38" s="51"/>
      <c r="K38" s="51"/>
      <c r="L38" s="51"/>
    </row>
    <row r="39" spans="1:12" ht="14.25" customHeight="1" thickTop="1" thickBot="1" x14ac:dyDescent="0.25">
      <c r="A39" s="55" t="s">
        <v>3782</v>
      </c>
      <c r="B39" s="55" t="s">
        <v>3682</v>
      </c>
      <c r="C39" s="57">
        <v>4.1900000000000004</v>
      </c>
      <c r="D39" s="57">
        <v>4.22</v>
      </c>
      <c r="E39" s="57">
        <v>4.2009999999999996</v>
      </c>
      <c r="F39" s="57">
        <v>4.1950000000000003</v>
      </c>
      <c r="G39" s="57" t="s">
        <v>2094</v>
      </c>
      <c r="H39" s="58">
        <v>400000</v>
      </c>
      <c r="I39" s="55" t="s">
        <v>3324</v>
      </c>
      <c r="J39" s="51"/>
      <c r="K39" s="51"/>
      <c r="L39" s="51"/>
    </row>
    <row r="40" spans="1:12" ht="9.75" customHeight="1" thickTop="1" thickBot="1" x14ac:dyDescent="0.25">
      <c r="A40" s="55" t="s">
        <v>3783</v>
      </c>
      <c r="B40" s="55" t="s">
        <v>3682</v>
      </c>
      <c r="C40" s="57">
        <v>4.1929999999999996</v>
      </c>
      <c r="D40" s="57">
        <v>4.21</v>
      </c>
      <c r="E40" s="57">
        <v>4.202</v>
      </c>
      <c r="F40" s="57">
        <v>4.2030000000000003</v>
      </c>
      <c r="G40" s="57" t="s">
        <v>2020</v>
      </c>
      <c r="H40" s="58">
        <v>50000</v>
      </c>
      <c r="I40" s="55" t="s">
        <v>3324</v>
      </c>
      <c r="J40" s="51"/>
      <c r="K40" s="51"/>
      <c r="L40" s="51"/>
    </row>
    <row r="41" spans="1:12" ht="14.25" customHeight="1" thickTop="1" thickBot="1" x14ac:dyDescent="0.25">
      <c r="A41" s="55" t="s">
        <v>3840</v>
      </c>
      <c r="B41" s="55" t="s">
        <v>3682</v>
      </c>
      <c r="C41" s="57">
        <v>4.0199999999999996</v>
      </c>
      <c r="D41" s="57">
        <v>4.0199999999999996</v>
      </c>
      <c r="E41" s="57">
        <v>4.0199999999999996</v>
      </c>
      <c r="F41" s="57">
        <v>4.0199999999999996</v>
      </c>
      <c r="G41" s="57" t="s">
        <v>2095</v>
      </c>
      <c r="H41" s="58">
        <v>2500</v>
      </c>
      <c r="I41" s="55" t="s">
        <v>3324</v>
      </c>
      <c r="J41" s="51"/>
      <c r="K41" s="51"/>
      <c r="L41" s="51"/>
    </row>
    <row r="42" spans="1:12" ht="14.25" customHeight="1" thickTop="1" thickBot="1" x14ac:dyDescent="0.25">
      <c r="A42" s="55" t="s">
        <v>1950</v>
      </c>
      <c r="B42" s="55" t="s">
        <v>3682</v>
      </c>
      <c r="C42" s="57">
        <v>4.04</v>
      </c>
      <c r="D42" s="57">
        <v>4.0650000000000004</v>
      </c>
      <c r="E42" s="57">
        <v>4.056</v>
      </c>
      <c r="F42" s="57">
        <v>4.04</v>
      </c>
      <c r="G42" s="57" t="s">
        <v>2053</v>
      </c>
      <c r="H42" s="58">
        <v>35000</v>
      </c>
      <c r="I42" s="55" t="s">
        <v>3324</v>
      </c>
      <c r="J42" s="51"/>
      <c r="K42" s="51"/>
      <c r="L42" s="51"/>
    </row>
    <row r="43" spans="1:12" ht="10.5" customHeight="1" thickTop="1" thickBot="1" x14ac:dyDescent="0.25">
      <c r="A43" s="55" t="s">
        <v>3767</v>
      </c>
      <c r="B43" s="55" t="s">
        <v>3682</v>
      </c>
      <c r="C43" s="57">
        <v>4.0650000000000004</v>
      </c>
      <c r="D43" s="57">
        <v>4.07</v>
      </c>
      <c r="E43" s="57">
        <v>4.0670000000000002</v>
      </c>
      <c r="F43" s="57">
        <v>4.07</v>
      </c>
      <c r="G43" s="57" t="s">
        <v>2096</v>
      </c>
      <c r="H43" s="58">
        <v>37500</v>
      </c>
      <c r="I43" s="55" t="s">
        <v>3324</v>
      </c>
      <c r="J43" s="51"/>
      <c r="K43" s="51"/>
      <c r="L43" s="51"/>
    </row>
    <row r="44" spans="1:12" ht="14.25" customHeight="1" thickTop="1" thickBot="1" x14ac:dyDescent="0.25">
      <c r="A44" s="55" t="s">
        <v>2097</v>
      </c>
      <c r="B44" s="55" t="s">
        <v>3682</v>
      </c>
      <c r="C44" s="57">
        <v>3.98</v>
      </c>
      <c r="D44" s="57">
        <v>3.98</v>
      </c>
      <c r="E44" s="57">
        <v>3.98</v>
      </c>
      <c r="F44" s="57">
        <v>3.98</v>
      </c>
      <c r="G44" s="57" t="s">
        <v>2098</v>
      </c>
      <c r="H44" s="58">
        <v>5000</v>
      </c>
      <c r="I44" s="55" t="s">
        <v>3324</v>
      </c>
      <c r="J44" s="51"/>
      <c r="K44" s="51"/>
      <c r="L44" s="51"/>
    </row>
    <row r="45" spans="1:12" ht="10.5" customHeight="1" thickTop="1" thickBot="1" x14ac:dyDescent="0.25">
      <c r="A45" s="55" t="s">
        <v>3690</v>
      </c>
      <c r="B45" s="55" t="s">
        <v>3682</v>
      </c>
      <c r="C45" s="57">
        <v>8.25</v>
      </c>
      <c r="D45" s="57">
        <v>9.5</v>
      </c>
      <c r="E45" s="57">
        <v>8.8409999999999993</v>
      </c>
      <c r="F45" s="57">
        <v>8.25</v>
      </c>
      <c r="G45" s="57" t="s">
        <v>2099</v>
      </c>
      <c r="H45" s="58">
        <v>55000</v>
      </c>
      <c r="I45" s="55" t="s">
        <v>3324</v>
      </c>
      <c r="J45" s="51"/>
      <c r="K45" s="51"/>
      <c r="L45" s="51"/>
    </row>
    <row r="46" spans="1:12" ht="14.25" customHeight="1" thickTop="1" thickBot="1" x14ac:dyDescent="0.25">
      <c r="A46" s="55" t="s">
        <v>3841</v>
      </c>
      <c r="B46" s="56">
        <v>37043</v>
      </c>
      <c r="C46" s="57">
        <v>10.45</v>
      </c>
      <c r="D46" s="57">
        <v>11.55</v>
      </c>
      <c r="E46" s="57">
        <v>11.298</v>
      </c>
      <c r="F46" s="57">
        <v>10.45</v>
      </c>
      <c r="G46" s="57" t="s">
        <v>2100</v>
      </c>
      <c r="H46" s="58">
        <v>2400000</v>
      </c>
      <c r="I46" s="55" t="s">
        <v>3324</v>
      </c>
      <c r="J46" s="51"/>
      <c r="K46" s="51"/>
      <c r="L46" s="51"/>
    </row>
    <row r="47" spans="1:12" ht="14.25" customHeight="1" thickTop="1" thickBot="1" x14ac:dyDescent="0.25">
      <c r="A47" s="55" t="s">
        <v>3761</v>
      </c>
      <c r="B47" s="55" t="s">
        <v>3682</v>
      </c>
      <c r="C47" s="57">
        <v>4.0279999999999996</v>
      </c>
      <c r="D47" s="57">
        <v>4.0350000000000001</v>
      </c>
      <c r="E47" s="57">
        <v>4.0309999999999997</v>
      </c>
      <c r="F47" s="57">
        <v>4.0279999999999996</v>
      </c>
      <c r="G47" s="57" t="s">
        <v>2101</v>
      </c>
      <c r="H47" s="58">
        <v>10000</v>
      </c>
      <c r="I47" s="55" t="s">
        <v>3324</v>
      </c>
      <c r="J47" s="51"/>
      <c r="K47" s="51"/>
      <c r="L47" s="51"/>
    </row>
    <row r="48" spans="1:12" ht="14.25" customHeight="1" thickTop="1" thickBot="1" x14ac:dyDescent="0.25">
      <c r="A48" s="55" t="s">
        <v>4526</v>
      </c>
      <c r="B48" s="55" t="s">
        <v>3682</v>
      </c>
      <c r="C48" s="57">
        <v>4.1900000000000004</v>
      </c>
      <c r="D48" s="57">
        <v>4.2249999999999996</v>
      </c>
      <c r="E48" s="57">
        <v>4.202</v>
      </c>
      <c r="F48" s="57">
        <v>4.2249999999999996</v>
      </c>
      <c r="G48" s="57" t="s">
        <v>2102</v>
      </c>
      <c r="H48" s="58">
        <v>10000</v>
      </c>
      <c r="I48" s="55" t="s">
        <v>3324</v>
      </c>
      <c r="J48" s="51"/>
      <c r="K48" s="51"/>
      <c r="L48" s="51"/>
    </row>
    <row r="49" spans="1:12" ht="14.25" customHeight="1" thickTop="1" thickBot="1" x14ac:dyDescent="0.25">
      <c r="A49" s="55" t="s">
        <v>3691</v>
      </c>
      <c r="B49" s="55" t="s">
        <v>3682</v>
      </c>
      <c r="C49" s="57">
        <v>12.85</v>
      </c>
      <c r="D49" s="57">
        <v>12.95</v>
      </c>
      <c r="E49" s="57">
        <v>12.9</v>
      </c>
      <c r="F49" s="57">
        <v>12.85</v>
      </c>
      <c r="G49" s="57" t="s">
        <v>2092</v>
      </c>
      <c r="H49" s="58">
        <v>10000</v>
      </c>
      <c r="I49" s="55" t="s">
        <v>3324</v>
      </c>
      <c r="J49" s="51"/>
      <c r="K49" s="51"/>
      <c r="L49" s="51"/>
    </row>
    <row r="50" spans="1:12" ht="14.25" customHeight="1" thickTop="1" thickBot="1" x14ac:dyDescent="0.25">
      <c r="A50" s="55" t="s">
        <v>3384</v>
      </c>
      <c r="B50" s="55" t="s">
        <v>3682</v>
      </c>
      <c r="C50" s="57">
        <v>12.81</v>
      </c>
      <c r="D50" s="57">
        <v>12.85</v>
      </c>
      <c r="E50" s="57">
        <v>12.83</v>
      </c>
      <c r="F50" s="57">
        <v>12.81</v>
      </c>
      <c r="G50" s="57" t="s">
        <v>2080</v>
      </c>
      <c r="H50" s="58">
        <v>20000</v>
      </c>
      <c r="I50" s="55" t="s">
        <v>3324</v>
      </c>
      <c r="J50" s="51"/>
      <c r="K50" s="51"/>
      <c r="L50" s="51"/>
    </row>
    <row r="51" spans="1:12" ht="10.5" customHeight="1" thickTop="1" thickBot="1" x14ac:dyDescent="0.25">
      <c r="A51" s="55" t="s">
        <v>3750</v>
      </c>
      <c r="B51" s="55" t="s">
        <v>3682</v>
      </c>
      <c r="C51" s="57">
        <v>4.03</v>
      </c>
      <c r="D51" s="57">
        <v>4.03</v>
      </c>
      <c r="E51" s="57">
        <v>4.03</v>
      </c>
      <c r="F51" s="57">
        <v>4.03</v>
      </c>
      <c r="G51" s="57" t="s">
        <v>2103</v>
      </c>
      <c r="H51" s="58">
        <v>10000</v>
      </c>
      <c r="I51" s="55" t="s">
        <v>3324</v>
      </c>
      <c r="J51" s="51"/>
      <c r="K51" s="51"/>
      <c r="L51" s="51"/>
    </row>
    <row r="52" spans="1:12" ht="14.25" customHeight="1" thickTop="1" thickBot="1" x14ac:dyDescent="0.25">
      <c r="A52" s="55" t="s">
        <v>3692</v>
      </c>
      <c r="B52" s="55" t="s">
        <v>3682</v>
      </c>
      <c r="C52" s="57">
        <v>4.0599999999999996</v>
      </c>
      <c r="D52" s="57">
        <v>4.0999999999999996</v>
      </c>
      <c r="E52" s="57">
        <v>4.0759999999999996</v>
      </c>
      <c r="F52" s="57">
        <v>4.0650000000000004</v>
      </c>
      <c r="G52" s="57" t="s">
        <v>2078</v>
      </c>
      <c r="H52" s="58">
        <v>95000</v>
      </c>
      <c r="I52" s="55" t="s">
        <v>3324</v>
      </c>
      <c r="J52" s="51"/>
      <c r="K52" s="51"/>
      <c r="L52" s="51"/>
    </row>
    <row r="53" spans="1:12" ht="9.75" customHeight="1" thickTop="1" thickBot="1" x14ac:dyDescent="0.25">
      <c r="A53" s="55" t="s">
        <v>3723</v>
      </c>
      <c r="B53" s="55" t="s">
        <v>3682</v>
      </c>
      <c r="C53" s="57">
        <v>4.0599999999999996</v>
      </c>
      <c r="D53" s="57">
        <v>4.0979999999999999</v>
      </c>
      <c r="E53" s="57">
        <v>4.0709999999999997</v>
      </c>
      <c r="F53" s="57">
        <v>4.07</v>
      </c>
      <c r="G53" s="57" t="s">
        <v>2078</v>
      </c>
      <c r="H53" s="58">
        <v>105000</v>
      </c>
      <c r="I53" s="55" t="s">
        <v>3324</v>
      </c>
      <c r="J53" s="51"/>
      <c r="K53" s="51"/>
      <c r="L53" s="51"/>
    </row>
    <row r="54" spans="1:12" ht="10.5" customHeight="1" thickTop="1" thickBot="1" x14ac:dyDescent="0.25">
      <c r="A54" s="55" t="s">
        <v>3693</v>
      </c>
      <c r="B54" s="55" t="s">
        <v>3682</v>
      </c>
      <c r="C54" s="57">
        <v>4.03</v>
      </c>
      <c r="D54" s="57">
        <v>4.09</v>
      </c>
      <c r="E54" s="57">
        <v>4.0549999999999997</v>
      </c>
      <c r="F54" s="57">
        <v>4.0350000000000001</v>
      </c>
      <c r="G54" s="57" t="s">
        <v>2104</v>
      </c>
      <c r="H54" s="58">
        <v>107500</v>
      </c>
      <c r="I54" s="55" t="s">
        <v>3324</v>
      </c>
      <c r="J54" s="51"/>
      <c r="K54" s="51"/>
      <c r="L54" s="51"/>
    </row>
    <row r="55" spans="1:12" ht="10.5" customHeight="1" thickTop="1" thickBot="1" x14ac:dyDescent="0.25">
      <c r="A55" s="55" t="s">
        <v>3720</v>
      </c>
      <c r="B55" s="55" t="s">
        <v>3682</v>
      </c>
      <c r="C55" s="57">
        <v>4.4649999999999999</v>
      </c>
      <c r="D55" s="57">
        <v>4.4749999999999996</v>
      </c>
      <c r="E55" s="57">
        <v>4.47</v>
      </c>
      <c r="F55" s="57">
        <v>4.47</v>
      </c>
      <c r="G55" s="57" t="s">
        <v>2105</v>
      </c>
      <c r="H55" s="58">
        <v>30000</v>
      </c>
      <c r="I55" s="55" t="s">
        <v>3324</v>
      </c>
      <c r="J55" s="51"/>
      <c r="K55" s="51"/>
      <c r="L55" s="51"/>
    </row>
    <row r="56" spans="1:12" ht="14.25" customHeight="1" thickTop="1" thickBot="1" x14ac:dyDescent="0.25">
      <c r="A56" s="55" t="s">
        <v>2106</v>
      </c>
      <c r="B56" s="55" t="s">
        <v>3682</v>
      </c>
      <c r="C56" s="57">
        <v>4</v>
      </c>
      <c r="D56" s="57">
        <v>4.0199999999999996</v>
      </c>
      <c r="E56" s="57">
        <v>4.008</v>
      </c>
      <c r="F56" s="57">
        <v>4</v>
      </c>
      <c r="G56" s="57" t="s">
        <v>2103</v>
      </c>
      <c r="H56" s="58">
        <v>25000</v>
      </c>
      <c r="I56" s="55" t="s">
        <v>3324</v>
      </c>
      <c r="J56" s="51"/>
      <c r="K56" s="51"/>
      <c r="L56" s="51"/>
    </row>
    <row r="57" spans="1:12" ht="14.25" customHeight="1" thickTop="1" thickBot="1" x14ac:dyDescent="0.25">
      <c r="A57" s="55" t="s">
        <v>3694</v>
      </c>
      <c r="B57" s="55" t="s">
        <v>3682</v>
      </c>
      <c r="C57" s="57">
        <v>4.01</v>
      </c>
      <c r="D57" s="57">
        <v>4.0549999999999997</v>
      </c>
      <c r="E57" s="57">
        <v>4.0350000000000001</v>
      </c>
      <c r="F57" s="57">
        <v>4.0350000000000001</v>
      </c>
      <c r="G57" s="57" t="s">
        <v>2107</v>
      </c>
      <c r="H57" s="58">
        <v>87500</v>
      </c>
      <c r="I57" s="55" t="s">
        <v>3324</v>
      </c>
      <c r="J57" s="51"/>
      <c r="K57" s="51"/>
      <c r="L57" s="51"/>
    </row>
    <row r="58" spans="1:12" ht="14.25" customHeight="1" thickTop="1" thickBot="1" x14ac:dyDescent="0.25">
      <c r="A58" s="55" t="s">
        <v>3695</v>
      </c>
      <c r="B58" s="55" t="s">
        <v>3682</v>
      </c>
      <c r="C58" s="57">
        <v>4.0999999999999996</v>
      </c>
      <c r="D58" s="57">
        <v>4.13</v>
      </c>
      <c r="E58" s="57">
        <v>4.1109999999999998</v>
      </c>
      <c r="F58" s="57">
        <v>4.125</v>
      </c>
      <c r="G58" s="57" t="s">
        <v>2102</v>
      </c>
      <c r="H58" s="58">
        <v>45000</v>
      </c>
      <c r="I58" s="55" t="s">
        <v>3324</v>
      </c>
      <c r="J58" s="51"/>
      <c r="K58" s="51"/>
      <c r="L58" s="51"/>
    </row>
    <row r="59" spans="1:12" ht="10.5" customHeight="1" thickTop="1" thickBot="1" x14ac:dyDescent="0.25">
      <c r="A59" s="55" t="s">
        <v>3751</v>
      </c>
      <c r="B59" s="55" t="s">
        <v>3682</v>
      </c>
      <c r="C59" s="57">
        <v>4.1580000000000004</v>
      </c>
      <c r="D59" s="57">
        <v>4.1849999999999996</v>
      </c>
      <c r="E59" s="57">
        <v>4.173</v>
      </c>
      <c r="F59" s="57">
        <v>4.1849999999999996</v>
      </c>
      <c r="G59" s="57" t="s">
        <v>2108</v>
      </c>
      <c r="H59" s="58">
        <v>85000</v>
      </c>
      <c r="I59" s="55" t="s">
        <v>3324</v>
      </c>
      <c r="J59" s="51"/>
      <c r="K59" s="51"/>
      <c r="L59" s="51"/>
    </row>
    <row r="60" spans="1:12" ht="14.25" customHeight="1" thickTop="1" thickBot="1" x14ac:dyDescent="0.25">
      <c r="A60" s="55" t="s">
        <v>3734</v>
      </c>
      <c r="B60" s="55" t="s">
        <v>3682</v>
      </c>
      <c r="C60" s="57">
        <v>4.49</v>
      </c>
      <c r="D60" s="57">
        <v>4.53</v>
      </c>
      <c r="E60" s="57">
        <v>4.5019999999999998</v>
      </c>
      <c r="F60" s="57">
        <v>4.4950000000000001</v>
      </c>
      <c r="G60" s="57" t="s">
        <v>2008</v>
      </c>
      <c r="H60" s="58">
        <v>25000</v>
      </c>
      <c r="I60" s="55" t="s">
        <v>3324</v>
      </c>
      <c r="J60" s="51"/>
      <c r="K60" s="51"/>
      <c r="L60" s="51"/>
    </row>
    <row r="61" spans="1:12" ht="14.25" customHeight="1" thickTop="1" thickBot="1" x14ac:dyDescent="0.25">
      <c r="A61" s="55" t="s">
        <v>2109</v>
      </c>
      <c r="B61" s="55" t="s">
        <v>3682</v>
      </c>
      <c r="C61" s="57">
        <v>4.46</v>
      </c>
      <c r="D61" s="57">
        <v>4.46</v>
      </c>
      <c r="E61" s="57">
        <v>4.46</v>
      </c>
      <c r="F61" s="57">
        <v>4.46</v>
      </c>
      <c r="G61" s="57" t="s">
        <v>2110</v>
      </c>
      <c r="H61" s="58">
        <v>5000</v>
      </c>
      <c r="I61" s="55" t="s">
        <v>3324</v>
      </c>
      <c r="J61" s="51"/>
      <c r="K61" s="51"/>
      <c r="L61" s="51"/>
    </row>
    <row r="62" spans="1:12" ht="14.25" customHeight="1" thickTop="1" thickBot="1" x14ac:dyDescent="0.25">
      <c r="A62" s="55" t="s">
        <v>3696</v>
      </c>
      <c r="B62" s="55" t="s">
        <v>3682</v>
      </c>
      <c r="C62" s="57">
        <v>3.98</v>
      </c>
      <c r="D62" s="57">
        <v>4.04</v>
      </c>
      <c r="E62" s="57">
        <v>3.9990000000000001</v>
      </c>
      <c r="F62" s="57">
        <v>4</v>
      </c>
      <c r="G62" s="57" t="s">
        <v>2111</v>
      </c>
      <c r="H62" s="58">
        <v>132500</v>
      </c>
      <c r="I62" s="55" t="s">
        <v>3324</v>
      </c>
      <c r="J62" s="51"/>
      <c r="K62" s="51"/>
      <c r="L62" s="51"/>
    </row>
    <row r="63" spans="1:12" ht="14.25" customHeight="1" thickTop="1" thickBot="1" x14ac:dyDescent="0.25">
      <c r="A63" s="55" t="s">
        <v>3762</v>
      </c>
      <c r="B63" s="55" t="s">
        <v>3682</v>
      </c>
      <c r="C63" s="57">
        <v>4</v>
      </c>
      <c r="D63" s="57">
        <v>4.0549999999999997</v>
      </c>
      <c r="E63" s="57">
        <v>4.0209999999999999</v>
      </c>
      <c r="F63" s="57">
        <v>4</v>
      </c>
      <c r="G63" s="57" t="s">
        <v>2112</v>
      </c>
      <c r="H63" s="58">
        <v>50000</v>
      </c>
      <c r="I63" s="55" t="s">
        <v>3324</v>
      </c>
      <c r="J63" s="51"/>
      <c r="K63" s="51"/>
      <c r="L63" s="51"/>
    </row>
    <row r="64" spans="1:12" ht="13.5" customHeight="1" thickTop="1" thickBot="1" x14ac:dyDescent="0.25">
      <c r="A64" s="55" t="s">
        <v>3842</v>
      </c>
      <c r="B64" s="55" t="s">
        <v>3682</v>
      </c>
      <c r="C64" s="57">
        <v>3.95</v>
      </c>
      <c r="D64" s="57">
        <v>4.04</v>
      </c>
      <c r="E64" s="57">
        <v>3.98</v>
      </c>
      <c r="F64" s="57">
        <v>3.95</v>
      </c>
      <c r="G64" s="57" t="s">
        <v>2093</v>
      </c>
      <c r="H64" s="58">
        <v>15000</v>
      </c>
      <c r="I64" s="55" t="s">
        <v>3324</v>
      </c>
      <c r="J64" s="51"/>
      <c r="K64" s="51"/>
      <c r="L64" s="51"/>
    </row>
    <row r="65" spans="1:9" ht="14.25" customHeight="1" thickTop="1" thickBot="1" x14ac:dyDescent="0.25">
      <c r="A65" s="274" t="s">
        <v>3697</v>
      </c>
      <c r="B65" s="275"/>
      <c r="C65" s="275"/>
      <c r="D65" s="275"/>
      <c r="E65" s="275"/>
      <c r="F65" s="275"/>
      <c r="G65" s="275"/>
      <c r="H65" s="275"/>
      <c r="I65" s="276"/>
    </row>
    <row r="66" spans="1:9" ht="14.25" customHeight="1" thickTop="1" thickBot="1" x14ac:dyDescent="0.25">
      <c r="A66" s="55" t="s">
        <v>2113</v>
      </c>
      <c r="B66" s="55" t="s">
        <v>3682</v>
      </c>
      <c r="C66" s="57">
        <v>0</v>
      </c>
      <c r="D66" s="57">
        <v>0</v>
      </c>
      <c r="E66" s="57">
        <v>0</v>
      </c>
      <c r="F66" s="57">
        <v>0</v>
      </c>
      <c r="G66" s="57" t="s">
        <v>2114</v>
      </c>
      <c r="H66" s="58">
        <v>25000</v>
      </c>
      <c r="I66" s="55" t="s">
        <v>3324</v>
      </c>
    </row>
    <row r="67" spans="1:9" ht="14.25" customHeight="1" thickTop="1" thickBot="1" x14ac:dyDescent="0.25">
      <c r="A67" s="55" t="s">
        <v>2115</v>
      </c>
      <c r="B67" s="55" t="s">
        <v>3733</v>
      </c>
      <c r="C67" s="57">
        <v>0</v>
      </c>
      <c r="D67" s="57">
        <v>0</v>
      </c>
      <c r="E67" s="57">
        <v>0</v>
      </c>
      <c r="F67" s="57">
        <v>0</v>
      </c>
      <c r="G67" s="57" t="s">
        <v>2116</v>
      </c>
      <c r="H67" s="58">
        <v>70000</v>
      </c>
      <c r="I67" s="55" t="s">
        <v>3324</v>
      </c>
    </row>
    <row r="68" spans="1:9" ht="14.25" customHeight="1" thickTop="1" thickBot="1" x14ac:dyDescent="0.25">
      <c r="A68" s="55" t="s">
        <v>3752</v>
      </c>
      <c r="B68" s="55" t="s">
        <v>3682</v>
      </c>
      <c r="C68" s="57">
        <v>0</v>
      </c>
      <c r="D68" s="57">
        <v>0</v>
      </c>
      <c r="E68" s="57">
        <v>0</v>
      </c>
      <c r="F68" s="57">
        <v>0</v>
      </c>
      <c r="G68" s="57" t="s">
        <v>2117</v>
      </c>
      <c r="H68" s="58">
        <v>250000</v>
      </c>
      <c r="I68" s="55" t="s">
        <v>3324</v>
      </c>
    </row>
    <row r="69" spans="1:9" ht="14.25" customHeight="1" thickTop="1" thickBot="1" x14ac:dyDescent="0.25">
      <c r="A69" s="55" t="s">
        <v>3843</v>
      </c>
      <c r="B69" s="55" t="s">
        <v>3682</v>
      </c>
      <c r="C69" s="57">
        <v>0</v>
      </c>
      <c r="D69" s="57">
        <v>0</v>
      </c>
      <c r="E69" s="57">
        <v>0</v>
      </c>
      <c r="F69" s="57">
        <v>0</v>
      </c>
      <c r="G69" s="57" t="s">
        <v>2118</v>
      </c>
      <c r="H69" s="58">
        <v>20000</v>
      </c>
      <c r="I69" s="55" t="s">
        <v>3324</v>
      </c>
    </row>
    <row r="70" spans="1:9" ht="22.5" thickTop="1" thickBot="1" x14ac:dyDescent="0.25">
      <c r="A70" s="55" t="s">
        <v>2119</v>
      </c>
      <c r="B70" s="56">
        <v>37043</v>
      </c>
      <c r="C70" s="57">
        <v>0</v>
      </c>
      <c r="D70" s="57">
        <v>0</v>
      </c>
      <c r="E70" s="57">
        <v>0</v>
      </c>
      <c r="F70" s="57">
        <v>0</v>
      </c>
      <c r="G70" s="57" t="s">
        <v>2120</v>
      </c>
      <c r="H70" s="58">
        <v>1200000</v>
      </c>
      <c r="I70" s="55" t="s">
        <v>3324</v>
      </c>
    </row>
    <row r="71" spans="1:9" ht="22.5" thickTop="1" thickBot="1" x14ac:dyDescent="0.25">
      <c r="A71" s="55" t="s">
        <v>2121</v>
      </c>
      <c r="B71" s="55" t="s">
        <v>3719</v>
      </c>
      <c r="C71" s="57">
        <v>0</v>
      </c>
      <c r="D71" s="57">
        <v>0</v>
      </c>
      <c r="E71" s="57">
        <v>0</v>
      </c>
      <c r="F71" s="57">
        <v>0</v>
      </c>
      <c r="G71" s="57" t="s">
        <v>2105</v>
      </c>
      <c r="H71" s="58">
        <v>7650000</v>
      </c>
      <c r="I71" s="55" t="s">
        <v>3324</v>
      </c>
    </row>
    <row r="72" spans="1:9" ht="22.5" thickTop="1" thickBot="1" x14ac:dyDescent="0.25">
      <c r="A72" s="55" t="s">
        <v>4527</v>
      </c>
      <c r="B72" s="55" t="s">
        <v>3682</v>
      </c>
      <c r="C72" s="57">
        <v>0</v>
      </c>
      <c r="D72" s="57">
        <v>0</v>
      </c>
      <c r="E72" s="57">
        <v>0</v>
      </c>
      <c r="F72" s="57">
        <v>0</v>
      </c>
      <c r="G72" s="57" t="s">
        <v>2044</v>
      </c>
      <c r="H72" s="58">
        <v>695000</v>
      </c>
      <c r="I72" s="55" t="s">
        <v>3324</v>
      </c>
    </row>
    <row r="73" spans="1:9" ht="22.5" thickTop="1" thickBot="1" x14ac:dyDescent="0.25">
      <c r="A73" s="55" t="s">
        <v>1951</v>
      </c>
      <c r="B73" s="55" t="s">
        <v>3682</v>
      </c>
      <c r="C73" s="57">
        <v>0</v>
      </c>
      <c r="D73" s="57">
        <v>0</v>
      </c>
      <c r="E73" s="57">
        <v>0</v>
      </c>
      <c r="F73" s="57">
        <v>0</v>
      </c>
      <c r="G73" s="57" t="s">
        <v>2122</v>
      </c>
      <c r="H73" s="58">
        <v>10000</v>
      </c>
      <c r="I73" s="55" t="s">
        <v>3324</v>
      </c>
    </row>
    <row r="74" spans="1:9" ht="22.5" thickTop="1" thickBot="1" x14ac:dyDescent="0.25">
      <c r="A74" s="55" t="s">
        <v>2123</v>
      </c>
      <c r="B74" s="56">
        <v>37043</v>
      </c>
      <c r="C74" s="57">
        <v>0</v>
      </c>
      <c r="D74" s="57">
        <v>0</v>
      </c>
      <c r="E74" s="57">
        <v>0</v>
      </c>
      <c r="F74" s="57">
        <v>0</v>
      </c>
      <c r="G74" s="57" t="s">
        <v>2124</v>
      </c>
      <c r="H74" s="58">
        <v>300000</v>
      </c>
      <c r="I74" s="55" t="s">
        <v>3324</v>
      </c>
    </row>
    <row r="75" spans="1:9" ht="22.5" thickTop="1" thickBot="1" x14ac:dyDescent="0.25">
      <c r="A75" s="55" t="s">
        <v>3763</v>
      </c>
      <c r="B75" s="55" t="s">
        <v>3682</v>
      </c>
      <c r="C75" s="57">
        <v>0</v>
      </c>
      <c r="D75" s="57">
        <v>0</v>
      </c>
      <c r="E75" s="57">
        <v>0</v>
      </c>
      <c r="F75" s="57">
        <v>0</v>
      </c>
      <c r="G75" s="57" t="s">
        <v>2125</v>
      </c>
      <c r="H75" s="58">
        <v>220000</v>
      </c>
      <c r="I75" s="55" t="s">
        <v>3324</v>
      </c>
    </row>
    <row r="76" spans="1:9" ht="22.5" thickTop="1" thickBot="1" x14ac:dyDescent="0.25">
      <c r="A76" s="55" t="s">
        <v>2126</v>
      </c>
      <c r="B76" s="55" t="s">
        <v>3682</v>
      </c>
      <c r="C76" s="57">
        <v>0</v>
      </c>
      <c r="D76" s="57">
        <v>0</v>
      </c>
      <c r="E76" s="57">
        <v>0</v>
      </c>
      <c r="F76" s="57">
        <v>0</v>
      </c>
      <c r="G76" s="57" t="s">
        <v>2127</v>
      </c>
      <c r="H76" s="58">
        <v>20000</v>
      </c>
      <c r="I76" s="55" t="s">
        <v>3324</v>
      </c>
    </row>
    <row r="77" spans="1:9" ht="22.5" thickTop="1" thickBot="1" x14ac:dyDescent="0.25">
      <c r="A77" s="55" t="s">
        <v>3844</v>
      </c>
      <c r="B77" s="55" t="s">
        <v>3682</v>
      </c>
      <c r="C77" s="57">
        <v>0</v>
      </c>
      <c r="D77" s="57">
        <v>0</v>
      </c>
      <c r="E77" s="57">
        <v>0</v>
      </c>
      <c r="F77" s="57">
        <v>0</v>
      </c>
      <c r="G77" s="57" t="s">
        <v>2128</v>
      </c>
      <c r="H77" s="58">
        <v>2500</v>
      </c>
      <c r="I77" s="55" t="s">
        <v>3324</v>
      </c>
    </row>
    <row r="78" spans="1:9" ht="22.5" thickTop="1" thickBot="1" x14ac:dyDescent="0.25">
      <c r="A78" s="55" t="s">
        <v>3205</v>
      </c>
      <c r="B78" s="55" t="s">
        <v>3682</v>
      </c>
      <c r="C78" s="57">
        <v>0</v>
      </c>
      <c r="D78" s="57">
        <v>0</v>
      </c>
      <c r="E78" s="57">
        <v>0</v>
      </c>
      <c r="F78" s="57">
        <v>0</v>
      </c>
      <c r="G78" s="57" t="s">
        <v>2129</v>
      </c>
      <c r="H78" s="58">
        <v>17500</v>
      </c>
      <c r="I78" s="55" t="s">
        <v>3324</v>
      </c>
    </row>
    <row r="79" spans="1:9" ht="22.5" thickTop="1" thickBot="1" x14ac:dyDescent="0.25">
      <c r="A79" s="55" t="s">
        <v>3845</v>
      </c>
      <c r="B79" s="55" t="s">
        <v>3682</v>
      </c>
      <c r="C79" s="57">
        <v>5.0000000000000001E-3</v>
      </c>
      <c r="D79" s="57">
        <v>5.0000000000000001E-3</v>
      </c>
      <c r="E79" s="57">
        <v>5.0000000000000001E-3</v>
      </c>
      <c r="F79" s="57">
        <v>5.0000000000000001E-3</v>
      </c>
      <c r="G79" s="57" t="s">
        <v>2018</v>
      </c>
      <c r="H79" s="58">
        <v>12500</v>
      </c>
      <c r="I79" s="55" t="s">
        <v>3324</v>
      </c>
    </row>
    <row r="80" spans="1:9" ht="22.5" thickTop="1" thickBot="1" x14ac:dyDescent="0.25">
      <c r="A80" s="55" t="s">
        <v>2130</v>
      </c>
      <c r="B80" s="55" t="s">
        <v>3733</v>
      </c>
      <c r="C80" s="57">
        <v>5.0000000000000001E-3</v>
      </c>
      <c r="D80" s="57">
        <v>8.0000000000000002E-3</v>
      </c>
      <c r="E80" s="57">
        <v>7.0000000000000001E-3</v>
      </c>
      <c r="F80" s="57">
        <v>5.0000000000000001E-3</v>
      </c>
      <c r="G80" s="57" t="s">
        <v>2008</v>
      </c>
      <c r="H80" s="58">
        <v>87500</v>
      </c>
      <c r="I80" s="55" t="s">
        <v>3324</v>
      </c>
    </row>
    <row r="81" spans="1:9" ht="22.5" thickTop="1" thickBot="1" x14ac:dyDescent="0.25">
      <c r="A81" s="55" t="s">
        <v>3385</v>
      </c>
      <c r="B81" s="55" t="s">
        <v>3682</v>
      </c>
      <c r="C81" s="57">
        <v>0</v>
      </c>
      <c r="D81" s="57">
        <v>0</v>
      </c>
      <c r="E81" s="57">
        <v>0</v>
      </c>
      <c r="F81" s="57">
        <v>0</v>
      </c>
      <c r="G81" s="57" t="s">
        <v>2131</v>
      </c>
      <c r="H81" s="58">
        <v>15000</v>
      </c>
      <c r="I81" s="55" t="s">
        <v>3324</v>
      </c>
    </row>
    <row r="82" spans="1:9" ht="22.5" thickTop="1" thickBot="1" x14ac:dyDescent="0.25">
      <c r="A82" s="55" t="s">
        <v>4528</v>
      </c>
      <c r="B82" s="55" t="s">
        <v>3682</v>
      </c>
      <c r="C82" s="57">
        <v>0</v>
      </c>
      <c r="D82" s="57">
        <v>0</v>
      </c>
      <c r="E82" s="57">
        <v>0</v>
      </c>
      <c r="F82" s="57">
        <v>0</v>
      </c>
      <c r="G82" s="57" t="s">
        <v>2132</v>
      </c>
      <c r="H82" s="58">
        <v>10000</v>
      </c>
      <c r="I82" s="55" t="s">
        <v>3324</v>
      </c>
    </row>
    <row r="83" spans="1:9" ht="22.5" thickTop="1" thickBot="1" x14ac:dyDescent="0.25">
      <c r="A83" s="55" t="s">
        <v>2133</v>
      </c>
      <c r="B83" s="56">
        <v>37043</v>
      </c>
      <c r="C83" s="57">
        <v>0</v>
      </c>
      <c r="D83" s="57">
        <v>0</v>
      </c>
      <c r="E83" s="57">
        <v>0</v>
      </c>
      <c r="F83" s="57">
        <v>0</v>
      </c>
      <c r="G83" s="57" t="s">
        <v>2134</v>
      </c>
      <c r="H83" s="58">
        <v>750000</v>
      </c>
      <c r="I83" s="55" t="s">
        <v>3324</v>
      </c>
    </row>
    <row r="84" spans="1:9" ht="22.5" thickTop="1" thickBot="1" x14ac:dyDescent="0.25">
      <c r="A84" s="55" t="s">
        <v>3386</v>
      </c>
      <c r="B84" s="55" t="s">
        <v>3682</v>
      </c>
      <c r="C84" s="57">
        <v>-5.0000000000000001E-3</v>
      </c>
      <c r="D84" s="57">
        <v>-5.0000000000000001E-3</v>
      </c>
      <c r="E84" s="57">
        <v>-5.0000000000000001E-3</v>
      </c>
      <c r="F84" s="57">
        <v>-5.0000000000000001E-3</v>
      </c>
      <c r="G84" s="57" t="s">
        <v>2030</v>
      </c>
      <c r="H84" s="58">
        <v>10000</v>
      </c>
      <c r="I84" s="55" t="s">
        <v>3324</v>
      </c>
    </row>
    <row r="85" spans="1:9" ht="22.5" thickTop="1" thickBot="1" x14ac:dyDescent="0.25">
      <c r="A85" s="55" t="s">
        <v>1952</v>
      </c>
      <c r="B85" s="55" t="s">
        <v>3682</v>
      </c>
      <c r="C85" s="57">
        <v>0</v>
      </c>
      <c r="D85" s="57">
        <v>0</v>
      </c>
      <c r="E85" s="57">
        <v>0</v>
      </c>
      <c r="F85" s="57">
        <v>0</v>
      </c>
      <c r="G85" s="57" t="s">
        <v>2135</v>
      </c>
      <c r="H85" s="58">
        <v>10000</v>
      </c>
      <c r="I85" s="55" t="s">
        <v>3324</v>
      </c>
    </row>
    <row r="86" spans="1:9" ht="22.5" thickTop="1" thickBot="1" x14ac:dyDescent="0.25">
      <c r="A86" s="55" t="s">
        <v>2136</v>
      </c>
      <c r="B86" s="55" t="s">
        <v>3682</v>
      </c>
      <c r="C86" s="57">
        <v>0</v>
      </c>
      <c r="D86" s="57">
        <v>0</v>
      </c>
      <c r="E86" s="57">
        <v>0</v>
      </c>
      <c r="F86" s="57">
        <v>0</v>
      </c>
      <c r="G86" s="57" t="s">
        <v>2137</v>
      </c>
      <c r="H86" s="58">
        <v>10000</v>
      </c>
      <c r="I86" s="55" t="s">
        <v>3324</v>
      </c>
    </row>
    <row r="87" spans="1:9" ht="22.5" thickTop="1" thickBot="1" x14ac:dyDescent="0.25">
      <c r="A87" s="55" t="s">
        <v>3387</v>
      </c>
      <c r="B87" s="55" t="s">
        <v>3733</v>
      </c>
      <c r="C87" s="57">
        <v>3.0000000000000001E-3</v>
      </c>
      <c r="D87" s="57">
        <v>3.0000000000000001E-3</v>
      </c>
      <c r="E87" s="57">
        <v>3.0000000000000001E-3</v>
      </c>
      <c r="F87" s="57">
        <v>3.0000000000000001E-3</v>
      </c>
      <c r="G87" s="57" t="s">
        <v>2138</v>
      </c>
      <c r="H87" s="58">
        <v>60000</v>
      </c>
      <c r="I87" s="55" t="s">
        <v>3324</v>
      </c>
    </row>
    <row r="88" spans="1:9" ht="22.5" thickTop="1" thickBot="1" x14ac:dyDescent="0.25">
      <c r="A88" s="55" t="s">
        <v>4155</v>
      </c>
      <c r="B88" s="55" t="s">
        <v>3682</v>
      </c>
      <c r="C88" s="57">
        <v>0</v>
      </c>
      <c r="D88" s="57">
        <v>0</v>
      </c>
      <c r="E88" s="57">
        <v>0</v>
      </c>
      <c r="F88" s="57">
        <v>0</v>
      </c>
      <c r="G88" s="57" t="s">
        <v>2095</v>
      </c>
      <c r="H88" s="58">
        <v>15000</v>
      </c>
      <c r="I88" s="55" t="s">
        <v>3324</v>
      </c>
    </row>
    <row r="89" spans="1:9" ht="22.5" thickTop="1" thickBot="1" x14ac:dyDescent="0.25">
      <c r="A89" s="55" t="s">
        <v>2139</v>
      </c>
      <c r="B89" s="55" t="s">
        <v>3682</v>
      </c>
      <c r="C89" s="57">
        <v>0</v>
      </c>
      <c r="D89" s="57">
        <v>0</v>
      </c>
      <c r="E89" s="57">
        <v>0</v>
      </c>
      <c r="F89" s="57">
        <v>0</v>
      </c>
      <c r="G89" s="57" t="s">
        <v>2140</v>
      </c>
      <c r="H89" s="58">
        <v>5000</v>
      </c>
      <c r="I89" s="55" t="s">
        <v>3324</v>
      </c>
    </row>
    <row r="90" spans="1:9" ht="22.5" thickTop="1" thickBot="1" x14ac:dyDescent="0.25">
      <c r="A90" s="55" t="s">
        <v>3388</v>
      </c>
      <c r="B90" s="55" t="s">
        <v>3682</v>
      </c>
      <c r="C90" s="57">
        <v>0</v>
      </c>
      <c r="D90" s="57">
        <v>0</v>
      </c>
      <c r="E90" s="57">
        <v>0</v>
      </c>
      <c r="F90" s="57">
        <v>0</v>
      </c>
      <c r="G90" s="57" t="s">
        <v>2141</v>
      </c>
      <c r="H90" s="58">
        <v>5000</v>
      </c>
      <c r="I90" s="55" t="s">
        <v>3324</v>
      </c>
    </row>
    <row r="91" spans="1:9" ht="22.5" thickTop="1" thickBot="1" x14ac:dyDescent="0.25">
      <c r="A91" s="55" t="s">
        <v>4156</v>
      </c>
      <c r="B91" s="55" t="s">
        <v>3682</v>
      </c>
      <c r="C91" s="57">
        <v>3.0000000000000001E-3</v>
      </c>
      <c r="D91" s="57">
        <v>3.0000000000000001E-3</v>
      </c>
      <c r="E91" s="57">
        <v>3.0000000000000001E-3</v>
      </c>
      <c r="F91" s="57">
        <v>3.0000000000000001E-3</v>
      </c>
      <c r="G91" s="57" t="s">
        <v>2142</v>
      </c>
      <c r="H91" s="58">
        <v>40000</v>
      </c>
      <c r="I91" s="55" t="s">
        <v>3324</v>
      </c>
    </row>
    <row r="92" spans="1:9" ht="22.5" thickTop="1" thickBot="1" x14ac:dyDescent="0.25">
      <c r="A92" s="55" t="s">
        <v>3846</v>
      </c>
      <c r="B92" s="55" t="s">
        <v>3682</v>
      </c>
      <c r="C92" s="57">
        <v>0</v>
      </c>
      <c r="D92" s="57">
        <v>0</v>
      </c>
      <c r="E92" s="57">
        <v>0</v>
      </c>
      <c r="F92" s="57">
        <v>0</v>
      </c>
      <c r="G92" s="57" t="s">
        <v>2143</v>
      </c>
      <c r="H92" s="58">
        <v>12500</v>
      </c>
      <c r="I92" s="55" t="s">
        <v>3324</v>
      </c>
    </row>
    <row r="93" spans="1:9" ht="22.5" thickTop="1" thickBot="1" x14ac:dyDescent="0.25">
      <c r="A93" s="55" t="s">
        <v>2144</v>
      </c>
      <c r="B93" s="55" t="s">
        <v>3733</v>
      </c>
      <c r="C93" s="57">
        <v>0</v>
      </c>
      <c r="D93" s="57">
        <v>0</v>
      </c>
      <c r="E93" s="57">
        <v>0</v>
      </c>
      <c r="F93" s="57">
        <v>0</v>
      </c>
      <c r="G93" s="57" t="s">
        <v>2145</v>
      </c>
      <c r="H93" s="58">
        <v>75000</v>
      </c>
      <c r="I93" s="55" t="s">
        <v>3324</v>
      </c>
    </row>
    <row r="94" spans="1:9" ht="22.5" thickTop="1" thickBot="1" x14ac:dyDescent="0.25">
      <c r="A94" s="55" t="s">
        <v>2146</v>
      </c>
      <c r="B94" s="56">
        <v>37043</v>
      </c>
      <c r="C94" s="57">
        <v>5.0000000000000001E-3</v>
      </c>
      <c r="D94" s="57">
        <v>5.0000000000000001E-3</v>
      </c>
      <c r="E94" s="57">
        <v>5.0000000000000001E-3</v>
      </c>
      <c r="F94" s="57">
        <v>5.0000000000000001E-3</v>
      </c>
      <c r="G94" s="57" t="s">
        <v>2147</v>
      </c>
      <c r="H94" s="58">
        <v>600000</v>
      </c>
      <c r="I94" s="55" t="s">
        <v>3324</v>
      </c>
    </row>
    <row r="95" spans="1:9" ht="14.25" thickTop="1" thickBot="1" x14ac:dyDescent="0.25">
      <c r="A95" s="274" t="s">
        <v>2148</v>
      </c>
      <c r="B95" s="275"/>
      <c r="C95" s="275"/>
      <c r="D95" s="275"/>
      <c r="E95" s="275"/>
      <c r="F95" s="275"/>
      <c r="G95" s="275"/>
      <c r="H95" s="275"/>
      <c r="I95" s="276"/>
    </row>
    <row r="96" spans="1:9" ht="22.5" thickTop="1" thickBot="1" x14ac:dyDescent="0.25">
      <c r="A96" s="55" t="s">
        <v>2149</v>
      </c>
      <c r="B96" s="56">
        <v>37043</v>
      </c>
      <c r="C96" s="57">
        <v>5.0000000000000001E-3</v>
      </c>
      <c r="D96" s="57">
        <v>5.0000000000000001E-3</v>
      </c>
      <c r="E96" s="57">
        <v>5.0000000000000001E-3</v>
      </c>
      <c r="F96" s="57">
        <v>5.0000000000000001E-3</v>
      </c>
      <c r="G96" s="57" t="s">
        <v>2150</v>
      </c>
      <c r="H96" s="58">
        <v>750000</v>
      </c>
      <c r="I96" s="55" t="s">
        <v>3324</v>
      </c>
    </row>
    <row r="97" spans="1:9" ht="14.25" thickTop="1" thickBot="1" x14ac:dyDescent="0.25">
      <c r="A97" s="274" t="s">
        <v>3735</v>
      </c>
      <c r="B97" s="275"/>
      <c r="C97" s="275"/>
      <c r="D97" s="275"/>
      <c r="E97" s="275"/>
      <c r="F97" s="275"/>
      <c r="G97" s="275"/>
      <c r="H97" s="275"/>
      <c r="I97" s="276"/>
    </row>
    <row r="98" spans="1:9" ht="22.5" thickTop="1" thickBot="1" x14ac:dyDescent="0.25">
      <c r="A98" s="55" t="s">
        <v>2151</v>
      </c>
      <c r="B98" s="56">
        <v>37043</v>
      </c>
      <c r="C98" s="57">
        <v>-2.8000000000000001E-2</v>
      </c>
      <c r="D98" s="57">
        <v>-2.3E-2</v>
      </c>
      <c r="E98" s="57">
        <v>-2.5000000000000001E-2</v>
      </c>
      <c r="F98" s="57">
        <v>-2.8000000000000001E-2</v>
      </c>
      <c r="G98" s="57" t="s">
        <v>2152</v>
      </c>
      <c r="H98" s="58">
        <v>600000</v>
      </c>
      <c r="I98" s="55" t="s">
        <v>3324</v>
      </c>
    </row>
    <row r="99" spans="1:9" ht="22.5" thickTop="1" thickBot="1" x14ac:dyDescent="0.25">
      <c r="A99" s="55" t="s">
        <v>2153</v>
      </c>
      <c r="B99" s="56">
        <v>37043</v>
      </c>
      <c r="C99" s="57">
        <v>3.3000000000000002E-2</v>
      </c>
      <c r="D99" s="57">
        <v>3.3000000000000002E-2</v>
      </c>
      <c r="E99" s="57">
        <v>3.3000000000000002E-2</v>
      </c>
      <c r="F99" s="57">
        <v>3.3000000000000002E-2</v>
      </c>
      <c r="G99" s="57" t="s">
        <v>2154</v>
      </c>
      <c r="H99" s="58">
        <v>150000</v>
      </c>
      <c r="I99" s="55" t="s">
        <v>3324</v>
      </c>
    </row>
    <row r="100" spans="1:9" ht="22.5" thickTop="1" thickBot="1" x14ac:dyDescent="0.25">
      <c r="A100" s="55" t="s">
        <v>2155</v>
      </c>
      <c r="B100" s="55" t="s">
        <v>3698</v>
      </c>
      <c r="C100" s="57">
        <v>5.0000000000000001E-3</v>
      </c>
      <c r="D100" s="57">
        <v>5.0000000000000001E-3</v>
      </c>
      <c r="E100" s="57">
        <v>5.0000000000000001E-3</v>
      </c>
      <c r="F100" s="57">
        <v>5.0000000000000001E-3</v>
      </c>
      <c r="G100" s="57" t="s">
        <v>2156</v>
      </c>
      <c r="H100" s="58">
        <v>4530000</v>
      </c>
      <c r="I100" s="55" t="s">
        <v>3324</v>
      </c>
    </row>
    <row r="101" spans="1:9" ht="22.5" thickTop="1" thickBot="1" x14ac:dyDescent="0.25">
      <c r="A101" s="55" t="s">
        <v>2157</v>
      </c>
      <c r="B101" s="56">
        <v>37043</v>
      </c>
      <c r="C101" s="57">
        <v>-2.8000000000000001E-2</v>
      </c>
      <c r="D101" s="57">
        <v>-2.8000000000000001E-2</v>
      </c>
      <c r="E101" s="57">
        <v>-2.8000000000000001E-2</v>
      </c>
      <c r="F101" s="57">
        <v>-2.8000000000000001E-2</v>
      </c>
      <c r="G101" s="57" t="s">
        <v>2032</v>
      </c>
      <c r="H101" s="58">
        <v>300000</v>
      </c>
      <c r="I101" s="55" t="s">
        <v>3324</v>
      </c>
    </row>
    <row r="102" spans="1:9" ht="22.5" thickTop="1" thickBot="1" x14ac:dyDescent="0.25">
      <c r="A102" s="55" t="s">
        <v>2158</v>
      </c>
      <c r="B102" s="56">
        <v>37043</v>
      </c>
      <c r="C102" s="57">
        <v>-1.2999999999999999E-2</v>
      </c>
      <c r="D102" s="57">
        <v>-8.0000000000000002E-3</v>
      </c>
      <c r="E102" s="57">
        <v>-0.01</v>
      </c>
      <c r="F102" s="57">
        <v>-1.2999999999999999E-2</v>
      </c>
      <c r="G102" s="57" t="s">
        <v>2159</v>
      </c>
      <c r="H102" s="58">
        <v>900000</v>
      </c>
      <c r="I102" s="55" t="s">
        <v>3324</v>
      </c>
    </row>
    <row r="103" spans="1:9" ht="22.5" thickTop="1" thickBot="1" x14ac:dyDescent="0.25">
      <c r="A103" s="55" t="s">
        <v>3847</v>
      </c>
      <c r="B103" s="56">
        <v>37043</v>
      </c>
      <c r="C103" s="57">
        <v>-0.03</v>
      </c>
      <c r="D103" s="57">
        <v>-8.0000000000000002E-3</v>
      </c>
      <c r="E103" s="57">
        <v>-1.4999999999999999E-2</v>
      </c>
      <c r="F103" s="57">
        <v>-0.03</v>
      </c>
      <c r="G103" s="57" t="s">
        <v>2160</v>
      </c>
      <c r="H103" s="58">
        <v>750000</v>
      </c>
      <c r="I103" s="55" t="s">
        <v>3324</v>
      </c>
    </row>
    <row r="104" spans="1:9" ht="22.5" thickTop="1" thickBot="1" x14ac:dyDescent="0.25">
      <c r="A104" s="55" t="s">
        <v>2161</v>
      </c>
      <c r="B104" s="55" t="s">
        <v>3719</v>
      </c>
      <c r="C104" s="57">
        <v>3.0000000000000001E-3</v>
      </c>
      <c r="D104" s="57">
        <v>3.0000000000000001E-3</v>
      </c>
      <c r="E104" s="57">
        <v>3.0000000000000001E-3</v>
      </c>
      <c r="F104" s="57">
        <v>3.0000000000000001E-3</v>
      </c>
      <c r="G104" s="57" t="s">
        <v>2162</v>
      </c>
      <c r="H104" s="58">
        <v>4590000</v>
      </c>
      <c r="I104" s="55" t="s">
        <v>3324</v>
      </c>
    </row>
    <row r="105" spans="1:9" ht="22.5" thickTop="1" thickBot="1" x14ac:dyDescent="0.25">
      <c r="A105" s="55" t="s">
        <v>2163</v>
      </c>
      <c r="B105" s="56">
        <v>37043</v>
      </c>
      <c r="C105" s="57">
        <v>-0.03</v>
      </c>
      <c r="D105" s="57">
        <v>-2.5000000000000001E-2</v>
      </c>
      <c r="E105" s="57">
        <v>-2.9000000000000001E-2</v>
      </c>
      <c r="F105" s="57">
        <v>-0.03</v>
      </c>
      <c r="G105" s="57" t="s">
        <v>2164</v>
      </c>
      <c r="H105" s="58">
        <v>1200000</v>
      </c>
      <c r="I105" s="55" t="s">
        <v>3324</v>
      </c>
    </row>
    <row r="106" spans="1:9" ht="22.5" thickTop="1" thickBot="1" x14ac:dyDescent="0.25">
      <c r="A106" s="55" t="s">
        <v>2165</v>
      </c>
      <c r="B106" s="56">
        <v>37043</v>
      </c>
      <c r="C106" s="57">
        <v>-0.01</v>
      </c>
      <c r="D106" s="57">
        <v>-0.01</v>
      </c>
      <c r="E106" s="57">
        <v>-0.01</v>
      </c>
      <c r="F106" s="57">
        <v>-0.01</v>
      </c>
      <c r="G106" s="57" t="s">
        <v>2166</v>
      </c>
      <c r="H106" s="58">
        <v>300000</v>
      </c>
      <c r="I106" s="55" t="s">
        <v>3324</v>
      </c>
    </row>
    <row r="107" spans="1:9" ht="22.5" thickTop="1" thickBot="1" x14ac:dyDescent="0.25">
      <c r="A107" s="55" t="s">
        <v>2167</v>
      </c>
      <c r="B107" s="56">
        <v>37043</v>
      </c>
      <c r="C107" s="57">
        <v>-3.3000000000000002E-2</v>
      </c>
      <c r="D107" s="57">
        <v>-3.3000000000000002E-2</v>
      </c>
      <c r="E107" s="57">
        <v>-3.3000000000000002E-2</v>
      </c>
      <c r="F107" s="57">
        <v>-3.3000000000000002E-2</v>
      </c>
      <c r="G107" s="57" t="s">
        <v>2168</v>
      </c>
      <c r="H107" s="58">
        <v>150000</v>
      </c>
      <c r="I107" s="55" t="s">
        <v>3324</v>
      </c>
    </row>
    <row r="108" spans="1:9" ht="22.5" thickTop="1" thickBot="1" x14ac:dyDescent="0.25">
      <c r="A108" s="55" t="s">
        <v>3848</v>
      </c>
      <c r="B108" s="56">
        <v>37043</v>
      </c>
      <c r="C108" s="57">
        <v>-0.03</v>
      </c>
      <c r="D108" s="57">
        <v>-0.03</v>
      </c>
      <c r="E108" s="57">
        <v>-0.03</v>
      </c>
      <c r="F108" s="57">
        <v>-0.03</v>
      </c>
      <c r="G108" s="57" t="s">
        <v>2169</v>
      </c>
      <c r="H108" s="58">
        <v>300000</v>
      </c>
      <c r="I108" s="55" t="s">
        <v>3324</v>
      </c>
    </row>
    <row r="109" spans="1:9" ht="22.5" thickTop="1" thickBot="1" x14ac:dyDescent="0.25">
      <c r="A109" s="55" t="s">
        <v>2170</v>
      </c>
      <c r="B109" s="56">
        <v>37043</v>
      </c>
      <c r="C109" s="57">
        <v>-0.01</v>
      </c>
      <c r="D109" s="57">
        <v>-0.01</v>
      </c>
      <c r="E109" s="57">
        <v>-0.01</v>
      </c>
      <c r="F109" s="57">
        <v>-0.01</v>
      </c>
      <c r="G109" s="57" t="s">
        <v>2171</v>
      </c>
      <c r="H109" s="58">
        <v>300000</v>
      </c>
      <c r="I109" s="55" t="s">
        <v>3324</v>
      </c>
    </row>
    <row r="110" spans="1:9" ht="22.5" thickTop="1" thickBot="1" x14ac:dyDescent="0.25">
      <c r="A110" s="55" t="s">
        <v>2172</v>
      </c>
      <c r="B110" s="56">
        <v>37043</v>
      </c>
      <c r="C110" s="57">
        <v>-0.01</v>
      </c>
      <c r="D110" s="57">
        <v>-0.01</v>
      </c>
      <c r="E110" s="57">
        <v>-0.01</v>
      </c>
      <c r="F110" s="57">
        <v>-0.01</v>
      </c>
      <c r="G110" s="57" t="s">
        <v>2043</v>
      </c>
      <c r="H110" s="58">
        <v>900000</v>
      </c>
      <c r="I110" s="55" t="s">
        <v>3324</v>
      </c>
    </row>
    <row r="111" spans="1:9" ht="22.5" thickTop="1" thickBot="1" x14ac:dyDescent="0.25">
      <c r="A111" s="55" t="s">
        <v>2173</v>
      </c>
      <c r="B111" s="56">
        <v>37043</v>
      </c>
      <c r="C111" s="57">
        <v>-0.01</v>
      </c>
      <c r="D111" s="57">
        <v>-0.01</v>
      </c>
      <c r="E111" s="57">
        <v>-0.01</v>
      </c>
      <c r="F111" s="57">
        <v>-0.01</v>
      </c>
      <c r="G111" s="57" t="s">
        <v>2174</v>
      </c>
      <c r="H111" s="58">
        <v>900000</v>
      </c>
      <c r="I111" s="55" t="s">
        <v>3324</v>
      </c>
    </row>
    <row r="112" spans="1:9" ht="22.5" thickTop="1" thickBot="1" x14ac:dyDescent="0.25">
      <c r="A112" s="55" t="s">
        <v>2175</v>
      </c>
      <c r="B112" s="56">
        <v>37043</v>
      </c>
      <c r="C112" s="57">
        <v>-8.0000000000000002E-3</v>
      </c>
      <c r="D112" s="57">
        <v>-8.0000000000000002E-3</v>
      </c>
      <c r="E112" s="57">
        <v>-8.0000000000000002E-3</v>
      </c>
      <c r="F112" s="57">
        <v>-8.0000000000000002E-3</v>
      </c>
      <c r="G112" s="57" t="s">
        <v>2176</v>
      </c>
      <c r="H112" s="58">
        <v>600000</v>
      </c>
      <c r="I112" s="55" t="s">
        <v>3324</v>
      </c>
    </row>
    <row r="113" spans="1:9" ht="22.5" thickTop="1" thickBot="1" x14ac:dyDescent="0.25">
      <c r="A113" s="55" t="s">
        <v>2177</v>
      </c>
      <c r="B113" s="56">
        <v>37043</v>
      </c>
      <c r="C113" s="57">
        <v>-5.0000000000000001E-3</v>
      </c>
      <c r="D113" s="57">
        <v>-5.0000000000000001E-3</v>
      </c>
      <c r="E113" s="57">
        <v>-5.0000000000000001E-3</v>
      </c>
      <c r="F113" s="57">
        <v>-5.0000000000000001E-3</v>
      </c>
      <c r="G113" s="57" t="s">
        <v>2178</v>
      </c>
      <c r="H113" s="58">
        <v>450000</v>
      </c>
      <c r="I113" s="55" t="s">
        <v>3324</v>
      </c>
    </row>
    <row r="114" spans="1:9" ht="22.5" thickTop="1" thickBot="1" x14ac:dyDescent="0.25">
      <c r="A114" s="55" t="s">
        <v>2179</v>
      </c>
      <c r="B114" s="56">
        <v>37043</v>
      </c>
      <c r="C114" s="57">
        <v>-3.0000000000000001E-3</v>
      </c>
      <c r="D114" s="57">
        <v>-3.0000000000000001E-3</v>
      </c>
      <c r="E114" s="57">
        <v>-3.0000000000000001E-3</v>
      </c>
      <c r="F114" s="57">
        <v>-3.0000000000000001E-3</v>
      </c>
      <c r="G114" s="57" t="s">
        <v>2038</v>
      </c>
      <c r="H114" s="58">
        <v>900000</v>
      </c>
      <c r="I114" s="55" t="s">
        <v>3324</v>
      </c>
    </row>
    <row r="115" spans="1:9" ht="22.5" thickTop="1" thickBot="1" x14ac:dyDescent="0.25">
      <c r="A115" s="55" t="s">
        <v>3849</v>
      </c>
      <c r="B115" s="56">
        <v>37043</v>
      </c>
      <c r="C115" s="57">
        <v>-0.03</v>
      </c>
      <c r="D115" s="57">
        <v>-0.03</v>
      </c>
      <c r="E115" s="57">
        <v>-0.03</v>
      </c>
      <c r="F115" s="57">
        <v>-0.03</v>
      </c>
      <c r="G115" s="57" t="s">
        <v>2180</v>
      </c>
      <c r="H115" s="58">
        <v>300000</v>
      </c>
      <c r="I115" s="55" t="s">
        <v>3324</v>
      </c>
    </row>
    <row r="116" spans="1:9" ht="14.25" thickTop="1" thickBot="1" x14ac:dyDescent="0.25">
      <c r="A116" s="274" t="s">
        <v>3850</v>
      </c>
      <c r="B116" s="275"/>
      <c r="C116" s="275"/>
      <c r="D116" s="275"/>
      <c r="E116" s="275"/>
      <c r="F116" s="275"/>
      <c r="G116" s="275"/>
      <c r="H116" s="275"/>
      <c r="I116" s="276"/>
    </row>
    <row r="117" spans="1:9" ht="22.5" thickTop="1" thickBot="1" x14ac:dyDescent="0.25">
      <c r="A117" s="55" t="s">
        <v>2181</v>
      </c>
      <c r="B117" s="56">
        <v>37043</v>
      </c>
      <c r="C117" s="57">
        <v>-1.7999999999999999E-2</v>
      </c>
      <c r="D117" s="57">
        <v>-1.7999999999999999E-2</v>
      </c>
      <c r="E117" s="57">
        <v>-1.7999999999999999E-2</v>
      </c>
      <c r="F117" s="57">
        <v>-1.7999999999999999E-2</v>
      </c>
      <c r="G117" s="57" t="s">
        <v>2182</v>
      </c>
      <c r="H117" s="58">
        <v>300000</v>
      </c>
      <c r="I117" s="55" t="s">
        <v>3324</v>
      </c>
    </row>
    <row r="118" spans="1:9" ht="22.5" thickTop="1" thickBot="1" x14ac:dyDescent="0.25">
      <c r="A118" s="55" t="s">
        <v>2183</v>
      </c>
      <c r="B118" s="55" t="s">
        <v>3719</v>
      </c>
      <c r="C118" s="57">
        <v>-3.0000000000000001E-3</v>
      </c>
      <c r="D118" s="57">
        <v>-3.0000000000000001E-3</v>
      </c>
      <c r="E118" s="57">
        <v>-3.0000000000000001E-3</v>
      </c>
      <c r="F118" s="57">
        <v>-3.0000000000000001E-3</v>
      </c>
      <c r="G118" s="57" t="s">
        <v>2184</v>
      </c>
      <c r="H118" s="58">
        <v>1530000</v>
      </c>
      <c r="I118" s="55" t="s">
        <v>3324</v>
      </c>
    </row>
    <row r="119" spans="1:9" ht="13.5" thickTop="1" x14ac:dyDescent="0.2"/>
  </sheetData>
  <mergeCells count="15">
    <mergeCell ref="C9:C10"/>
    <mergeCell ref="D9:D10"/>
    <mergeCell ref="F9:F10"/>
    <mergeCell ref="G9:G10"/>
    <mergeCell ref="A9:A10"/>
    <mergeCell ref="A95:I95"/>
    <mergeCell ref="A97:I97"/>
    <mergeCell ref="A116:I116"/>
    <mergeCell ref="B9:B10"/>
    <mergeCell ref="A14:I14"/>
    <mergeCell ref="A19:I19"/>
    <mergeCell ref="A65:I65"/>
    <mergeCell ref="A11:I11"/>
    <mergeCell ref="H9:H10"/>
    <mergeCell ref="I9:I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3621</v>
      </c>
      <c r="F1" s="6"/>
      <c r="G1" s="5" t="s">
        <v>3330</v>
      </c>
      <c r="H1" s="1">
        <f>SUM(H11:H10000)</f>
        <v>204055000</v>
      </c>
    </row>
    <row r="2" spans="1:11" ht="15.75" x14ac:dyDescent="0.25">
      <c r="A2" s="16" t="s">
        <v>3328</v>
      </c>
      <c r="F2" s="62"/>
      <c r="G2" s="63"/>
      <c r="H2" s="61"/>
    </row>
    <row r="3" spans="1:11" x14ac:dyDescent="0.2">
      <c r="A3" s="96">
        <f>'E-Mail'!$B$2</f>
        <v>37035</v>
      </c>
      <c r="F3" s="62"/>
      <c r="G3" s="63"/>
      <c r="H3" s="61"/>
    </row>
    <row r="5" spans="1:11" ht="9.75" customHeight="1" x14ac:dyDescent="0.2">
      <c r="A5" s="52" t="s">
        <v>2185</v>
      </c>
      <c r="J5" s="51"/>
      <c r="K5" s="51"/>
    </row>
    <row r="6" spans="1:11" ht="9.75" customHeight="1" x14ac:dyDescent="0.2">
      <c r="A6" s="52" t="s">
        <v>3620</v>
      </c>
      <c r="J6" s="51"/>
      <c r="K6" s="51"/>
    </row>
    <row r="7" spans="1:11" ht="9.75" customHeight="1" x14ac:dyDescent="0.2">
      <c r="A7" s="52" t="s">
        <v>1963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79" t="s">
        <v>3308</v>
      </c>
      <c r="B9" s="279" t="s">
        <v>3309</v>
      </c>
      <c r="C9" s="277" t="s">
        <v>3310</v>
      </c>
      <c r="D9" s="277" t="s">
        <v>3311</v>
      </c>
      <c r="E9" s="53" t="s">
        <v>3312</v>
      </c>
      <c r="F9" s="277" t="s">
        <v>3314</v>
      </c>
      <c r="G9" s="277" t="s">
        <v>3315</v>
      </c>
      <c r="H9" s="277" t="s">
        <v>3316</v>
      </c>
      <c r="I9" s="279" t="s">
        <v>3317</v>
      </c>
      <c r="J9" s="51"/>
      <c r="K9" s="51"/>
    </row>
    <row r="10" spans="1:11" ht="21.75" thickBot="1" x14ac:dyDescent="0.25">
      <c r="A10" s="280"/>
      <c r="B10" s="280"/>
      <c r="C10" s="278"/>
      <c r="D10" s="278"/>
      <c r="E10" s="54" t="s">
        <v>3313</v>
      </c>
      <c r="F10" s="278"/>
      <c r="G10" s="278"/>
      <c r="H10" s="278"/>
      <c r="I10" s="280"/>
      <c r="J10" s="51"/>
      <c r="K10" s="51"/>
    </row>
    <row r="11" spans="1:11" ht="10.5" customHeight="1" thickTop="1" thickBot="1" x14ac:dyDescent="0.25">
      <c r="A11" s="274" t="s">
        <v>3851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</row>
    <row r="12" spans="1:11" ht="14.25" customHeight="1" thickTop="1" thickBot="1" x14ac:dyDescent="0.25">
      <c r="A12" s="55" t="s">
        <v>2186</v>
      </c>
      <c r="B12" s="55" t="s">
        <v>4529</v>
      </c>
      <c r="C12" s="57">
        <v>-0.37</v>
      </c>
      <c r="D12" s="57">
        <v>-0.36</v>
      </c>
      <c r="E12" s="57">
        <v>-0.36299999999999999</v>
      </c>
      <c r="F12" s="57">
        <v>-0.37</v>
      </c>
      <c r="G12" s="57" t="s">
        <v>2187</v>
      </c>
      <c r="H12" s="58">
        <v>2460000</v>
      </c>
      <c r="I12" s="55" t="s">
        <v>3324</v>
      </c>
      <c r="J12" s="51"/>
      <c r="K12" s="51"/>
    </row>
    <row r="13" spans="1:11" ht="14.25" customHeight="1" thickTop="1" thickBot="1" x14ac:dyDescent="0.25">
      <c r="A13" s="55" t="s">
        <v>2188</v>
      </c>
      <c r="B13" s="55" t="s">
        <v>3698</v>
      </c>
      <c r="C13" s="57">
        <v>-0.29499999999999998</v>
      </c>
      <c r="D13" s="57">
        <v>-0.29499999999999998</v>
      </c>
      <c r="E13" s="57">
        <v>-0.29499999999999998</v>
      </c>
      <c r="F13" s="57">
        <v>-0.29499999999999998</v>
      </c>
      <c r="G13" s="57" t="s">
        <v>2050</v>
      </c>
      <c r="H13" s="58">
        <v>3020000</v>
      </c>
      <c r="I13" s="55" t="s">
        <v>3324</v>
      </c>
      <c r="J13" s="51"/>
      <c r="K13" s="51"/>
    </row>
    <row r="14" spans="1:11" ht="14.25" customHeight="1" thickTop="1" thickBot="1" x14ac:dyDescent="0.25">
      <c r="A14" s="274" t="s">
        <v>2189</v>
      </c>
      <c r="B14" s="275"/>
      <c r="C14" s="275"/>
      <c r="D14" s="275"/>
      <c r="E14" s="275"/>
      <c r="F14" s="275"/>
      <c r="G14" s="275"/>
      <c r="H14" s="275"/>
      <c r="I14" s="276"/>
      <c r="J14" s="51"/>
      <c r="K14" s="51"/>
    </row>
    <row r="15" spans="1:11" ht="14.25" customHeight="1" thickTop="1" thickBot="1" x14ac:dyDescent="0.25">
      <c r="A15" s="55" t="s">
        <v>2190</v>
      </c>
      <c r="B15" s="56">
        <v>37043</v>
      </c>
      <c r="C15" s="57">
        <v>0.17499999999999999</v>
      </c>
      <c r="D15" s="57">
        <v>0.185</v>
      </c>
      <c r="E15" s="57">
        <v>0.18</v>
      </c>
      <c r="F15" s="57">
        <v>0.17499999999999999</v>
      </c>
      <c r="G15" s="57" t="s">
        <v>2044</v>
      </c>
      <c r="H15" s="58">
        <v>750000</v>
      </c>
      <c r="I15" s="55" t="s">
        <v>3324</v>
      </c>
      <c r="J15" s="51"/>
      <c r="K15" s="51"/>
    </row>
    <row r="16" spans="1:11" ht="14.25" customHeight="1" thickTop="1" thickBot="1" x14ac:dyDescent="0.25">
      <c r="A16" s="274" t="s">
        <v>3699</v>
      </c>
      <c r="B16" s="275"/>
      <c r="C16" s="275"/>
      <c r="D16" s="275"/>
      <c r="E16" s="275"/>
      <c r="F16" s="275"/>
      <c r="G16" s="275"/>
      <c r="H16" s="275"/>
      <c r="I16" s="276"/>
      <c r="J16" s="51"/>
      <c r="K16" s="51"/>
    </row>
    <row r="17" spans="1:11" ht="14.25" customHeight="1" thickTop="1" thickBot="1" x14ac:dyDescent="0.25">
      <c r="A17" s="55" t="s">
        <v>3389</v>
      </c>
      <c r="B17" s="56">
        <v>37043</v>
      </c>
      <c r="C17" s="57">
        <v>0.20300000000000001</v>
      </c>
      <c r="D17" s="57">
        <v>0.21</v>
      </c>
      <c r="E17" s="57">
        <v>0.20699999999999999</v>
      </c>
      <c r="F17" s="57">
        <v>0.20300000000000001</v>
      </c>
      <c r="G17" s="57" t="s">
        <v>2191</v>
      </c>
      <c r="H17" s="58">
        <v>600000</v>
      </c>
      <c r="I17" s="55" t="s">
        <v>3324</v>
      </c>
      <c r="J17" s="51"/>
      <c r="K17" s="51"/>
    </row>
    <row r="18" spans="1:11" ht="14.25" customHeight="1" thickTop="1" thickBot="1" x14ac:dyDescent="0.25">
      <c r="A18" s="55" t="s">
        <v>2192</v>
      </c>
      <c r="B18" s="55" t="s">
        <v>4529</v>
      </c>
      <c r="C18" s="57">
        <v>0.19800000000000001</v>
      </c>
      <c r="D18" s="57">
        <v>0.19800000000000001</v>
      </c>
      <c r="E18" s="57">
        <v>0.19800000000000001</v>
      </c>
      <c r="F18" s="57">
        <v>0.19800000000000001</v>
      </c>
      <c r="G18" s="57" t="s">
        <v>2193</v>
      </c>
      <c r="H18" s="58">
        <v>615000</v>
      </c>
      <c r="I18" s="55" t="s">
        <v>3324</v>
      </c>
      <c r="J18" s="51"/>
      <c r="K18" s="51"/>
    </row>
    <row r="19" spans="1:11" ht="14.25" customHeight="1" thickTop="1" thickBot="1" x14ac:dyDescent="0.25">
      <c r="A19" s="55" t="s">
        <v>3852</v>
      </c>
      <c r="B19" s="55" t="s">
        <v>3719</v>
      </c>
      <c r="C19" s="57">
        <v>0.2</v>
      </c>
      <c r="D19" s="57">
        <v>0.2</v>
      </c>
      <c r="E19" s="57">
        <v>0.2</v>
      </c>
      <c r="F19" s="57">
        <v>0.2</v>
      </c>
      <c r="G19" s="57" t="s">
        <v>2191</v>
      </c>
      <c r="H19" s="58">
        <v>765000</v>
      </c>
      <c r="I19" s="55" t="s">
        <v>3324</v>
      </c>
      <c r="J19" s="51"/>
      <c r="K19" s="51"/>
    </row>
    <row r="20" spans="1:11" ht="14.25" customHeight="1" thickTop="1" thickBot="1" x14ac:dyDescent="0.25">
      <c r="A20" s="55" t="s">
        <v>3853</v>
      </c>
      <c r="B20" s="55" t="s">
        <v>3698</v>
      </c>
      <c r="C20" s="57">
        <v>0.26</v>
      </c>
      <c r="D20" s="57">
        <v>0.26</v>
      </c>
      <c r="E20" s="57">
        <v>0.26</v>
      </c>
      <c r="F20" s="57">
        <v>0.26</v>
      </c>
      <c r="G20" s="57" t="s">
        <v>2028</v>
      </c>
      <c r="H20" s="58">
        <v>755000</v>
      </c>
      <c r="I20" s="55" t="s">
        <v>3324</v>
      </c>
      <c r="J20" s="51"/>
      <c r="K20" s="51"/>
    </row>
    <row r="21" spans="1:11" ht="14.25" customHeight="1" thickTop="1" thickBot="1" x14ac:dyDescent="0.25">
      <c r="A21" s="55" t="s">
        <v>2194</v>
      </c>
      <c r="B21" s="56">
        <v>37043</v>
      </c>
      <c r="C21" s="57">
        <v>-1.2999999999999999E-2</v>
      </c>
      <c r="D21" s="57">
        <v>-1.2999999999999999E-2</v>
      </c>
      <c r="E21" s="57">
        <v>-1.2999999999999999E-2</v>
      </c>
      <c r="F21" s="57">
        <v>-1.2999999999999999E-2</v>
      </c>
      <c r="G21" s="57" t="s">
        <v>2195</v>
      </c>
      <c r="H21" s="58">
        <v>1800000</v>
      </c>
      <c r="I21" s="55" t="s">
        <v>3324</v>
      </c>
      <c r="J21" s="51"/>
      <c r="K21" s="51"/>
    </row>
    <row r="22" spans="1:11" ht="14.25" customHeight="1" thickTop="1" thickBot="1" x14ac:dyDescent="0.25">
      <c r="A22" s="55" t="s">
        <v>2196</v>
      </c>
      <c r="B22" s="55" t="s">
        <v>4529</v>
      </c>
      <c r="C22" s="57">
        <v>-1.2999999999999999E-2</v>
      </c>
      <c r="D22" s="57">
        <v>-1.2999999999999999E-2</v>
      </c>
      <c r="E22" s="57">
        <v>-1.2999999999999999E-2</v>
      </c>
      <c r="F22" s="57">
        <v>-1.2999999999999999E-2</v>
      </c>
      <c r="G22" s="57" t="s">
        <v>2197</v>
      </c>
      <c r="H22" s="58">
        <v>2460000</v>
      </c>
      <c r="I22" s="55" t="s">
        <v>3324</v>
      </c>
      <c r="J22" s="51"/>
      <c r="K22" s="51"/>
    </row>
    <row r="23" spans="1:11" ht="14.25" customHeight="1" thickTop="1" thickBot="1" x14ac:dyDescent="0.25">
      <c r="A23" s="55" t="s">
        <v>3854</v>
      </c>
      <c r="B23" s="56">
        <v>37043</v>
      </c>
      <c r="C23" s="57">
        <v>0.24</v>
      </c>
      <c r="D23" s="57">
        <v>0.245</v>
      </c>
      <c r="E23" s="57">
        <v>0.24399999999999999</v>
      </c>
      <c r="F23" s="57">
        <v>0.24</v>
      </c>
      <c r="G23" s="57" t="s">
        <v>2198</v>
      </c>
      <c r="H23" s="58">
        <v>600000</v>
      </c>
      <c r="I23" s="55" t="s">
        <v>3324</v>
      </c>
      <c r="J23" s="51"/>
      <c r="K23" s="51"/>
    </row>
    <row r="24" spans="1:11" ht="14.25" customHeight="1" thickTop="1" thickBot="1" x14ac:dyDescent="0.25">
      <c r="A24" s="55" t="s">
        <v>2199</v>
      </c>
      <c r="B24" s="55" t="s">
        <v>3698</v>
      </c>
      <c r="C24" s="57">
        <v>0.443</v>
      </c>
      <c r="D24" s="57">
        <v>0.443</v>
      </c>
      <c r="E24" s="57">
        <v>0.443</v>
      </c>
      <c r="F24" s="57">
        <v>0.443</v>
      </c>
      <c r="G24" s="57" t="s">
        <v>2200</v>
      </c>
      <c r="H24" s="58">
        <v>755000</v>
      </c>
      <c r="I24" s="55" t="s">
        <v>3324</v>
      </c>
      <c r="J24" s="51"/>
      <c r="K24" s="51"/>
    </row>
    <row r="25" spans="1:11" ht="14.25" customHeight="1" thickTop="1" thickBot="1" x14ac:dyDescent="0.25">
      <c r="A25" s="55" t="s">
        <v>3390</v>
      </c>
      <c r="B25" s="56">
        <v>37043</v>
      </c>
      <c r="C25" s="57">
        <v>-5.0000000000000001E-3</v>
      </c>
      <c r="D25" s="57">
        <v>-3.0000000000000001E-3</v>
      </c>
      <c r="E25" s="57">
        <v>-4.0000000000000001E-3</v>
      </c>
      <c r="F25" s="57">
        <v>-3.0000000000000001E-3</v>
      </c>
      <c r="G25" s="57" t="s">
        <v>2201</v>
      </c>
      <c r="H25" s="58">
        <v>1350000</v>
      </c>
      <c r="I25" s="55" t="s">
        <v>3324</v>
      </c>
      <c r="J25" s="51"/>
      <c r="K25" s="51"/>
    </row>
    <row r="26" spans="1:11" ht="14.25" customHeight="1" thickTop="1" thickBot="1" x14ac:dyDescent="0.25">
      <c r="A26" s="55" t="s">
        <v>2202</v>
      </c>
      <c r="B26" s="55" t="s">
        <v>3698</v>
      </c>
      <c r="C26" s="57">
        <v>0</v>
      </c>
      <c r="D26" s="57">
        <v>0</v>
      </c>
      <c r="E26" s="57">
        <v>0</v>
      </c>
      <c r="F26" s="57">
        <v>0</v>
      </c>
      <c r="G26" s="57" t="s">
        <v>2203</v>
      </c>
      <c r="H26" s="58">
        <v>3020000</v>
      </c>
      <c r="I26" s="55" t="s">
        <v>3324</v>
      </c>
      <c r="J26" s="51"/>
      <c r="K26" s="51"/>
    </row>
    <row r="27" spans="1:11" ht="14.25" customHeight="1" thickTop="1" thickBot="1" x14ac:dyDescent="0.25">
      <c r="A27" s="55" t="s">
        <v>2204</v>
      </c>
      <c r="B27" s="56">
        <v>37043</v>
      </c>
      <c r="C27" s="57">
        <v>0.03</v>
      </c>
      <c r="D27" s="57">
        <v>0.03</v>
      </c>
      <c r="E27" s="57">
        <v>0.03</v>
      </c>
      <c r="F27" s="57">
        <v>0.03</v>
      </c>
      <c r="G27" s="57" t="s">
        <v>2205</v>
      </c>
      <c r="H27" s="58">
        <v>600000</v>
      </c>
      <c r="I27" s="55" t="s">
        <v>3324</v>
      </c>
      <c r="J27" s="51"/>
      <c r="K27" s="51"/>
    </row>
    <row r="28" spans="1:11" ht="14.25" customHeight="1" thickTop="1" thickBot="1" x14ac:dyDescent="0.25">
      <c r="A28" s="55" t="s">
        <v>2206</v>
      </c>
      <c r="B28" s="56">
        <v>37073</v>
      </c>
      <c r="C28" s="57">
        <v>3.5000000000000003E-2</v>
      </c>
      <c r="D28" s="57">
        <v>3.5000000000000003E-2</v>
      </c>
      <c r="E28" s="57">
        <v>3.5000000000000003E-2</v>
      </c>
      <c r="F28" s="57">
        <v>3.5000000000000003E-2</v>
      </c>
      <c r="G28" s="57" t="s">
        <v>2024</v>
      </c>
      <c r="H28" s="58">
        <v>155000</v>
      </c>
      <c r="I28" s="55" t="s">
        <v>3324</v>
      </c>
      <c r="J28" s="51"/>
      <c r="K28" s="51"/>
    </row>
    <row r="29" spans="1:11" ht="14.25" customHeight="1" thickTop="1" thickBot="1" x14ac:dyDescent="0.25">
      <c r="A29" s="55" t="s">
        <v>2207</v>
      </c>
      <c r="B29" s="56">
        <v>37104</v>
      </c>
      <c r="C29" s="57">
        <v>3.7999999999999999E-2</v>
      </c>
      <c r="D29" s="57">
        <v>0.04</v>
      </c>
      <c r="E29" s="57">
        <v>3.7999999999999999E-2</v>
      </c>
      <c r="F29" s="57">
        <v>3.7999999999999999E-2</v>
      </c>
      <c r="G29" s="57" t="s">
        <v>2208</v>
      </c>
      <c r="H29" s="58">
        <v>930000</v>
      </c>
      <c r="I29" s="55" t="s">
        <v>3324</v>
      </c>
      <c r="J29" s="51"/>
      <c r="K29" s="51"/>
    </row>
    <row r="30" spans="1:11" ht="14.25" customHeight="1" thickTop="1" thickBot="1" x14ac:dyDescent="0.25">
      <c r="A30" s="55" t="s">
        <v>2209</v>
      </c>
      <c r="B30" s="56">
        <v>37135</v>
      </c>
      <c r="C30" s="57">
        <v>2.8000000000000001E-2</v>
      </c>
      <c r="D30" s="57">
        <v>2.8000000000000001E-2</v>
      </c>
      <c r="E30" s="57">
        <v>2.8000000000000001E-2</v>
      </c>
      <c r="F30" s="57">
        <v>2.8000000000000001E-2</v>
      </c>
      <c r="G30" s="57" t="s">
        <v>2210</v>
      </c>
      <c r="H30" s="58">
        <v>300000</v>
      </c>
      <c r="I30" s="55" t="s">
        <v>3324</v>
      </c>
      <c r="J30" s="51"/>
      <c r="K30" s="51"/>
    </row>
    <row r="31" spans="1:11" ht="14.25" customHeight="1" thickTop="1" thickBot="1" x14ac:dyDescent="0.25">
      <c r="A31" s="55" t="s">
        <v>2211</v>
      </c>
      <c r="B31" s="56">
        <v>37043</v>
      </c>
      <c r="C31" s="57">
        <v>-0.125</v>
      </c>
      <c r="D31" s="57">
        <v>-0.125</v>
      </c>
      <c r="E31" s="57">
        <v>-0.125</v>
      </c>
      <c r="F31" s="57">
        <v>-0.125</v>
      </c>
      <c r="G31" s="57" t="s">
        <v>2212</v>
      </c>
      <c r="H31" s="58">
        <v>300000</v>
      </c>
      <c r="I31" s="55" t="s">
        <v>3324</v>
      </c>
      <c r="J31" s="51"/>
      <c r="K31" s="51"/>
    </row>
    <row r="32" spans="1:11" ht="14.25" customHeight="1" thickTop="1" thickBot="1" x14ac:dyDescent="0.25">
      <c r="A32" s="55" t="s">
        <v>2213</v>
      </c>
      <c r="B32" s="56">
        <v>37043</v>
      </c>
      <c r="C32" s="57">
        <v>-7.2999999999999995E-2</v>
      </c>
      <c r="D32" s="57">
        <v>-7.2999999999999995E-2</v>
      </c>
      <c r="E32" s="57">
        <v>-7.2999999999999995E-2</v>
      </c>
      <c r="F32" s="57">
        <v>-7.2999999999999995E-2</v>
      </c>
      <c r="G32" s="57" t="s">
        <v>2214</v>
      </c>
      <c r="H32" s="58">
        <v>900000</v>
      </c>
      <c r="I32" s="55" t="s">
        <v>3324</v>
      </c>
      <c r="J32" s="51"/>
      <c r="K32" s="51"/>
    </row>
    <row r="33" spans="1:11" ht="10.5" customHeight="1" thickTop="1" thickBot="1" x14ac:dyDescent="0.25">
      <c r="A33" s="55" t="s">
        <v>2956</v>
      </c>
      <c r="B33" s="55" t="s">
        <v>4529</v>
      </c>
      <c r="C33" s="57">
        <v>-6.5000000000000002E-2</v>
      </c>
      <c r="D33" s="57">
        <v>-6.5000000000000002E-2</v>
      </c>
      <c r="E33" s="57">
        <v>-6.5000000000000002E-2</v>
      </c>
      <c r="F33" s="57">
        <v>-6.5000000000000002E-2</v>
      </c>
      <c r="G33" s="57" t="s">
        <v>2215</v>
      </c>
      <c r="H33" s="58">
        <v>615000</v>
      </c>
      <c r="I33" s="55" t="s">
        <v>3324</v>
      </c>
      <c r="J33" s="51"/>
      <c r="K33" s="51"/>
    </row>
    <row r="34" spans="1:11" ht="14.25" customHeight="1" thickTop="1" thickBot="1" x14ac:dyDescent="0.25">
      <c r="A34" s="55" t="s">
        <v>2957</v>
      </c>
      <c r="B34" s="55" t="s">
        <v>3719</v>
      </c>
      <c r="C34" s="57">
        <v>-7.0000000000000007E-2</v>
      </c>
      <c r="D34" s="57">
        <v>-7.0000000000000007E-2</v>
      </c>
      <c r="E34" s="57">
        <v>-7.0000000000000007E-2</v>
      </c>
      <c r="F34" s="57">
        <v>-7.0000000000000007E-2</v>
      </c>
      <c r="G34" s="57" t="s">
        <v>2216</v>
      </c>
      <c r="H34" s="58">
        <v>765000</v>
      </c>
      <c r="I34" s="55" t="s">
        <v>3324</v>
      </c>
      <c r="J34" s="51"/>
      <c r="K34" s="51"/>
    </row>
    <row r="35" spans="1:11" ht="10.5" customHeight="1" thickTop="1" thickBot="1" x14ac:dyDescent="0.25">
      <c r="A35" s="55" t="s">
        <v>3758</v>
      </c>
      <c r="B35" s="56">
        <v>37043</v>
      </c>
      <c r="C35" s="57">
        <v>-1.29</v>
      </c>
      <c r="D35" s="57">
        <v>-1.2649999999999999</v>
      </c>
      <c r="E35" s="57">
        <v>-1.272</v>
      </c>
      <c r="F35" s="57">
        <v>-1.2649999999999999</v>
      </c>
      <c r="G35" s="57" t="s">
        <v>2217</v>
      </c>
      <c r="H35" s="58">
        <v>1050000</v>
      </c>
      <c r="I35" s="55" t="s">
        <v>3324</v>
      </c>
      <c r="J35" s="51"/>
      <c r="K35" s="51"/>
    </row>
    <row r="36" spans="1:11" ht="14.25" customHeight="1" thickTop="1" thickBot="1" x14ac:dyDescent="0.25">
      <c r="A36" s="55" t="s">
        <v>3759</v>
      </c>
      <c r="B36" s="56">
        <v>37043</v>
      </c>
      <c r="C36" s="57">
        <v>-4.2999999999999997E-2</v>
      </c>
      <c r="D36" s="57">
        <v>-3.3000000000000002E-2</v>
      </c>
      <c r="E36" s="57">
        <v>-3.6999999999999998E-2</v>
      </c>
      <c r="F36" s="57">
        <v>-3.7999999999999999E-2</v>
      </c>
      <c r="G36" s="57" t="s">
        <v>2191</v>
      </c>
      <c r="H36" s="58">
        <v>2100000</v>
      </c>
      <c r="I36" s="55" t="s">
        <v>3324</v>
      </c>
      <c r="J36" s="51"/>
      <c r="K36" s="51"/>
    </row>
    <row r="37" spans="1:11" ht="10.5" customHeight="1" thickTop="1" thickBot="1" x14ac:dyDescent="0.25">
      <c r="A37" s="55" t="s">
        <v>3760</v>
      </c>
      <c r="B37" s="56">
        <v>37043</v>
      </c>
      <c r="C37" s="57">
        <v>-0.748</v>
      </c>
      <c r="D37" s="57">
        <v>-0.71</v>
      </c>
      <c r="E37" s="57">
        <v>-0.72399999999999998</v>
      </c>
      <c r="F37" s="57">
        <v>-0.73499999999999999</v>
      </c>
      <c r="G37" s="57" t="s">
        <v>2063</v>
      </c>
      <c r="H37" s="58">
        <v>1500000</v>
      </c>
      <c r="I37" s="55" t="s">
        <v>3324</v>
      </c>
      <c r="J37" s="51"/>
      <c r="K37" s="51"/>
    </row>
    <row r="38" spans="1:11" ht="14.25" customHeight="1" thickTop="1" thickBot="1" x14ac:dyDescent="0.25">
      <c r="A38" s="55" t="s">
        <v>2218</v>
      </c>
      <c r="B38" s="56">
        <v>37043</v>
      </c>
      <c r="C38" s="57">
        <v>-0.02</v>
      </c>
      <c r="D38" s="57">
        <v>-1.4999999999999999E-2</v>
      </c>
      <c r="E38" s="57">
        <v>-1.7999999999999999E-2</v>
      </c>
      <c r="F38" s="57">
        <v>-0.02</v>
      </c>
      <c r="G38" s="57" t="s">
        <v>2219</v>
      </c>
      <c r="H38" s="58">
        <v>600000</v>
      </c>
      <c r="I38" s="55" t="s">
        <v>3324</v>
      </c>
      <c r="J38" s="51"/>
      <c r="K38" s="51"/>
    </row>
    <row r="39" spans="1:11" ht="14.25" customHeight="1" thickTop="1" thickBot="1" x14ac:dyDescent="0.25">
      <c r="A39" s="55" t="s">
        <v>3855</v>
      </c>
      <c r="B39" s="56">
        <v>37043</v>
      </c>
      <c r="C39" s="57">
        <v>-8.5000000000000006E-2</v>
      </c>
      <c r="D39" s="57">
        <v>-8.5000000000000006E-2</v>
      </c>
      <c r="E39" s="57">
        <v>-8.5000000000000006E-2</v>
      </c>
      <c r="F39" s="57">
        <v>-8.5000000000000006E-2</v>
      </c>
      <c r="G39" s="57" t="s">
        <v>2220</v>
      </c>
      <c r="H39" s="58">
        <v>300000</v>
      </c>
      <c r="I39" s="55" t="s">
        <v>3324</v>
      </c>
      <c r="J39" s="51"/>
      <c r="K39" s="51"/>
    </row>
    <row r="40" spans="1:11" ht="14.25" customHeight="1" thickTop="1" thickBot="1" x14ac:dyDescent="0.25">
      <c r="A40" s="55" t="s">
        <v>2958</v>
      </c>
      <c r="B40" s="56">
        <v>37043</v>
      </c>
      <c r="C40" s="57">
        <v>-7.4999999999999997E-2</v>
      </c>
      <c r="D40" s="57">
        <v>-7.2999999999999995E-2</v>
      </c>
      <c r="E40" s="57">
        <v>-7.3999999999999996E-2</v>
      </c>
      <c r="F40" s="57">
        <v>-7.2999999999999995E-2</v>
      </c>
      <c r="G40" s="57" t="s">
        <v>2221</v>
      </c>
      <c r="H40" s="58">
        <v>900000</v>
      </c>
      <c r="I40" s="55" t="s">
        <v>3324</v>
      </c>
      <c r="J40" s="51"/>
      <c r="K40" s="51"/>
    </row>
    <row r="41" spans="1:11" ht="10.5" customHeight="1" thickTop="1" thickBot="1" x14ac:dyDescent="0.25">
      <c r="A41" s="55" t="s">
        <v>2222</v>
      </c>
      <c r="B41" s="55" t="s">
        <v>3698</v>
      </c>
      <c r="C41" s="57">
        <v>0.97</v>
      </c>
      <c r="D41" s="57">
        <v>0.98499999999999999</v>
      </c>
      <c r="E41" s="57">
        <v>0.97799999999999998</v>
      </c>
      <c r="F41" s="57">
        <v>0.97</v>
      </c>
      <c r="G41" s="57" t="s">
        <v>2223</v>
      </c>
      <c r="H41" s="58">
        <v>2265000</v>
      </c>
      <c r="I41" s="55" t="s">
        <v>3324</v>
      </c>
      <c r="J41" s="51"/>
      <c r="K41" s="51"/>
    </row>
    <row r="42" spans="1:11" ht="14.25" customHeight="1" thickTop="1" thickBot="1" x14ac:dyDescent="0.25">
      <c r="A42" s="55" t="s">
        <v>2224</v>
      </c>
      <c r="B42" s="55" t="s">
        <v>4157</v>
      </c>
      <c r="C42" s="57">
        <v>0.36799999999999999</v>
      </c>
      <c r="D42" s="57">
        <v>0.36799999999999999</v>
      </c>
      <c r="E42" s="57">
        <v>0.36799999999999999</v>
      </c>
      <c r="F42" s="57">
        <v>0.36799999999999999</v>
      </c>
      <c r="G42" s="57" t="s">
        <v>2225</v>
      </c>
      <c r="H42" s="58">
        <v>1070000</v>
      </c>
      <c r="I42" s="55" t="s">
        <v>3324</v>
      </c>
      <c r="J42" s="51"/>
      <c r="K42" s="51"/>
    </row>
    <row r="43" spans="1:11" ht="14.25" thickTop="1" thickBot="1" x14ac:dyDescent="0.25">
      <c r="A43" s="55" t="s">
        <v>2226</v>
      </c>
      <c r="B43" s="56">
        <v>37043</v>
      </c>
      <c r="C43" s="57">
        <v>-0.02</v>
      </c>
      <c r="D43" s="57">
        <v>-0.02</v>
      </c>
      <c r="E43" s="57">
        <v>-0.02</v>
      </c>
      <c r="F43" s="57">
        <v>-0.02</v>
      </c>
      <c r="G43" s="57" t="s">
        <v>2081</v>
      </c>
      <c r="H43" s="58">
        <v>300000</v>
      </c>
      <c r="I43" s="55" t="s">
        <v>3324</v>
      </c>
      <c r="J43" s="51"/>
      <c r="K43" s="51"/>
    </row>
    <row r="44" spans="1:11" ht="22.5" thickTop="1" thickBot="1" x14ac:dyDescent="0.25">
      <c r="A44" s="55" t="s">
        <v>2227</v>
      </c>
      <c r="B44" s="55" t="s">
        <v>3698</v>
      </c>
      <c r="C44" s="57">
        <v>-0.02</v>
      </c>
      <c r="D44" s="57">
        <v>-0.02</v>
      </c>
      <c r="E44" s="57">
        <v>-0.02</v>
      </c>
      <c r="F44" s="57">
        <v>-0.02</v>
      </c>
      <c r="G44" s="57" t="s">
        <v>2228</v>
      </c>
      <c r="H44" s="58">
        <v>1510000</v>
      </c>
      <c r="I44" s="55" t="s">
        <v>3324</v>
      </c>
      <c r="J44" s="51"/>
      <c r="K44" s="51"/>
    </row>
    <row r="45" spans="1:11" ht="22.5" thickTop="1" thickBot="1" x14ac:dyDescent="0.25">
      <c r="A45" s="55" t="s">
        <v>2229</v>
      </c>
      <c r="B45" s="55" t="s">
        <v>3698</v>
      </c>
      <c r="C45" s="57">
        <v>2.3E-2</v>
      </c>
      <c r="D45" s="57">
        <v>2.3E-2</v>
      </c>
      <c r="E45" s="57">
        <v>2.3E-2</v>
      </c>
      <c r="F45" s="57">
        <v>2.3E-2</v>
      </c>
      <c r="G45" s="57" t="s">
        <v>2102</v>
      </c>
      <c r="H45" s="58">
        <v>1510000</v>
      </c>
      <c r="I45" s="55" t="s">
        <v>3324</v>
      </c>
      <c r="J45" s="51"/>
      <c r="K45" s="51"/>
    </row>
    <row r="46" spans="1:11" ht="14.25" thickTop="1" thickBot="1" x14ac:dyDescent="0.25">
      <c r="A46" s="55" t="s">
        <v>2959</v>
      </c>
      <c r="B46" s="56">
        <v>37043</v>
      </c>
      <c r="C46" s="57">
        <v>0.41</v>
      </c>
      <c r="D46" s="57">
        <v>0.41499999999999998</v>
      </c>
      <c r="E46" s="57">
        <v>0.41099999999999998</v>
      </c>
      <c r="F46" s="57">
        <v>0.41</v>
      </c>
      <c r="G46" s="57" t="s">
        <v>2201</v>
      </c>
      <c r="H46" s="58">
        <v>1050000</v>
      </c>
      <c r="I46" s="55" t="s">
        <v>3324</v>
      </c>
      <c r="J46" s="51"/>
      <c r="K46" s="51"/>
    </row>
    <row r="47" spans="1:11" ht="14.25" thickTop="1" thickBot="1" x14ac:dyDescent="0.25">
      <c r="A47" s="55" t="s">
        <v>2230</v>
      </c>
      <c r="B47" s="56">
        <v>37104</v>
      </c>
      <c r="C47" s="57">
        <v>0.52800000000000002</v>
      </c>
      <c r="D47" s="57">
        <v>0.52800000000000002</v>
      </c>
      <c r="E47" s="57">
        <v>0.52800000000000002</v>
      </c>
      <c r="F47" s="57">
        <v>0.52800000000000002</v>
      </c>
      <c r="G47" s="57" t="s">
        <v>2231</v>
      </c>
      <c r="H47" s="58">
        <v>155000</v>
      </c>
      <c r="I47" s="55" t="s">
        <v>3324</v>
      </c>
      <c r="J47" s="51"/>
      <c r="K47" s="51"/>
    </row>
    <row r="48" spans="1:11" ht="22.5" thickTop="1" thickBot="1" x14ac:dyDescent="0.25">
      <c r="A48" s="55" t="s">
        <v>2960</v>
      </c>
      <c r="B48" s="55" t="s">
        <v>3698</v>
      </c>
      <c r="C48" s="57">
        <v>1.51</v>
      </c>
      <c r="D48" s="57">
        <v>1.528</v>
      </c>
      <c r="E48" s="57">
        <v>1.516</v>
      </c>
      <c r="F48" s="57">
        <v>1.51</v>
      </c>
      <c r="G48" s="57" t="s">
        <v>2063</v>
      </c>
      <c r="H48" s="58">
        <v>1132500</v>
      </c>
      <c r="I48" s="55" t="s">
        <v>3324</v>
      </c>
      <c r="J48" s="51"/>
      <c r="K48" s="51"/>
    </row>
    <row r="49" spans="1:11" ht="14.25" thickTop="1" thickBot="1" x14ac:dyDescent="0.25">
      <c r="A49" s="55" t="s">
        <v>3391</v>
      </c>
      <c r="B49" s="56">
        <v>37043</v>
      </c>
      <c r="C49" s="57">
        <v>-4.4999999999999998E-2</v>
      </c>
      <c r="D49" s="57">
        <v>-0.04</v>
      </c>
      <c r="E49" s="57">
        <v>-4.2999999999999997E-2</v>
      </c>
      <c r="F49" s="57">
        <v>-0.04</v>
      </c>
      <c r="G49" s="57" t="s">
        <v>2063</v>
      </c>
      <c r="H49" s="58">
        <v>900000</v>
      </c>
      <c r="I49" s="55" t="s">
        <v>3324</v>
      </c>
      <c r="J49" s="51"/>
      <c r="K49" s="51"/>
    </row>
    <row r="50" spans="1:11" ht="14.25" thickTop="1" thickBot="1" x14ac:dyDescent="0.25">
      <c r="A50" s="55" t="s">
        <v>2232</v>
      </c>
      <c r="B50" s="55" t="s">
        <v>3719</v>
      </c>
      <c r="C50" s="57">
        <v>3.0000000000000001E-3</v>
      </c>
      <c r="D50" s="57">
        <v>5.0000000000000001E-3</v>
      </c>
      <c r="E50" s="57">
        <v>5.0000000000000001E-3</v>
      </c>
      <c r="F50" s="57">
        <v>3.0000000000000001E-3</v>
      </c>
      <c r="G50" s="57" t="s">
        <v>2233</v>
      </c>
      <c r="H50" s="58">
        <v>5355000</v>
      </c>
      <c r="I50" s="55" t="s">
        <v>3324</v>
      </c>
      <c r="J50" s="51"/>
      <c r="K50" s="51"/>
    </row>
    <row r="51" spans="1:11" ht="14.25" thickTop="1" thickBot="1" x14ac:dyDescent="0.25">
      <c r="A51" s="274" t="s">
        <v>3712</v>
      </c>
      <c r="B51" s="275"/>
      <c r="C51" s="275"/>
      <c r="D51" s="275"/>
      <c r="E51" s="275"/>
      <c r="F51" s="275"/>
      <c r="G51" s="275"/>
      <c r="H51" s="275"/>
      <c r="I51" s="276"/>
      <c r="J51" s="51"/>
      <c r="K51" s="51"/>
    </row>
    <row r="52" spans="1:11" ht="22.5" thickTop="1" thickBot="1" x14ac:dyDescent="0.25">
      <c r="A52" s="55" t="s">
        <v>3745</v>
      </c>
      <c r="B52" s="55" t="s">
        <v>3698</v>
      </c>
      <c r="C52" s="57">
        <v>0.17499999999999999</v>
      </c>
      <c r="D52" s="57">
        <v>0.18</v>
      </c>
      <c r="E52" s="57">
        <v>0.17699999999999999</v>
      </c>
      <c r="F52" s="57">
        <v>0.17499999999999999</v>
      </c>
      <c r="G52" s="57" t="s">
        <v>2234</v>
      </c>
      <c r="H52" s="58">
        <v>5285000</v>
      </c>
      <c r="I52" s="55" t="s">
        <v>3324</v>
      </c>
      <c r="J52" s="51"/>
      <c r="K52" s="51"/>
    </row>
    <row r="53" spans="1:11" ht="14.25" thickTop="1" thickBot="1" x14ac:dyDescent="0.25">
      <c r="A53" s="55" t="s">
        <v>4158</v>
      </c>
      <c r="B53" s="56">
        <v>37043</v>
      </c>
      <c r="C53" s="57">
        <v>6.8</v>
      </c>
      <c r="D53" s="57">
        <v>6.9</v>
      </c>
      <c r="E53" s="57">
        <v>6.8250000000000002</v>
      </c>
      <c r="F53" s="57">
        <v>6.8</v>
      </c>
      <c r="G53" s="57" t="s">
        <v>2235</v>
      </c>
      <c r="H53" s="58">
        <v>600000</v>
      </c>
      <c r="I53" s="55" t="s">
        <v>3324</v>
      </c>
      <c r="J53" s="51"/>
      <c r="K53" s="51"/>
    </row>
    <row r="54" spans="1:11" ht="14.25" thickTop="1" thickBot="1" x14ac:dyDescent="0.25">
      <c r="A54" s="55" t="s">
        <v>2756</v>
      </c>
      <c r="B54" s="56">
        <v>37043</v>
      </c>
      <c r="C54" s="57">
        <v>8.25</v>
      </c>
      <c r="D54" s="57">
        <v>8.4499999999999993</v>
      </c>
      <c r="E54" s="57">
        <v>8.35</v>
      </c>
      <c r="F54" s="57">
        <v>8.25</v>
      </c>
      <c r="G54" s="57" t="s">
        <v>2236</v>
      </c>
      <c r="H54" s="58">
        <v>450000</v>
      </c>
      <c r="I54" s="55" t="s">
        <v>3324</v>
      </c>
      <c r="J54" s="51"/>
      <c r="K54" s="51"/>
    </row>
    <row r="55" spans="1:11" ht="14.25" thickTop="1" thickBot="1" x14ac:dyDescent="0.25">
      <c r="A55" s="55" t="s">
        <v>4030</v>
      </c>
      <c r="B55" s="55" t="s">
        <v>3724</v>
      </c>
      <c r="C55" s="57">
        <v>7.75</v>
      </c>
      <c r="D55" s="57">
        <v>7.75</v>
      </c>
      <c r="E55" s="57">
        <v>7.75</v>
      </c>
      <c r="F55" s="57">
        <v>7.75</v>
      </c>
      <c r="G55" s="57" t="s">
        <v>2237</v>
      </c>
      <c r="H55" s="58">
        <v>460000</v>
      </c>
      <c r="I55" s="55" t="s">
        <v>3324</v>
      </c>
      <c r="J55" s="51"/>
      <c r="K55" s="51"/>
    </row>
    <row r="56" spans="1:11" ht="14.25" thickTop="1" thickBot="1" x14ac:dyDescent="0.25">
      <c r="A56" s="274" t="s">
        <v>3700</v>
      </c>
      <c r="B56" s="275"/>
      <c r="C56" s="275"/>
      <c r="D56" s="275"/>
      <c r="E56" s="275"/>
      <c r="F56" s="275"/>
      <c r="G56" s="275"/>
      <c r="H56" s="275"/>
      <c r="I56" s="276"/>
      <c r="J56" s="51"/>
      <c r="K56" s="51"/>
    </row>
    <row r="57" spans="1:11" ht="22.5" thickTop="1" thickBot="1" x14ac:dyDescent="0.25">
      <c r="A57" s="55" t="s">
        <v>3736</v>
      </c>
      <c r="B57" s="55" t="s">
        <v>3733</v>
      </c>
      <c r="C57" s="57">
        <v>3.99</v>
      </c>
      <c r="D57" s="57">
        <v>4.125</v>
      </c>
      <c r="E57" s="57">
        <v>4.0599999999999996</v>
      </c>
      <c r="F57" s="57">
        <v>3.99</v>
      </c>
      <c r="G57" s="57" t="s">
        <v>2238</v>
      </c>
      <c r="H57" s="58">
        <v>622500</v>
      </c>
      <c r="I57" s="55" t="s">
        <v>3324</v>
      </c>
      <c r="J57" s="51"/>
      <c r="K57" s="51"/>
    </row>
    <row r="58" spans="1:11" ht="14.25" thickTop="1" thickBot="1" x14ac:dyDescent="0.25">
      <c r="A58" s="274" t="s">
        <v>2239</v>
      </c>
      <c r="B58" s="275"/>
      <c r="C58" s="275"/>
      <c r="D58" s="275"/>
      <c r="E58" s="275"/>
      <c r="F58" s="275"/>
      <c r="G58" s="275"/>
      <c r="H58" s="275"/>
      <c r="I58" s="276"/>
      <c r="J58" s="51"/>
      <c r="K58" s="51"/>
    </row>
    <row r="59" spans="1:11" ht="14.25" thickTop="1" thickBot="1" x14ac:dyDescent="0.25">
      <c r="A59" s="55" t="s">
        <v>2240</v>
      </c>
      <c r="B59" s="56">
        <v>37043</v>
      </c>
      <c r="C59" s="57">
        <v>3.0000000000000001E-3</v>
      </c>
      <c r="D59" s="57">
        <v>5.0000000000000001E-3</v>
      </c>
      <c r="E59" s="57">
        <v>3.0000000000000001E-3</v>
      </c>
      <c r="F59" s="57">
        <v>5.0000000000000001E-3</v>
      </c>
      <c r="G59" s="57" t="s">
        <v>2241</v>
      </c>
      <c r="H59" s="58">
        <v>900000</v>
      </c>
      <c r="I59" s="55" t="s">
        <v>3324</v>
      </c>
      <c r="J59" s="51"/>
      <c r="K59" s="51"/>
    </row>
    <row r="60" spans="1:11" ht="14.25" thickTop="1" thickBot="1" x14ac:dyDescent="0.25">
      <c r="A60" s="274" t="s">
        <v>2961</v>
      </c>
      <c r="B60" s="275"/>
      <c r="C60" s="275"/>
      <c r="D60" s="275"/>
      <c r="E60" s="275"/>
      <c r="F60" s="275"/>
      <c r="G60" s="275"/>
      <c r="H60" s="275"/>
      <c r="I60" s="276"/>
      <c r="J60" s="51"/>
      <c r="K60" s="51"/>
    </row>
    <row r="61" spans="1:11" ht="14.25" thickTop="1" thickBot="1" x14ac:dyDescent="0.25">
      <c r="A61" s="55" t="s">
        <v>2242</v>
      </c>
      <c r="B61" s="56">
        <v>37043</v>
      </c>
      <c r="C61" s="57">
        <v>-8.0000000000000002E-3</v>
      </c>
      <c r="D61" s="57">
        <v>-8.0000000000000002E-3</v>
      </c>
      <c r="E61" s="57">
        <v>-8.0000000000000002E-3</v>
      </c>
      <c r="F61" s="57">
        <v>-8.0000000000000002E-3</v>
      </c>
      <c r="G61" s="57" t="s">
        <v>2243</v>
      </c>
      <c r="H61" s="58">
        <v>600000</v>
      </c>
      <c r="I61" s="55" t="s">
        <v>3324</v>
      </c>
      <c r="J61" s="51"/>
      <c r="K61" s="51"/>
    </row>
    <row r="62" spans="1:11" ht="14.25" thickTop="1" thickBot="1" x14ac:dyDescent="0.25">
      <c r="A62" s="55" t="s">
        <v>2244</v>
      </c>
      <c r="B62" s="56">
        <v>37043</v>
      </c>
      <c r="C62" s="57">
        <v>-0.03</v>
      </c>
      <c r="D62" s="57">
        <v>-0.03</v>
      </c>
      <c r="E62" s="57">
        <v>-0.03</v>
      </c>
      <c r="F62" s="57">
        <v>-0.03</v>
      </c>
      <c r="G62" s="57" t="s">
        <v>2245</v>
      </c>
      <c r="H62" s="58">
        <v>300000</v>
      </c>
      <c r="I62" s="55" t="s">
        <v>3324</v>
      </c>
      <c r="J62" s="51"/>
      <c r="K62" s="51"/>
    </row>
    <row r="63" spans="1:11" ht="14.25" thickTop="1" thickBot="1" x14ac:dyDescent="0.25">
      <c r="A63" s="274" t="s">
        <v>3701</v>
      </c>
      <c r="B63" s="275"/>
      <c r="C63" s="275"/>
      <c r="D63" s="275"/>
      <c r="E63" s="275"/>
      <c r="F63" s="275"/>
      <c r="G63" s="275"/>
      <c r="H63" s="275"/>
      <c r="I63" s="276"/>
      <c r="J63" s="51"/>
      <c r="K63" s="51"/>
    </row>
    <row r="64" spans="1:11" ht="14.25" thickTop="1" thickBot="1" x14ac:dyDescent="0.25">
      <c r="A64" s="55" t="s">
        <v>3702</v>
      </c>
      <c r="B64" s="56">
        <v>37043</v>
      </c>
      <c r="C64" s="57">
        <v>4</v>
      </c>
      <c r="D64" s="57">
        <v>4.2149999999999999</v>
      </c>
      <c r="E64" s="57">
        <v>4.13</v>
      </c>
      <c r="F64" s="57">
        <v>4</v>
      </c>
      <c r="G64" s="57" t="s">
        <v>2138</v>
      </c>
      <c r="H64" s="58">
        <v>45900000</v>
      </c>
      <c r="I64" s="55" t="s">
        <v>3324</v>
      </c>
      <c r="J64" s="51"/>
      <c r="K64" s="51"/>
    </row>
    <row r="65" spans="1:11" ht="14.25" thickTop="1" thickBot="1" x14ac:dyDescent="0.25">
      <c r="A65" s="55" t="s">
        <v>3768</v>
      </c>
      <c r="B65" s="56">
        <v>37073</v>
      </c>
      <c r="C65" s="57">
        <v>4.0650000000000004</v>
      </c>
      <c r="D65" s="57">
        <v>4.2450000000000001</v>
      </c>
      <c r="E65" s="57">
        <v>4.1310000000000002</v>
      </c>
      <c r="F65" s="57">
        <v>4.0750000000000002</v>
      </c>
      <c r="G65" s="57" t="s">
        <v>2246</v>
      </c>
      <c r="H65" s="58">
        <v>1782500</v>
      </c>
      <c r="I65" s="55" t="s">
        <v>3324</v>
      </c>
      <c r="J65" s="51"/>
      <c r="K65" s="51"/>
    </row>
    <row r="66" spans="1:11" ht="14.25" thickTop="1" thickBot="1" x14ac:dyDescent="0.25">
      <c r="A66" s="55" t="s">
        <v>3856</v>
      </c>
      <c r="B66" s="56">
        <v>37104</v>
      </c>
      <c r="C66" s="57">
        <v>4.1449999999999996</v>
      </c>
      <c r="D66" s="57">
        <v>4.3179999999999996</v>
      </c>
      <c r="E66" s="57">
        <v>4.2030000000000003</v>
      </c>
      <c r="F66" s="57">
        <v>4.1449999999999996</v>
      </c>
      <c r="G66" s="57" t="s">
        <v>2247</v>
      </c>
      <c r="H66" s="58">
        <v>465000</v>
      </c>
      <c r="I66" s="55" t="s">
        <v>3324</v>
      </c>
      <c r="J66" s="51"/>
      <c r="K66" s="51"/>
    </row>
    <row r="67" spans="1:11" ht="14.25" thickTop="1" thickBot="1" x14ac:dyDescent="0.25">
      <c r="A67" s="55" t="s">
        <v>3731</v>
      </c>
      <c r="B67" s="55" t="s">
        <v>3719</v>
      </c>
      <c r="C67" s="57">
        <v>4.1500000000000004</v>
      </c>
      <c r="D67" s="57">
        <v>4.3250000000000002</v>
      </c>
      <c r="E67" s="57">
        <v>4.2619999999999996</v>
      </c>
      <c r="F67" s="57">
        <v>4.1500000000000004</v>
      </c>
      <c r="G67" s="57" t="s">
        <v>2248</v>
      </c>
      <c r="H67" s="58">
        <v>17977500</v>
      </c>
      <c r="I67" s="55" t="s">
        <v>3324</v>
      </c>
      <c r="J67" s="51"/>
      <c r="K67" s="51"/>
    </row>
    <row r="68" spans="1:11" ht="14.25" thickTop="1" thickBot="1" x14ac:dyDescent="0.25">
      <c r="A68" s="55" t="s">
        <v>2249</v>
      </c>
      <c r="B68" s="56">
        <v>37226</v>
      </c>
      <c r="C68" s="57">
        <v>4.6100000000000003</v>
      </c>
      <c r="D68" s="57">
        <v>4.6100000000000003</v>
      </c>
      <c r="E68" s="57">
        <v>4.6100000000000003</v>
      </c>
      <c r="F68" s="57">
        <v>4.6100000000000003</v>
      </c>
      <c r="G68" s="57" t="s">
        <v>2250</v>
      </c>
      <c r="H68" s="58">
        <v>310000</v>
      </c>
      <c r="I68" s="55" t="s">
        <v>3324</v>
      </c>
      <c r="J68" s="51"/>
      <c r="K68" s="51"/>
    </row>
    <row r="69" spans="1:11" ht="22.5" thickTop="1" thickBot="1" x14ac:dyDescent="0.25">
      <c r="A69" s="55" t="s">
        <v>3703</v>
      </c>
      <c r="B69" s="55" t="s">
        <v>3698</v>
      </c>
      <c r="C69" s="57">
        <v>4.5599999999999996</v>
      </c>
      <c r="D69" s="57">
        <v>4.6950000000000003</v>
      </c>
      <c r="E69" s="57">
        <v>4.641</v>
      </c>
      <c r="F69" s="57">
        <v>4.5650000000000004</v>
      </c>
      <c r="G69" s="57" t="s">
        <v>2039</v>
      </c>
      <c r="H69" s="58">
        <v>21140000</v>
      </c>
      <c r="I69" s="55" t="s">
        <v>3324</v>
      </c>
      <c r="J69" s="51"/>
      <c r="K69" s="51"/>
    </row>
    <row r="70" spans="1:11" ht="14.25" thickTop="1" thickBot="1" x14ac:dyDescent="0.25">
      <c r="A70" s="55" t="s">
        <v>3753</v>
      </c>
      <c r="B70" s="55" t="s">
        <v>3746</v>
      </c>
      <c r="C70" s="57">
        <v>4.28</v>
      </c>
      <c r="D70" s="57">
        <v>4.3929999999999998</v>
      </c>
      <c r="E70" s="57">
        <v>4.335</v>
      </c>
      <c r="F70" s="57">
        <v>4.28</v>
      </c>
      <c r="G70" s="57" t="s">
        <v>2251</v>
      </c>
      <c r="H70" s="58">
        <v>47450000</v>
      </c>
      <c r="I70" s="55" t="s">
        <v>3324</v>
      </c>
      <c r="J70" s="51"/>
      <c r="K70" s="51"/>
    </row>
    <row r="71" spans="1:11" ht="14.25" thickTop="1" thickBot="1" x14ac:dyDescent="0.25">
      <c r="A71" s="55" t="s">
        <v>1953</v>
      </c>
      <c r="B71" s="55" t="s">
        <v>3765</v>
      </c>
      <c r="C71" s="57">
        <v>4.18</v>
      </c>
      <c r="D71" s="57">
        <v>4.2149999999999999</v>
      </c>
      <c r="E71" s="57">
        <v>4.1859999999999999</v>
      </c>
      <c r="F71" s="57">
        <v>4.18</v>
      </c>
      <c r="G71" s="57" t="s">
        <v>2013</v>
      </c>
      <c r="H71" s="58">
        <v>14600000</v>
      </c>
      <c r="I71" s="55" t="s">
        <v>3324</v>
      </c>
      <c r="J71" s="51"/>
      <c r="K71" s="51"/>
    </row>
    <row r="72" spans="1:11" ht="14.25" thickTop="1" thickBot="1" x14ac:dyDescent="0.25">
      <c r="A72" s="55"/>
      <c r="B72" s="55"/>
      <c r="C72" s="57"/>
      <c r="D72" s="57"/>
      <c r="E72" s="57"/>
      <c r="F72" s="57"/>
      <c r="G72" s="57"/>
      <c r="H72" s="58"/>
      <c r="I72" s="55"/>
      <c r="J72" s="51"/>
      <c r="K72" s="51"/>
    </row>
    <row r="73" spans="1:11" ht="14.25" thickTop="1" thickBot="1" x14ac:dyDescent="0.25">
      <c r="A73" s="55"/>
      <c r="B73" s="55"/>
      <c r="C73" s="57"/>
      <c r="D73" s="57"/>
      <c r="E73" s="57"/>
      <c r="F73" s="57"/>
      <c r="G73" s="57"/>
      <c r="H73" s="58"/>
      <c r="I73" s="55"/>
      <c r="J73" s="51"/>
      <c r="K73" s="51"/>
    </row>
    <row r="74" spans="1:11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3.5" thickTop="1" x14ac:dyDescent="0.2">
      <c r="J75" s="51"/>
      <c r="K75" s="51"/>
    </row>
    <row r="76" spans="1:11" x14ac:dyDescent="0.2">
      <c r="A76" s="65"/>
      <c r="J76" s="51"/>
      <c r="K76" s="51"/>
    </row>
    <row r="77" spans="1:11" x14ac:dyDescent="0.2">
      <c r="A77" s="65"/>
      <c r="J77" s="51"/>
      <c r="K77" s="51"/>
    </row>
    <row r="78" spans="1:11" x14ac:dyDescent="0.2">
      <c r="A78" s="65"/>
      <c r="J78" s="51"/>
      <c r="K78" s="51"/>
    </row>
    <row r="79" spans="1:11" x14ac:dyDescent="0.2">
      <c r="A79" s="65"/>
      <c r="J79" s="51"/>
      <c r="K79" s="51"/>
    </row>
    <row r="80" spans="1:11" x14ac:dyDescent="0.2">
      <c r="A80" s="273"/>
      <c r="B80" s="273"/>
      <c r="C80" s="273"/>
      <c r="D80" s="273"/>
      <c r="E80" s="273"/>
      <c r="F80" s="273"/>
      <c r="G80" s="273"/>
      <c r="H80" s="273"/>
      <c r="I80" s="273"/>
      <c r="J80" s="51"/>
      <c r="K80" s="51"/>
    </row>
    <row r="81" spans="1:11" x14ac:dyDescent="0.2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">
      <c r="A82" s="273"/>
      <c r="B82" s="273"/>
      <c r="C82" s="273"/>
      <c r="D82" s="273"/>
      <c r="E82" s="273"/>
      <c r="F82" s="273"/>
      <c r="G82" s="273"/>
      <c r="H82" s="273"/>
      <c r="I82" s="273"/>
      <c r="J82" s="51"/>
      <c r="K82" s="51"/>
    </row>
    <row r="83" spans="1:11" x14ac:dyDescent="0.2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60:I60"/>
    <mergeCell ref="A63:I63"/>
    <mergeCell ref="G9:G10"/>
    <mergeCell ref="A9:A10"/>
    <mergeCell ref="B9:B10"/>
    <mergeCell ref="A51:I51"/>
    <mergeCell ref="A56:I56"/>
    <mergeCell ref="A58:I58"/>
    <mergeCell ref="D9:D10"/>
    <mergeCell ref="C9:C10"/>
    <mergeCell ref="A14:I14"/>
    <mergeCell ref="A16:I16"/>
    <mergeCell ref="A82:I82"/>
    <mergeCell ref="A80:I80"/>
    <mergeCell ref="H9:H10"/>
    <mergeCell ref="I9:I10"/>
    <mergeCell ref="F9:F10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"/>
  <sheetViews>
    <sheetView topLeftCell="E12"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3354</v>
      </c>
    </row>
    <row r="2" spans="1:20" ht="15.75" x14ac:dyDescent="0.25">
      <c r="A2" s="47" t="s">
        <v>3655</v>
      </c>
    </row>
    <row r="3" spans="1:20" x14ac:dyDescent="0.2">
      <c r="A3" s="96">
        <f>'E-Mail'!$B$2</f>
        <v>37035</v>
      </c>
    </row>
    <row r="4" spans="1:20" ht="15.75" x14ac:dyDescent="0.25">
      <c r="A4" s="16"/>
    </row>
    <row r="5" spans="1:20" ht="13.5" thickBot="1" x14ac:dyDescent="0.25">
      <c r="A5" s="18" t="s">
        <v>3361</v>
      </c>
      <c r="B5" s="18" t="s">
        <v>3360</v>
      </c>
      <c r="C5" s="18" t="s">
        <v>3316</v>
      </c>
    </row>
    <row r="6" spans="1:20" x14ac:dyDescent="0.2">
      <c r="A6" s="15" t="s">
        <v>3324</v>
      </c>
      <c r="B6" s="19">
        <f>COUNTIF($S$15:$S$4953,A6)</f>
        <v>13</v>
      </c>
      <c r="C6" s="19">
        <f>SUMIF($S$15:$S$4954,A6,$R$15:$R$4954)</f>
        <v>11500000</v>
      </c>
    </row>
    <row r="7" spans="1:20" x14ac:dyDescent="0.2">
      <c r="A7" s="15" t="s">
        <v>3350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3656</v>
      </c>
      <c r="I9" s="108" t="s">
        <v>3657</v>
      </c>
    </row>
    <row r="10" spans="1:20" ht="10.5" customHeight="1" thickTop="1" x14ac:dyDescent="0.2">
      <c r="A10" s="64" t="s">
        <v>3671</v>
      </c>
    </row>
    <row r="11" spans="1:20" ht="10.5" customHeight="1" x14ac:dyDescent="0.2">
      <c r="A11" s="65" t="s">
        <v>3675</v>
      </c>
    </row>
    <row r="12" spans="1:20" x14ac:dyDescent="0.2">
      <c r="A12" s="65" t="s">
        <v>3332</v>
      </c>
    </row>
    <row r="13" spans="1:20" x14ac:dyDescent="0.2">
      <c r="A13" s="65" t="s">
        <v>2252</v>
      </c>
    </row>
    <row r="14" spans="1:20" ht="10.5" customHeight="1" thickBot="1" x14ac:dyDescent="0.25"/>
    <row r="15" spans="1:20" ht="10.5" customHeight="1" thickTop="1" thickBot="1" x14ac:dyDescent="0.25">
      <c r="A15" s="66" t="s">
        <v>3333</v>
      </c>
      <c r="B15" s="66" t="s">
        <v>3334</v>
      </c>
      <c r="C15" s="66" t="s">
        <v>3335</v>
      </c>
      <c r="D15" s="66" t="s">
        <v>3336</v>
      </c>
      <c r="E15" s="66" t="s">
        <v>3337</v>
      </c>
      <c r="F15" s="66" t="s">
        <v>3338</v>
      </c>
      <c r="G15" s="66" t="s">
        <v>3309</v>
      </c>
      <c r="H15" s="66" t="s">
        <v>3656</v>
      </c>
      <c r="I15" s="66" t="s">
        <v>3657</v>
      </c>
      <c r="J15" s="66" t="s">
        <v>3339</v>
      </c>
      <c r="K15" s="66" t="s">
        <v>3340</v>
      </c>
      <c r="L15" s="66" t="s">
        <v>3341</v>
      </c>
      <c r="M15" s="66" t="s">
        <v>3342</v>
      </c>
      <c r="N15" s="66" t="s">
        <v>3343</v>
      </c>
      <c r="O15" s="66" t="s">
        <v>3344</v>
      </c>
      <c r="P15" s="66" t="s">
        <v>3345</v>
      </c>
      <c r="Q15" s="66" t="s">
        <v>3346</v>
      </c>
      <c r="R15" s="66" t="s">
        <v>3347</v>
      </c>
      <c r="S15" s="66" t="s">
        <v>3348</v>
      </c>
      <c r="T15" s="66" t="s">
        <v>3349</v>
      </c>
    </row>
    <row r="16" spans="1:20" ht="24" customHeight="1" thickTop="1" thickBot="1" x14ac:dyDescent="0.25">
      <c r="A16" s="67" t="s">
        <v>3858</v>
      </c>
      <c r="B16" s="69">
        <v>168772571</v>
      </c>
      <c r="C16" s="68"/>
      <c r="D16" s="68" t="s">
        <v>3754</v>
      </c>
      <c r="E16" s="68" t="s">
        <v>3680</v>
      </c>
      <c r="F16" s="68" t="s">
        <v>2253</v>
      </c>
      <c r="G16" s="68" t="s">
        <v>3682</v>
      </c>
      <c r="H16" s="67" t="s">
        <v>3859</v>
      </c>
      <c r="I16" s="67" t="s">
        <v>3859</v>
      </c>
      <c r="J16" s="68"/>
      <c r="K16" s="70"/>
      <c r="L16" s="68"/>
      <c r="M16" s="68" t="s">
        <v>3769</v>
      </c>
      <c r="N16" s="70">
        <v>4.0750000000000002</v>
      </c>
      <c r="O16" s="68" t="s">
        <v>3755</v>
      </c>
      <c r="P16" s="71">
        <v>5000</v>
      </c>
      <c r="Q16" s="68" t="s">
        <v>3756</v>
      </c>
      <c r="R16" s="71">
        <v>5000</v>
      </c>
      <c r="S16" s="68" t="s">
        <v>3324</v>
      </c>
      <c r="T16" s="68" t="s">
        <v>2254</v>
      </c>
    </row>
    <row r="17" spans="1:20" ht="24" thickTop="1" thickBot="1" x14ac:dyDescent="0.25">
      <c r="A17" s="67" t="s">
        <v>3858</v>
      </c>
      <c r="B17" s="69">
        <v>201695465</v>
      </c>
      <c r="C17" s="68"/>
      <c r="D17" s="68" t="s">
        <v>3713</v>
      </c>
      <c r="E17" s="68" t="s">
        <v>3712</v>
      </c>
      <c r="F17" s="68" t="s">
        <v>2255</v>
      </c>
      <c r="G17" s="68" t="s">
        <v>3698</v>
      </c>
      <c r="H17" s="67" t="s">
        <v>2256</v>
      </c>
      <c r="I17" s="67" t="s">
        <v>3392</v>
      </c>
      <c r="J17" s="68"/>
      <c r="K17" s="70"/>
      <c r="L17" s="68"/>
      <c r="M17" s="68" t="s">
        <v>3306</v>
      </c>
      <c r="N17" s="70">
        <v>0.17499999999999999</v>
      </c>
      <c r="O17" s="68" t="s">
        <v>3755</v>
      </c>
      <c r="P17" s="71">
        <v>20000</v>
      </c>
      <c r="Q17" s="68" t="s">
        <v>3756</v>
      </c>
      <c r="R17" s="71">
        <v>3020000</v>
      </c>
      <c r="S17" s="68" t="s">
        <v>3324</v>
      </c>
      <c r="T17" s="68" t="s">
        <v>2757</v>
      </c>
    </row>
    <row r="18" spans="1:20" ht="14.25" thickTop="1" thickBot="1" x14ac:dyDescent="0.25">
      <c r="A18" s="67" t="s">
        <v>3858</v>
      </c>
      <c r="B18" s="69">
        <v>34316778755</v>
      </c>
      <c r="C18" s="68"/>
      <c r="D18" s="68" t="s">
        <v>3713</v>
      </c>
      <c r="E18" s="68" t="s">
        <v>3701</v>
      </c>
      <c r="F18" s="68" t="s">
        <v>3393</v>
      </c>
      <c r="G18" s="68" t="s">
        <v>3746</v>
      </c>
      <c r="H18" s="67" t="s">
        <v>3394</v>
      </c>
      <c r="I18" s="67" t="s">
        <v>2257</v>
      </c>
      <c r="J18" s="68"/>
      <c r="K18" s="70"/>
      <c r="L18" s="68"/>
      <c r="M18" s="68" t="s">
        <v>3769</v>
      </c>
      <c r="N18" s="70">
        <v>4.3250000000000002</v>
      </c>
      <c r="O18" s="68" t="s">
        <v>3755</v>
      </c>
      <c r="P18" s="71">
        <v>2500</v>
      </c>
      <c r="Q18" s="68" t="s">
        <v>3756</v>
      </c>
      <c r="R18" s="71">
        <v>912500</v>
      </c>
      <c r="S18" s="68" t="s">
        <v>3324</v>
      </c>
      <c r="T18" s="68" t="s">
        <v>3395</v>
      </c>
    </row>
    <row r="19" spans="1:20" ht="24" thickTop="1" thickBot="1" x14ac:dyDescent="0.25">
      <c r="A19" s="67" t="s">
        <v>3858</v>
      </c>
      <c r="B19" s="69">
        <v>383626750</v>
      </c>
      <c r="C19" s="68"/>
      <c r="D19" s="68" t="s">
        <v>3713</v>
      </c>
      <c r="E19" s="68" t="s">
        <v>3699</v>
      </c>
      <c r="F19" s="68" t="s">
        <v>2258</v>
      </c>
      <c r="G19" s="68" t="s">
        <v>3698</v>
      </c>
      <c r="H19" s="67" t="s">
        <v>2256</v>
      </c>
      <c r="I19" s="67" t="s">
        <v>3392</v>
      </c>
      <c r="J19" s="68"/>
      <c r="K19" s="70"/>
      <c r="L19" s="68"/>
      <c r="M19" s="68" t="s">
        <v>3770</v>
      </c>
      <c r="N19" s="70">
        <v>1.51</v>
      </c>
      <c r="O19" s="68" t="s">
        <v>3755</v>
      </c>
      <c r="P19" s="71">
        <v>5000</v>
      </c>
      <c r="Q19" s="68" t="s">
        <v>3756</v>
      </c>
      <c r="R19" s="71">
        <v>755000</v>
      </c>
      <c r="S19" s="68" t="s">
        <v>3324</v>
      </c>
      <c r="T19" s="68" t="s">
        <v>2259</v>
      </c>
    </row>
    <row r="20" spans="1:20" ht="24" thickTop="1" thickBot="1" x14ac:dyDescent="0.25">
      <c r="A20" s="67" t="s">
        <v>3858</v>
      </c>
      <c r="B20" s="69">
        <v>354869168</v>
      </c>
      <c r="C20" s="68"/>
      <c r="D20" s="68" t="s">
        <v>3713</v>
      </c>
      <c r="E20" s="68" t="s">
        <v>3701</v>
      </c>
      <c r="F20" s="68" t="s">
        <v>3393</v>
      </c>
      <c r="G20" s="68" t="s">
        <v>3765</v>
      </c>
      <c r="H20" s="67" t="s">
        <v>3396</v>
      </c>
      <c r="I20" s="67" t="s">
        <v>3397</v>
      </c>
      <c r="J20" s="68"/>
      <c r="K20" s="70"/>
      <c r="L20" s="68"/>
      <c r="M20" s="68" t="s">
        <v>2260</v>
      </c>
      <c r="N20" s="70">
        <v>4.18</v>
      </c>
      <c r="O20" s="68" t="s">
        <v>3755</v>
      </c>
      <c r="P20" s="71">
        <v>5000</v>
      </c>
      <c r="Q20" s="68" t="s">
        <v>3756</v>
      </c>
      <c r="R20" s="71">
        <v>1825000</v>
      </c>
      <c r="S20" s="68" t="s">
        <v>3324</v>
      </c>
      <c r="T20" s="68" t="s">
        <v>3395</v>
      </c>
    </row>
    <row r="21" spans="1:20" ht="24" thickTop="1" thickBot="1" x14ac:dyDescent="0.25">
      <c r="A21" s="67" t="s">
        <v>3858</v>
      </c>
      <c r="B21" s="69">
        <v>137299442</v>
      </c>
      <c r="C21" s="68"/>
      <c r="D21" s="68" t="s">
        <v>3713</v>
      </c>
      <c r="E21" s="68" t="s">
        <v>3701</v>
      </c>
      <c r="F21" s="68" t="s">
        <v>3393</v>
      </c>
      <c r="G21" s="68" t="s">
        <v>3746</v>
      </c>
      <c r="H21" s="67" t="s">
        <v>3394</v>
      </c>
      <c r="I21" s="67" t="s">
        <v>2257</v>
      </c>
      <c r="J21" s="68"/>
      <c r="K21" s="70"/>
      <c r="L21" s="68"/>
      <c r="M21" s="68" t="s">
        <v>2261</v>
      </c>
      <c r="N21" s="70">
        <v>4.3</v>
      </c>
      <c r="O21" s="68" t="s">
        <v>3755</v>
      </c>
      <c r="P21" s="71">
        <v>2500</v>
      </c>
      <c r="Q21" s="68" t="s">
        <v>3756</v>
      </c>
      <c r="R21" s="71">
        <v>912500</v>
      </c>
      <c r="S21" s="68" t="s">
        <v>3324</v>
      </c>
      <c r="T21" s="68" t="s">
        <v>3395</v>
      </c>
    </row>
    <row r="22" spans="1:20" ht="24" thickTop="1" thickBot="1" x14ac:dyDescent="0.25">
      <c r="A22" s="67" t="s">
        <v>3858</v>
      </c>
      <c r="B22" s="69">
        <v>140027712</v>
      </c>
      <c r="C22" s="68"/>
      <c r="D22" s="68" t="s">
        <v>3754</v>
      </c>
      <c r="E22" s="68" t="s">
        <v>2148</v>
      </c>
      <c r="F22" s="68" t="s">
        <v>2262</v>
      </c>
      <c r="G22" s="180">
        <v>37043</v>
      </c>
      <c r="H22" s="67" t="s">
        <v>3771</v>
      </c>
      <c r="I22" s="67" t="s">
        <v>3772</v>
      </c>
      <c r="J22" s="68"/>
      <c r="K22" s="70"/>
      <c r="L22" s="68"/>
      <c r="M22" s="68" t="s">
        <v>3769</v>
      </c>
      <c r="N22" s="70">
        <v>5.0000000000000001E-3</v>
      </c>
      <c r="O22" s="68" t="s">
        <v>3755</v>
      </c>
      <c r="P22" s="71">
        <v>20000</v>
      </c>
      <c r="Q22" s="68" t="s">
        <v>3756</v>
      </c>
      <c r="R22" s="71">
        <v>600000</v>
      </c>
      <c r="S22" s="68" t="s">
        <v>3324</v>
      </c>
      <c r="T22" s="68" t="s">
        <v>2757</v>
      </c>
    </row>
    <row r="23" spans="1:20" ht="24" thickTop="1" thickBot="1" x14ac:dyDescent="0.25">
      <c r="A23" s="67" t="s">
        <v>3858</v>
      </c>
      <c r="B23" s="69">
        <v>206402009</v>
      </c>
      <c r="C23" s="68"/>
      <c r="D23" s="68" t="s">
        <v>3754</v>
      </c>
      <c r="E23" s="68" t="s">
        <v>2148</v>
      </c>
      <c r="F23" s="68" t="s">
        <v>2262</v>
      </c>
      <c r="G23" s="180">
        <v>37043</v>
      </c>
      <c r="H23" s="67" t="s">
        <v>3771</v>
      </c>
      <c r="I23" s="67" t="s">
        <v>3772</v>
      </c>
      <c r="J23" s="68"/>
      <c r="K23" s="70"/>
      <c r="L23" s="68"/>
      <c r="M23" s="68" t="s">
        <v>3769</v>
      </c>
      <c r="N23" s="70">
        <v>5.0000000000000001E-3</v>
      </c>
      <c r="O23" s="68" t="s">
        <v>3755</v>
      </c>
      <c r="P23" s="71">
        <v>5000</v>
      </c>
      <c r="Q23" s="68" t="s">
        <v>3756</v>
      </c>
      <c r="R23" s="71">
        <v>150000</v>
      </c>
      <c r="S23" s="68" t="s">
        <v>3324</v>
      </c>
      <c r="T23" s="68" t="s">
        <v>2757</v>
      </c>
    </row>
    <row r="24" spans="1:20" ht="24" thickTop="1" thickBot="1" x14ac:dyDescent="0.25">
      <c r="A24" s="67" t="s">
        <v>3858</v>
      </c>
      <c r="B24" s="69">
        <v>201723783</v>
      </c>
      <c r="C24" s="68"/>
      <c r="D24" s="68" t="s">
        <v>3713</v>
      </c>
      <c r="E24" s="68" t="s">
        <v>2189</v>
      </c>
      <c r="F24" s="68" t="s">
        <v>2262</v>
      </c>
      <c r="G24" s="180">
        <v>37043</v>
      </c>
      <c r="H24" s="67" t="s">
        <v>3771</v>
      </c>
      <c r="I24" s="67" t="s">
        <v>3772</v>
      </c>
      <c r="J24" s="68"/>
      <c r="K24" s="70"/>
      <c r="L24" s="68"/>
      <c r="M24" s="68" t="s">
        <v>3769</v>
      </c>
      <c r="N24" s="70">
        <v>0.17499999999999999</v>
      </c>
      <c r="O24" s="68" t="s">
        <v>3755</v>
      </c>
      <c r="P24" s="71">
        <v>10000</v>
      </c>
      <c r="Q24" s="68" t="s">
        <v>3756</v>
      </c>
      <c r="R24" s="71">
        <v>300000</v>
      </c>
      <c r="S24" s="68" t="s">
        <v>3324</v>
      </c>
      <c r="T24" s="68" t="s">
        <v>2757</v>
      </c>
    </row>
    <row r="25" spans="1:20" ht="24" thickTop="1" thickBot="1" x14ac:dyDescent="0.25">
      <c r="A25" s="67" t="s">
        <v>3858</v>
      </c>
      <c r="B25" s="69">
        <v>451433662</v>
      </c>
      <c r="C25" s="68"/>
      <c r="D25" s="68" t="s">
        <v>3713</v>
      </c>
      <c r="E25" s="68" t="s">
        <v>3699</v>
      </c>
      <c r="F25" s="68" t="s">
        <v>2263</v>
      </c>
      <c r="G25" s="68" t="s">
        <v>3698</v>
      </c>
      <c r="H25" s="67" t="s">
        <v>2256</v>
      </c>
      <c r="I25" s="67" t="s">
        <v>3392</v>
      </c>
      <c r="J25" s="68"/>
      <c r="K25" s="70"/>
      <c r="L25" s="68"/>
      <c r="M25" s="68" t="s">
        <v>3770</v>
      </c>
      <c r="N25" s="70">
        <v>0.4425</v>
      </c>
      <c r="O25" s="68" t="s">
        <v>3755</v>
      </c>
      <c r="P25" s="71">
        <v>5000</v>
      </c>
      <c r="Q25" s="68" t="s">
        <v>3756</v>
      </c>
      <c r="R25" s="71">
        <v>755000</v>
      </c>
      <c r="S25" s="68" t="s">
        <v>3324</v>
      </c>
      <c r="T25" s="68" t="s">
        <v>2259</v>
      </c>
    </row>
    <row r="26" spans="1:20" ht="24" thickTop="1" thickBot="1" x14ac:dyDescent="0.25">
      <c r="A26" s="67" t="s">
        <v>3858</v>
      </c>
      <c r="B26" s="69">
        <v>536841796</v>
      </c>
      <c r="C26" s="68"/>
      <c r="D26" s="68" t="s">
        <v>3713</v>
      </c>
      <c r="E26" s="68" t="s">
        <v>3699</v>
      </c>
      <c r="F26" s="68" t="s">
        <v>3857</v>
      </c>
      <c r="G26" s="68" t="s">
        <v>3698</v>
      </c>
      <c r="H26" s="67" t="s">
        <v>2256</v>
      </c>
      <c r="I26" s="67" t="s">
        <v>3392</v>
      </c>
      <c r="J26" s="68"/>
      <c r="K26" s="70"/>
      <c r="L26" s="68"/>
      <c r="M26" s="68" t="s">
        <v>3770</v>
      </c>
      <c r="N26" s="70">
        <v>0.98499999999999999</v>
      </c>
      <c r="O26" s="68" t="s">
        <v>3755</v>
      </c>
      <c r="P26" s="71">
        <v>5000</v>
      </c>
      <c r="Q26" s="68" t="s">
        <v>3756</v>
      </c>
      <c r="R26" s="71">
        <v>755000</v>
      </c>
      <c r="S26" s="68" t="s">
        <v>3324</v>
      </c>
      <c r="T26" s="68" t="s">
        <v>2259</v>
      </c>
    </row>
    <row r="27" spans="1:20" ht="24" thickTop="1" thickBot="1" x14ac:dyDescent="0.25">
      <c r="A27" s="67" t="s">
        <v>3858</v>
      </c>
      <c r="B27" s="69">
        <v>134504470</v>
      </c>
      <c r="C27" s="68"/>
      <c r="D27" s="68" t="s">
        <v>3713</v>
      </c>
      <c r="E27" s="68" t="s">
        <v>3699</v>
      </c>
      <c r="F27" s="68" t="s">
        <v>3857</v>
      </c>
      <c r="G27" s="68" t="s">
        <v>3698</v>
      </c>
      <c r="H27" s="67" t="s">
        <v>2256</v>
      </c>
      <c r="I27" s="67" t="s">
        <v>3392</v>
      </c>
      <c r="J27" s="68"/>
      <c r="K27" s="70"/>
      <c r="L27" s="68"/>
      <c r="M27" s="68" t="s">
        <v>2264</v>
      </c>
      <c r="N27" s="70">
        <v>0.98</v>
      </c>
      <c r="O27" s="68" t="s">
        <v>3755</v>
      </c>
      <c r="P27" s="71">
        <v>5000</v>
      </c>
      <c r="Q27" s="68" t="s">
        <v>3756</v>
      </c>
      <c r="R27" s="71">
        <v>755000</v>
      </c>
      <c r="S27" s="68" t="s">
        <v>3324</v>
      </c>
      <c r="T27" s="68" t="s">
        <v>2259</v>
      </c>
    </row>
    <row r="28" spans="1:20" ht="24" thickTop="1" thickBot="1" x14ac:dyDescent="0.25">
      <c r="A28" s="67" t="s">
        <v>3858</v>
      </c>
      <c r="B28" s="69">
        <v>117071951</v>
      </c>
      <c r="C28" s="68"/>
      <c r="D28" s="68" t="s">
        <v>3713</v>
      </c>
      <c r="E28" s="68" t="s">
        <v>3699</v>
      </c>
      <c r="F28" s="68" t="s">
        <v>3857</v>
      </c>
      <c r="G28" s="68" t="s">
        <v>3698</v>
      </c>
      <c r="H28" s="67" t="s">
        <v>2256</v>
      </c>
      <c r="I28" s="67" t="s">
        <v>3392</v>
      </c>
      <c r="J28" s="68"/>
      <c r="K28" s="70"/>
      <c r="L28" s="68"/>
      <c r="M28" s="68" t="s">
        <v>2264</v>
      </c>
      <c r="N28" s="70">
        <v>0.97</v>
      </c>
      <c r="O28" s="68" t="s">
        <v>3755</v>
      </c>
      <c r="P28" s="71">
        <v>5000</v>
      </c>
      <c r="Q28" s="68" t="s">
        <v>3756</v>
      </c>
      <c r="R28" s="71">
        <v>755000</v>
      </c>
      <c r="S28" s="68" t="s">
        <v>3324</v>
      </c>
      <c r="T28" s="68" t="s">
        <v>2259</v>
      </c>
    </row>
    <row r="29" spans="1:20" ht="13.5" thickTop="1" x14ac:dyDescent="0.2">
      <c r="A29" s="282" t="s">
        <v>2265</v>
      </c>
      <c r="B29" s="283"/>
      <c r="C29" s="283"/>
      <c r="D29" s="283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4"/>
    </row>
    <row r="30" spans="1:20" x14ac:dyDescent="0.2">
      <c r="A30" s="255"/>
      <c r="B30" s="256"/>
      <c r="C30" s="257"/>
      <c r="D30" s="257"/>
      <c r="E30" s="257"/>
      <c r="F30" s="257"/>
      <c r="G30" s="258"/>
      <c r="H30" s="255"/>
      <c r="I30" s="255"/>
      <c r="J30" s="257"/>
      <c r="K30" s="259"/>
      <c r="L30" s="257"/>
      <c r="M30" s="257"/>
      <c r="N30" s="259"/>
      <c r="O30" s="257"/>
      <c r="P30" s="260"/>
      <c r="Q30" s="257"/>
      <c r="R30" s="260"/>
      <c r="S30" s="257"/>
      <c r="T30" s="257"/>
    </row>
    <row r="31" spans="1:20" x14ac:dyDescent="0.2">
      <c r="A31" s="255"/>
      <c r="B31" s="256"/>
      <c r="C31" s="257"/>
      <c r="D31" s="257"/>
      <c r="E31" s="257"/>
      <c r="F31" s="257"/>
      <c r="G31" s="257"/>
      <c r="H31" s="255"/>
      <c r="I31" s="255"/>
      <c r="J31" s="257"/>
      <c r="K31" s="259"/>
      <c r="L31" s="257"/>
      <c r="M31" s="257"/>
      <c r="N31" s="259"/>
      <c r="O31" s="257"/>
      <c r="P31" s="260"/>
      <c r="Q31" s="257"/>
      <c r="R31" s="260"/>
      <c r="S31" s="257"/>
      <c r="T31" s="257"/>
    </row>
    <row r="32" spans="1:20" x14ac:dyDescent="0.2">
      <c r="A32" s="255"/>
      <c r="B32" s="256"/>
      <c r="C32" s="257"/>
      <c r="D32" s="257"/>
      <c r="E32" s="257"/>
      <c r="F32" s="257"/>
      <c r="G32" s="257"/>
      <c r="H32" s="255"/>
      <c r="I32" s="255"/>
      <c r="J32" s="257"/>
      <c r="K32" s="259"/>
      <c r="L32" s="257"/>
      <c r="M32" s="257"/>
      <c r="N32" s="259"/>
      <c r="O32" s="257"/>
      <c r="P32" s="260"/>
      <c r="Q32" s="257"/>
      <c r="R32" s="260"/>
      <c r="S32" s="257"/>
      <c r="T32" s="257"/>
    </row>
    <row r="33" spans="1:20" x14ac:dyDescent="0.2">
      <c r="A33" s="255"/>
      <c r="B33" s="256"/>
      <c r="C33" s="257"/>
      <c r="D33" s="257"/>
      <c r="E33" s="257"/>
      <c r="F33" s="257"/>
      <c r="G33" s="258"/>
      <c r="H33" s="255"/>
      <c r="I33" s="255"/>
      <c r="J33" s="257"/>
      <c r="K33" s="259"/>
      <c r="L33" s="257"/>
      <c r="M33" s="257"/>
      <c r="N33" s="259"/>
      <c r="O33" s="257"/>
      <c r="P33" s="260"/>
      <c r="Q33" s="257"/>
      <c r="R33" s="260"/>
      <c r="S33" s="257"/>
      <c r="T33" s="257"/>
    </row>
    <row r="34" spans="1:20" x14ac:dyDescent="0.2">
      <c r="A34" s="281"/>
      <c r="B34" s="281"/>
      <c r="C34" s="281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1"/>
      <c r="T34" s="281"/>
    </row>
  </sheetData>
  <mergeCells count="2">
    <mergeCell ref="A34:T34"/>
    <mergeCell ref="A29:T29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68772571&amp;dt=May-24-01"/>
    <hyperlink ref="B17" r:id="rId2" display="https://www.intcx.com/ReportServlet/any.class?operation=confirm&amp;dealID=201695465&amp;dt=May-23-01"/>
    <hyperlink ref="B18" r:id="rId3" display="https://www.intcx.com/ReportServlet/any.class?operation=confirm&amp;dealID=34316778755&amp;dt=May-24-01"/>
    <hyperlink ref="B19" r:id="rId4" display="https://www.intcx.com/ReportServlet/any.class?operation=confirm&amp;dealID=383626750&amp;dt=May-24-01"/>
    <hyperlink ref="B20" r:id="rId5" display="https://www.intcx.com/ReportServlet/any.class?operation=confirm&amp;dealID=354869168&amp;dt=May-24-01"/>
    <hyperlink ref="B21" r:id="rId6" display="https://www.intcx.com/ReportServlet/any.class?operation=confirm&amp;dealID=137299442&amp;dt=May-24-01"/>
    <hyperlink ref="B22" r:id="rId7" display="https://www.intcx.com/ReportServlet/any.class?operation=confirm&amp;dealID=140027712&amp;dt=May-24-01"/>
    <hyperlink ref="B23" r:id="rId8" display="https://www.intcx.com/ReportServlet/any.class?operation=confirm&amp;dealID=206402009&amp;dt=May-24-01"/>
    <hyperlink ref="B24" r:id="rId9" display="https://www.intcx.com/ReportServlet/any.class?operation=confirm&amp;dealID=201723783&amp;dt=May-23-01"/>
    <hyperlink ref="B25" r:id="rId10" display="https://www.intcx.com/ReportServlet/any.class?operation=confirm&amp;dealID=451433662&amp;dt=May-24-01"/>
    <hyperlink ref="B26" r:id="rId11" display="https://www.intcx.com/ReportServlet/any.class?operation=confirm&amp;dealID=536841796&amp;dt=May-22-01"/>
    <hyperlink ref="B27" r:id="rId12" display="https://www.intcx.com/ReportServlet/any.class?operation=confirm&amp;dealID=134504470&amp;dt=May-24-01"/>
    <hyperlink ref="B28" r:id="rId13" display="https://www.intcx.com/ReportServlet/any.class?operation=confirm&amp;dealID=117071951&amp;dt=May-24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topLeftCell="K1"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3357</v>
      </c>
    </row>
    <row r="2" spans="1:26" ht="15.75" x14ac:dyDescent="0.25">
      <c r="A2" s="47" t="s">
        <v>3655</v>
      </c>
    </row>
    <row r="3" spans="1:26" x14ac:dyDescent="0.2">
      <c r="A3" s="96">
        <f>'E-Mail'!$B$2</f>
        <v>37035</v>
      </c>
    </row>
    <row r="5" spans="1:26" ht="13.5" thickBot="1" x14ac:dyDescent="0.25">
      <c r="A5" s="18" t="s">
        <v>3361</v>
      </c>
      <c r="B5" s="18" t="s">
        <v>3360</v>
      </c>
      <c r="C5" s="18" t="s">
        <v>3316</v>
      </c>
    </row>
    <row r="6" spans="1:26" x14ac:dyDescent="0.2">
      <c r="A6" s="15" t="s">
        <v>3321</v>
      </c>
      <c r="B6" s="19">
        <f>COUNTIF($S$15:$S$4925,A6)</f>
        <v>5</v>
      </c>
      <c r="C6" s="19">
        <f>SUMIF($S$15:$S$4926,A6,$R$15:$R$4926)</f>
        <v>214800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3656</v>
      </c>
      <c r="I9" s="108" t="s">
        <v>3657</v>
      </c>
    </row>
    <row r="10" spans="1:26" ht="12.75" customHeight="1" thickTop="1" x14ac:dyDescent="0.2">
      <c r="A10" s="64" t="s">
        <v>3666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3675</v>
      </c>
      <c r="U11" s="51"/>
      <c r="V11" s="51"/>
      <c r="W11" s="51"/>
      <c r="X11" s="51"/>
      <c r="Y11" s="51"/>
      <c r="Z11" s="51"/>
    </row>
    <row r="12" spans="1:26" x14ac:dyDescent="0.2">
      <c r="A12" s="65" t="s">
        <v>3332</v>
      </c>
      <c r="U12" s="51"/>
      <c r="V12" s="51"/>
      <c r="W12" s="51"/>
      <c r="X12" s="51"/>
      <c r="Y12" s="51"/>
      <c r="Z12" s="51"/>
    </row>
    <row r="13" spans="1:26" x14ac:dyDescent="0.2">
      <c r="A13" s="65" t="s">
        <v>2252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3333</v>
      </c>
      <c r="B15" s="66" t="s">
        <v>3334</v>
      </c>
      <c r="C15" s="66" t="s">
        <v>3335</v>
      </c>
      <c r="D15" s="66" t="s">
        <v>3336</v>
      </c>
      <c r="E15" s="66" t="s">
        <v>3337</v>
      </c>
      <c r="F15" s="66" t="s">
        <v>3338</v>
      </c>
      <c r="G15" s="66" t="s">
        <v>3309</v>
      </c>
      <c r="H15" s="66" t="s">
        <v>3656</v>
      </c>
      <c r="I15" s="66" t="s">
        <v>3657</v>
      </c>
      <c r="J15" s="66" t="s">
        <v>3339</v>
      </c>
      <c r="K15" s="66" t="s">
        <v>3340</v>
      </c>
      <c r="L15" s="66" t="s">
        <v>3341</v>
      </c>
      <c r="M15" s="66" t="s">
        <v>3342</v>
      </c>
      <c r="N15" s="66" t="s">
        <v>3343</v>
      </c>
      <c r="O15" s="66" t="s">
        <v>3344</v>
      </c>
      <c r="P15" s="66" t="s">
        <v>3345</v>
      </c>
      <c r="Q15" s="66" t="s">
        <v>3346</v>
      </c>
      <c r="R15" s="66" t="s">
        <v>3347</v>
      </c>
      <c r="S15" s="66" t="s">
        <v>3348</v>
      </c>
      <c r="T15" s="66" t="s">
        <v>3349</v>
      </c>
      <c r="U15" s="51"/>
      <c r="V15" s="51"/>
      <c r="W15" s="51"/>
      <c r="X15" s="51"/>
      <c r="Y15" s="51"/>
      <c r="Z15" s="51"/>
    </row>
    <row r="16" spans="1:26" ht="24" thickTop="1" thickBot="1" x14ac:dyDescent="0.25">
      <c r="A16" s="67" t="s">
        <v>3858</v>
      </c>
      <c r="B16" s="69">
        <v>201382763</v>
      </c>
      <c r="C16" s="68"/>
      <c r="D16" s="68" t="s">
        <v>3713</v>
      </c>
      <c r="E16" s="68" t="s">
        <v>3747</v>
      </c>
      <c r="F16" s="68" t="s">
        <v>3860</v>
      </c>
      <c r="G16" s="68" t="s">
        <v>3834</v>
      </c>
      <c r="H16" s="67" t="s">
        <v>2266</v>
      </c>
      <c r="I16" s="67" t="s">
        <v>2267</v>
      </c>
      <c r="J16" s="68"/>
      <c r="K16" s="70"/>
      <c r="L16" s="68"/>
      <c r="M16" s="68" t="s">
        <v>3770</v>
      </c>
      <c r="N16" s="70">
        <v>180</v>
      </c>
      <c r="O16" s="68" t="s">
        <v>3355</v>
      </c>
      <c r="P16" s="70">
        <v>25</v>
      </c>
      <c r="Q16" s="68" t="s">
        <v>3356</v>
      </c>
      <c r="R16" s="71">
        <v>1200</v>
      </c>
      <c r="S16" s="68" t="s">
        <v>3321</v>
      </c>
      <c r="T16" s="68" t="s">
        <v>3861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3858</v>
      </c>
      <c r="B17" s="69">
        <v>153563060</v>
      </c>
      <c r="C17" s="68"/>
      <c r="D17" s="68" t="s">
        <v>3713</v>
      </c>
      <c r="E17" s="68" t="s">
        <v>3318</v>
      </c>
      <c r="F17" s="68" t="s">
        <v>2268</v>
      </c>
      <c r="G17" s="68" t="s">
        <v>3320</v>
      </c>
      <c r="H17" s="67" t="s">
        <v>3859</v>
      </c>
      <c r="I17" s="67" t="s">
        <v>3859</v>
      </c>
      <c r="J17" s="68"/>
      <c r="K17" s="70"/>
      <c r="L17" s="68"/>
      <c r="M17" s="68" t="s">
        <v>3306</v>
      </c>
      <c r="N17" s="70">
        <v>18</v>
      </c>
      <c r="O17" s="68" t="s">
        <v>3355</v>
      </c>
      <c r="P17" s="70">
        <v>50</v>
      </c>
      <c r="Q17" s="68" t="s">
        <v>3356</v>
      </c>
      <c r="R17" s="70">
        <v>800</v>
      </c>
      <c r="S17" s="68" t="s">
        <v>3321</v>
      </c>
      <c r="T17" s="68" t="s">
        <v>2269</v>
      </c>
      <c r="U17" s="7"/>
      <c r="V17" s="51"/>
      <c r="W17" s="51"/>
      <c r="X17" s="51"/>
      <c r="Y17" s="51"/>
      <c r="Z17" s="51"/>
    </row>
    <row r="18" spans="1:26" ht="24" thickTop="1" thickBot="1" x14ac:dyDescent="0.25">
      <c r="A18" s="67" t="s">
        <v>3858</v>
      </c>
      <c r="B18" s="69">
        <v>205790257</v>
      </c>
      <c r="C18" s="68"/>
      <c r="D18" s="68" t="s">
        <v>3754</v>
      </c>
      <c r="E18" s="68" t="s">
        <v>3747</v>
      </c>
      <c r="F18" s="68" t="s">
        <v>2270</v>
      </c>
      <c r="G18" s="68" t="s">
        <v>3834</v>
      </c>
      <c r="H18" s="67" t="s">
        <v>2266</v>
      </c>
      <c r="I18" s="67" t="s">
        <v>2267</v>
      </c>
      <c r="J18" s="68"/>
      <c r="K18" s="70"/>
      <c r="L18" s="68"/>
      <c r="M18" s="68" t="s">
        <v>3306</v>
      </c>
      <c r="N18" s="70">
        <v>79</v>
      </c>
      <c r="O18" s="68" t="s">
        <v>3355</v>
      </c>
      <c r="P18" s="70">
        <v>25</v>
      </c>
      <c r="Q18" s="68" t="s">
        <v>3356</v>
      </c>
      <c r="R18" s="71">
        <v>1200</v>
      </c>
      <c r="S18" s="68" t="s">
        <v>3321</v>
      </c>
      <c r="T18" s="68" t="s">
        <v>3861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3858</v>
      </c>
      <c r="B19" s="69">
        <v>181959941</v>
      </c>
      <c r="C19" s="68"/>
      <c r="D19" s="68" t="s">
        <v>3713</v>
      </c>
      <c r="E19" s="68" t="s">
        <v>3747</v>
      </c>
      <c r="F19" s="68" t="s">
        <v>2270</v>
      </c>
      <c r="G19" s="180">
        <v>37043</v>
      </c>
      <c r="H19" s="67" t="s">
        <v>3771</v>
      </c>
      <c r="I19" s="67" t="s">
        <v>3772</v>
      </c>
      <c r="J19" s="68"/>
      <c r="K19" s="70"/>
      <c r="L19" s="68"/>
      <c r="M19" s="68" t="s">
        <v>3306</v>
      </c>
      <c r="N19" s="70">
        <v>105</v>
      </c>
      <c r="O19" s="68" t="s">
        <v>3355</v>
      </c>
      <c r="P19" s="70">
        <v>25</v>
      </c>
      <c r="Q19" s="68" t="s">
        <v>3356</v>
      </c>
      <c r="R19" s="71">
        <v>7600</v>
      </c>
      <c r="S19" s="68" t="s">
        <v>3321</v>
      </c>
      <c r="T19" s="68" t="s">
        <v>3206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3858</v>
      </c>
      <c r="B20" s="69">
        <v>919819041</v>
      </c>
      <c r="C20" s="68"/>
      <c r="D20" s="68" t="s">
        <v>3713</v>
      </c>
      <c r="E20" s="68" t="s">
        <v>3318</v>
      </c>
      <c r="F20" s="68" t="s">
        <v>3862</v>
      </c>
      <c r="G20" s="68" t="s">
        <v>3746</v>
      </c>
      <c r="H20" s="67" t="s">
        <v>3394</v>
      </c>
      <c r="I20" s="67" t="s">
        <v>2257</v>
      </c>
      <c r="J20" s="68"/>
      <c r="K20" s="70"/>
      <c r="L20" s="68"/>
      <c r="M20" s="68" t="s">
        <v>3306</v>
      </c>
      <c r="N20" s="70">
        <v>42</v>
      </c>
      <c r="O20" s="68" t="s">
        <v>3355</v>
      </c>
      <c r="P20" s="70">
        <v>50</v>
      </c>
      <c r="Q20" s="68" t="s">
        <v>3356</v>
      </c>
      <c r="R20" s="71">
        <v>204000</v>
      </c>
      <c r="S20" s="68" t="s">
        <v>3321</v>
      </c>
      <c r="T20" s="68" t="s">
        <v>1955</v>
      </c>
      <c r="U20" s="51"/>
      <c r="V20" s="51"/>
      <c r="W20" s="51"/>
      <c r="X20" s="51"/>
      <c r="Y20" s="51"/>
      <c r="Z20" s="51"/>
    </row>
    <row r="21" spans="1:26" ht="13.5" thickTop="1" x14ac:dyDescent="0.2">
      <c r="A21" s="282" t="s">
        <v>2265</v>
      </c>
      <c r="B21" s="283"/>
      <c r="C21" s="283"/>
      <c r="D21" s="283"/>
      <c r="E21" s="283"/>
      <c r="F21" s="283"/>
      <c r="G21" s="283"/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4"/>
      <c r="U21" s="51"/>
      <c r="V21" s="51"/>
      <c r="W21" s="51"/>
      <c r="X21" s="51"/>
      <c r="Y21" s="51"/>
      <c r="Z21" s="51"/>
    </row>
    <row r="22" spans="1:26" x14ac:dyDescent="0.2">
      <c r="A22" s="255"/>
      <c r="B22" s="256"/>
      <c r="C22" s="257"/>
      <c r="D22" s="257"/>
      <c r="E22" s="257"/>
      <c r="F22" s="257"/>
      <c r="G22" s="258"/>
      <c r="H22" s="255"/>
      <c r="I22" s="255"/>
      <c r="J22" s="257"/>
      <c r="K22" s="259"/>
      <c r="L22" s="257"/>
      <c r="M22" s="257"/>
      <c r="N22" s="259"/>
      <c r="O22" s="257"/>
      <c r="P22" s="259"/>
      <c r="Q22" s="257"/>
      <c r="R22" s="260"/>
      <c r="S22" s="257"/>
      <c r="T22" s="257"/>
    </row>
    <row r="23" spans="1:26" x14ac:dyDescent="0.2">
      <c r="A23" s="255"/>
      <c r="B23" s="256"/>
      <c r="C23" s="257"/>
      <c r="D23" s="257"/>
      <c r="E23" s="257"/>
      <c r="F23" s="257"/>
      <c r="G23" s="257"/>
      <c r="H23" s="255"/>
      <c r="I23" s="255"/>
      <c r="J23" s="257"/>
      <c r="K23" s="259"/>
      <c r="L23" s="257"/>
      <c r="M23" s="257"/>
      <c r="N23" s="259"/>
      <c r="O23" s="257"/>
      <c r="P23" s="259"/>
      <c r="Q23" s="257"/>
      <c r="R23" s="260"/>
      <c r="S23" s="257"/>
      <c r="T23" s="257"/>
    </row>
    <row r="24" spans="1:26" ht="15" customHeight="1" x14ac:dyDescent="0.2">
      <c r="A24" s="255"/>
      <c r="B24" s="256"/>
      <c r="C24" s="257"/>
      <c r="D24" s="257"/>
      <c r="E24" s="257"/>
      <c r="F24" s="257"/>
      <c r="G24" s="258"/>
      <c r="H24" s="255"/>
      <c r="I24" s="255"/>
      <c r="J24" s="257"/>
      <c r="K24" s="259"/>
      <c r="L24" s="257"/>
      <c r="M24" s="257"/>
      <c r="N24" s="259"/>
      <c r="O24" s="257"/>
      <c r="P24" s="259"/>
      <c r="Q24" s="257"/>
      <c r="R24" s="260"/>
      <c r="S24" s="257"/>
      <c r="T24" s="257"/>
    </row>
    <row r="25" spans="1:26" x14ac:dyDescent="0.2">
      <c r="A25" s="255"/>
      <c r="B25" s="256"/>
      <c r="C25" s="257"/>
      <c r="D25" s="257"/>
      <c r="E25" s="257"/>
      <c r="F25" s="257"/>
      <c r="G25" s="257"/>
      <c r="H25" s="255"/>
      <c r="I25" s="255"/>
      <c r="J25" s="257"/>
      <c r="K25" s="259"/>
      <c r="L25" s="257"/>
      <c r="M25" s="257"/>
      <c r="N25" s="259"/>
      <c r="O25" s="257"/>
      <c r="P25" s="259"/>
      <c r="Q25" s="257"/>
      <c r="R25" s="260"/>
      <c r="S25" s="257"/>
      <c r="T25" s="257"/>
    </row>
    <row r="26" spans="1:26" x14ac:dyDescent="0.2">
      <c r="A26" s="281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  <c r="T26" s="28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2">
    <mergeCell ref="A26:T26"/>
    <mergeCell ref="A21:T21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01382763&amp;dt=May-24-01"/>
    <hyperlink ref="B17" r:id="rId2" display="https://www.intcx.com/ReportServlet/any.class?operation=confirm&amp;dealID=153563060&amp;dt=May-24-01"/>
    <hyperlink ref="B18" r:id="rId3" display="https://www.intcx.com/ReportServlet/any.class?operation=confirm&amp;dealID=205790257&amp;dt=May-24-01"/>
    <hyperlink ref="B19" r:id="rId4" display="https://www.intcx.com/ReportServlet/any.class?operation=confirm&amp;dealID=181959941&amp;dt=May-24-01"/>
    <hyperlink ref="B20" r:id="rId5" display="https://www.intcx.com/ReportServlet/any.class?operation=confirm&amp;dealID=919819041&amp;dt=May-24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11" sqref="A11:A14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3358</v>
      </c>
    </row>
    <row r="2" spans="1:20" ht="15.75" x14ac:dyDescent="0.25">
      <c r="A2" s="47" t="s">
        <v>3655</v>
      </c>
    </row>
    <row r="3" spans="1:20" x14ac:dyDescent="0.2">
      <c r="A3" s="96">
        <f>'E-Mail'!$B$2</f>
        <v>37035</v>
      </c>
    </row>
    <row r="5" spans="1:20" ht="13.5" thickBot="1" x14ac:dyDescent="0.25">
      <c r="A5" s="18" t="s">
        <v>3361</v>
      </c>
      <c r="B5" s="18" t="s">
        <v>3360</v>
      </c>
      <c r="C5" s="18" t="s">
        <v>3316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3656</v>
      </c>
      <c r="I9" s="108" t="s">
        <v>3657</v>
      </c>
    </row>
    <row r="10" spans="1:20" x14ac:dyDescent="0.2">
      <c r="A10" s="64" t="s">
        <v>3672</v>
      </c>
    </row>
    <row r="11" spans="1:20" x14ac:dyDescent="0.2">
      <c r="A11" s="65" t="s">
        <v>3675</v>
      </c>
    </row>
    <row r="12" spans="1:20" x14ac:dyDescent="0.2">
      <c r="A12" s="65" t="s">
        <v>3332</v>
      </c>
    </row>
    <row r="13" spans="1:20" x14ac:dyDescent="0.2">
      <c r="A13" s="65" t="s">
        <v>2252</v>
      </c>
    </row>
    <row r="14" spans="1:20" ht="13.5" thickBot="1" x14ac:dyDescent="0.25"/>
    <row r="15" spans="1:20" ht="22.5" thickTop="1" thickBot="1" x14ac:dyDescent="0.25">
      <c r="A15" s="66" t="s">
        <v>3333</v>
      </c>
      <c r="B15" s="66" t="s">
        <v>3334</v>
      </c>
      <c r="C15" s="66" t="s">
        <v>3335</v>
      </c>
      <c r="D15" s="66" t="s">
        <v>3336</v>
      </c>
      <c r="E15" s="66" t="s">
        <v>3337</v>
      </c>
      <c r="F15" s="66" t="s">
        <v>3338</v>
      </c>
      <c r="G15" s="66" t="s">
        <v>3309</v>
      </c>
      <c r="H15" s="66" t="s">
        <v>3656</v>
      </c>
      <c r="I15" s="66" t="s">
        <v>3657</v>
      </c>
      <c r="J15" s="66" t="s">
        <v>3339</v>
      </c>
      <c r="K15" s="66" t="s">
        <v>3340</v>
      </c>
      <c r="L15" s="66" t="s">
        <v>3341</v>
      </c>
      <c r="M15" s="66" t="s">
        <v>3342</v>
      </c>
      <c r="N15" s="66" t="s">
        <v>3343</v>
      </c>
      <c r="O15" s="66" t="s">
        <v>3344</v>
      </c>
      <c r="P15" s="66" t="s">
        <v>3345</v>
      </c>
      <c r="Q15" s="66" t="s">
        <v>3346</v>
      </c>
      <c r="R15" s="66" t="s">
        <v>3347</v>
      </c>
      <c r="S15" s="66" t="s">
        <v>3348</v>
      </c>
      <c r="T15" s="66" t="s">
        <v>3349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topLeftCell="O11"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3611</v>
      </c>
    </row>
    <row r="2" spans="1:25" x14ac:dyDescent="0.2">
      <c r="A2" s="97" t="s">
        <v>3354</v>
      </c>
    </row>
    <row r="3" spans="1:25" x14ac:dyDescent="0.2">
      <c r="A3" s="96">
        <f>'E-Mail'!$B$2</f>
        <v>37035</v>
      </c>
    </row>
    <row r="4" spans="1:25" x14ac:dyDescent="0.2">
      <c r="A4" s="97"/>
    </row>
    <row r="5" spans="1:25" ht="13.5" thickBot="1" x14ac:dyDescent="0.25">
      <c r="A5" s="18" t="s">
        <v>3361</v>
      </c>
      <c r="B5" s="18" t="s">
        <v>3360</v>
      </c>
      <c r="C5" s="18" t="s">
        <v>3316</v>
      </c>
      <c r="P5" s="115"/>
      <c r="Q5" s="115"/>
      <c r="R5" s="116"/>
    </row>
    <row r="6" spans="1:25" x14ac:dyDescent="0.2">
      <c r="A6" s="15" t="s">
        <v>3644</v>
      </c>
      <c r="B6" s="19">
        <f>COUNTIF($F$10:$F$4996,A6)</f>
        <v>0</v>
      </c>
      <c r="C6" s="19">
        <f>SUMIF($F$10:$F$4997,A6,$C$10:$C$4997)</f>
        <v>0</v>
      </c>
      <c r="D6" t="s">
        <v>3721</v>
      </c>
    </row>
    <row r="7" spans="1:25" x14ac:dyDescent="0.2">
      <c r="A7" s="15" t="s">
        <v>3366</v>
      </c>
      <c r="B7" s="19">
        <f>COUNTIF($F$10:$F$4996,A7)</f>
        <v>14</v>
      </c>
      <c r="C7" s="19">
        <f>SUMIF($F$10:$F$4997,A7,$C$10:$C$4997)</f>
        <v>72000</v>
      </c>
    </row>
    <row r="8" spans="1:25" x14ac:dyDescent="0.2">
      <c r="A8" s="15" t="s">
        <v>3364</v>
      </c>
      <c r="B8" s="19">
        <f>COUNTIF($F$10:$F$4996,A8)</f>
        <v>1</v>
      </c>
      <c r="C8" s="19">
        <f>SUMIF($F$10:$F$4997,A8,$C$10:$C$4997)</f>
        <v>800</v>
      </c>
    </row>
    <row r="9" spans="1:25" ht="13.5" thickBot="1" x14ac:dyDescent="0.25"/>
    <row r="10" spans="1:25" ht="26.25" thickBot="1" x14ac:dyDescent="0.25">
      <c r="A10" s="23" t="s">
        <v>3610</v>
      </c>
      <c r="B10" s="22" t="s">
        <v>3613</v>
      </c>
      <c r="C10" s="23" t="s">
        <v>3363</v>
      </c>
      <c r="D10" s="72" t="s">
        <v>3622</v>
      </c>
      <c r="E10" s="72" t="s">
        <v>3623</v>
      </c>
      <c r="F10" s="72" t="s">
        <v>3624</v>
      </c>
      <c r="G10" s="72" t="s">
        <v>3625</v>
      </c>
      <c r="H10" s="72" t="s">
        <v>3626</v>
      </c>
      <c r="I10" s="72" t="s">
        <v>3627</v>
      </c>
      <c r="J10" s="72" t="s">
        <v>3628</v>
      </c>
      <c r="K10" s="72" t="s">
        <v>3629</v>
      </c>
      <c r="L10" s="72" t="s">
        <v>3630</v>
      </c>
      <c r="M10" s="72" t="s">
        <v>3631</v>
      </c>
      <c r="N10" s="72" t="s">
        <v>3632</v>
      </c>
      <c r="O10" s="72" t="s">
        <v>3633</v>
      </c>
      <c r="P10" s="72" t="s">
        <v>3634</v>
      </c>
      <c r="Q10" s="72" t="s">
        <v>3635</v>
      </c>
      <c r="R10" s="72" t="s">
        <v>3636</v>
      </c>
      <c r="S10" s="72" t="s">
        <v>3637</v>
      </c>
      <c r="T10" s="72" t="s">
        <v>3638</v>
      </c>
      <c r="U10" s="72" t="s">
        <v>3639</v>
      </c>
      <c r="V10" s="72" t="s">
        <v>3640</v>
      </c>
      <c r="W10" s="72" t="s">
        <v>3641</v>
      </c>
      <c r="X10" s="72" t="s">
        <v>3642</v>
      </c>
      <c r="Y10" s="72" t="s">
        <v>3643</v>
      </c>
    </row>
    <row r="11" spans="1:25" ht="25.5" x14ac:dyDescent="0.2">
      <c r="A11" s="29" t="str">
        <f t="shared" ref="A11:A36" si="0">VLOOKUP(G11,DDENA_USERS,2,FALSE)</f>
        <v>Gautam Gupta</v>
      </c>
      <c r="B11" s="28">
        <f>IF(ISNUMBER(FIND("Pow",F11))=TRUE,((VALUE(MID(R11,FIND("-",R11)+1,2)))-(VALUE(MID(R11,FIND("-",R11)-1,1)))+1)*(Q11-P11+1),IF(F11="Coal",(YEAR(Q11)-YEAR(P11))*12+MONTH(Q11)-MONTH(P11)+1,(Q11-P11+1)))</f>
        <v>16</v>
      </c>
      <c r="C11" s="29">
        <f>IF(F11="Coal",B11*W11*12500,B11*W11)</f>
        <v>800</v>
      </c>
      <c r="D11" s="73" t="s">
        <v>3704</v>
      </c>
      <c r="E11" s="73" t="s">
        <v>3705</v>
      </c>
      <c r="F11" s="73" t="s">
        <v>3364</v>
      </c>
      <c r="G11" s="73" t="s">
        <v>3525</v>
      </c>
      <c r="H11" s="73" t="s">
        <v>2271</v>
      </c>
      <c r="I11" s="73" t="s">
        <v>2272</v>
      </c>
      <c r="J11" s="73" t="s">
        <v>2273</v>
      </c>
      <c r="K11" s="73" t="s">
        <v>2274</v>
      </c>
      <c r="L11" s="73" t="s">
        <v>2275</v>
      </c>
      <c r="M11" s="73" t="s">
        <v>2276</v>
      </c>
      <c r="N11" s="73" t="s">
        <v>2277</v>
      </c>
      <c r="O11" s="73" t="s">
        <v>2278</v>
      </c>
      <c r="P11" s="77">
        <v>37036</v>
      </c>
      <c r="Q11" s="77">
        <v>37036</v>
      </c>
      <c r="R11" s="73" t="s">
        <v>2279</v>
      </c>
      <c r="S11" s="73"/>
      <c r="T11" s="74">
        <v>37035</v>
      </c>
      <c r="U11" s="73" t="s">
        <v>2280</v>
      </c>
      <c r="V11" s="73" t="s">
        <v>3716</v>
      </c>
      <c r="W11" s="73">
        <v>50</v>
      </c>
      <c r="X11" s="73">
        <v>50</v>
      </c>
      <c r="Y11" s="73">
        <v>32633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10000</v>
      </c>
      <c r="D12" s="75" t="s">
        <v>3704</v>
      </c>
      <c r="E12" s="75" t="s">
        <v>3705</v>
      </c>
      <c r="F12" s="75" t="s">
        <v>3366</v>
      </c>
      <c r="G12" s="75" t="s">
        <v>3367</v>
      </c>
      <c r="H12" s="75" t="s">
        <v>3863</v>
      </c>
      <c r="I12" s="75" t="s">
        <v>3706</v>
      </c>
      <c r="J12" s="75" t="s">
        <v>3707</v>
      </c>
      <c r="K12" s="75" t="s">
        <v>3708</v>
      </c>
      <c r="L12" s="75" t="s">
        <v>3864</v>
      </c>
      <c r="M12" s="75" t="s">
        <v>3709</v>
      </c>
      <c r="N12" s="75"/>
      <c r="O12" s="75" t="s">
        <v>3715</v>
      </c>
      <c r="P12" s="78">
        <v>37036</v>
      </c>
      <c r="Q12" s="78">
        <v>37036</v>
      </c>
      <c r="R12" s="75"/>
      <c r="S12" s="75"/>
      <c r="T12" s="76">
        <v>37035</v>
      </c>
      <c r="U12" s="75" t="s">
        <v>2281</v>
      </c>
      <c r="V12" s="75" t="s">
        <v>3716</v>
      </c>
      <c r="W12" s="75">
        <v>10000</v>
      </c>
      <c r="X12" s="75">
        <v>4.07</v>
      </c>
      <c r="Y12" s="75">
        <v>32639</v>
      </c>
    </row>
    <row r="13" spans="1:25" ht="25.5" x14ac:dyDescent="0.2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3704</v>
      </c>
      <c r="E13" s="73" t="s">
        <v>3705</v>
      </c>
      <c r="F13" s="73" t="s">
        <v>3366</v>
      </c>
      <c r="G13" s="73" t="s">
        <v>3367</v>
      </c>
      <c r="H13" s="73" t="s">
        <v>3863</v>
      </c>
      <c r="I13" s="73" t="s">
        <v>3706</v>
      </c>
      <c r="J13" s="73" t="s">
        <v>3707</v>
      </c>
      <c r="K13" s="73" t="s">
        <v>3708</v>
      </c>
      <c r="L13" s="73" t="s">
        <v>3864</v>
      </c>
      <c r="M13" s="73" t="s">
        <v>3709</v>
      </c>
      <c r="N13" s="73"/>
      <c r="O13" s="73" t="s">
        <v>3715</v>
      </c>
      <c r="P13" s="77">
        <v>37036</v>
      </c>
      <c r="Q13" s="77">
        <v>37036</v>
      </c>
      <c r="R13" s="73"/>
      <c r="S13" s="73"/>
      <c r="T13" s="74">
        <v>37035</v>
      </c>
      <c r="U13" s="73" t="s">
        <v>2282</v>
      </c>
      <c r="V13" s="73" t="s">
        <v>3716</v>
      </c>
      <c r="W13" s="73">
        <v>5000</v>
      </c>
      <c r="X13" s="73">
        <v>4.0449999999999999</v>
      </c>
      <c r="Y13" s="73">
        <v>32807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3704</v>
      </c>
      <c r="E14" s="75" t="s">
        <v>3705</v>
      </c>
      <c r="F14" s="75" t="s">
        <v>3366</v>
      </c>
      <c r="G14" s="75" t="s">
        <v>3374</v>
      </c>
      <c r="H14" s="75" t="s">
        <v>2962</v>
      </c>
      <c r="I14" s="75" t="s">
        <v>3706</v>
      </c>
      <c r="J14" s="75" t="s">
        <v>3707</v>
      </c>
      <c r="K14" s="75" t="s">
        <v>3708</v>
      </c>
      <c r="L14" s="75" t="s">
        <v>2283</v>
      </c>
      <c r="M14" s="75" t="s">
        <v>3709</v>
      </c>
      <c r="N14" s="75"/>
      <c r="O14" s="75" t="s">
        <v>3715</v>
      </c>
      <c r="P14" s="78">
        <v>37036</v>
      </c>
      <c r="Q14" s="78">
        <v>37036</v>
      </c>
      <c r="R14" s="75"/>
      <c r="S14" s="75"/>
      <c r="T14" s="76">
        <v>37035</v>
      </c>
      <c r="U14" s="75" t="s">
        <v>2284</v>
      </c>
      <c r="V14" s="75" t="s">
        <v>3716</v>
      </c>
      <c r="W14" s="75">
        <v>5000</v>
      </c>
      <c r="X14" s="75">
        <v>4.0225</v>
      </c>
      <c r="Y14" s="75">
        <v>32601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3704</v>
      </c>
      <c r="E15" s="73" t="s">
        <v>3705</v>
      </c>
      <c r="F15" s="73" t="s">
        <v>3366</v>
      </c>
      <c r="G15" s="73" t="s">
        <v>3374</v>
      </c>
      <c r="H15" s="73" t="s">
        <v>2962</v>
      </c>
      <c r="I15" s="73" t="s">
        <v>3706</v>
      </c>
      <c r="J15" s="73" t="s">
        <v>3707</v>
      </c>
      <c r="K15" s="73" t="s">
        <v>3708</v>
      </c>
      <c r="L15" s="73" t="s">
        <v>2283</v>
      </c>
      <c r="M15" s="73" t="s">
        <v>3709</v>
      </c>
      <c r="N15" s="73"/>
      <c r="O15" s="73" t="s">
        <v>3715</v>
      </c>
      <c r="P15" s="77">
        <v>37036</v>
      </c>
      <c r="Q15" s="77">
        <v>37036</v>
      </c>
      <c r="R15" s="73"/>
      <c r="S15" s="73"/>
      <c r="T15" s="74">
        <v>37035</v>
      </c>
      <c r="U15" s="73" t="s">
        <v>2285</v>
      </c>
      <c r="V15" s="73" t="s">
        <v>3716</v>
      </c>
      <c r="W15" s="73">
        <v>5000</v>
      </c>
      <c r="X15" s="73">
        <v>4.0324999999999998</v>
      </c>
      <c r="Y15" s="73">
        <v>32795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3704</v>
      </c>
      <c r="E16" s="75" t="s">
        <v>3705</v>
      </c>
      <c r="F16" s="75" t="s">
        <v>3366</v>
      </c>
      <c r="G16" s="75" t="s">
        <v>3374</v>
      </c>
      <c r="H16" s="75" t="s">
        <v>2962</v>
      </c>
      <c r="I16" s="75" t="s">
        <v>3706</v>
      </c>
      <c r="J16" s="75" t="s">
        <v>3707</v>
      </c>
      <c r="K16" s="75" t="s">
        <v>3708</v>
      </c>
      <c r="L16" s="75" t="s">
        <v>3865</v>
      </c>
      <c r="M16" s="75" t="s">
        <v>3709</v>
      </c>
      <c r="N16" s="75"/>
      <c r="O16" s="75" t="s">
        <v>3715</v>
      </c>
      <c r="P16" s="78">
        <v>37036</v>
      </c>
      <c r="Q16" s="78">
        <v>37036</v>
      </c>
      <c r="R16" s="75"/>
      <c r="S16" s="75"/>
      <c r="T16" s="76">
        <v>37035</v>
      </c>
      <c r="U16" s="75" t="s">
        <v>2286</v>
      </c>
      <c r="V16" s="75" t="s">
        <v>3716</v>
      </c>
      <c r="W16" s="75">
        <v>5000</v>
      </c>
      <c r="X16" s="75">
        <v>4.0199999999999996</v>
      </c>
      <c r="Y16" s="75">
        <v>32624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3704</v>
      </c>
      <c r="E17" s="73" t="s">
        <v>3705</v>
      </c>
      <c r="F17" s="73" t="s">
        <v>3366</v>
      </c>
      <c r="G17" s="73" t="s">
        <v>3374</v>
      </c>
      <c r="H17" s="73" t="s">
        <v>2962</v>
      </c>
      <c r="I17" s="73" t="s">
        <v>3706</v>
      </c>
      <c r="J17" s="73" t="s">
        <v>3707</v>
      </c>
      <c r="K17" s="73" t="s">
        <v>3708</v>
      </c>
      <c r="L17" s="73" t="s">
        <v>3865</v>
      </c>
      <c r="M17" s="73" t="s">
        <v>3709</v>
      </c>
      <c r="N17" s="73"/>
      <c r="O17" s="73" t="s">
        <v>3715</v>
      </c>
      <c r="P17" s="77">
        <v>37036</v>
      </c>
      <c r="Q17" s="77">
        <v>37036</v>
      </c>
      <c r="R17" s="73"/>
      <c r="S17" s="73"/>
      <c r="T17" s="74">
        <v>37035</v>
      </c>
      <c r="U17" s="73" t="s">
        <v>2287</v>
      </c>
      <c r="V17" s="73" t="s">
        <v>3716</v>
      </c>
      <c r="W17" s="73">
        <v>5000</v>
      </c>
      <c r="X17" s="73">
        <v>4.0274999999999999</v>
      </c>
      <c r="Y17" s="73">
        <v>32655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3704</v>
      </c>
      <c r="E18" s="75" t="s">
        <v>3705</v>
      </c>
      <c r="F18" s="75" t="s">
        <v>3366</v>
      </c>
      <c r="G18" s="75" t="s">
        <v>3374</v>
      </c>
      <c r="H18" s="75" t="s">
        <v>2962</v>
      </c>
      <c r="I18" s="75" t="s">
        <v>3706</v>
      </c>
      <c r="J18" s="75" t="s">
        <v>3707</v>
      </c>
      <c r="K18" s="75" t="s">
        <v>3708</v>
      </c>
      <c r="L18" s="75" t="s">
        <v>3865</v>
      </c>
      <c r="M18" s="75" t="s">
        <v>3709</v>
      </c>
      <c r="N18" s="75"/>
      <c r="O18" s="75" t="s">
        <v>3715</v>
      </c>
      <c r="P18" s="78">
        <v>37036</v>
      </c>
      <c r="Q18" s="78">
        <v>37036</v>
      </c>
      <c r="R18" s="75"/>
      <c r="S18" s="75"/>
      <c r="T18" s="76">
        <v>37035</v>
      </c>
      <c r="U18" s="75" t="s">
        <v>2285</v>
      </c>
      <c r="V18" s="75" t="s">
        <v>3716</v>
      </c>
      <c r="W18" s="75">
        <v>5000</v>
      </c>
      <c r="X18" s="75">
        <v>4.0175000000000001</v>
      </c>
      <c r="Y18" s="75">
        <v>32796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2000</v>
      </c>
      <c r="D19" s="73" t="s">
        <v>3704</v>
      </c>
      <c r="E19" s="73" t="s">
        <v>3705</v>
      </c>
      <c r="F19" s="73" t="s">
        <v>3366</v>
      </c>
      <c r="G19" s="73" t="s">
        <v>3374</v>
      </c>
      <c r="H19" s="73" t="s">
        <v>2962</v>
      </c>
      <c r="I19" s="73" t="s">
        <v>3706</v>
      </c>
      <c r="J19" s="73" t="s">
        <v>3707</v>
      </c>
      <c r="K19" s="73" t="s">
        <v>3708</v>
      </c>
      <c r="L19" s="73" t="s">
        <v>3865</v>
      </c>
      <c r="M19" s="73" t="s">
        <v>3709</v>
      </c>
      <c r="N19" s="73"/>
      <c r="O19" s="73" t="s">
        <v>3715</v>
      </c>
      <c r="P19" s="77">
        <v>37036</v>
      </c>
      <c r="Q19" s="77">
        <v>37036</v>
      </c>
      <c r="R19" s="73"/>
      <c r="S19" s="73"/>
      <c r="T19" s="74">
        <v>37035</v>
      </c>
      <c r="U19" s="73" t="s">
        <v>2288</v>
      </c>
      <c r="V19" s="73" t="s">
        <v>3773</v>
      </c>
      <c r="W19" s="73">
        <v>2000</v>
      </c>
      <c r="X19" s="73">
        <v>4.0125000000000002</v>
      </c>
      <c r="Y19" s="73">
        <v>32822</v>
      </c>
    </row>
    <row r="20" spans="1:25" ht="25.5" x14ac:dyDescent="0.2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3704</v>
      </c>
      <c r="E20" s="75" t="s">
        <v>3705</v>
      </c>
      <c r="F20" s="75" t="s">
        <v>3366</v>
      </c>
      <c r="G20" s="75" t="s">
        <v>3374</v>
      </c>
      <c r="H20" s="75" t="s">
        <v>2962</v>
      </c>
      <c r="I20" s="75" t="s">
        <v>3706</v>
      </c>
      <c r="J20" s="75" t="s">
        <v>3707</v>
      </c>
      <c r="K20" s="75" t="s">
        <v>3708</v>
      </c>
      <c r="L20" s="75" t="s">
        <v>2289</v>
      </c>
      <c r="M20" s="75" t="s">
        <v>3709</v>
      </c>
      <c r="N20" s="75"/>
      <c r="O20" s="75" t="s">
        <v>3715</v>
      </c>
      <c r="P20" s="78">
        <v>37036</v>
      </c>
      <c r="Q20" s="78">
        <v>37036</v>
      </c>
      <c r="R20" s="75"/>
      <c r="S20" s="75"/>
      <c r="T20" s="76">
        <v>37035</v>
      </c>
      <c r="U20" s="75" t="s">
        <v>2290</v>
      </c>
      <c r="V20" s="75" t="s">
        <v>3773</v>
      </c>
      <c r="W20" s="75">
        <v>5000</v>
      </c>
      <c r="X20" s="75">
        <v>4.0625</v>
      </c>
      <c r="Y20" s="75">
        <v>32724</v>
      </c>
    </row>
    <row r="21" spans="1:25" ht="25.5" x14ac:dyDescent="0.2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3704</v>
      </c>
      <c r="E21" s="73" t="s">
        <v>3705</v>
      </c>
      <c r="F21" s="73" t="s">
        <v>3366</v>
      </c>
      <c r="G21" s="73" t="s">
        <v>3374</v>
      </c>
      <c r="H21" s="73" t="s">
        <v>2962</v>
      </c>
      <c r="I21" s="73" t="s">
        <v>3706</v>
      </c>
      <c r="J21" s="73" t="s">
        <v>3707</v>
      </c>
      <c r="K21" s="73" t="s">
        <v>3708</v>
      </c>
      <c r="L21" s="73" t="s">
        <v>2289</v>
      </c>
      <c r="M21" s="73" t="s">
        <v>3709</v>
      </c>
      <c r="N21" s="73"/>
      <c r="O21" s="73" t="s">
        <v>3715</v>
      </c>
      <c r="P21" s="77">
        <v>37036</v>
      </c>
      <c r="Q21" s="77">
        <v>37036</v>
      </c>
      <c r="R21" s="73"/>
      <c r="S21" s="73"/>
      <c r="T21" s="74">
        <v>37035</v>
      </c>
      <c r="U21" s="73" t="s">
        <v>2285</v>
      </c>
      <c r="V21" s="73" t="s">
        <v>3773</v>
      </c>
      <c r="W21" s="73">
        <v>5000</v>
      </c>
      <c r="X21" s="73">
        <v>4.0525000000000002</v>
      </c>
      <c r="Y21" s="73">
        <v>32793</v>
      </c>
    </row>
    <row r="22" spans="1:25" ht="25.5" x14ac:dyDescent="0.2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3704</v>
      </c>
      <c r="E22" s="75" t="s">
        <v>3705</v>
      </c>
      <c r="F22" s="75" t="s">
        <v>3366</v>
      </c>
      <c r="G22" s="75" t="s">
        <v>3374</v>
      </c>
      <c r="H22" s="75" t="s">
        <v>2962</v>
      </c>
      <c r="I22" s="75" t="s">
        <v>3706</v>
      </c>
      <c r="J22" s="75" t="s">
        <v>3707</v>
      </c>
      <c r="K22" s="75" t="s">
        <v>3708</v>
      </c>
      <c r="L22" s="75" t="s">
        <v>3866</v>
      </c>
      <c r="M22" s="75" t="s">
        <v>3709</v>
      </c>
      <c r="N22" s="75"/>
      <c r="O22" s="75" t="s">
        <v>3715</v>
      </c>
      <c r="P22" s="78">
        <v>37036</v>
      </c>
      <c r="Q22" s="78">
        <v>37036</v>
      </c>
      <c r="R22" s="75"/>
      <c r="S22" s="75"/>
      <c r="T22" s="76">
        <v>37035</v>
      </c>
      <c r="U22" s="75" t="s">
        <v>2291</v>
      </c>
      <c r="V22" s="75" t="s">
        <v>3716</v>
      </c>
      <c r="W22" s="75">
        <v>5000</v>
      </c>
      <c r="X22" s="75">
        <v>4.0149999999999997</v>
      </c>
      <c r="Y22" s="75">
        <v>32597</v>
      </c>
    </row>
    <row r="23" spans="1:25" ht="25.5" x14ac:dyDescent="0.2">
      <c r="A23" s="29" t="str">
        <f t="shared" si="0"/>
        <v>Kelli Stevens</v>
      </c>
      <c r="B23" s="28">
        <f t="shared" si="2"/>
        <v>1</v>
      </c>
      <c r="C23" s="29">
        <f t="shared" si="1"/>
        <v>5000</v>
      </c>
      <c r="D23" s="73" t="s">
        <v>3704</v>
      </c>
      <c r="E23" s="73" t="s">
        <v>3705</v>
      </c>
      <c r="F23" s="73" t="s">
        <v>3366</v>
      </c>
      <c r="G23" s="73" t="s">
        <v>3374</v>
      </c>
      <c r="H23" s="73" t="s">
        <v>2962</v>
      </c>
      <c r="I23" s="73" t="s">
        <v>3706</v>
      </c>
      <c r="J23" s="73" t="s">
        <v>3707</v>
      </c>
      <c r="K23" s="73" t="s">
        <v>3708</v>
      </c>
      <c r="L23" s="73" t="s">
        <v>3866</v>
      </c>
      <c r="M23" s="73" t="s">
        <v>3709</v>
      </c>
      <c r="N23" s="73"/>
      <c r="O23" s="73" t="s">
        <v>3715</v>
      </c>
      <c r="P23" s="77">
        <v>37036</v>
      </c>
      <c r="Q23" s="77">
        <v>37036</v>
      </c>
      <c r="R23" s="73"/>
      <c r="S23" s="73"/>
      <c r="T23" s="74">
        <v>37035</v>
      </c>
      <c r="U23" s="73" t="s">
        <v>2292</v>
      </c>
      <c r="V23" s="73" t="s">
        <v>3716</v>
      </c>
      <c r="W23" s="73">
        <v>5000</v>
      </c>
      <c r="X23" s="73">
        <v>4.0350000000000001</v>
      </c>
      <c r="Y23" s="73">
        <v>32642</v>
      </c>
    </row>
    <row r="24" spans="1:25" ht="25.5" x14ac:dyDescent="0.2">
      <c r="A24" s="29" t="str">
        <f t="shared" si="0"/>
        <v>Kelli Stevens</v>
      </c>
      <c r="B24" s="28">
        <f t="shared" si="2"/>
        <v>1</v>
      </c>
      <c r="C24" s="29">
        <f t="shared" si="1"/>
        <v>5000</v>
      </c>
      <c r="D24" s="75" t="s">
        <v>3704</v>
      </c>
      <c r="E24" s="75" t="s">
        <v>3705</v>
      </c>
      <c r="F24" s="75" t="s">
        <v>3366</v>
      </c>
      <c r="G24" s="75" t="s">
        <v>3374</v>
      </c>
      <c r="H24" s="75" t="s">
        <v>2962</v>
      </c>
      <c r="I24" s="75" t="s">
        <v>3706</v>
      </c>
      <c r="J24" s="75" t="s">
        <v>3707</v>
      </c>
      <c r="K24" s="75" t="s">
        <v>3708</v>
      </c>
      <c r="L24" s="75" t="s">
        <v>3866</v>
      </c>
      <c r="M24" s="75" t="s">
        <v>3709</v>
      </c>
      <c r="N24" s="75"/>
      <c r="O24" s="75" t="s">
        <v>3715</v>
      </c>
      <c r="P24" s="78">
        <v>37036</v>
      </c>
      <c r="Q24" s="78">
        <v>37036</v>
      </c>
      <c r="R24" s="75"/>
      <c r="S24" s="75"/>
      <c r="T24" s="76">
        <v>37035</v>
      </c>
      <c r="U24" s="75" t="s">
        <v>2287</v>
      </c>
      <c r="V24" s="75" t="s">
        <v>3716</v>
      </c>
      <c r="W24" s="75">
        <v>5000</v>
      </c>
      <c r="X24" s="75">
        <v>4.04</v>
      </c>
      <c r="Y24" s="75">
        <v>32653</v>
      </c>
    </row>
    <row r="25" spans="1:25" ht="25.5" x14ac:dyDescent="0.2">
      <c r="A25" s="29" t="str">
        <f t="shared" si="0"/>
        <v>Kelli Stevens</v>
      </c>
      <c r="B25" s="28">
        <f t="shared" si="2"/>
        <v>1</v>
      </c>
      <c r="C25" s="29">
        <f t="shared" si="1"/>
        <v>5000</v>
      </c>
      <c r="D25" s="73" t="s">
        <v>3704</v>
      </c>
      <c r="E25" s="73" t="s">
        <v>3705</v>
      </c>
      <c r="F25" s="73" t="s">
        <v>3366</v>
      </c>
      <c r="G25" s="73" t="s">
        <v>3374</v>
      </c>
      <c r="H25" s="73" t="s">
        <v>2962</v>
      </c>
      <c r="I25" s="73" t="s">
        <v>3706</v>
      </c>
      <c r="J25" s="73" t="s">
        <v>3707</v>
      </c>
      <c r="K25" s="73" t="s">
        <v>3708</v>
      </c>
      <c r="L25" s="73" t="s">
        <v>3866</v>
      </c>
      <c r="M25" s="73" t="s">
        <v>3709</v>
      </c>
      <c r="N25" s="73"/>
      <c r="O25" s="73" t="s">
        <v>3715</v>
      </c>
      <c r="P25" s="77">
        <v>37036</v>
      </c>
      <c r="Q25" s="77">
        <v>37036</v>
      </c>
      <c r="R25" s="73"/>
      <c r="S25" s="73"/>
      <c r="T25" s="74">
        <v>37035</v>
      </c>
      <c r="U25" s="73" t="s">
        <v>2285</v>
      </c>
      <c r="V25" s="73" t="s">
        <v>3716</v>
      </c>
      <c r="W25" s="73">
        <v>5000</v>
      </c>
      <c r="X25" s="73">
        <v>4.0324999999999998</v>
      </c>
      <c r="Y25" s="73">
        <v>32794</v>
      </c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topLeftCell="S1" zoomScale="85" workbookViewId="0">
      <selection activeCell="A12" sqref="A12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3611</v>
      </c>
      <c r="B1" s="247" t="str">
        <f>IF(B6=0,"No Activity","")</f>
        <v/>
      </c>
      <c r="AI1" s="285" t="s">
        <v>3729</v>
      </c>
      <c r="AJ1" s="286"/>
    </row>
    <row r="2" spans="1:37" ht="13.5" thickBot="1" x14ac:dyDescent="0.25">
      <c r="A2" s="97" t="s">
        <v>3357</v>
      </c>
      <c r="AI2" s="157" t="s">
        <v>3727</v>
      </c>
      <c r="AJ2" s="158"/>
      <c r="AK2" s="159" t="s">
        <v>3730</v>
      </c>
    </row>
    <row r="3" spans="1:37" ht="13.5" thickBot="1" x14ac:dyDescent="0.25">
      <c r="A3" s="96">
        <f>'E-Mail'!$B$2</f>
        <v>37035</v>
      </c>
      <c r="AI3" s="79" t="s">
        <v>3636</v>
      </c>
      <c r="AJ3" s="154" t="s">
        <v>3728</v>
      </c>
      <c r="AK3" s="160"/>
    </row>
    <row r="4" spans="1:37" x14ac:dyDescent="0.2">
      <c r="A4" s="97"/>
      <c r="AI4" s="8" t="s">
        <v>3725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3361</v>
      </c>
      <c r="B5" s="18" t="s">
        <v>3360</v>
      </c>
      <c r="C5" s="18" t="s">
        <v>3316</v>
      </c>
      <c r="AI5" s="150" t="s">
        <v>3710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3364</v>
      </c>
      <c r="B6" s="19">
        <f>COUNTIF($H$9:$H$4989,A6)</f>
        <v>5</v>
      </c>
      <c r="C6" s="19">
        <f>SUMIF($H$9:$H$4990,A6,$D$9:$D$4990)</f>
        <v>73550</v>
      </c>
      <c r="AI6" s="150" t="s">
        <v>3722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3351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3610</v>
      </c>
      <c r="B9" s="6" t="s">
        <v>3726</v>
      </c>
      <c r="C9" s="33" t="s">
        <v>3613</v>
      </c>
      <c r="D9" s="33" t="s">
        <v>3363</v>
      </c>
      <c r="E9" s="34" t="s">
        <v>4430</v>
      </c>
      <c r="F9" s="72" t="s">
        <v>3622</v>
      </c>
      <c r="G9" s="72" t="s">
        <v>3623</v>
      </c>
      <c r="H9" s="72" t="s">
        <v>3624</v>
      </c>
      <c r="I9" s="72" t="s">
        <v>3625</v>
      </c>
      <c r="J9" s="72" t="s">
        <v>3626</v>
      </c>
      <c r="K9" s="72" t="s">
        <v>3627</v>
      </c>
      <c r="L9" s="72" t="s">
        <v>3628</v>
      </c>
      <c r="M9" s="72" t="s">
        <v>3629</v>
      </c>
      <c r="N9" s="72" t="s">
        <v>3630</v>
      </c>
      <c r="O9" s="72" t="s">
        <v>3631</v>
      </c>
      <c r="P9" s="72" t="s">
        <v>3632</v>
      </c>
      <c r="Q9" s="72" t="s">
        <v>3633</v>
      </c>
      <c r="R9" s="72" t="s">
        <v>3634</v>
      </c>
      <c r="S9" s="72" t="s">
        <v>3635</v>
      </c>
      <c r="T9" s="72" t="s">
        <v>3636</v>
      </c>
      <c r="U9" s="72" t="s">
        <v>3637</v>
      </c>
      <c r="V9" s="72" t="s">
        <v>3638</v>
      </c>
      <c r="W9" s="72" t="s">
        <v>3639</v>
      </c>
      <c r="X9" s="72" t="s">
        <v>3640</v>
      </c>
      <c r="Y9" s="72" t="s">
        <v>3641</v>
      </c>
      <c r="Z9" s="72" t="s">
        <v>3642</v>
      </c>
      <c r="AA9" s="72" t="s">
        <v>3643</v>
      </c>
      <c r="AF9" s="151" t="s">
        <v>3636</v>
      </c>
      <c r="AG9" s="152" t="s">
        <v>3726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1888000</v>
      </c>
      <c r="F10" s="73" t="s">
        <v>3704</v>
      </c>
      <c r="G10" s="73" t="s">
        <v>2293</v>
      </c>
      <c r="H10" s="73" t="s">
        <v>3364</v>
      </c>
      <c r="I10" s="73" t="s">
        <v>4431</v>
      </c>
      <c r="J10" s="73" t="s">
        <v>2294</v>
      </c>
      <c r="K10" s="73" t="s">
        <v>2272</v>
      </c>
      <c r="L10" s="73" t="s">
        <v>3707</v>
      </c>
      <c r="M10" s="73" t="s">
        <v>3708</v>
      </c>
      <c r="N10" s="73" t="s">
        <v>2295</v>
      </c>
      <c r="O10" s="73" t="s">
        <v>3709</v>
      </c>
      <c r="P10" s="73"/>
      <c r="Q10" s="73" t="s">
        <v>2296</v>
      </c>
      <c r="R10" s="77">
        <v>37257</v>
      </c>
      <c r="S10" s="77">
        <v>37315</v>
      </c>
      <c r="T10" s="73" t="s">
        <v>3710</v>
      </c>
      <c r="U10" s="73"/>
      <c r="V10" s="74">
        <v>37035</v>
      </c>
      <c r="W10" s="73" t="s">
        <v>2297</v>
      </c>
      <c r="X10" s="73" t="s">
        <v>3773</v>
      </c>
      <c r="Y10" s="73">
        <v>50</v>
      </c>
      <c r="Z10" s="73">
        <v>40</v>
      </c>
      <c r="AA10" s="73">
        <v>32841</v>
      </c>
      <c r="AF10" s="73" t="s">
        <v>3710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Don Baughman</v>
      </c>
      <c r="B11" s="36">
        <f t="shared" si="2"/>
        <v>15</v>
      </c>
      <c r="C11" s="37">
        <f t="shared" si="3"/>
        <v>1</v>
      </c>
      <c r="D11" s="38">
        <f t="shared" si="4"/>
        <v>750</v>
      </c>
      <c r="E11" s="39">
        <f t="shared" si="5"/>
        <v>15750</v>
      </c>
      <c r="F11" s="75" t="s">
        <v>3704</v>
      </c>
      <c r="G11" s="75" t="s">
        <v>2293</v>
      </c>
      <c r="H11" s="75" t="s">
        <v>3364</v>
      </c>
      <c r="I11" s="75" t="s">
        <v>3589</v>
      </c>
      <c r="J11" s="75" t="s">
        <v>2298</v>
      </c>
      <c r="K11" s="75" t="s">
        <v>2272</v>
      </c>
      <c r="L11" s="75" t="s">
        <v>2299</v>
      </c>
      <c r="M11" s="75" t="s">
        <v>3708</v>
      </c>
      <c r="N11" s="75" t="s">
        <v>2300</v>
      </c>
      <c r="O11" s="75" t="s">
        <v>3709</v>
      </c>
      <c r="P11" s="75"/>
      <c r="Q11" s="75" t="s">
        <v>2301</v>
      </c>
      <c r="R11" s="78">
        <v>37035</v>
      </c>
      <c r="S11" s="78">
        <v>37035</v>
      </c>
      <c r="T11" s="75" t="s">
        <v>2302</v>
      </c>
      <c r="U11" s="75"/>
      <c r="V11" s="76">
        <v>37035</v>
      </c>
      <c r="W11" s="75" t="s">
        <v>2303</v>
      </c>
      <c r="X11" s="75" t="s">
        <v>3716</v>
      </c>
      <c r="Y11" s="75">
        <v>50</v>
      </c>
      <c r="Z11" s="75">
        <v>21</v>
      </c>
      <c r="AA11" s="75">
        <v>32880</v>
      </c>
      <c r="AF11" s="73" t="s">
        <v>3307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Jeff King</v>
      </c>
      <c r="B12" s="36">
        <f t="shared" si="2"/>
        <v>16</v>
      </c>
      <c r="C12" s="37">
        <f t="shared" si="3"/>
        <v>30</v>
      </c>
      <c r="D12" s="38">
        <f t="shared" si="4"/>
        <v>24000</v>
      </c>
      <c r="E12" s="39">
        <f t="shared" si="5"/>
        <v>1548000</v>
      </c>
      <c r="F12" s="73" t="s">
        <v>3704</v>
      </c>
      <c r="G12" s="73" t="s">
        <v>2293</v>
      </c>
      <c r="H12" s="73" t="s">
        <v>3364</v>
      </c>
      <c r="I12" s="73" t="s">
        <v>4432</v>
      </c>
      <c r="J12" s="73" t="s">
        <v>2304</v>
      </c>
      <c r="K12" s="73" t="s">
        <v>2272</v>
      </c>
      <c r="L12" s="73" t="s">
        <v>3707</v>
      </c>
      <c r="M12" s="73" t="s">
        <v>3708</v>
      </c>
      <c r="N12" s="73" t="s">
        <v>2305</v>
      </c>
      <c r="O12" s="73" t="s">
        <v>3709</v>
      </c>
      <c r="P12" s="73"/>
      <c r="Q12" s="73" t="s">
        <v>2306</v>
      </c>
      <c r="R12" s="77">
        <v>37043</v>
      </c>
      <c r="S12" s="77">
        <v>37072</v>
      </c>
      <c r="T12" s="73" t="s">
        <v>3710</v>
      </c>
      <c r="U12" s="73"/>
      <c r="V12" s="74">
        <v>37035</v>
      </c>
      <c r="W12" s="73" t="s">
        <v>2307</v>
      </c>
      <c r="X12" s="73" t="s">
        <v>3773</v>
      </c>
      <c r="Y12" s="73">
        <v>50</v>
      </c>
      <c r="Z12" s="73">
        <v>64.5</v>
      </c>
      <c r="AA12" s="73">
        <v>32857</v>
      </c>
      <c r="AF12" s="73" t="s">
        <v>3725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Jeff King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15600</v>
      </c>
      <c r="F13" s="75" t="s">
        <v>3704</v>
      </c>
      <c r="G13" s="75" t="s">
        <v>2293</v>
      </c>
      <c r="H13" s="75" t="s">
        <v>3364</v>
      </c>
      <c r="I13" s="75" t="s">
        <v>4432</v>
      </c>
      <c r="J13" s="75" t="s">
        <v>2308</v>
      </c>
      <c r="K13" s="75" t="s">
        <v>2272</v>
      </c>
      <c r="L13" s="75" t="s">
        <v>3707</v>
      </c>
      <c r="M13" s="75" t="s">
        <v>3708</v>
      </c>
      <c r="N13" s="75" t="s">
        <v>2305</v>
      </c>
      <c r="O13" s="75" t="s">
        <v>3709</v>
      </c>
      <c r="P13" s="75"/>
      <c r="Q13" s="75" t="s">
        <v>2278</v>
      </c>
      <c r="R13" s="78">
        <v>37036</v>
      </c>
      <c r="S13" s="78">
        <v>37036</v>
      </c>
      <c r="T13" s="75" t="s">
        <v>3710</v>
      </c>
      <c r="U13" s="75"/>
      <c r="V13" s="76">
        <v>37035</v>
      </c>
      <c r="W13" s="75" t="s">
        <v>2309</v>
      </c>
      <c r="X13" s="75" t="s">
        <v>3773</v>
      </c>
      <c r="Y13" s="75">
        <v>50</v>
      </c>
      <c r="Z13" s="75">
        <v>19.5</v>
      </c>
      <c r="AA13" s="75">
        <v>32589</v>
      </c>
      <c r="AF13" s="73" t="s">
        <v>2963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Jeff King</v>
      </c>
      <c r="B14" s="36">
        <f t="shared" si="2"/>
        <v>16</v>
      </c>
      <c r="C14" s="37">
        <f t="shared" si="3"/>
        <v>1</v>
      </c>
      <c r="D14" s="38">
        <f t="shared" si="4"/>
        <v>800</v>
      </c>
      <c r="E14" s="39">
        <f t="shared" si="5"/>
        <v>14800</v>
      </c>
      <c r="F14" s="73" t="s">
        <v>3704</v>
      </c>
      <c r="G14" s="73" t="s">
        <v>2293</v>
      </c>
      <c r="H14" s="73" t="s">
        <v>3364</v>
      </c>
      <c r="I14" s="73" t="s">
        <v>4432</v>
      </c>
      <c r="J14" s="73" t="s">
        <v>2308</v>
      </c>
      <c r="K14" s="73" t="s">
        <v>2272</v>
      </c>
      <c r="L14" s="73" t="s">
        <v>3707</v>
      </c>
      <c r="M14" s="73" t="s">
        <v>3708</v>
      </c>
      <c r="N14" s="73" t="s">
        <v>2305</v>
      </c>
      <c r="O14" s="73" t="s">
        <v>3709</v>
      </c>
      <c r="P14" s="73"/>
      <c r="Q14" s="73" t="s">
        <v>2278</v>
      </c>
      <c r="R14" s="77">
        <v>37036</v>
      </c>
      <c r="S14" s="77">
        <v>37036</v>
      </c>
      <c r="T14" s="73" t="s">
        <v>3710</v>
      </c>
      <c r="U14" s="73"/>
      <c r="V14" s="74">
        <v>37035</v>
      </c>
      <c r="W14" s="73" t="s">
        <v>2310</v>
      </c>
      <c r="X14" s="73" t="s">
        <v>3773</v>
      </c>
      <c r="Y14" s="73">
        <v>50</v>
      </c>
      <c r="Z14" s="73">
        <v>18.5</v>
      </c>
      <c r="AA14" s="73">
        <v>32619</v>
      </c>
      <c r="AF14" s="75" t="s">
        <v>2302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O1"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3611</v>
      </c>
      <c r="B1" s="177" t="str">
        <f>IF(B6=0,"No Activity","")</f>
        <v/>
      </c>
      <c r="C1" s="49"/>
    </row>
    <row r="2" spans="1:25" x14ac:dyDescent="0.2">
      <c r="A2" s="97" t="s">
        <v>3612</v>
      </c>
      <c r="B2" s="49"/>
      <c r="C2" s="49"/>
    </row>
    <row r="3" spans="1:25" x14ac:dyDescent="0.2">
      <c r="A3" s="96">
        <f>'E-Mail'!$B$2</f>
        <v>37035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3361</v>
      </c>
      <c r="B5" s="18" t="s">
        <v>3360</v>
      </c>
      <c r="C5" s="18" t="s">
        <v>3316</v>
      </c>
    </row>
    <row r="6" spans="1:25" x14ac:dyDescent="0.2">
      <c r="A6" s="15" t="s">
        <v>4434</v>
      </c>
      <c r="B6" s="19">
        <f>COUNTIF($F$9:$F$5000,A6)</f>
        <v>2</v>
      </c>
      <c r="C6" s="19">
        <f>SUMIF($F$9:$F$5000,A6,$C$9:$C$5000)</f>
        <v>50000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3610</v>
      </c>
      <c r="B9" s="41" t="s">
        <v>3614</v>
      </c>
      <c r="C9" s="42" t="s">
        <v>3363</v>
      </c>
      <c r="D9" s="72" t="s">
        <v>3622</v>
      </c>
      <c r="E9" s="72" t="s">
        <v>3623</v>
      </c>
      <c r="F9" s="72" t="s">
        <v>3624</v>
      </c>
      <c r="G9" s="72" t="s">
        <v>3625</v>
      </c>
      <c r="H9" s="72" t="s">
        <v>3626</v>
      </c>
      <c r="I9" s="72" t="s">
        <v>3627</v>
      </c>
      <c r="J9" s="72" t="s">
        <v>3628</v>
      </c>
      <c r="K9" s="72" t="s">
        <v>3629</v>
      </c>
      <c r="L9" s="72" t="s">
        <v>3630</v>
      </c>
      <c r="M9" s="72" t="s">
        <v>3631</v>
      </c>
      <c r="N9" s="72" t="s">
        <v>3632</v>
      </c>
      <c r="O9" s="72" t="s">
        <v>3633</v>
      </c>
      <c r="P9" s="72" t="s">
        <v>3634</v>
      </c>
      <c r="Q9" s="72" t="s">
        <v>3635</v>
      </c>
      <c r="R9" s="72" t="s">
        <v>3636</v>
      </c>
      <c r="S9" s="72" t="s">
        <v>3637</v>
      </c>
      <c r="T9" s="72" t="s">
        <v>3638</v>
      </c>
      <c r="U9" s="72" t="s">
        <v>3639</v>
      </c>
      <c r="V9" s="72" t="s">
        <v>3640</v>
      </c>
      <c r="W9" s="72" t="s">
        <v>3641</v>
      </c>
      <c r="X9" s="72" t="s">
        <v>3642</v>
      </c>
      <c r="Y9" s="72" t="s">
        <v>3643</v>
      </c>
    </row>
    <row r="10" spans="1:25" ht="25.5" x14ac:dyDescent="0.2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3704</v>
      </c>
      <c r="E10" s="73" t="s">
        <v>2311</v>
      </c>
      <c r="F10" s="73" t="s">
        <v>4434</v>
      </c>
      <c r="G10" s="73" t="s">
        <v>4437</v>
      </c>
      <c r="H10" s="73" t="s">
        <v>2312</v>
      </c>
      <c r="I10" s="73" t="s">
        <v>2313</v>
      </c>
      <c r="J10" s="73" t="s">
        <v>2314</v>
      </c>
      <c r="K10" s="73" t="s">
        <v>2315</v>
      </c>
      <c r="L10" s="73" t="s">
        <v>2316</v>
      </c>
      <c r="M10" s="73" t="s">
        <v>2317</v>
      </c>
      <c r="N10" s="73"/>
      <c r="O10" s="73" t="s">
        <v>2318</v>
      </c>
      <c r="P10" s="77">
        <v>37012</v>
      </c>
      <c r="Q10" s="77">
        <v>37042</v>
      </c>
      <c r="R10" s="73"/>
      <c r="S10" s="73" t="s">
        <v>2319</v>
      </c>
      <c r="T10" s="74">
        <v>37035</v>
      </c>
      <c r="U10" s="73" t="s">
        <v>2320</v>
      </c>
      <c r="V10" s="73" t="s">
        <v>3716</v>
      </c>
      <c r="W10" s="73">
        <v>25000</v>
      </c>
      <c r="X10" s="73">
        <v>0.51</v>
      </c>
      <c r="Y10" s="73">
        <v>32799</v>
      </c>
    </row>
    <row r="11" spans="1:25" ht="25.5" x14ac:dyDescent="0.2">
      <c r="A11" s="43" t="str">
        <f t="shared" si="0"/>
        <v>Wade Hicks</v>
      </c>
      <c r="B11" s="43">
        <f t="shared" si="1"/>
        <v>1</v>
      </c>
      <c r="C11" s="43">
        <f t="shared" si="2"/>
        <v>25000</v>
      </c>
      <c r="D11" s="75" t="s">
        <v>3704</v>
      </c>
      <c r="E11" s="75" t="s">
        <v>2311</v>
      </c>
      <c r="F11" s="75" t="s">
        <v>4434</v>
      </c>
      <c r="G11" s="75" t="s">
        <v>4437</v>
      </c>
      <c r="H11" s="75" t="s">
        <v>2321</v>
      </c>
      <c r="I11" s="75" t="s">
        <v>2313</v>
      </c>
      <c r="J11" s="75" t="s">
        <v>2314</v>
      </c>
      <c r="K11" s="75" t="s">
        <v>2315</v>
      </c>
      <c r="L11" s="75" t="s">
        <v>2322</v>
      </c>
      <c r="M11" s="75" t="s">
        <v>2317</v>
      </c>
      <c r="N11" s="75"/>
      <c r="O11" s="75" t="s">
        <v>2318</v>
      </c>
      <c r="P11" s="78">
        <v>37012</v>
      </c>
      <c r="Q11" s="78">
        <v>37042</v>
      </c>
      <c r="R11" s="75"/>
      <c r="S11" s="75" t="s">
        <v>2319</v>
      </c>
      <c r="T11" s="76">
        <v>37035</v>
      </c>
      <c r="U11" s="75" t="s">
        <v>2323</v>
      </c>
      <c r="V11" s="75" t="s">
        <v>3716</v>
      </c>
      <c r="W11" s="75">
        <v>25000</v>
      </c>
      <c r="X11" s="75">
        <v>0.50875000000000004</v>
      </c>
      <c r="Y11" s="75">
        <v>32881</v>
      </c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2928</v>
      </c>
      <c r="B1" s="221">
        <v>10559160</v>
      </c>
      <c r="C1" s="17" t="s">
        <v>2929</v>
      </c>
    </row>
    <row r="2" spans="1:29" x14ac:dyDescent="0.2">
      <c r="A2" s="196" t="s">
        <v>2918</v>
      </c>
      <c r="B2" s="215">
        <f t="shared" ref="B2:B7" si="0">SUMIF($A$11:$A$10002,A2,$F$11:$F$10002)</f>
        <v>51074420</v>
      </c>
      <c r="G2" s="197" t="s">
        <v>4035</v>
      </c>
    </row>
    <row r="3" spans="1:29" ht="18.75" thickBot="1" x14ac:dyDescent="0.3">
      <c r="A3" s="219" t="s">
        <v>2919</v>
      </c>
      <c r="B3" s="217">
        <f t="shared" si="0"/>
        <v>449653917</v>
      </c>
      <c r="G3" s="203" t="s">
        <v>4036</v>
      </c>
    </row>
    <row r="4" spans="1:29" ht="15.75" x14ac:dyDescent="0.25">
      <c r="A4" s="218" t="s">
        <v>2920</v>
      </c>
      <c r="B4" s="216">
        <f t="shared" si="0"/>
        <v>0</v>
      </c>
      <c r="H4" s="204"/>
    </row>
    <row r="5" spans="1:29" ht="15.75" x14ac:dyDescent="0.25">
      <c r="A5" s="218" t="s">
        <v>2922</v>
      </c>
      <c r="B5" s="216">
        <f t="shared" si="0"/>
        <v>0</v>
      </c>
      <c r="H5" s="204"/>
    </row>
    <row r="6" spans="1:29" ht="15.75" x14ac:dyDescent="0.25">
      <c r="A6" s="218" t="s">
        <v>2921</v>
      </c>
      <c r="B6" s="216">
        <f t="shared" si="0"/>
        <v>16715000</v>
      </c>
      <c r="H6" s="204"/>
    </row>
    <row r="7" spans="1:29" ht="13.5" thickBot="1" x14ac:dyDescent="0.25">
      <c r="A7" s="219" t="s">
        <v>2923</v>
      </c>
      <c r="B7" s="217">
        <f t="shared" si="0"/>
        <v>1115000</v>
      </c>
    </row>
    <row r="8" spans="1:29" x14ac:dyDescent="0.2">
      <c r="A8" s="220" t="s">
        <v>2927</v>
      </c>
      <c r="B8" s="19"/>
      <c r="G8" s="222" t="s">
        <v>2930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2924</v>
      </c>
      <c r="B10" s="214" t="s">
        <v>2914</v>
      </c>
      <c r="C10" s="214" t="s">
        <v>2913</v>
      </c>
      <c r="D10" s="214" t="s">
        <v>2915</v>
      </c>
      <c r="E10" s="214" t="s">
        <v>2917</v>
      </c>
      <c r="F10" s="42" t="s">
        <v>3316</v>
      </c>
      <c r="G10" s="205" t="s">
        <v>4037</v>
      </c>
      <c r="H10" s="206" t="s">
        <v>4038</v>
      </c>
      <c r="I10" s="207" t="s">
        <v>4039</v>
      </c>
      <c r="J10" s="207" t="s">
        <v>4040</v>
      </c>
      <c r="K10" s="207" t="s">
        <v>4041</v>
      </c>
      <c r="L10" s="207" t="s">
        <v>4042</v>
      </c>
      <c r="M10" s="207" t="s">
        <v>4043</v>
      </c>
      <c r="N10" s="207" t="s">
        <v>4044</v>
      </c>
      <c r="O10" s="207" t="s">
        <v>4045</v>
      </c>
      <c r="P10" s="208" t="s">
        <v>4046</v>
      </c>
      <c r="Q10" s="208" t="s">
        <v>4047</v>
      </c>
      <c r="R10" s="209" t="s">
        <v>4048</v>
      </c>
      <c r="S10" s="207" t="s">
        <v>4049</v>
      </c>
      <c r="T10" s="207" t="s">
        <v>4050</v>
      </c>
      <c r="U10" s="210" t="s">
        <v>3343</v>
      </c>
      <c r="V10" s="207" t="s">
        <v>4051</v>
      </c>
      <c r="W10" s="207" t="s">
        <v>4052</v>
      </c>
      <c r="X10" s="207" t="s">
        <v>4053</v>
      </c>
      <c r="Y10" s="207" t="s">
        <v>4054</v>
      </c>
      <c r="Z10" s="207" t="s">
        <v>3662</v>
      </c>
      <c r="AA10" s="207" t="s">
        <v>3334</v>
      </c>
      <c r="AB10" s="206" t="s">
        <v>4055</v>
      </c>
      <c r="AC10" s="206" t="s">
        <v>4056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1287983</v>
      </c>
      <c r="H11" s="198">
        <v>37034.801701388889</v>
      </c>
      <c r="I11" t="s">
        <v>4057</v>
      </c>
      <c r="M11" t="s">
        <v>2766</v>
      </c>
      <c r="N11" t="s">
        <v>4072</v>
      </c>
      <c r="O11" t="s">
        <v>4073</v>
      </c>
      <c r="P11" s="199">
        <v>20</v>
      </c>
      <c r="S11" t="s">
        <v>4060</v>
      </c>
      <c r="T11" t="s">
        <v>4061</v>
      </c>
      <c r="U11" s="201">
        <v>1534.5</v>
      </c>
      <c r="V11" t="s">
        <v>4062</v>
      </c>
      <c r="W11" t="s">
        <v>4063</v>
      </c>
      <c r="X11" t="s">
        <v>4064</v>
      </c>
      <c r="Y11" t="s">
        <v>4065</v>
      </c>
      <c r="Z11" t="s">
        <v>4066</v>
      </c>
      <c r="AA11">
        <v>2149276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</v>
      </c>
      <c r="G12" s="202">
        <v>1287984</v>
      </c>
      <c r="H12" s="198">
        <v>37034.806979166664</v>
      </c>
      <c r="I12" t="s">
        <v>2324</v>
      </c>
      <c r="M12" t="s">
        <v>2766</v>
      </c>
      <c r="N12" t="s">
        <v>4072</v>
      </c>
      <c r="O12" t="s">
        <v>4073</v>
      </c>
      <c r="Q12" s="199">
        <v>2</v>
      </c>
      <c r="S12" t="s">
        <v>4060</v>
      </c>
      <c r="T12" t="s">
        <v>4061</v>
      </c>
      <c r="U12" s="201">
        <v>1536</v>
      </c>
      <c r="V12" t="s">
        <v>2325</v>
      </c>
      <c r="W12" t="s">
        <v>4063</v>
      </c>
      <c r="X12" t="s">
        <v>4064</v>
      </c>
      <c r="Y12" t="s">
        <v>4065</v>
      </c>
      <c r="Z12" t="s">
        <v>4066</v>
      </c>
      <c r="AA12">
        <v>2149274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3</v>
      </c>
      <c r="G13" s="202">
        <v>1288013</v>
      </c>
      <c r="H13" s="198">
        <v>37034.897916666669</v>
      </c>
      <c r="I13" t="s">
        <v>2867</v>
      </c>
      <c r="M13" t="s">
        <v>2766</v>
      </c>
      <c r="N13" t="s">
        <v>4072</v>
      </c>
      <c r="O13" t="s">
        <v>4073</v>
      </c>
      <c r="Q13" s="199">
        <v>3</v>
      </c>
      <c r="S13" t="s">
        <v>4060</v>
      </c>
      <c r="T13" t="s">
        <v>4061</v>
      </c>
      <c r="U13" s="201">
        <v>1538</v>
      </c>
      <c r="V13" t="s">
        <v>1909</v>
      </c>
      <c r="W13" t="s">
        <v>4063</v>
      </c>
      <c r="X13" t="s">
        <v>4064</v>
      </c>
      <c r="Y13" t="s">
        <v>4065</v>
      </c>
      <c r="Z13" t="s">
        <v>4066</v>
      </c>
      <c r="AA13">
        <v>2149272</v>
      </c>
    </row>
    <row r="14" spans="1:29" x14ac:dyDescent="0.2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8</v>
      </c>
      <c r="G14" s="202">
        <v>1288015</v>
      </c>
      <c r="H14" s="198">
        <v>37035.015613425923</v>
      </c>
      <c r="I14" t="s">
        <v>4169</v>
      </c>
      <c r="M14" t="s">
        <v>2766</v>
      </c>
      <c r="N14" t="s">
        <v>4072</v>
      </c>
      <c r="O14" t="s">
        <v>4073</v>
      </c>
      <c r="P14" s="199">
        <v>8</v>
      </c>
      <c r="S14" t="s">
        <v>4060</v>
      </c>
      <c r="T14" t="s">
        <v>4061</v>
      </c>
      <c r="U14" s="201">
        <v>1535</v>
      </c>
      <c r="V14" t="s">
        <v>4170</v>
      </c>
      <c r="W14" t="s">
        <v>4063</v>
      </c>
      <c r="X14" t="s">
        <v>4064</v>
      </c>
      <c r="Y14" t="s">
        <v>4065</v>
      </c>
      <c r="Z14" t="s">
        <v>4066</v>
      </c>
      <c r="AA14">
        <v>2149270</v>
      </c>
    </row>
    <row r="15" spans="1:29" x14ac:dyDescent="0.2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1288017</v>
      </c>
      <c r="H15" s="198">
        <v>37035.057199074072</v>
      </c>
      <c r="I15" t="s">
        <v>4031</v>
      </c>
      <c r="M15" t="s">
        <v>2766</v>
      </c>
      <c r="N15" t="s">
        <v>4135</v>
      </c>
      <c r="O15" t="s">
        <v>4136</v>
      </c>
      <c r="P15" s="199">
        <v>20</v>
      </c>
      <c r="S15" t="s">
        <v>4060</v>
      </c>
      <c r="T15" t="s">
        <v>4061</v>
      </c>
      <c r="U15" s="201">
        <v>952</v>
      </c>
      <c r="V15" t="s">
        <v>4075</v>
      </c>
      <c r="W15" t="s">
        <v>4090</v>
      </c>
      <c r="X15" t="s">
        <v>4064</v>
      </c>
      <c r="Y15" t="s">
        <v>4065</v>
      </c>
      <c r="Z15" t="s">
        <v>4066</v>
      </c>
      <c r="AA15">
        <v>2149266</v>
      </c>
    </row>
    <row r="16" spans="1:29" x14ac:dyDescent="0.2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20</v>
      </c>
      <c r="G16" s="202">
        <v>1288018</v>
      </c>
      <c r="H16" s="198">
        <v>37035.059652777774</v>
      </c>
      <c r="I16" t="s">
        <v>4137</v>
      </c>
      <c r="M16" t="s">
        <v>2766</v>
      </c>
      <c r="N16" t="s">
        <v>4072</v>
      </c>
      <c r="O16" t="s">
        <v>4073</v>
      </c>
      <c r="P16" s="199">
        <v>20</v>
      </c>
      <c r="S16" t="s">
        <v>4060</v>
      </c>
      <c r="T16" t="s">
        <v>4061</v>
      </c>
      <c r="U16" s="201">
        <v>1536</v>
      </c>
      <c r="V16" t="s">
        <v>2881</v>
      </c>
      <c r="W16" t="s">
        <v>4068</v>
      </c>
      <c r="X16" t="s">
        <v>4064</v>
      </c>
      <c r="Y16" t="s">
        <v>4065</v>
      </c>
      <c r="Z16" t="s">
        <v>4066</v>
      </c>
      <c r="AA16">
        <v>2149264</v>
      </c>
    </row>
    <row r="17" spans="1:27" x14ac:dyDescent="0.2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20</v>
      </c>
      <c r="G17" s="202">
        <v>1288019</v>
      </c>
      <c r="H17" s="198">
        <v>37035.065636574072</v>
      </c>
      <c r="I17" t="s">
        <v>4137</v>
      </c>
      <c r="M17" t="s">
        <v>2766</v>
      </c>
      <c r="N17" t="s">
        <v>4058</v>
      </c>
      <c r="O17" t="s">
        <v>4059</v>
      </c>
      <c r="P17" s="199">
        <v>20</v>
      </c>
      <c r="S17" t="s">
        <v>4060</v>
      </c>
      <c r="T17" t="s">
        <v>4061</v>
      </c>
      <c r="U17" s="201">
        <v>1731</v>
      </c>
      <c r="V17" t="s">
        <v>4021</v>
      </c>
      <c r="W17" t="s">
        <v>4068</v>
      </c>
      <c r="X17" t="s">
        <v>4064</v>
      </c>
      <c r="Y17" t="s">
        <v>4065</v>
      </c>
      <c r="Z17" t="s">
        <v>4066</v>
      </c>
      <c r="AA17">
        <v>2149262</v>
      </c>
    </row>
    <row r="18" spans="1:27" x14ac:dyDescent="0.2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12</v>
      </c>
      <c r="G18" s="202">
        <v>1288020</v>
      </c>
      <c r="H18" s="198">
        <v>37035.065810185188</v>
      </c>
      <c r="I18" t="s">
        <v>2324</v>
      </c>
      <c r="M18" t="s">
        <v>2766</v>
      </c>
      <c r="N18" t="s">
        <v>4058</v>
      </c>
      <c r="O18" t="s">
        <v>4059</v>
      </c>
      <c r="Q18" s="199">
        <v>12</v>
      </c>
      <c r="S18" t="s">
        <v>4060</v>
      </c>
      <c r="T18" t="s">
        <v>4061</v>
      </c>
      <c r="U18" s="201">
        <v>1732</v>
      </c>
      <c r="V18" t="s">
        <v>2325</v>
      </c>
      <c r="W18" t="s">
        <v>4068</v>
      </c>
      <c r="X18" t="s">
        <v>4064</v>
      </c>
      <c r="Y18" t="s">
        <v>4065</v>
      </c>
      <c r="Z18" t="s">
        <v>4066</v>
      </c>
      <c r="AA18">
        <v>2149260</v>
      </c>
    </row>
    <row r="19" spans="1:27" x14ac:dyDescent="0.2">
      <c r="A19" s="44" t="str">
        <f t="shared" si="1"/>
        <v xml:space="preserve"> Metals Financial</v>
      </c>
      <c r="B19" s="44" t="str">
        <f t="shared" si="2"/>
        <v/>
      </c>
      <c r="C19" s="44" t="str">
        <f t="shared" si="3"/>
        <v>Metals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20</v>
      </c>
      <c r="G19" s="202">
        <v>1288021</v>
      </c>
      <c r="H19" s="198">
        <v>37035.072453703702</v>
      </c>
      <c r="I19" t="s">
        <v>4085</v>
      </c>
      <c r="M19" t="s">
        <v>2766</v>
      </c>
      <c r="N19" t="s">
        <v>4072</v>
      </c>
      <c r="O19" t="s">
        <v>4073</v>
      </c>
      <c r="P19" s="199">
        <v>20</v>
      </c>
      <c r="S19" t="s">
        <v>4060</v>
      </c>
      <c r="T19" t="s">
        <v>4061</v>
      </c>
      <c r="U19" s="201">
        <v>1535</v>
      </c>
      <c r="V19" t="s">
        <v>4098</v>
      </c>
      <c r="W19" t="s">
        <v>4068</v>
      </c>
      <c r="X19" t="s">
        <v>4064</v>
      </c>
      <c r="Y19" t="s">
        <v>4065</v>
      </c>
      <c r="Z19" t="s">
        <v>4066</v>
      </c>
      <c r="AA19">
        <v>2149258</v>
      </c>
    </row>
    <row r="20" spans="1:27" x14ac:dyDescent="0.2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10</v>
      </c>
      <c r="G20" s="202">
        <v>1288022</v>
      </c>
      <c r="H20" s="198">
        <v>37035.072974537034</v>
      </c>
      <c r="I20" t="s">
        <v>4122</v>
      </c>
      <c r="M20" t="s">
        <v>2766</v>
      </c>
      <c r="N20" t="s">
        <v>4072</v>
      </c>
      <c r="O20" t="s">
        <v>4073</v>
      </c>
      <c r="P20" s="199">
        <v>10</v>
      </c>
      <c r="S20" t="s">
        <v>4060</v>
      </c>
      <c r="T20" t="s">
        <v>4061</v>
      </c>
      <c r="U20" s="201">
        <v>1534</v>
      </c>
      <c r="V20" t="s">
        <v>4138</v>
      </c>
      <c r="W20" t="s">
        <v>4068</v>
      </c>
      <c r="X20" t="s">
        <v>4064</v>
      </c>
      <c r="Y20" t="s">
        <v>4065</v>
      </c>
      <c r="Z20" t="s">
        <v>4066</v>
      </c>
      <c r="AA20">
        <v>2149256</v>
      </c>
    </row>
    <row r="21" spans="1:27" x14ac:dyDescent="0.2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3">
        <f t="shared" si="5"/>
        <v>10</v>
      </c>
      <c r="G21" s="202">
        <v>1288023</v>
      </c>
      <c r="H21" s="198">
        <v>37035.081296296295</v>
      </c>
      <c r="I21" t="s">
        <v>1933</v>
      </c>
      <c r="M21" t="s">
        <v>2766</v>
      </c>
      <c r="N21" t="s">
        <v>4072</v>
      </c>
      <c r="O21" t="s">
        <v>4073</v>
      </c>
      <c r="P21" s="199">
        <v>10</v>
      </c>
      <c r="S21" t="s">
        <v>4060</v>
      </c>
      <c r="T21" t="s">
        <v>4061</v>
      </c>
      <c r="U21" s="201">
        <v>1534</v>
      </c>
      <c r="V21" t="s">
        <v>2326</v>
      </c>
      <c r="W21" t="s">
        <v>4068</v>
      </c>
      <c r="X21" t="s">
        <v>4064</v>
      </c>
      <c r="Y21" t="s">
        <v>4065</v>
      </c>
      <c r="Z21" t="s">
        <v>4066</v>
      </c>
      <c r="AA21">
        <v>2149254</v>
      </c>
    </row>
    <row r="22" spans="1:27" x14ac:dyDescent="0.2">
      <c r="A22" s="44" t="str">
        <f t="shared" si="1"/>
        <v xml:space="preserve"> Metals Financial</v>
      </c>
      <c r="B22" s="44" t="str">
        <f t="shared" si="2"/>
        <v/>
      </c>
      <c r="C22" s="44" t="str">
        <f t="shared" si="3"/>
        <v>Metals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20</v>
      </c>
      <c r="G22" s="202">
        <v>1288025</v>
      </c>
      <c r="H22" s="198">
        <v>37035.083171296297</v>
      </c>
      <c r="I22" t="s">
        <v>4085</v>
      </c>
      <c r="M22" t="s">
        <v>2766</v>
      </c>
      <c r="N22" t="s">
        <v>4058</v>
      </c>
      <c r="O22" t="s">
        <v>4059</v>
      </c>
      <c r="P22" s="199">
        <v>20</v>
      </c>
      <c r="S22" t="s">
        <v>4060</v>
      </c>
      <c r="T22" t="s">
        <v>4061</v>
      </c>
      <c r="U22" s="201">
        <v>1730</v>
      </c>
      <c r="V22" t="s">
        <v>4098</v>
      </c>
      <c r="W22" t="s">
        <v>4068</v>
      </c>
      <c r="X22" t="s">
        <v>4064</v>
      </c>
      <c r="Y22" t="s">
        <v>4065</v>
      </c>
      <c r="Z22" t="s">
        <v>4066</v>
      </c>
      <c r="AA22">
        <v>2149248</v>
      </c>
    </row>
    <row r="23" spans="1:27" x14ac:dyDescent="0.2">
      <c r="A23" s="44" t="str">
        <f t="shared" si="1"/>
        <v xml:space="preserve"> Metals Financial</v>
      </c>
      <c r="B23" s="44" t="str">
        <f t="shared" si="2"/>
        <v/>
      </c>
      <c r="C23" s="44" t="str">
        <f t="shared" si="3"/>
        <v>Metals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20</v>
      </c>
      <c r="G23" s="202">
        <v>1288026</v>
      </c>
      <c r="H23" s="198">
        <v>37035.083252314813</v>
      </c>
      <c r="I23" t="s">
        <v>4085</v>
      </c>
      <c r="M23" t="s">
        <v>2766</v>
      </c>
      <c r="N23" t="s">
        <v>4058</v>
      </c>
      <c r="O23" t="s">
        <v>4059</v>
      </c>
      <c r="P23" s="199">
        <v>20</v>
      </c>
      <c r="S23" t="s">
        <v>4060</v>
      </c>
      <c r="T23" t="s">
        <v>4061</v>
      </c>
      <c r="U23" s="201">
        <v>1729</v>
      </c>
      <c r="V23" t="s">
        <v>4098</v>
      </c>
      <c r="W23" t="s">
        <v>4068</v>
      </c>
      <c r="X23" t="s">
        <v>4064</v>
      </c>
      <c r="Y23" t="s">
        <v>4065</v>
      </c>
      <c r="Z23" t="s">
        <v>4066</v>
      </c>
      <c r="AA23">
        <v>2149246</v>
      </c>
    </row>
    <row r="24" spans="1:27" x14ac:dyDescent="0.2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20</v>
      </c>
      <c r="G24" s="202">
        <v>1288027</v>
      </c>
      <c r="H24" s="198">
        <v>37035.083310185182</v>
      </c>
      <c r="I24" t="s">
        <v>4085</v>
      </c>
      <c r="M24" t="s">
        <v>2766</v>
      </c>
      <c r="N24" t="s">
        <v>4072</v>
      </c>
      <c r="O24" t="s">
        <v>4073</v>
      </c>
      <c r="P24" s="199">
        <v>20</v>
      </c>
      <c r="S24" t="s">
        <v>4060</v>
      </c>
      <c r="T24" t="s">
        <v>4061</v>
      </c>
      <c r="U24" s="201">
        <v>1533</v>
      </c>
      <c r="V24" t="s">
        <v>4098</v>
      </c>
      <c r="W24" t="s">
        <v>4068</v>
      </c>
      <c r="X24" t="s">
        <v>4064</v>
      </c>
      <c r="Y24" t="s">
        <v>4065</v>
      </c>
      <c r="Z24" t="s">
        <v>4066</v>
      </c>
      <c r="AA24">
        <v>2149244</v>
      </c>
    </row>
    <row r="25" spans="1:27" x14ac:dyDescent="0.2">
      <c r="A25" s="44" t="str">
        <f t="shared" si="1"/>
        <v xml:space="preserve"> Metals Financial</v>
      </c>
      <c r="B25" s="44" t="str">
        <f t="shared" si="2"/>
        <v/>
      </c>
      <c r="C25" s="44" t="str">
        <f t="shared" si="3"/>
        <v>Metals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1</v>
      </c>
      <c r="F25" s="213">
        <f t="shared" si="5"/>
        <v>8</v>
      </c>
      <c r="G25" s="202">
        <v>1288028</v>
      </c>
      <c r="H25" s="198">
        <v>37035.083749999998</v>
      </c>
      <c r="I25" t="s">
        <v>2327</v>
      </c>
      <c r="M25" t="s">
        <v>2766</v>
      </c>
      <c r="N25" t="s">
        <v>4058</v>
      </c>
      <c r="O25" t="s">
        <v>4059</v>
      </c>
      <c r="Q25" s="199">
        <v>8</v>
      </c>
      <c r="S25" t="s">
        <v>4060</v>
      </c>
      <c r="T25" t="s">
        <v>4061</v>
      </c>
      <c r="U25" s="201">
        <v>1730</v>
      </c>
      <c r="V25" t="s">
        <v>2328</v>
      </c>
      <c r="W25" t="s">
        <v>4068</v>
      </c>
      <c r="X25" t="s">
        <v>4064</v>
      </c>
      <c r="Y25" t="s">
        <v>4065</v>
      </c>
      <c r="Z25" t="s">
        <v>4066</v>
      </c>
      <c r="AA25">
        <v>2149242</v>
      </c>
    </row>
    <row r="26" spans="1:27" x14ac:dyDescent="0.2">
      <c r="A26" s="44" t="str">
        <f t="shared" si="1"/>
        <v xml:space="preserve"> Metals Financial</v>
      </c>
      <c r="B26" s="44" t="str">
        <f t="shared" si="2"/>
        <v/>
      </c>
      <c r="C26" s="44" t="str">
        <f t="shared" si="3"/>
        <v>Metals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13">
        <f t="shared" si="5"/>
        <v>4</v>
      </c>
      <c r="G26" s="202">
        <v>1288029</v>
      </c>
      <c r="H26" s="198">
        <v>37035.083854166667</v>
      </c>
      <c r="I26" t="s">
        <v>4084</v>
      </c>
      <c r="M26" t="s">
        <v>2766</v>
      </c>
      <c r="N26" t="s">
        <v>4058</v>
      </c>
      <c r="O26" t="s">
        <v>4059</v>
      </c>
      <c r="P26" s="199">
        <v>4</v>
      </c>
      <c r="S26" t="s">
        <v>4060</v>
      </c>
      <c r="T26" t="s">
        <v>4061</v>
      </c>
      <c r="U26" s="201">
        <v>1729</v>
      </c>
      <c r="V26" t="s">
        <v>4134</v>
      </c>
      <c r="W26" t="s">
        <v>4068</v>
      </c>
      <c r="X26" t="s">
        <v>4064</v>
      </c>
      <c r="Y26" t="s">
        <v>4065</v>
      </c>
      <c r="Z26" t="s">
        <v>4066</v>
      </c>
      <c r="AA26">
        <v>2149240</v>
      </c>
    </row>
    <row r="27" spans="1:27" x14ac:dyDescent="0.2">
      <c r="A27" s="44" t="str">
        <f t="shared" si="1"/>
        <v xml:space="preserve"> Metals Financial</v>
      </c>
      <c r="B27" s="44" t="str">
        <f t="shared" si="2"/>
        <v/>
      </c>
      <c r="C27" s="44" t="str">
        <f t="shared" si="3"/>
        <v>Metals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1</v>
      </c>
      <c r="F27" s="213">
        <f t="shared" si="5"/>
        <v>16</v>
      </c>
      <c r="G27" s="202">
        <v>1288030</v>
      </c>
      <c r="H27" s="198">
        <v>37035.083969907406</v>
      </c>
      <c r="I27" t="s">
        <v>4085</v>
      </c>
      <c r="M27" t="s">
        <v>2766</v>
      </c>
      <c r="N27" t="s">
        <v>4058</v>
      </c>
      <c r="O27" t="s">
        <v>4059</v>
      </c>
      <c r="P27" s="199">
        <v>16</v>
      </c>
      <c r="S27" t="s">
        <v>4060</v>
      </c>
      <c r="T27" t="s">
        <v>4061</v>
      </c>
      <c r="U27" s="201">
        <v>1729</v>
      </c>
      <c r="V27" t="s">
        <v>4098</v>
      </c>
      <c r="W27" t="s">
        <v>4068</v>
      </c>
      <c r="X27" t="s">
        <v>4064</v>
      </c>
      <c r="Y27" t="s">
        <v>4065</v>
      </c>
      <c r="Z27" t="s">
        <v>4066</v>
      </c>
      <c r="AA27">
        <v>2149238</v>
      </c>
    </row>
    <row r="28" spans="1:27" x14ac:dyDescent="0.2">
      <c r="A28" s="44" t="str">
        <f t="shared" si="1"/>
        <v xml:space="preserve"> Metals Financial</v>
      </c>
      <c r="B28" s="44" t="str">
        <f t="shared" si="2"/>
        <v/>
      </c>
      <c r="C28" s="44" t="str">
        <f t="shared" si="3"/>
        <v>Metals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1</v>
      </c>
      <c r="F28" s="213">
        <f t="shared" si="5"/>
        <v>10</v>
      </c>
      <c r="G28" s="202">
        <v>1288031</v>
      </c>
      <c r="H28" s="198">
        <v>37035.084363425929</v>
      </c>
      <c r="I28" t="s">
        <v>4163</v>
      </c>
      <c r="M28" t="s">
        <v>2766</v>
      </c>
      <c r="N28" t="s">
        <v>4058</v>
      </c>
      <c r="O28" t="s">
        <v>4059</v>
      </c>
      <c r="Q28" s="199">
        <v>10</v>
      </c>
      <c r="S28" t="s">
        <v>4060</v>
      </c>
      <c r="T28" t="s">
        <v>4061</v>
      </c>
      <c r="U28" s="201">
        <v>1730</v>
      </c>
      <c r="V28" t="s">
        <v>4164</v>
      </c>
      <c r="W28" t="s">
        <v>4068</v>
      </c>
      <c r="X28" t="s">
        <v>4064</v>
      </c>
      <c r="Y28" t="s">
        <v>4065</v>
      </c>
      <c r="Z28" t="s">
        <v>4066</v>
      </c>
      <c r="AA28">
        <v>2149236</v>
      </c>
    </row>
    <row r="29" spans="1:27" x14ac:dyDescent="0.2">
      <c r="A29" s="44" t="str">
        <f t="shared" si="1"/>
        <v xml:space="preserve"> Metals Financial</v>
      </c>
      <c r="B29" s="44" t="str">
        <f t="shared" si="2"/>
        <v/>
      </c>
      <c r="C29" s="44" t="str">
        <f t="shared" si="3"/>
        <v>Metals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20</v>
      </c>
      <c r="G29" s="202">
        <v>1288032</v>
      </c>
      <c r="H29" s="198">
        <v>37035.084606481483</v>
      </c>
      <c r="I29" t="s">
        <v>4119</v>
      </c>
      <c r="M29" t="s">
        <v>2766</v>
      </c>
      <c r="N29" t="s">
        <v>4072</v>
      </c>
      <c r="O29" t="s">
        <v>4073</v>
      </c>
      <c r="Q29" s="199">
        <v>20</v>
      </c>
      <c r="S29" t="s">
        <v>4060</v>
      </c>
      <c r="T29" t="s">
        <v>4061</v>
      </c>
      <c r="U29" s="201">
        <v>1534</v>
      </c>
      <c r="V29" t="s">
        <v>4120</v>
      </c>
      <c r="W29" t="s">
        <v>4068</v>
      </c>
      <c r="X29" t="s">
        <v>4064</v>
      </c>
      <c r="Y29" t="s">
        <v>4065</v>
      </c>
      <c r="Z29" t="s">
        <v>4066</v>
      </c>
      <c r="AA29">
        <v>2149234</v>
      </c>
    </row>
    <row r="30" spans="1:27" x14ac:dyDescent="0.2">
      <c r="A30" s="44" t="str">
        <f t="shared" si="1"/>
        <v xml:space="preserve"> Metals Financial</v>
      </c>
      <c r="B30" s="44" t="str">
        <f t="shared" si="2"/>
        <v/>
      </c>
      <c r="C30" s="44" t="str">
        <f t="shared" si="3"/>
        <v>Metals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20</v>
      </c>
      <c r="G30" s="202">
        <v>1288033</v>
      </c>
      <c r="H30" s="198">
        <v>37035.087395833332</v>
      </c>
      <c r="I30" t="s">
        <v>1929</v>
      </c>
      <c r="M30" t="s">
        <v>2766</v>
      </c>
      <c r="N30" t="s">
        <v>4058</v>
      </c>
      <c r="O30" t="s">
        <v>4059</v>
      </c>
      <c r="P30" s="199">
        <v>20</v>
      </c>
      <c r="S30" t="s">
        <v>4060</v>
      </c>
      <c r="T30" t="s">
        <v>4061</v>
      </c>
      <c r="U30" s="201">
        <v>1728</v>
      </c>
      <c r="V30" t="s">
        <v>3215</v>
      </c>
      <c r="W30" t="s">
        <v>4068</v>
      </c>
      <c r="X30" t="s">
        <v>4064</v>
      </c>
      <c r="Y30" t="s">
        <v>4065</v>
      </c>
      <c r="Z30" t="s">
        <v>4066</v>
      </c>
      <c r="AA30">
        <v>2149232</v>
      </c>
    </row>
    <row r="31" spans="1:27" x14ac:dyDescent="0.2">
      <c r="A31" s="44" t="str">
        <f t="shared" si="1"/>
        <v xml:space="preserve"> Metals Financial</v>
      </c>
      <c r="B31" s="44" t="str">
        <f t="shared" si="2"/>
        <v/>
      </c>
      <c r="C31" s="44" t="str">
        <f t="shared" si="3"/>
        <v>Metals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1</v>
      </c>
      <c r="F31" s="213">
        <f t="shared" si="5"/>
        <v>10</v>
      </c>
      <c r="G31" s="202">
        <v>1288034</v>
      </c>
      <c r="H31" s="198">
        <v>37035.088518518518</v>
      </c>
      <c r="I31" t="s">
        <v>2327</v>
      </c>
      <c r="M31" t="s">
        <v>2766</v>
      </c>
      <c r="N31" t="s">
        <v>4058</v>
      </c>
      <c r="O31" t="s">
        <v>4059</v>
      </c>
      <c r="Q31" s="199">
        <v>10</v>
      </c>
      <c r="S31" t="s">
        <v>4060</v>
      </c>
      <c r="T31" t="s">
        <v>4061</v>
      </c>
      <c r="U31" s="201">
        <v>1729</v>
      </c>
      <c r="V31" t="s">
        <v>2328</v>
      </c>
      <c r="W31" t="s">
        <v>4068</v>
      </c>
      <c r="X31" t="s">
        <v>4064</v>
      </c>
      <c r="Y31" t="s">
        <v>4065</v>
      </c>
      <c r="Z31" t="s">
        <v>4066</v>
      </c>
      <c r="AA31">
        <v>2149252</v>
      </c>
    </row>
    <row r="32" spans="1:27" x14ac:dyDescent="0.2">
      <c r="A32" s="44" t="str">
        <f t="shared" si="1"/>
        <v xml:space="preserve"> Metals Financial</v>
      </c>
      <c r="B32" s="44" t="str">
        <f t="shared" si="2"/>
        <v/>
      </c>
      <c r="C32" s="44" t="str">
        <f t="shared" si="3"/>
        <v>Metals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20</v>
      </c>
      <c r="G32" s="202">
        <v>1288035</v>
      </c>
      <c r="H32" s="198">
        <v>37035.089444444442</v>
      </c>
      <c r="I32" t="s">
        <v>4091</v>
      </c>
      <c r="M32" t="s">
        <v>2766</v>
      </c>
      <c r="N32" t="s">
        <v>4072</v>
      </c>
      <c r="O32" t="s">
        <v>4073</v>
      </c>
      <c r="Q32" s="199">
        <v>20</v>
      </c>
      <c r="S32" t="s">
        <v>4060</v>
      </c>
      <c r="T32" t="s">
        <v>4061</v>
      </c>
      <c r="U32" s="201">
        <v>1535</v>
      </c>
      <c r="V32" t="s">
        <v>4094</v>
      </c>
      <c r="W32" t="s">
        <v>4068</v>
      </c>
      <c r="X32" t="s">
        <v>4064</v>
      </c>
      <c r="Y32" t="s">
        <v>4065</v>
      </c>
      <c r="Z32" t="s">
        <v>4066</v>
      </c>
      <c r="AA32">
        <v>2149326</v>
      </c>
    </row>
    <row r="33" spans="1:29" x14ac:dyDescent="0.2">
      <c r="A33" s="44" t="str">
        <f t="shared" si="1"/>
        <v xml:space="preserve"> Metals Financial</v>
      </c>
      <c r="B33" s="44" t="str">
        <f t="shared" si="2"/>
        <v/>
      </c>
      <c r="C33" s="44" t="str">
        <f t="shared" si="3"/>
        <v>Metals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</v>
      </c>
      <c r="G33" s="202">
        <v>1288036</v>
      </c>
      <c r="H33" s="198">
        <v>37035.091053240743</v>
      </c>
      <c r="I33" t="s">
        <v>4084</v>
      </c>
      <c r="M33" t="s">
        <v>2766</v>
      </c>
      <c r="N33" t="s">
        <v>4072</v>
      </c>
      <c r="O33" t="s">
        <v>4073</v>
      </c>
      <c r="P33" s="199">
        <v>2</v>
      </c>
      <c r="S33" t="s">
        <v>4060</v>
      </c>
      <c r="T33" t="s">
        <v>4061</v>
      </c>
      <c r="U33" s="201">
        <v>1534</v>
      </c>
      <c r="V33" t="s">
        <v>4134</v>
      </c>
      <c r="W33" t="s">
        <v>4068</v>
      </c>
      <c r="X33" t="s">
        <v>4064</v>
      </c>
      <c r="Y33" t="s">
        <v>4065</v>
      </c>
      <c r="Z33" t="s">
        <v>4066</v>
      </c>
      <c r="AA33">
        <v>2149380</v>
      </c>
    </row>
    <row r="34" spans="1:29" x14ac:dyDescent="0.2">
      <c r="A34" s="44" t="str">
        <f t="shared" si="1"/>
        <v xml:space="preserve"> Metals Financial</v>
      </c>
      <c r="B34" s="44" t="str">
        <f t="shared" si="2"/>
        <v/>
      </c>
      <c r="C34" s="44" t="str">
        <f t="shared" si="3"/>
        <v>Metals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1</v>
      </c>
      <c r="F34" s="213">
        <f t="shared" si="5"/>
        <v>13</v>
      </c>
      <c r="G34" s="202">
        <v>1288037</v>
      </c>
      <c r="H34" s="198">
        <v>37035.091979166667</v>
      </c>
      <c r="I34" t="s">
        <v>4188</v>
      </c>
      <c r="M34" t="s">
        <v>2766</v>
      </c>
      <c r="N34" t="s">
        <v>4072</v>
      </c>
      <c r="O34" t="s">
        <v>4481</v>
      </c>
      <c r="Q34" s="199">
        <v>13</v>
      </c>
      <c r="S34" t="s">
        <v>4060</v>
      </c>
      <c r="T34" t="s">
        <v>4061</v>
      </c>
      <c r="U34" s="201">
        <v>1535.5</v>
      </c>
      <c r="V34" t="s">
        <v>3871</v>
      </c>
      <c r="W34" t="s">
        <v>4068</v>
      </c>
      <c r="X34" t="s">
        <v>4064</v>
      </c>
      <c r="Y34" t="s">
        <v>4065</v>
      </c>
      <c r="Z34" t="s">
        <v>4066</v>
      </c>
      <c r="AA34">
        <v>2149382</v>
      </c>
      <c r="AB34" s="198">
        <v>37118</v>
      </c>
      <c r="AC34" s="198">
        <v>37118</v>
      </c>
    </row>
    <row r="35" spans="1:29" x14ac:dyDescent="0.2">
      <c r="A35" s="44" t="str">
        <f t="shared" si="1"/>
        <v xml:space="preserve"> Metals Financial</v>
      </c>
      <c r="B35" s="44" t="str">
        <f t="shared" si="2"/>
        <v/>
      </c>
      <c r="C35" s="44" t="str">
        <f t="shared" si="3"/>
        <v>Metals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20</v>
      </c>
      <c r="G35" s="202">
        <v>1288038</v>
      </c>
      <c r="H35" s="198">
        <v>37035.09275462963</v>
      </c>
      <c r="I35" t="s">
        <v>4131</v>
      </c>
      <c r="M35" t="s">
        <v>2766</v>
      </c>
      <c r="N35" t="s">
        <v>4058</v>
      </c>
      <c r="O35" t="s">
        <v>4059</v>
      </c>
      <c r="P35" s="199">
        <v>20</v>
      </c>
      <c r="S35" t="s">
        <v>4060</v>
      </c>
      <c r="T35" t="s">
        <v>4061</v>
      </c>
      <c r="U35" s="201">
        <v>1728</v>
      </c>
      <c r="V35" t="s">
        <v>2980</v>
      </c>
      <c r="W35" t="s">
        <v>4068</v>
      </c>
      <c r="X35" t="s">
        <v>4064</v>
      </c>
      <c r="Y35" t="s">
        <v>4065</v>
      </c>
      <c r="Z35" t="s">
        <v>4066</v>
      </c>
      <c r="AA35">
        <v>2149384</v>
      </c>
    </row>
    <row r="36" spans="1:29" x14ac:dyDescent="0.2">
      <c r="A36" s="44" t="str">
        <f t="shared" si="1"/>
        <v xml:space="preserve"> Metals Financial</v>
      </c>
      <c r="B36" s="44" t="str">
        <f t="shared" si="2"/>
        <v/>
      </c>
      <c r="C36" s="44" t="str">
        <f t="shared" si="3"/>
        <v>Metals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1</v>
      </c>
      <c r="F36" s="213">
        <f t="shared" si="5"/>
        <v>18</v>
      </c>
      <c r="G36" s="202">
        <v>1288039</v>
      </c>
      <c r="H36" s="198">
        <v>37035.093206018515</v>
      </c>
      <c r="I36" t="s">
        <v>4122</v>
      </c>
      <c r="M36" t="s">
        <v>2766</v>
      </c>
      <c r="N36" t="s">
        <v>4072</v>
      </c>
      <c r="O36" t="s">
        <v>4073</v>
      </c>
      <c r="P36" s="199">
        <v>18</v>
      </c>
      <c r="S36" t="s">
        <v>4060</v>
      </c>
      <c r="T36" t="s">
        <v>4061</v>
      </c>
      <c r="U36" s="201">
        <v>1534</v>
      </c>
      <c r="V36" t="s">
        <v>4138</v>
      </c>
      <c r="W36" t="s">
        <v>4068</v>
      </c>
      <c r="X36" t="s">
        <v>4064</v>
      </c>
      <c r="Y36" t="s">
        <v>4065</v>
      </c>
      <c r="Z36" t="s">
        <v>4066</v>
      </c>
      <c r="AA36">
        <v>2149386</v>
      </c>
    </row>
    <row r="37" spans="1:29" x14ac:dyDescent="0.2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7</v>
      </c>
      <c r="G37" s="202">
        <v>1288040</v>
      </c>
      <c r="H37" s="198">
        <v>37035.096331018518</v>
      </c>
      <c r="I37" t="s">
        <v>4084</v>
      </c>
      <c r="M37" t="s">
        <v>2766</v>
      </c>
      <c r="N37" t="s">
        <v>4072</v>
      </c>
      <c r="O37" t="s">
        <v>4073</v>
      </c>
      <c r="Q37" s="199">
        <v>7</v>
      </c>
      <c r="S37" t="s">
        <v>4060</v>
      </c>
      <c r="T37" t="s">
        <v>4061</v>
      </c>
      <c r="U37" s="201">
        <v>1535</v>
      </c>
      <c r="V37" t="s">
        <v>4134</v>
      </c>
      <c r="W37" t="s">
        <v>4068</v>
      </c>
      <c r="X37" t="s">
        <v>4064</v>
      </c>
      <c r="Y37" t="s">
        <v>4065</v>
      </c>
      <c r="Z37" t="s">
        <v>4066</v>
      </c>
      <c r="AA37">
        <v>2149388</v>
      </c>
    </row>
    <row r="38" spans="1:29" x14ac:dyDescent="0.2">
      <c r="A38" s="44" t="str">
        <f t="shared" si="1"/>
        <v xml:space="preserve"> Metals Financial</v>
      </c>
      <c r="B38" s="44" t="str">
        <f t="shared" si="2"/>
        <v/>
      </c>
      <c r="C38" s="44" t="str">
        <f t="shared" si="3"/>
        <v>Metals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20</v>
      </c>
      <c r="G38" s="202">
        <v>1288041</v>
      </c>
      <c r="H38" s="198">
        <v>37035.096388888887</v>
      </c>
      <c r="I38" t="s">
        <v>4084</v>
      </c>
      <c r="M38" t="s">
        <v>2766</v>
      </c>
      <c r="N38" t="s">
        <v>4072</v>
      </c>
      <c r="O38" t="s">
        <v>4073</v>
      </c>
      <c r="P38" s="199">
        <v>20</v>
      </c>
      <c r="S38" t="s">
        <v>4060</v>
      </c>
      <c r="T38" t="s">
        <v>4061</v>
      </c>
      <c r="U38" s="201">
        <v>1534</v>
      </c>
      <c r="V38" t="s">
        <v>4134</v>
      </c>
      <c r="W38" t="s">
        <v>4068</v>
      </c>
      <c r="X38" t="s">
        <v>4064</v>
      </c>
      <c r="Y38" t="s">
        <v>4065</v>
      </c>
      <c r="Z38" t="s">
        <v>4066</v>
      </c>
      <c r="AA38">
        <v>2149390</v>
      </c>
    </row>
    <row r="39" spans="1:29" x14ac:dyDescent="0.2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20</v>
      </c>
      <c r="G39" s="202">
        <v>1288042</v>
      </c>
      <c r="H39" s="198">
        <v>37035.098275462966</v>
      </c>
      <c r="I39" t="s">
        <v>4031</v>
      </c>
      <c r="M39" t="s">
        <v>2766</v>
      </c>
      <c r="N39" t="s">
        <v>4058</v>
      </c>
      <c r="O39" t="s">
        <v>4059</v>
      </c>
      <c r="Q39" s="199">
        <v>20</v>
      </c>
      <c r="S39" t="s">
        <v>4060</v>
      </c>
      <c r="T39" t="s">
        <v>4061</v>
      </c>
      <c r="U39" s="201">
        <v>1729</v>
      </c>
      <c r="V39" t="s">
        <v>4075</v>
      </c>
      <c r="W39" t="s">
        <v>4068</v>
      </c>
      <c r="X39" t="s">
        <v>4064</v>
      </c>
      <c r="Y39" t="s">
        <v>4065</v>
      </c>
      <c r="Z39" t="s">
        <v>4066</v>
      </c>
      <c r="AA39">
        <v>2149392</v>
      </c>
    </row>
    <row r="40" spans="1:29" x14ac:dyDescent="0.2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10</v>
      </c>
      <c r="G40" s="202">
        <v>1288043</v>
      </c>
      <c r="H40" s="198">
        <v>37035.09957175926</v>
      </c>
      <c r="I40" t="s">
        <v>2327</v>
      </c>
      <c r="M40" t="s">
        <v>2766</v>
      </c>
      <c r="N40" t="s">
        <v>4058</v>
      </c>
      <c r="O40" t="s">
        <v>4059</v>
      </c>
      <c r="Q40" s="199">
        <v>10</v>
      </c>
      <c r="S40" t="s">
        <v>4060</v>
      </c>
      <c r="T40" t="s">
        <v>4061</v>
      </c>
      <c r="U40" s="201">
        <v>1730</v>
      </c>
      <c r="V40" t="s">
        <v>2328</v>
      </c>
      <c r="W40" t="s">
        <v>4068</v>
      </c>
      <c r="X40" t="s">
        <v>4064</v>
      </c>
      <c r="Y40" t="s">
        <v>4065</v>
      </c>
      <c r="Z40" t="s">
        <v>4066</v>
      </c>
      <c r="AA40">
        <v>2149396</v>
      </c>
    </row>
    <row r="41" spans="1:29" x14ac:dyDescent="0.2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5</v>
      </c>
      <c r="G41" s="202">
        <v>1288044</v>
      </c>
      <c r="H41" s="198">
        <v>37035.10050925926</v>
      </c>
      <c r="I41" t="s">
        <v>4031</v>
      </c>
      <c r="M41" t="s">
        <v>2766</v>
      </c>
      <c r="N41" t="s">
        <v>4072</v>
      </c>
      <c r="O41" t="s">
        <v>4073</v>
      </c>
      <c r="Q41" s="199">
        <v>5</v>
      </c>
      <c r="S41" t="s">
        <v>4060</v>
      </c>
      <c r="T41" t="s">
        <v>4061</v>
      </c>
      <c r="U41" s="201">
        <v>1535</v>
      </c>
      <c r="V41" t="s">
        <v>4076</v>
      </c>
      <c r="W41" t="s">
        <v>4068</v>
      </c>
      <c r="X41" t="s">
        <v>4064</v>
      </c>
      <c r="Y41" t="s">
        <v>4065</v>
      </c>
      <c r="Z41" t="s">
        <v>4066</v>
      </c>
      <c r="AA41">
        <v>2149398</v>
      </c>
    </row>
    <row r="42" spans="1:29" x14ac:dyDescent="0.2">
      <c r="A42" s="44" t="str">
        <f t="shared" si="1"/>
        <v xml:space="preserve"> Oil Products Financial</v>
      </c>
      <c r="B42" s="44" t="str">
        <f t="shared" si="2"/>
        <v/>
      </c>
      <c r="C42" s="44" t="str">
        <f t="shared" si="3"/>
        <v>Oil Products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50000</v>
      </c>
      <c r="G42" s="202">
        <v>1288045</v>
      </c>
      <c r="H42" s="198">
        <v>37035.100659722222</v>
      </c>
      <c r="I42" t="s">
        <v>4031</v>
      </c>
      <c r="M42" t="s">
        <v>2764</v>
      </c>
      <c r="N42" t="s">
        <v>2329</v>
      </c>
      <c r="O42" t="s">
        <v>2330</v>
      </c>
      <c r="Q42" s="199">
        <v>50000</v>
      </c>
      <c r="S42" t="s">
        <v>2763</v>
      </c>
      <c r="T42" t="s">
        <v>4061</v>
      </c>
      <c r="U42" s="201">
        <v>0.59</v>
      </c>
      <c r="V42" t="s">
        <v>2331</v>
      </c>
      <c r="W42" t="s">
        <v>2332</v>
      </c>
      <c r="X42" t="s">
        <v>2333</v>
      </c>
      <c r="Y42" t="s">
        <v>4082</v>
      </c>
      <c r="Z42" t="s">
        <v>4083</v>
      </c>
      <c r="AA42">
        <v>106829</v>
      </c>
      <c r="AB42" s="198">
        <v>37043</v>
      </c>
      <c r="AC42" s="198">
        <v>37072</v>
      </c>
    </row>
    <row r="43" spans="1:29" x14ac:dyDescent="0.2">
      <c r="A43" s="44" t="str">
        <f t="shared" si="1"/>
        <v xml:space="preserve"> Metals Financial</v>
      </c>
      <c r="B43" s="44" t="str">
        <f t="shared" si="2"/>
        <v/>
      </c>
      <c r="C43" s="44" t="str">
        <f t="shared" si="3"/>
        <v>Metals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1</v>
      </c>
      <c r="F43" s="213">
        <f t="shared" si="5"/>
        <v>3</v>
      </c>
      <c r="G43" s="202">
        <v>1288046</v>
      </c>
      <c r="H43" s="198">
        <v>37035.102326388886</v>
      </c>
      <c r="I43" t="s">
        <v>4084</v>
      </c>
      <c r="M43" t="s">
        <v>2766</v>
      </c>
      <c r="N43" t="s">
        <v>4135</v>
      </c>
      <c r="O43" t="s">
        <v>4136</v>
      </c>
      <c r="P43" s="199">
        <v>3</v>
      </c>
      <c r="S43" t="s">
        <v>4060</v>
      </c>
      <c r="T43" t="s">
        <v>4061</v>
      </c>
      <c r="U43" s="201">
        <v>951</v>
      </c>
      <c r="V43" t="s">
        <v>4134</v>
      </c>
      <c r="W43" t="s">
        <v>4090</v>
      </c>
      <c r="X43" t="s">
        <v>4064</v>
      </c>
      <c r="Y43" t="s">
        <v>4065</v>
      </c>
      <c r="Z43" t="s">
        <v>4066</v>
      </c>
      <c r="AA43">
        <v>2149400</v>
      </c>
    </row>
    <row r="44" spans="1:29" x14ac:dyDescent="0.2">
      <c r="A44" s="44" t="str">
        <f t="shared" si="1"/>
        <v>US Crude Financial</v>
      </c>
      <c r="B44" s="44" t="str">
        <f t="shared" si="2"/>
        <v>US</v>
      </c>
      <c r="C44" s="44" t="str">
        <f t="shared" si="3"/>
        <v>Crude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1</v>
      </c>
      <c r="F44" s="213">
        <f t="shared" si="5"/>
        <v>50000</v>
      </c>
      <c r="G44" s="202">
        <v>1288047</v>
      </c>
      <c r="H44" s="198">
        <v>37035.102847222224</v>
      </c>
      <c r="I44" t="s">
        <v>2758</v>
      </c>
      <c r="M44" t="s">
        <v>3757</v>
      </c>
      <c r="N44" t="s">
        <v>4183</v>
      </c>
      <c r="O44" t="s">
        <v>2790</v>
      </c>
      <c r="Q44" s="199">
        <v>50000</v>
      </c>
      <c r="S44" t="s">
        <v>2767</v>
      </c>
      <c r="T44" t="s">
        <v>4061</v>
      </c>
      <c r="U44" s="201">
        <v>29.54</v>
      </c>
      <c r="V44" t="s">
        <v>3875</v>
      </c>
      <c r="W44" t="s">
        <v>4185</v>
      </c>
      <c r="X44" t="s">
        <v>4186</v>
      </c>
      <c r="Y44" t="s">
        <v>3401</v>
      </c>
      <c r="Z44" t="s">
        <v>3671</v>
      </c>
      <c r="AA44">
        <v>106827</v>
      </c>
      <c r="AB44" s="198">
        <v>37073</v>
      </c>
      <c r="AC44" s="198">
        <v>37103</v>
      </c>
    </row>
    <row r="45" spans="1:29" x14ac:dyDescent="0.2">
      <c r="A45" s="44" t="str">
        <f t="shared" si="1"/>
        <v xml:space="preserve"> Metals Financial</v>
      </c>
      <c r="B45" s="44" t="str">
        <f t="shared" si="2"/>
        <v/>
      </c>
      <c r="C45" s="44" t="str">
        <f t="shared" si="3"/>
        <v>Metals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1</v>
      </c>
      <c r="F45" s="213">
        <f t="shared" si="5"/>
        <v>17</v>
      </c>
      <c r="G45" s="202">
        <v>1288048</v>
      </c>
      <c r="H45" s="198">
        <v>37035.106041666666</v>
      </c>
      <c r="I45" t="s">
        <v>4119</v>
      </c>
      <c r="M45" t="s">
        <v>2766</v>
      </c>
      <c r="N45" t="s">
        <v>4135</v>
      </c>
      <c r="O45" t="s">
        <v>4136</v>
      </c>
      <c r="P45" s="199">
        <v>17</v>
      </c>
      <c r="S45" t="s">
        <v>4060</v>
      </c>
      <c r="T45" t="s">
        <v>4061</v>
      </c>
      <c r="U45" s="201">
        <v>950</v>
      </c>
      <c r="V45" t="s">
        <v>3872</v>
      </c>
      <c r="W45" t="s">
        <v>4090</v>
      </c>
      <c r="X45" t="s">
        <v>4064</v>
      </c>
      <c r="Y45" t="s">
        <v>4065</v>
      </c>
      <c r="Z45" t="s">
        <v>4066</v>
      </c>
      <c r="AA45">
        <v>2149402</v>
      </c>
    </row>
    <row r="46" spans="1:29" x14ac:dyDescent="0.2">
      <c r="A46" s="44" t="str">
        <f t="shared" si="1"/>
        <v xml:space="preserve"> Metals Financial</v>
      </c>
      <c r="B46" s="44" t="str">
        <f t="shared" si="2"/>
        <v/>
      </c>
      <c r="C46" s="44" t="str">
        <f t="shared" si="3"/>
        <v>Metals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20</v>
      </c>
      <c r="G46" s="202">
        <v>1288049</v>
      </c>
      <c r="H46" s="198">
        <v>37035.1093287037</v>
      </c>
      <c r="I46" t="s">
        <v>4085</v>
      </c>
      <c r="M46" t="s">
        <v>2766</v>
      </c>
      <c r="N46" t="s">
        <v>4058</v>
      </c>
      <c r="O46" t="s">
        <v>4059</v>
      </c>
      <c r="P46" s="199">
        <v>20</v>
      </c>
      <c r="S46" t="s">
        <v>4060</v>
      </c>
      <c r="T46" t="s">
        <v>4061</v>
      </c>
      <c r="U46" s="201">
        <v>1728</v>
      </c>
      <c r="V46" t="s">
        <v>1937</v>
      </c>
      <c r="W46" t="s">
        <v>4068</v>
      </c>
      <c r="X46" t="s">
        <v>4064</v>
      </c>
      <c r="Y46" t="s">
        <v>4065</v>
      </c>
      <c r="Z46" t="s">
        <v>4066</v>
      </c>
      <c r="AA46">
        <v>2149407</v>
      </c>
    </row>
    <row r="47" spans="1:29" x14ac:dyDescent="0.2">
      <c r="A47" s="44" t="str">
        <f t="shared" si="1"/>
        <v xml:space="preserve"> Metals Financial</v>
      </c>
      <c r="B47" s="44" t="str">
        <f t="shared" si="2"/>
        <v/>
      </c>
      <c r="C47" s="44" t="str">
        <f t="shared" si="3"/>
        <v>Metals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3">
        <f t="shared" si="5"/>
        <v>10</v>
      </c>
      <c r="G47" s="202">
        <v>1288050</v>
      </c>
      <c r="H47" s="198">
        <v>37035.109594907408</v>
      </c>
      <c r="I47" t="s">
        <v>4057</v>
      </c>
      <c r="M47" t="s">
        <v>2766</v>
      </c>
      <c r="N47" t="s">
        <v>4058</v>
      </c>
      <c r="O47" t="s">
        <v>4059</v>
      </c>
      <c r="Q47" s="199">
        <v>10</v>
      </c>
      <c r="S47" t="s">
        <v>4060</v>
      </c>
      <c r="T47" t="s">
        <v>4061</v>
      </c>
      <c r="U47" s="201">
        <v>1729</v>
      </c>
      <c r="V47" t="s">
        <v>4062</v>
      </c>
      <c r="W47" t="s">
        <v>4068</v>
      </c>
      <c r="X47" t="s">
        <v>4064</v>
      </c>
      <c r="Y47" t="s">
        <v>4065</v>
      </c>
      <c r="Z47" t="s">
        <v>4066</v>
      </c>
      <c r="AA47">
        <v>2149409</v>
      </c>
    </row>
    <row r="48" spans="1:29" x14ac:dyDescent="0.2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20</v>
      </c>
      <c r="G48" s="202">
        <v>1288051</v>
      </c>
      <c r="H48" s="198">
        <v>37035.109652777777</v>
      </c>
      <c r="I48" t="s">
        <v>4077</v>
      </c>
      <c r="M48" t="s">
        <v>2766</v>
      </c>
      <c r="N48" t="s">
        <v>4135</v>
      </c>
      <c r="O48" t="s">
        <v>4136</v>
      </c>
      <c r="P48" s="199">
        <v>20</v>
      </c>
      <c r="S48" t="s">
        <v>4060</v>
      </c>
      <c r="T48" t="s">
        <v>4061</v>
      </c>
      <c r="U48" s="201">
        <v>949</v>
      </c>
      <c r="V48" t="s">
        <v>2334</v>
      </c>
      <c r="W48" t="s">
        <v>4090</v>
      </c>
      <c r="X48" t="s">
        <v>4064</v>
      </c>
      <c r="Y48" t="s">
        <v>4065</v>
      </c>
      <c r="Z48" t="s">
        <v>4066</v>
      </c>
      <c r="AA48">
        <v>2149411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10</v>
      </c>
      <c r="G49" s="202">
        <v>1288052</v>
      </c>
      <c r="H49" s="198">
        <v>37035.109664351854</v>
      </c>
      <c r="I49" t="s">
        <v>4119</v>
      </c>
      <c r="M49" t="s">
        <v>2766</v>
      </c>
      <c r="N49" t="s">
        <v>4112</v>
      </c>
      <c r="O49" t="s">
        <v>4113</v>
      </c>
      <c r="P49" s="199">
        <v>10</v>
      </c>
      <c r="S49" t="s">
        <v>4114</v>
      </c>
      <c r="T49" t="s">
        <v>4061</v>
      </c>
      <c r="U49" s="201">
        <v>4925</v>
      </c>
      <c r="V49" t="s">
        <v>4159</v>
      </c>
      <c r="W49" t="s">
        <v>4081</v>
      </c>
      <c r="X49" t="s">
        <v>4064</v>
      </c>
      <c r="Y49" t="s">
        <v>4065</v>
      </c>
      <c r="Z49" t="s">
        <v>4066</v>
      </c>
      <c r="AA49">
        <v>2149413</v>
      </c>
    </row>
    <row r="50" spans="1:29" x14ac:dyDescent="0.2">
      <c r="A50" s="44" t="str">
        <f t="shared" si="1"/>
        <v xml:space="preserve"> Natural Gas Physical</v>
      </c>
      <c r="B50" s="44" t="str">
        <f t="shared" si="2"/>
        <v/>
      </c>
      <c r="C50" s="44" t="str">
        <f t="shared" si="3"/>
        <v>Natural Gas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50000</v>
      </c>
      <c r="G50" s="202">
        <v>1288053</v>
      </c>
      <c r="H50" s="198">
        <v>37035.109756944446</v>
      </c>
      <c r="I50" t="s">
        <v>4070</v>
      </c>
      <c r="M50" t="s">
        <v>2760</v>
      </c>
      <c r="N50" t="s">
        <v>4099</v>
      </c>
      <c r="O50" t="s">
        <v>3874</v>
      </c>
      <c r="P50" s="199">
        <v>50000</v>
      </c>
      <c r="S50" t="s">
        <v>4101</v>
      </c>
      <c r="T50" t="s">
        <v>4102</v>
      </c>
      <c r="U50" s="201">
        <v>18.399999999999999</v>
      </c>
      <c r="V50" t="s">
        <v>2985</v>
      </c>
      <c r="W50" t="s">
        <v>4115</v>
      </c>
      <c r="X50" t="s">
        <v>4104</v>
      </c>
      <c r="Y50" t="s">
        <v>4105</v>
      </c>
      <c r="Z50" t="s">
        <v>4067</v>
      </c>
      <c r="AA50">
        <v>104706</v>
      </c>
      <c r="AB50" s="198">
        <v>37035.875</v>
      </c>
      <c r="AC50" s="198">
        <v>37035.875</v>
      </c>
    </row>
    <row r="51" spans="1:29" x14ac:dyDescent="0.2">
      <c r="A51" s="44" t="str">
        <f t="shared" si="1"/>
        <v xml:space="preserve"> Natural Gas Physical</v>
      </c>
      <c r="B51" s="44" t="str">
        <f t="shared" si="2"/>
        <v/>
      </c>
      <c r="C51" s="44" t="str">
        <f t="shared" si="3"/>
        <v>Natural Gas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50000</v>
      </c>
      <c r="G51" s="202">
        <v>1288055</v>
      </c>
      <c r="H51" s="198">
        <v>37035.110960648148</v>
      </c>
      <c r="I51" t="s">
        <v>1941</v>
      </c>
      <c r="M51" t="s">
        <v>2760</v>
      </c>
      <c r="N51" t="s">
        <v>4099</v>
      </c>
      <c r="O51" t="s">
        <v>3874</v>
      </c>
      <c r="Q51" s="199">
        <v>50000</v>
      </c>
      <c r="S51" t="s">
        <v>4101</v>
      </c>
      <c r="T51" t="s">
        <v>4102</v>
      </c>
      <c r="U51" s="201">
        <v>18.55</v>
      </c>
      <c r="V51" t="s">
        <v>3069</v>
      </c>
      <c r="W51" t="s">
        <v>4115</v>
      </c>
      <c r="X51" t="s">
        <v>4104</v>
      </c>
      <c r="Y51" t="s">
        <v>4105</v>
      </c>
      <c r="Z51" t="s">
        <v>4067</v>
      </c>
      <c r="AA51">
        <v>104707</v>
      </c>
      <c r="AB51" s="198">
        <v>37035.875</v>
      </c>
      <c r="AC51" s="198">
        <v>37035.875</v>
      </c>
    </row>
    <row r="52" spans="1:29" x14ac:dyDescent="0.2">
      <c r="A52" s="44" t="str">
        <f t="shared" si="1"/>
        <v xml:space="preserve"> Metals Financial</v>
      </c>
      <c r="B52" s="44" t="str">
        <f t="shared" si="2"/>
        <v/>
      </c>
      <c r="C52" s="44" t="str">
        <f t="shared" si="3"/>
        <v>Metals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20</v>
      </c>
      <c r="G52" s="202">
        <v>1288056</v>
      </c>
      <c r="H52" s="198">
        <v>37035.111018518517</v>
      </c>
      <c r="I52" t="s">
        <v>4119</v>
      </c>
      <c r="M52" t="s">
        <v>2766</v>
      </c>
      <c r="N52" t="s">
        <v>4135</v>
      </c>
      <c r="O52" t="s">
        <v>4136</v>
      </c>
      <c r="P52" s="199">
        <v>20</v>
      </c>
      <c r="S52" t="s">
        <v>4060</v>
      </c>
      <c r="T52" t="s">
        <v>4061</v>
      </c>
      <c r="U52" s="201">
        <v>949</v>
      </c>
      <c r="V52" t="s">
        <v>4159</v>
      </c>
      <c r="W52" t="s">
        <v>4090</v>
      </c>
      <c r="X52" t="s">
        <v>4064</v>
      </c>
      <c r="Y52" t="s">
        <v>4065</v>
      </c>
      <c r="Z52" t="s">
        <v>4066</v>
      </c>
      <c r="AA52">
        <v>2149423</v>
      </c>
    </row>
    <row r="53" spans="1:29" x14ac:dyDescent="0.2">
      <c r="A53" s="44" t="str">
        <f t="shared" si="1"/>
        <v xml:space="preserve"> Natural Gas Physical</v>
      </c>
      <c r="B53" s="44" t="str">
        <f t="shared" si="2"/>
        <v/>
      </c>
      <c r="C53" s="44" t="str">
        <f t="shared" si="3"/>
        <v>Natural Gas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92</v>
      </c>
      <c r="F53" s="213">
        <f t="shared" si="5"/>
        <v>2300000</v>
      </c>
      <c r="G53" s="202">
        <v>1288058</v>
      </c>
      <c r="H53" s="198">
        <v>37035.112210648149</v>
      </c>
      <c r="I53" t="s">
        <v>2975</v>
      </c>
      <c r="M53" t="s">
        <v>2760</v>
      </c>
      <c r="N53" t="s">
        <v>4099</v>
      </c>
      <c r="O53" t="s">
        <v>4127</v>
      </c>
      <c r="P53" s="199">
        <v>25000</v>
      </c>
      <c r="S53" t="s">
        <v>4101</v>
      </c>
      <c r="T53" t="s">
        <v>4102</v>
      </c>
      <c r="U53" s="201">
        <v>24.2</v>
      </c>
      <c r="V53" t="s">
        <v>2335</v>
      </c>
      <c r="W53" t="s">
        <v>4103</v>
      </c>
      <c r="X53" t="s">
        <v>4104</v>
      </c>
      <c r="Y53" t="s">
        <v>4105</v>
      </c>
      <c r="Z53" t="s">
        <v>4067</v>
      </c>
      <c r="AA53">
        <v>104711</v>
      </c>
      <c r="AB53" s="198">
        <v>37165</v>
      </c>
      <c r="AC53" s="198">
        <v>37256</v>
      </c>
    </row>
    <row r="54" spans="1:29" x14ac:dyDescent="0.2">
      <c r="A54" s="44" t="str">
        <f t="shared" si="1"/>
        <v xml:space="preserve"> Metals Financial</v>
      </c>
      <c r="B54" s="44" t="str">
        <f t="shared" si="2"/>
        <v/>
      </c>
      <c r="C54" s="44" t="str">
        <f t="shared" si="3"/>
        <v>Metals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1</v>
      </c>
      <c r="F54" s="213">
        <f t="shared" si="5"/>
        <v>7</v>
      </c>
      <c r="G54" s="202">
        <v>1288059</v>
      </c>
      <c r="H54" s="198">
        <v>37035.112291666665</v>
      </c>
      <c r="I54" t="s">
        <v>2969</v>
      </c>
      <c r="M54" t="s">
        <v>2766</v>
      </c>
      <c r="N54" t="s">
        <v>4072</v>
      </c>
      <c r="O54" t="s">
        <v>4073</v>
      </c>
      <c r="P54" s="199">
        <v>7</v>
      </c>
      <c r="S54" t="s">
        <v>4060</v>
      </c>
      <c r="T54" t="s">
        <v>4061</v>
      </c>
      <c r="U54" s="201">
        <v>1533</v>
      </c>
      <c r="V54" t="s">
        <v>2970</v>
      </c>
      <c r="W54" t="s">
        <v>4068</v>
      </c>
      <c r="X54" t="s">
        <v>4064</v>
      </c>
      <c r="Y54" t="s">
        <v>4065</v>
      </c>
      <c r="Z54" t="s">
        <v>4066</v>
      </c>
      <c r="AA54">
        <v>2149427</v>
      </c>
    </row>
    <row r="55" spans="1:29" x14ac:dyDescent="0.2">
      <c r="A55" s="44" t="str">
        <f t="shared" si="1"/>
        <v xml:space="preserve"> Metals Financial</v>
      </c>
      <c r="B55" s="44" t="str">
        <f t="shared" si="2"/>
        <v/>
      </c>
      <c r="C55" s="44" t="str">
        <f t="shared" si="3"/>
        <v>Metals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1</v>
      </c>
      <c r="F55" s="213">
        <f t="shared" si="5"/>
        <v>13</v>
      </c>
      <c r="G55" s="202">
        <v>1288060</v>
      </c>
      <c r="H55" s="198">
        <v>37035.113888888889</v>
      </c>
      <c r="I55" t="s">
        <v>1933</v>
      </c>
      <c r="M55" t="s">
        <v>2766</v>
      </c>
      <c r="N55" t="s">
        <v>4072</v>
      </c>
      <c r="O55" t="s">
        <v>4073</v>
      </c>
      <c r="P55" s="199">
        <v>13</v>
      </c>
      <c r="S55" t="s">
        <v>4060</v>
      </c>
      <c r="T55" t="s">
        <v>4061</v>
      </c>
      <c r="U55" s="201">
        <v>1533</v>
      </c>
      <c r="V55" t="s">
        <v>2326</v>
      </c>
      <c r="W55" t="s">
        <v>4068</v>
      </c>
      <c r="X55" t="s">
        <v>4064</v>
      </c>
      <c r="Y55" t="s">
        <v>4065</v>
      </c>
      <c r="Z55" t="s">
        <v>4066</v>
      </c>
      <c r="AA55">
        <v>2149429</v>
      </c>
    </row>
    <row r="56" spans="1:29" x14ac:dyDescent="0.2">
      <c r="A56" s="44" t="str">
        <f t="shared" si="1"/>
        <v xml:space="preserve"> Natural Gas Physical</v>
      </c>
      <c r="B56" s="44" t="str">
        <f t="shared" si="2"/>
        <v/>
      </c>
      <c r="C56" s="44" t="str">
        <f t="shared" si="3"/>
        <v>Natural Gas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30</v>
      </c>
      <c r="F56" s="213">
        <f t="shared" si="5"/>
        <v>750000</v>
      </c>
      <c r="G56" s="202">
        <v>1288061</v>
      </c>
      <c r="H56" s="198">
        <v>37035.114108796297</v>
      </c>
      <c r="I56" t="s">
        <v>2972</v>
      </c>
      <c r="M56" t="s">
        <v>2760</v>
      </c>
      <c r="N56" t="s">
        <v>4099</v>
      </c>
      <c r="O56" t="s">
        <v>4108</v>
      </c>
      <c r="P56" s="199">
        <v>25000</v>
      </c>
      <c r="S56" t="s">
        <v>4101</v>
      </c>
      <c r="T56" t="s">
        <v>4102</v>
      </c>
      <c r="U56" s="201">
        <v>20.25</v>
      </c>
      <c r="V56" t="s">
        <v>2973</v>
      </c>
      <c r="W56" t="s">
        <v>4103</v>
      </c>
      <c r="X56" t="s">
        <v>4104</v>
      </c>
      <c r="Y56" t="s">
        <v>4105</v>
      </c>
      <c r="Z56" t="s">
        <v>4067</v>
      </c>
      <c r="AA56">
        <v>104710</v>
      </c>
      <c r="AB56" s="198">
        <v>37043.875</v>
      </c>
      <c r="AC56" s="198">
        <v>37072.875</v>
      </c>
    </row>
    <row r="57" spans="1:29" x14ac:dyDescent="0.2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10</v>
      </c>
      <c r="G57" s="202">
        <v>1288062</v>
      </c>
      <c r="H57" s="198">
        <v>37035.116666666669</v>
      </c>
      <c r="I57" t="s">
        <v>4084</v>
      </c>
      <c r="M57" t="s">
        <v>2766</v>
      </c>
      <c r="N57" t="s">
        <v>4092</v>
      </c>
      <c r="O57" t="s">
        <v>4093</v>
      </c>
      <c r="P57" s="199">
        <v>10</v>
      </c>
      <c r="S57" t="s">
        <v>4060</v>
      </c>
      <c r="T57" t="s">
        <v>4061</v>
      </c>
      <c r="U57" s="201">
        <v>481</v>
      </c>
      <c r="V57" t="s">
        <v>4134</v>
      </c>
      <c r="W57" t="s">
        <v>4081</v>
      </c>
      <c r="X57" t="s">
        <v>4064</v>
      </c>
      <c r="Y57" t="s">
        <v>4065</v>
      </c>
      <c r="Z57" t="s">
        <v>4066</v>
      </c>
      <c r="AA57">
        <v>2149435</v>
      </c>
    </row>
    <row r="58" spans="1:29" x14ac:dyDescent="0.2">
      <c r="A58" s="44" t="str">
        <f t="shared" si="1"/>
        <v xml:space="preserve"> Metals Financial</v>
      </c>
      <c r="B58" s="44" t="str">
        <f t="shared" si="2"/>
        <v/>
      </c>
      <c r="C58" s="44" t="str">
        <f t="shared" si="3"/>
        <v>Metals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1</v>
      </c>
      <c r="F58" s="213">
        <f t="shared" si="5"/>
        <v>10</v>
      </c>
      <c r="G58" s="202">
        <v>1288063</v>
      </c>
      <c r="H58" s="198">
        <v>37035.116712962961</v>
      </c>
      <c r="I58" t="s">
        <v>4119</v>
      </c>
      <c r="M58" t="s">
        <v>2766</v>
      </c>
      <c r="N58" t="s">
        <v>4092</v>
      </c>
      <c r="O58" t="s">
        <v>4093</v>
      </c>
      <c r="P58" s="199">
        <v>10</v>
      </c>
      <c r="S58" t="s">
        <v>4060</v>
      </c>
      <c r="T58" t="s">
        <v>4061</v>
      </c>
      <c r="U58" s="201">
        <v>481</v>
      </c>
      <c r="V58" t="s">
        <v>4159</v>
      </c>
      <c r="W58" t="s">
        <v>4081</v>
      </c>
      <c r="X58" t="s">
        <v>4064</v>
      </c>
      <c r="Y58" t="s">
        <v>4065</v>
      </c>
      <c r="Z58" t="s">
        <v>4066</v>
      </c>
      <c r="AA58">
        <v>2149437</v>
      </c>
    </row>
    <row r="59" spans="1:29" x14ac:dyDescent="0.2">
      <c r="A59" s="44" t="str">
        <f t="shared" si="1"/>
        <v xml:space="preserve"> Natural Gas Physical</v>
      </c>
      <c r="B59" s="44" t="str">
        <f t="shared" si="2"/>
        <v/>
      </c>
      <c r="C59" s="44" t="str">
        <f t="shared" si="3"/>
        <v>Natural Gas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92</v>
      </c>
      <c r="F59" s="213">
        <f t="shared" si="5"/>
        <v>2300000</v>
      </c>
      <c r="G59" s="202">
        <v>1288064</v>
      </c>
      <c r="H59" s="198">
        <v>37035.116759259261</v>
      </c>
      <c r="I59" t="s">
        <v>4117</v>
      </c>
      <c r="M59" t="s">
        <v>2760</v>
      </c>
      <c r="N59" t="s">
        <v>4099</v>
      </c>
      <c r="O59" t="s">
        <v>4109</v>
      </c>
      <c r="P59" s="199">
        <v>25000</v>
      </c>
      <c r="S59" t="s">
        <v>4101</v>
      </c>
      <c r="T59" t="s">
        <v>4102</v>
      </c>
      <c r="U59" s="201">
        <v>20.399999999999999</v>
      </c>
      <c r="V59" t="s">
        <v>4118</v>
      </c>
      <c r="W59" t="s">
        <v>4103</v>
      </c>
      <c r="X59" t="s">
        <v>4104</v>
      </c>
      <c r="Y59" t="s">
        <v>4105</v>
      </c>
      <c r="Z59" t="s">
        <v>4067</v>
      </c>
      <c r="AA59">
        <v>104708</v>
      </c>
      <c r="AB59" s="198">
        <v>37073</v>
      </c>
      <c r="AC59" s="198">
        <v>37164</v>
      </c>
    </row>
    <row r="60" spans="1:29" x14ac:dyDescent="0.2">
      <c r="A60" s="44" t="str">
        <f t="shared" si="1"/>
        <v xml:space="preserve"> Metals Financial</v>
      </c>
      <c r="B60" s="44" t="str">
        <f t="shared" si="2"/>
        <v/>
      </c>
      <c r="C60" s="44" t="str">
        <f t="shared" si="3"/>
        <v>Metals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1</v>
      </c>
      <c r="F60" s="213">
        <f t="shared" si="5"/>
        <v>4</v>
      </c>
      <c r="G60" s="202">
        <v>1288065</v>
      </c>
      <c r="H60" s="198">
        <v>37035.116851851853</v>
      </c>
      <c r="I60" t="s">
        <v>4187</v>
      </c>
      <c r="M60" t="s">
        <v>2766</v>
      </c>
      <c r="N60" t="s">
        <v>4058</v>
      </c>
      <c r="O60" t="s">
        <v>4059</v>
      </c>
      <c r="P60" s="199">
        <v>4</v>
      </c>
      <c r="S60" t="s">
        <v>4060</v>
      </c>
      <c r="T60" t="s">
        <v>4061</v>
      </c>
      <c r="U60" s="201">
        <v>1728</v>
      </c>
      <c r="V60" t="s">
        <v>4160</v>
      </c>
      <c r="W60" t="s">
        <v>4068</v>
      </c>
      <c r="X60" t="s">
        <v>4064</v>
      </c>
      <c r="Y60" t="s">
        <v>4065</v>
      </c>
      <c r="Z60" t="s">
        <v>4066</v>
      </c>
      <c r="AA60">
        <v>2149441</v>
      </c>
    </row>
    <row r="61" spans="1:29" x14ac:dyDescent="0.2">
      <c r="A61" s="44" t="str">
        <f t="shared" si="1"/>
        <v xml:space="preserve"> Metals Financial</v>
      </c>
      <c r="B61" s="44" t="str">
        <f t="shared" si="2"/>
        <v/>
      </c>
      <c r="C61" s="44" t="str">
        <f t="shared" si="3"/>
        <v>Metals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1</v>
      </c>
      <c r="F61" s="213">
        <f t="shared" si="5"/>
        <v>5</v>
      </c>
      <c r="G61" s="202">
        <v>1288066</v>
      </c>
      <c r="H61" s="198">
        <v>37035.116863425923</v>
      </c>
      <c r="I61" t="s">
        <v>4084</v>
      </c>
      <c r="M61" t="s">
        <v>2766</v>
      </c>
      <c r="N61" t="s">
        <v>4072</v>
      </c>
      <c r="O61" t="s">
        <v>4073</v>
      </c>
      <c r="Q61" s="199">
        <v>5</v>
      </c>
      <c r="S61" t="s">
        <v>4060</v>
      </c>
      <c r="T61" t="s">
        <v>4061</v>
      </c>
      <c r="U61" s="201">
        <v>1533</v>
      </c>
      <c r="V61" t="s">
        <v>3208</v>
      </c>
      <c r="W61" t="s">
        <v>4068</v>
      </c>
      <c r="X61" t="s">
        <v>4064</v>
      </c>
      <c r="Y61" t="s">
        <v>4065</v>
      </c>
      <c r="Z61" t="s">
        <v>4066</v>
      </c>
      <c r="AA61">
        <v>2149443</v>
      </c>
    </row>
    <row r="62" spans="1:29" x14ac:dyDescent="0.2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20</v>
      </c>
      <c r="G62" s="202">
        <v>1288067</v>
      </c>
      <c r="H62" s="198">
        <v>37035.116886574076</v>
      </c>
      <c r="I62" t="s">
        <v>4119</v>
      </c>
      <c r="M62" t="s">
        <v>2766</v>
      </c>
      <c r="N62" t="s">
        <v>4092</v>
      </c>
      <c r="O62" t="s">
        <v>4093</v>
      </c>
      <c r="P62" s="199">
        <v>20</v>
      </c>
      <c r="S62" t="s">
        <v>4060</v>
      </c>
      <c r="T62" t="s">
        <v>4061</v>
      </c>
      <c r="U62" s="201">
        <v>480</v>
      </c>
      <c r="V62" t="s">
        <v>4159</v>
      </c>
      <c r="W62" t="s">
        <v>4081</v>
      </c>
      <c r="X62" t="s">
        <v>4064</v>
      </c>
      <c r="Y62" t="s">
        <v>4065</v>
      </c>
      <c r="Z62" t="s">
        <v>4066</v>
      </c>
      <c r="AA62">
        <v>2149445</v>
      </c>
    </row>
    <row r="63" spans="1:29" x14ac:dyDescent="0.2">
      <c r="A63" s="44" t="str">
        <f t="shared" si="1"/>
        <v xml:space="preserve"> Metals Financial</v>
      </c>
      <c r="B63" s="44" t="str">
        <f t="shared" si="2"/>
        <v/>
      </c>
      <c r="C63" s="44" t="str">
        <f t="shared" si="3"/>
        <v>Metals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</v>
      </c>
      <c r="G63" s="202">
        <v>1288068</v>
      </c>
      <c r="H63" s="198">
        <v>37035.11755787037</v>
      </c>
      <c r="I63" t="s">
        <v>2969</v>
      </c>
      <c r="M63" t="s">
        <v>2766</v>
      </c>
      <c r="N63" t="s">
        <v>4058</v>
      </c>
      <c r="O63" t="s">
        <v>4059</v>
      </c>
      <c r="P63" s="199">
        <v>2</v>
      </c>
      <c r="S63" t="s">
        <v>4060</v>
      </c>
      <c r="T63" t="s">
        <v>4061</v>
      </c>
      <c r="U63" s="201">
        <v>1728</v>
      </c>
      <c r="V63" t="s">
        <v>3912</v>
      </c>
      <c r="W63" t="s">
        <v>4068</v>
      </c>
      <c r="X63" t="s">
        <v>4064</v>
      </c>
      <c r="Y63" t="s">
        <v>4065</v>
      </c>
      <c r="Z63" t="s">
        <v>4066</v>
      </c>
      <c r="AA63">
        <v>2149447</v>
      </c>
    </row>
    <row r="64" spans="1:29" x14ac:dyDescent="0.2">
      <c r="A64" s="44" t="str">
        <f t="shared" si="1"/>
        <v>US Crude Financial</v>
      </c>
      <c r="B64" s="44" t="str">
        <f t="shared" si="2"/>
        <v>US</v>
      </c>
      <c r="C64" s="44" t="str">
        <f t="shared" si="3"/>
        <v>Crude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1</v>
      </c>
      <c r="F64" s="213">
        <f t="shared" si="5"/>
        <v>10000</v>
      </c>
      <c r="G64" s="202">
        <v>1288069</v>
      </c>
      <c r="H64" s="198">
        <v>37035.118368055555</v>
      </c>
      <c r="I64" t="s">
        <v>3876</v>
      </c>
      <c r="M64" t="s">
        <v>3757</v>
      </c>
      <c r="N64" t="s">
        <v>4183</v>
      </c>
      <c r="O64" t="s">
        <v>2967</v>
      </c>
      <c r="Q64" s="199">
        <v>10000</v>
      </c>
      <c r="S64" t="s">
        <v>2767</v>
      </c>
      <c r="T64" t="s">
        <v>4061</v>
      </c>
      <c r="U64" s="201">
        <v>29.56</v>
      </c>
      <c r="V64" t="s">
        <v>3877</v>
      </c>
      <c r="W64" t="s">
        <v>4185</v>
      </c>
      <c r="X64" t="s">
        <v>4266</v>
      </c>
      <c r="Y64" t="s">
        <v>3401</v>
      </c>
      <c r="Z64" t="s">
        <v>3671</v>
      </c>
      <c r="AA64">
        <v>106828</v>
      </c>
      <c r="AB64" s="198">
        <v>37073</v>
      </c>
      <c r="AC64" s="198">
        <v>37103</v>
      </c>
    </row>
    <row r="65" spans="1:27" x14ac:dyDescent="0.2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9</v>
      </c>
      <c r="G65" s="202">
        <v>1288070</v>
      </c>
      <c r="H65" s="198">
        <v>37035.118460648147</v>
      </c>
      <c r="I65" t="s">
        <v>4140</v>
      </c>
      <c r="M65" t="s">
        <v>2766</v>
      </c>
      <c r="N65" t="s">
        <v>4058</v>
      </c>
      <c r="O65" t="s">
        <v>4059</v>
      </c>
      <c r="P65" s="199">
        <v>9</v>
      </c>
      <c r="S65" t="s">
        <v>4060</v>
      </c>
      <c r="T65" t="s">
        <v>4061</v>
      </c>
      <c r="U65" s="201">
        <v>1728</v>
      </c>
      <c r="V65" t="s">
        <v>4195</v>
      </c>
      <c r="W65" t="s">
        <v>4068</v>
      </c>
      <c r="X65" t="s">
        <v>4064</v>
      </c>
      <c r="Y65" t="s">
        <v>4065</v>
      </c>
      <c r="Z65" t="s">
        <v>4066</v>
      </c>
      <c r="AA65">
        <v>2149451</v>
      </c>
    </row>
    <row r="66" spans="1:27" x14ac:dyDescent="0.2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5</v>
      </c>
      <c r="G66" s="202">
        <v>1288071</v>
      </c>
      <c r="H66" s="198">
        <v>37035.119479166664</v>
      </c>
      <c r="I66" t="s">
        <v>4131</v>
      </c>
      <c r="M66" t="s">
        <v>2766</v>
      </c>
      <c r="N66" t="s">
        <v>4058</v>
      </c>
      <c r="O66" t="s">
        <v>4059</v>
      </c>
      <c r="P66" s="199">
        <v>5</v>
      </c>
      <c r="S66" t="s">
        <v>4060</v>
      </c>
      <c r="T66" t="s">
        <v>4061</v>
      </c>
      <c r="U66" s="201">
        <v>1728</v>
      </c>
      <c r="V66" t="s">
        <v>2980</v>
      </c>
      <c r="W66" t="s">
        <v>4068</v>
      </c>
      <c r="X66" t="s">
        <v>4064</v>
      </c>
      <c r="Y66" t="s">
        <v>4065</v>
      </c>
      <c r="Z66" t="s">
        <v>4066</v>
      </c>
      <c r="AA66">
        <v>2149453</v>
      </c>
    </row>
    <row r="67" spans="1:27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10</v>
      </c>
      <c r="G67" s="202">
        <v>1288072</v>
      </c>
      <c r="H67" s="198">
        <v>37035.119884259257</v>
      </c>
      <c r="I67" t="s">
        <v>4119</v>
      </c>
      <c r="M67" t="s">
        <v>2766</v>
      </c>
      <c r="N67" t="s">
        <v>4092</v>
      </c>
      <c r="O67" t="s">
        <v>4093</v>
      </c>
      <c r="P67" s="199">
        <v>10</v>
      </c>
      <c r="S67" t="s">
        <v>4060</v>
      </c>
      <c r="T67" t="s">
        <v>4061</v>
      </c>
      <c r="U67" s="201">
        <v>479</v>
      </c>
      <c r="V67" t="s">
        <v>4159</v>
      </c>
      <c r="W67" t="s">
        <v>4081</v>
      </c>
      <c r="X67" t="s">
        <v>4064</v>
      </c>
      <c r="Y67" t="s">
        <v>4065</v>
      </c>
      <c r="Z67" t="s">
        <v>4066</v>
      </c>
      <c r="AA67">
        <v>2149455</v>
      </c>
    </row>
    <row r="68" spans="1:27" x14ac:dyDescent="0.2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10</v>
      </c>
      <c r="G68" s="202">
        <v>1288073</v>
      </c>
      <c r="H68" s="198">
        <v>37035.121180555558</v>
      </c>
      <c r="I68" t="s">
        <v>4085</v>
      </c>
      <c r="M68" t="s">
        <v>2766</v>
      </c>
      <c r="N68" t="s">
        <v>4072</v>
      </c>
      <c r="O68" t="s">
        <v>4073</v>
      </c>
      <c r="P68" s="199">
        <v>10</v>
      </c>
      <c r="S68" t="s">
        <v>4060</v>
      </c>
      <c r="T68" t="s">
        <v>4061</v>
      </c>
      <c r="U68" s="201">
        <v>1532</v>
      </c>
      <c r="V68" t="s">
        <v>4098</v>
      </c>
      <c r="W68" t="s">
        <v>4068</v>
      </c>
      <c r="X68" t="s">
        <v>4064</v>
      </c>
      <c r="Y68" t="s">
        <v>4065</v>
      </c>
      <c r="Z68" t="s">
        <v>4066</v>
      </c>
      <c r="AA68">
        <v>2149457</v>
      </c>
    </row>
    <row r="69" spans="1:27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3">
        <f t="shared" si="5"/>
        <v>15</v>
      </c>
      <c r="G69" s="202">
        <v>1288074</v>
      </c>
      <c r="H69" s="198">
        <v>37035.121365740742</v>
      </c>
      <c r="I69" t="s">
        <v>4057</v>
      </c>
      <c r="M69" t="s">
        <v>2766</v>
      </c>
      <c r="N69" t="s">
        <v>4058</v>
      </c>
      <c r="O69" t="s">
        <v>4059</v>
      </c>
      <c r="Q69" s="199">
        <v>15</v>
      </c>
      <c r="S69" t="s">
        <v>4060</v>
      </c>
      <c r="T69" t="s">
        <v>4061</v>
      </c>
      <c r="U69" s="201">
        <v>1729</v>
      </c>
      <c r="V69" t="s">
        <v>4062</v>
      </c>
      <c r="W69" t="s">
        <v>4068</v>
      </c>
      <c r="X69" t="s">
        <v>4064</v>
      </c>
      <c r="Y69" t="s">
        <v>4065</v>
      </c>
      <c r="Z69" t="s">
        <v>4066</v>
      </c>
      <c r="AA69">
        <v>2149459</v>
      </c>
    </row>
    <row r="70" spans="1:27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3">
        <f t="shared" si="5"/>
        <v>15</v>
      </c>
      <c r="G70" s="202">
        <v>1288075</v>
      </c>
      <c r="H70" s="198">
        <v>37035.121828703705</v>
      </c>
      <c r="I70" t="s">
        <v>2336</v>
      </c>
      <c r="M70" t="s">
        <v>2766</v>
      </c>
      <c r="N70" t="s">
        <v>4072</v>
      </c>
      <c r="O70" t="s">
        <v>4073</v>
      </c>
      <c r="P70" s="199">
        <v>15</v>
      </c>
      <c r="S70" t="s">
        <v>4060</v>
      </c>
      <c r="T70" t="s">
        <v>4061</v>
      </c>
      <c r="U70" s="201">
        <v>1531</v>
      </c>
      <c r="V70" t="s">
        <v>2337</v>
      </c>
      <c r="W70" t="s">
        <v>4068</v>
      </c>
      <c r="X70" t="s">
        <v>4064</v>
      </c>
      <c r="Y70" t="s">
        <v>4065</v>
      </c>
      <c r="Z70" t="s">
        <v>4066</v>
      </c>
      <c r="AA70">
        <v>2149461</v>
      </c>
    </row>
    <row r="71" spans="1:27" x14ac:dyDescent="0.2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13">
        <f t="shared" si="5"/>
        <v>8</v>
      </c>
      <c r="G71" s="202">
        <v>1288076</v>
      </c>
      <c r="H71" s="198">
        <v>37035.122233796297</v>
      </c>
      <c r="I71" t="s">
        <v>4169</v>
      </c>
      <c r="M71" t="s">
        <v>2766</v>
      </c>
      <c r="N71" t="s">
        <v>4072</v>
      </c>
      <c r="O71" t="s">
        <v>4073</v>
      </c>
      <c r="Q71" s="199">
        <v>8</v>
      </c>
      <c r="S71" t="s">
        <v>4060</v>
      </c>
      <c r="T71" t="s">
        <v>4061</v>
      </c>
      <c r="U71" s="201">
        <v>1532</v>
      </c>
      <c r="V71" t="s">
        <v>4170</v>
      </c>
      <c r="W71" t="s">
        <v>4068</v>
      </c>
      <c r="X71" t="s">
        <v>4064</v>
      </c>
      <c r="Y71" t="s">
        <v>4065</v>
      </c>
      <c r="Z71" t="s">
        <v>4066</v>
      </c>
      <c r="AA71">
        <v>2149463</v>
      </c>
    </row>
    <row r="72" spans="1:27" x14ac:dyDescent="0.2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15</v>
      </c>
      <c r="G72" s="202">
        <v>1288077</v>
      </c>
      <c r="H72" s="198">
        <v>37035.12290509259</v>
      </c>
      <c r="I72" t="s">
        <v>4085</v>
      </c>
      <c r="M72" t="s">
        <v>2766</v>
      </c>
      <c r="N72" t="s">
        <v>4072</v>
      </c>
      <c r="O72" t="s">
        <v>4073</v>
      </c>
      <c r="P72" s="199">
        <v>15</v>
      </c>
      <c r="S72" t="s">
        <v>4060</v>
      </c>
      <c r="T72" t="s">
        <v>4061</v>
      </c>
      <c r="U72" s="201">
        <v>1531</v>
      </c>
      <c r="V72" t="s">
        <v>4098</v>
      </c>
      <c r="W72" t="s">
        <v>4068</v>
      </c>
      <c r="X72" t="s">
        <v>4064</v>
      </c>
      <c r="Y72" t="s">
        <v>4065</v>
      </c>
      <c r="Z72" t="s">
        <v>4066</v>
      </c>
      <c r="AA72">
        <v>2149465</v>
      </c>
    </row>
    <row r="73" spans="1:27" x14ac:dyDescent="0.2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1</v>
      </c>
      <c r="G73" s="202">
        <v>1288078</v>
      </c>
      <c r="H73" s="198">
        <v>37035.123078703706</v>
      </c>
      <c r="I73" t="s">
        <v>4084</v>
      </c>
      <c r="M73" t="s">
        <v>2766</v>
      </c>
      <c r="N73" t="s">
        <v>4087</v>
      </c>
      <c r="O73" t="s">
        <v>4088</v>
      </c>
      <c r="P73" s="199">
        <v>1</v>
      </c>
      <c r="S73" t="s">
        <v>4089</v>
      </c>
      <c r="T73" t="s">
        <v>4061</v>
      </c>
      <c r="U73" s="201">
        <v>7135</v>
      </c>
      <c r="V73" t="s">
        <v>4134</v>
      </c>
      <c r="W73" t="s">
        <v>4090</v>
      </c>
      <c r="X73" t="s">
        <v>4064</v>
      </c>
      <c r="Y73" t="s">
        <v>4065</v>
      </c>
      <c r="Z73" t="s">
        <v>4066</v>
      </c>
      <c r="AA73">
        <v>2149467</v>
      </c>
    </row>
    <row r="74" spans="1:27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1</v>
      </c>
      <c r="G74" s="202">
        <v>1288079</v>
      </c>
      <c r="H74" s="198">
        <v>37035.123217592591</v>
      </c>
      <c r="I74" t="s">
        <v>4084</v>
      </c>
      <c r="M74" t="s">
        <v>2766</v>
      </c>
      <c r="N74" t="s">
        <v>4087</v>
      </c>
      <c r="O74" t="s">
        <v>4088</v>
      </c>
      <c r="P74" s="199">
        <v>1</v>
      </c>
      <c r="S74" t="s">
        <v>4089</v>
      </c>
      <c r="T74" t="s">
        <v>4061</v>
      </c>
      <c r="U74" s="201">
        <v>7135</v>
      </c>
      <c r="V74" t="s">
        <v>4134</v>
      </c>
      <c r="W74" t="s">
        <v>4090</v>
      </c>
      <c r="X74" t="s">
        <v>4064</v>
      </c>
      <c r="Y74" t="s">
        <v>4065</v>
      </c>
      <c r="Z74" t="s">
        <v>4066</v>
      </c>
      <c r="AA74">
        <v>2149469</v>
      </c>
    </row>
    <row r="75" spans="1:27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</v>
      </c>
      <c r="G75" s="202">
        <v>1288080</v>
      </c>
      <c r="H75" s="198">
        <v>37035.123333333337</v>
      </c>
      <c r="I75" t="s">
        <v>1933</v>
      </c>
      <c r="M75" t="s">
        <v>2766</v>
      </c>
      <c r="N75" t="s">
        <v>4087</v>
      </c>
      <c r="O75" t="s">
        <v>4088</v>
      </c>
      <c r="P75" s="199">
        <v>2</v>
      </c>
      <c r="S75" t="s">
        <v>4089</v>
      </c>
      <c r="T75" t="s">
        <v>4061</v>
      </c>
      <c r="U75" s="201">
        <v>7135</v>
      </c>
      <c r="V75" t="s">
        <v>1934</v>
      </c>
      <c r="W75" t="s">
        <v>4090</v>
      </c>
      <c r="X75" t="s">
        <v>4064</v>
      </c>
      <c r="Y75" t="s">
        <v>4065</v>
      </c>
      <c r="Z75" t="s">
        <v>4066</v>
      </c>
      <c r="AA75">
        <v>2149471</v>
      </c>
    </row>
    <row r="76" spans="1:27" x14ac:dyDescent="0.2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6</v>
      </c>
      <c r="G76" s="202">
        <v>1288081</v>
      </c>
      <c r="H76" s="198">
        <v>37035.123472222222</v>
      </c>
      <c r="I76" t="s">
        <v>4084</v>
      </c>
      <c r="M76" t="s">
        <v>2766</v>
      </c>
      <c r="N76" t="s">
        <v>4087</v>
      </c>
      <c r="O76" t="s">
        <v>4088</v>
      </c>
      <c r="P76" s="199">
        <v>6</v>
      </c>
      <c r="S76" t="s">
        <v>4089</v>
      </c>
      <c r="T76" t="s">
        <v>4061</v>
      </c>
      <c r="U76" s="201">
        <v>7135</v>
      </c>
      <c r="V76" t="s">
        <v>3400</v>
      </c>
      <c r="W76" t="s">
        <v>4090</v>
      </c>
      <c r="X76" t="s">
        <v>4064</v>
      </c>
      <c r="Y76" t="s">
        <v>4065</v>
      </c>
      <c r="Z76" t="s">
        <v>4066</v>
      </c>
      <c r="AA76">
        <v>2149473</v>
      </c>
    </row>
    <row r="77" spans="1:27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5</v>
      </c>
      <c r="G77" s="202">
        <v>1288082</v>
      </c>
      <c r="H77" s="198">
        <v>37035.125173611108</v>
      </c>
      <c r="I77" t="s">
        <v>4084</v>
      </c>
      <c r="M77" t="s">
        <v>2766</v>
      </c>
      <c r="N77" t="s">
        <v>4058</v>
      </c>
      <c r="O77" t="s">
        <v>4059</v>
      </c>
      <c r="Q77" s="199">
        <v>5</v>
      </c>
      <c r="S77" t="s">
        <v>4060</v>
      </c>
      <c r="T77" t="s">
        <v>4061</v>
      </c>
      <c r="U77" s="201">
        <v>1728</v>
      </c>
      <c r="V77" t="s">
        <v>4134</v>
      </c>
      <c r="W77" t="s">
        <v>4068</v>
      </c>
      <c r="X77" t="s">
        <v>4064</v>
      </c>
      <c r="Y77" t="s">
        <v>4065</v>
      </c>
      <c r="Z77" t="s">
        <v>4066</v>
      </c>
      <c r="AA77">
        <v>2149475</v>
      </c>
    </row>
    <row r="78" spans="1:27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10</v>
      </c>
      <c r="G78" s="202">
        <v>1288083</v>
      </c>
      <c r="H78" s="198">
        <v>37035.125243055554</v>
      </c>
      <c r="I78" t="s">
        <v>4128</v>
      </c>
      <c r="M78" t="s">
        <v>2766</v>
      </c>
      <c r="N78" t="s">
        <v>4058</v>
      </c>
      <c r="O78" t="s">
        <v>4059</v>
      </c>
      <c r="Q78" s="199">
        <v>10</v>
      </c>
      <c r="S78" t="s">
        <v>4060</v>
      </c>
      <c r="T78" t="s">
        <v>4061</v>
      </c>
      <c r="U78" s="201">
        <v>1728.5</v>
      </c>
      <c r="V78" t="s">
        <v>4130</v>
      </c>
      <c r="W78" t="s">
        <v>4068</v>
      </c>
      <c r="X78" t="s">
        <v>4064</v>
      </c>
      <c r="Y78" t="s">
        <v>4065</v>
      </c>
      <c r="Z78" t="s">
        <v>4066</v>
      </c>
      <c r="AA78">
        <v>2149477</v>
      </c>
    </row>
    <row r="79" spans="1:27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1288084</v>
      </c>
      <c r="H79" s="198">
        <v>37035.125277777777</v>
      </c>
      <c r="I79" t="s">
        <v>4084</v>
      </c>
      <c r="M79" t="s">
        <v>2766</v>
      </c>
      <c r="N79" t="s">
        <v>4072</v>
      </c>
      <c r="O79" t="s">
        <v>4073</v>
      </c>
      <c r="Q79" s="199">
        <v>5</v>
      </c>
      <c r="S79" t="s">
        <v>4060</v>
      </c>
      <c r="T79" t="s">
        <v>4061</v>
      </c>
      <c r="U79" s="201">
        <v>1532</v>
      </c>
      <c r="V79" t="s">
        <v>4134</v>
      </c>
      <c r="W79" t="s">
        <v>4068</v>
      </c>
      <c r="X79" t="s">
        <v>4064</v>
      </c>
      <c r="Y79" t="s">
        <v>4065</v>
      </c>
      <c r="Z79" t="s">
        <v>4066</v>
      </c>
      <c r="AA79">
        <v>2149479</v>
      </c>
    </row>
    <row r="80" spans="1:27" x14ac:dyDescent="0.2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7</v>
      </c>
      <c r="G80" s="202">
        <v>1288085</v>
      </c>
      <c r="H80" s="198">
        <v>37035.125335648147</v>
      </c>
      <c r="I80" t="s">
        <v>4084</v>
      </c>
      <c r="M80" t="s">
        <v>2766</v>
      </c>
      <c r="N80" t="s">
        <v>4072</v>
      </c>
      <c r="O80" t="s">
        <v>4073</v>
      </c>
      <c r="Q80" s="199">
        <v>7</v>
      </c>
      <c r="S80" t="s">
        <v>4060</v>
      </c>
      <c r="T80" t="s">
        <v>4061</v>
      </c>
      <c r="U80" s="201">
        <v>1532</v>
      </c>
      <c r="V80" t="s">
        <v>4134</v>
      </c>
      <c r="W80" t="s">
        <v>4068</v>
      </c>
      <c r="X80" t="s">
        <v>4064</v>
      </c>
      <c r="Y80" t="s">
        <v>4065</v>
      </c>
      <c r="Z80" t="s">
        <v>4066</v>
      </c>
      <c r="AA80">
        <v>2149481</v>
      </c>
    </row>
    <row r="81" spans="1:27" x14ac:dyDescent="0.2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10</v>
      </c>
      <c r="G81" s="202">
        <v>1288086</v>
      </c>
      <c r="H81" s="198">
        <v>37035.125347222223</v>
      </c>
      <c r="I81" t="s">
        <v>4031</v>
      </c>
      <c r="M81" t="s">
        <v>2766</v>
      </c>
      <c r="N81" t="s">
        <v>4058</v>
      </c>
      <c r="O81" t="s">
        <v>4059</v>
      </c>
      <c r="Q81" s="199">
        <v>10</v>
      </c>
      <c r="S81" t="s">
        <v>4060</v>
      </c>
      <c r="T81" t="s">
        <v>4061</v>
      </c>
      <c r="U81" s="201">
        <v>1729</v>
      </c>
      <c r="V81" t="s">
        <v>4075</v>
      </c>
      <c r="W81" t="s">
        <v>4068</v>
      </c>
      <c r="X81" t="s">
        <v>4064</v>
      </c>
      <c r="Y81" t="s">
        <v>4065</v>
      </c>
      <c r="Z81" t="s">
        <v>4066</v>
      </c>
      <c r="AA81">
        <v>2149483</v>
      </c>
    </row>
    <row r="82" spans="1:27" x14ac:dyDescent="0.2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10</v>
      </c>
      <c r="G82" s="202">
        <v>1288087</v>
      </c>
      <c r="H82" s="198">
        <v>37035.125416666669</v>
      </c>
      <c r="I82" t="s">
        <v>4031</v>
      </c>
      <c r="M82" t="s">
        <v>2766</v>
      </c>
      <c r="N82" t="s">
        <v>4058</v>
      </c>
      <c r="O82" t="s">
        <v>4059</v>
      </c>
      <c r="Q82" s="199">
        <v>10</v>
      </c>
      <c r="S82" t="s">
        <v>4060</v>
      </c>
      <c r="T82" t="s">
        <v>4061</v>
      </c>
      <c r="U82" s="201">
        <v>1729.5</v>
      </c>
      <c r="V82" t="s">
        <v>4075</v>
      </c>
      <c r="W82" t="s">
        <v>4068</v>
      </c>
      <c r="X82" t="s">
        <v>4064</v>
      </c>
      <c r="Y82" t="s">
        <v>4065</v>
      </c>
      <c r="Z82" t="s">
        <v>4066</v>
      </c>
      <c r="AA82">
        <v>2149485</v>
      </c>
    </row>
    <row r="83" spans="1:27" x14ac:dyDescent="0.2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</v>
      </c>
      <c r="G83" s="202">
        <v>1288088</v>
      </c>
      <c r="H83" s="198">
        <v>37035.125486111108</v>
      </c>
      <c r="I83" t="s">
        <v>4122</v>
      </c>
      <c r="M83" t="s">
        <v>2766</v>
      </c>
      <c r="N83" t="s">
        <v>4072</v>
      </c>
      <c r="O83" t="s">
        <v>4073</v>
      </c>
      <c r="Q83" s="199">
        <v>10</v>
      </c>
      <c r="S83" t="s">
        <v>4060</v>
      </c>
      <c r="T83" t="s">
        <v>4061</v>
      </c>
      <c r="U83" s="201">
        <v>1532.5</v>
      </c>
      <c r="V83" t="s">
        <v>4138</v>
      </c>
      <c r="W83" t="s">
        <v>4068</v>
      </c>
      <c r="X83" t="s">
        <v>4064</v>
      </c>
      <c r="Y83" t="s">
        <v>4065</v>
      </c>
      <c r="Z83" t="s">
        <v>4066</v>
      </c>
      <c r="AA83">
        <v>2149487</v>
      </c>
    </row>
    <row r="84" spans="1:27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10</v>
      </c>
      <c r="G84" s="202">
        <v>1288091</v>
      </c>
      <c r="H84" s="198">
        <v>37035.125856481478</v>
      </c>
      <c r="I84" t="s">
        <v>4187</v>
      </c>
      <c r="M84" t="s">
        <v>2766</v>
      </c>
      <c r="N84" t="s">
        <v>4058</v>
      </c>
      <c r="O84" t="s">
        <v>4059</v>
      </c>
      <c r="P84" s="199">
        <v>10</v>
      </c>
      <c r="S84" t="s">
        <v>4060</v>
      </c>
      <c r="T84" t="s">
        <v>4061</v>
      </c>
      <c r="U84" s="201">
        <v>1730</v>
      </c>
      <c r="V84" t="s">
        <v>4160</v>
      </c>
      <c r="W84" t="s">
        <v>4068</v>
      </c>
      <c r="X84" t="s">
        <v>4064</v>
      </c>
      <c r="Y84" t="s">
        <v>4065</v>
      </c>
      <c r="Z84" t="s">
        <v>4066</v>
      </c>
      <c r="AA84">
        <v>2149493</v>
      </c>
    </row>
    <row r="85" spans="1:27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10</v>
      </c>
      <c r="G85" s="202">
        <v>1288092</v>
      </c>
      <c r="H85" s="198">
        <v>37035.12604166667</v>
      </c>
      <c r="I85" t="s">
        <v>1933</v>
      </c>
      <c r="M85" t="s">
        <v>2766</v>
      </c>
      <c r="N85" t="s">
        <v>4072</v>
      </c>
      <c r="O85" t="s">
        <v>4073</v>
      </c>
      <c r="Q85" s="199">
        <v>10</v>
      </c>
      <c r="S85" t="s">
        <v>4060</v>
      </c>
      <c r="T85" t="s">
        <v>4061</v>
      </c>
      <c r="U85" s="201">
        <v>1532</v>
      </c>
      <c r="V85" t="s">
        <v>2326</v>
      </c>
      <c r="W85" t="s">
        <v>4068</v>
      </c>
      <c r="X85" t="s">
        <v>4064</v>
      </c>
      <c r="Y85" t="s">
        <v>4065</v>
      </c>
      <c r="Z85" t="s">
        <v>4066</v>
      </c>
      <c r="AA85">
        <v>2149495</v>
      </c>
    </row>
    <row r="86" spans="1:27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10</v>
      </c>
      <c r="G86" s="202">
        <v>1288093</v>
      </c>
      <c r="H86" s="198">
        <v>37035.126111111109</v>
      </c>
      <c r="I86" t="s">
        <v>4085</v>
      </c>
      <c r="M86" t="s">
        <v>2766</v>
      </c>
      <c r="N86" t="s">
        <v>4058</v>
      </c>
      <c r="O86" t="s">
        <v>4059</v>
      </c>
      <c r="P86" s="199">
        <v>10</v>
      </c>
      <c r="S86" t="s">
        <v>4060</v>
      </c>
      <c r="T86" t="s">
        <v>4061</v>
      </c>
      <c r="U86" s="201">
        <v>1729.5</v>
      </c>
      <c r="V86" t="s">
        <v>1937</v>
      </c>
      <c r="W86" t="s">
        <v>4068</v>
      </c>
      <c r="X86" t="s">
        <v>4064</v>
      </c>
      <c r="Y86" t="s">
        <v>4065</v>
      </c>
      <c r="Z86" t="s">
        <v>4066</v>
      </c>
      <c r="AA86">
        <v>2149497</v>
      </c>
    </row>
    <row r="87" spans="1:27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10</v>
      </c>
      <c r="G87" s="202">
        <v>1288094</v>
      </c>
      <c r="H87" s="198">
        <v>37035.126539351855</v>
      </c>
      <c r="I87" t="s">
        <v>4122</v>
      </c>
      <c r="M87" t="s">
        <v>2766</v>
      </c>
      <c r="N87" t="s">
        <v>4058</v>
      </c>
      <c r="O87" t="s">
        <v>4059</v>
      </c>
      <c r="Q87" s="199">
        <v>10</v>
      </c>
      <c r="S87" t="s">
        <v>4060</v>
      </c>
      <c r="T87" t="s">
        <v>4061</v>
      </c>
      <c r="U87" s="201">
        <v>1730</v>
      </c>
      <c r="V87" t="s">
        <v>4138</v>
      </c>
      <c r="W87" t="s">
        <v>4068</v>
      </c>
      <c r="X87" t="s">
        <v>4064</v>
      </c>
      <c r="Y87" t="s">
        <v>4065</v>
      </c>
      <c r="Z87" t="s">
        <v>4066</v>
      </c>
      <c r="AA87">
        <v>2149499</v>
      </c>
    </row>
    <row r="88" spans="1:27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10</v>
      </c>
      <c r="G88" s="202">
        <v>1288095</v>
      </c>
      <c r="H88" s="198">
        <v>37035.126631944448</v>
      </c>
      <c r="I88" t="s">
        <v>4085</v>
      </c>
      <c r="M88" t="s">
        <v>2766</v>
      </c>
      <c r="N88" t="s">
        <v>4058</v>
      </c>
      <c r="O88" t="s">
        <v>4059</v>
      </c>
      <c r="P88" s="199">
        <v>10</v>
      </c>
      <c r="S88" t="s">
        <v>4060</v>
      </c>
      <c r="T88" t="s">
        <v>4061</v>
      </c>
      <c r="U88" s="201">
        <v>1729.5</v>
      </c>
      <c r="V88" t="s">
        <v>1937</v>
      </c>
      <c r="W88" t="s">
        <v>4068</v>
      </c>
      <c r="X88" t="s">
        <v>4064</v>
      </c>
      <c r="Y88" t="s">
        <v>4065</v>
      </c>
      <c r="Z88" t="s">
        <v>4066</v>
      </c>
      <c r="AA88">
        <v>2149501</v>
      </c>
    </row>
    <row r="89" spans="1:27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10</v>
      </c>
      <c r="G89" s="202">
        <v>1288097</v>
      </c>
      <c r="H89" s="198">
        <v>37035.127175925925</v>
      </c>
      <c r="I89" t="s">
        <v>4077</v>
      </c>
      <c r="M89" t="s">
        <v>2766</v>
      </c>
      <c r="N89" t="s">
        <v>4058</v>
      </c>
      <c r="O89" t="s">
        <v>4059</v>
      </c>
      <c r="Q89" s="199">
        <v>10</v>
      </c>
      <c r="S89" t="s">
        <v>4060</v>
      </c>
      <c r="T89" t="s">
        <v>4061</v>
      </c>
      <c r="U89" s="201">
        <v>1730</v>
      </c>
      <c r="V89" t="s">
        <v>3867</v>
      </c>
      <c r="W89" t="s">
        <v>4068</v>
      </c>
      <c r="X89" t="s">
        <v>4064</v>
      </c>
      <c r="Y89" t="s">
        <v>4065</v>
      </c>
      <c r="Z89" t="s">
        <v>4066</v>
      </c>
      <c r="AA89">
        <v>2149505</v>
      </c>
    </row>
    <row r="90" spans="1:27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10</v>
      </c>
      <c r="G90" s="202">
        <v>1288098</v>
      </c>
      <c r="H90" s="198">
        <v>37035.127256944441</v>
      </c>
      <c r="I90" t="s">
        <v>4077</v>
      </c>
      <c r="M90" t="s">
        <v>2766</v>
      </c>
      <c r="N90" t="s">
        <v>4058</v>
      </c>
      <c r="O90" t="s">
        <v>4059</v>
      </c>
      <c r="Q90" s="199">
        <v>10</v>
      </c>
      <c r="S90" t="s">
        <v>4060</v>
      </c>
      <c r="T90" t="s">
        <v>4061</v>
      </c>
      <c r="U90" s="201">
        <v>1730.5</v>
      </c>
      <c r="V90" t="s">
        <v>3867</v>
      </c>
      <c r="W90" t="s">
        <v>4068</v>
      </c>
      <c r="X90" t="s">
        <v>4064</v>
      </c>
      <c r="Y90" t="s">
        <v>4065</v>
      </c>
      <c r="Z90" t="s">
        <v>4066</v>
      </c>
      <c r="AA90">
        <v>2149507</v>
      </c>
    </row>
    <row r="91" spans="1:27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10</v>
      </c>
      <c r="G91" s="202">
        <v>1288099</v>
      </c>
      <c r="H91" s="198">
        <v>37035.127337962964</v>
      </c>
      <c r="I91" t="s">
        <v>4187</v>
      </c>
      <c r="M91" t="s">
        <v>2766</v>
      </c>
      <c r="N91" t="s">
        <v>4058</v>
      </c>
      <c r="O91" t="s">
        <v>4059</v>
      </c>
      <c r="P91" s="199">
        <v>10</v>
      </c>
      <c r="S91" t="s">
        <v>4060</v>
      </c>
      <c r="T91" t="s">
        <v>4061</v>
      </c>
      <c r="U91" s="201">
        <v>1730</v>
      </c>
      <c r="V91" t="s">
        <v>4160</v>
      </c>
      <c r="W91" t="s">
        <v>4068</v>
      </c>
      <c r="X91" t="s">
        <v>4064</v>
      </c>
      <c r="Y91" t="s">
        <v>4065</v>
      </c>
      <c r="Z91" t="s">
        <v>4066</v>
      </c>
      <c r="AA91">
        <v>2149509</v>
      </c>
    </row>
    <row r="92" spans="1:27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10</v>
      </c>
      <c r="G92" s="202">
        <v>1288100</v>
      </c>
      <c r="H92" s="198">
        <v>37035.127442129633</v>
      </c>
      <c r="I92" t="s">
        <v>4077</v>
      </c>
      <c r="M92" t="s">
        <v>2766</v>
      </c>
      <c r="N92" t="s">
        <v>4058</v>
      </c>
      <c r="O92" t="s">
        <v>4059</v>
      </c>
      <c r="Q92" s="199">
        <v>10</v>
      </c>
      <c r="S92" t="s">
        <v>4060</v>
      </c>
      <c r="T92" t="s">
        <v>4061</v>
      </c>
      <c r="U92" s="201">
        <v>1730.5</v>
      </c>
      <c r="V92" t="s">
        <v>3867</v>
      </c>
      <c r="W92" t="s">
        <v>4068</v>
      </c>
      <c r="X92" t="s">
        <v>4064</v>
      </c>
      <c r="Y92" t="s">
        <v>4065</v>
      </c>
      <c r="Z92" t="s">
        <v>4066</v>
      </c>
      <c r="AA92">
        <v>2149513</v>
      </c>
    </row>
    <row r="93" spans="1:27" x14ac:dyDescent="0.2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10</v>
      </c>
      <c r="G93" s="202">
        <v>1288101</v>
      </c>
      <c r="H93" s="198">
        <v>37035.127581018518</v>
      </c>
      <c r="I93" t="s">
        <v>1933</v>
      </c>
      <c r="M93" t="s">
        <v>2766</v>
      </c>
      <c r="N93" t="s">
        <v>4058</v>
      </c>
      <c r="O93" t="s">
        <v>4059</v>
      </c>
      <c r="P93" s="199">
        <v>10</v>
      </c>
      <c r="S93" t="s">
        <v>4060</v>
      </c>
      <c r="T93" t="s">
        <v>4061</v>
      </c>
      <c r="U93" s="201">
        <v>1730</v>
      </c>
      <c r="V93" t="s">
        <v>1934</v>
      </c>
      <c r="W93" t="s">
        <v>4068</v>
      </c>
      <c r="X93" t="s">
        <v>4064</v>
      </c>
      <c r="Y93" t="s">
        <v>4065</v>
      </c>
      <c r="Z93" t="s">
        <v>4066</v>
      </c>
      <c r="AA93">
        <v>2149517</v>
      </c>
    </row>
    <row r="94" spans="1:27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10</v>
      </c>
      <c r="G94" s="202">
        <v>1288102</v>
      </c>
      <c r="H94" s="198">
        <v>37035.127650462964</v>
      </c>
      <c r="I94" t="s">
        <v>4077</v>
      </c>
      <c r="M94" t="s">
        <v>2766</v>
      </c>
      <c r="N94" t="s">
        <v>4058</v>
      </c>
      <c r="O94" t="s">
        <v>4059</v>
      </c>
      <c r="Q94" s="199">
        <v>10</v>
      </c>
      <c r="S94" t="s">
        <v>4060</v>
      </c>
      <c r="T94" t="s">
        <v>4061</v>
      </c>
      <c r="U94" s="201">
        <v>1730.5</v>
      </c>
      <c r="V94" t="s">
        <v>3867</v>
      </c>
      <c r="W94" t="s">
        <v>4068</v>
      </c>
      <c r="X94" t="s">
        <v>4064</v>
      </c>
      <c r="Y94" t="s">
        <v>4065</v>
      </c>
      <c r="Z94" t="s">
        <v>4066</v>
      </c>
      <c r="AA94">
        <v>2149519</v>
      </c>
    </row>
    <row r="95" spans="1:27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10</v>
      </c>
      <c r="G95" s="202">
        <v>1288103</v>
      </c>
      <c r="H95" s="198">
        <v>37035.12777777778</v>
      </c>
      <c r="I95" t="s">
        <v>1933</v>
      </c>
      <c r="M95" t="s">
        <v>2766</v>
      </c>
      <c r="N95" t="s">
        <v>4058</v>
      </c>
      <c r="O95" t="s">
        <v>4059</v>
      </c>
      <c r="P95" s="199">
        <v>10</v>
      </c>
      <c r="S95" t="s">
        <v>4060</v>
      </c>
      <c r="T95" t="s">
        <v>4061</v>
      </c>
      <c r="U95" s="201">
        <v>1730</v>
      </c>
      <c r="V95" t="s">
        <v>1934</v>
      </c>
      <c r="W95" t="s">
        <v>4068</v>
      </c>
      <c r="X95" t="s">
        <v>4064</v>
      </c>
      <c r="Y95" t="s">
        <v>4065</v>
      </c>
      <c r="Z95" t="s">
        <v>4066</v>
      </c>
      <c r="AA95">
        <v>2149521</v>
      </c>
    </row>
    <row r="96" spans="1:27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10</v>
      </c>
      <c r="G96" s="202">
        <v>1288104</v>
      </c>
      <c r="H96" s="198">
        <v>37035.127824074072</v>
      </c>
      <c r="I96" t="s">
        <v>4077</v>
      </c>
      <c r="M96" t="s">
        <v>2766</v>
      </c>
      <c r="N96" t="s">
        <v>4058</v>
      </c>
      <c r="O96" t="s">
        <v>4059</v>
      </c>
      <c r="Q96" s="199">
        <v>10</v>
      </c>
      <c r="S96" t="s">
        <v>4060</v>
      </c>
      <c r="T96" t="s">
        <v>4061</v>
      </c>
      <c r="U96" s="201">
        <v>1730.5</v>
      </c>
      <c r="V96" t="s">
        <v>3867</v>
      </c>
      <c r="W96" t="s">
        <v>4068</v>
      </c>
      <c r="X96" t="s">
        <v>4064</v>
      </c>
      <c r="Y96" t="s">
        <v>4065</v>
      </c>
      <c r="Z96" t="s">
        <v>4066</v>
      </c>
      <c r="AA96">
        <v>2149525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</v>
      </c>
      <c r="G97" s="202">
        <v>1288105</v>
      </c>
      <c r="H97" s="198">
        <v>37035.127835648149</v>
      </c>
      <c r="I97" t="s">
        <v>4057</v>
      </c>
      <c r="M97" t="s">
        <v>2766</v>
      </c>
      <c r="N97" t="s">
        <v>4072</v>
      </c>
      <c r="O97" t="s">
        <v>4073</v>
      </c>
      <c r="Q97" s="199">
        <v>2</v>
      </c>
      <c r="S97" t="s">
        <v>4060</v>
      </c>
      <c r="T97" t="s">
        <v>4061</v>
      </c>
      <c r="U97" s="201">
        <v>1532.5</v>
      </c>
      <c r="V97" t="s">
        <v>4062</v>
      </c>
      <c r="W97" t="s">
        <v>4068</v>
      </c>
      <c r="X97" t="s">
        <v>4064</v>
      </c>
      <c r="Y97" t="s">
        <v>4065</v>
      </c>
      <c r="Z97" t="s">
        <v>4066</v>
      </c>
      <c r="AA97">
        <v>2149523</v>
      </c>
    </row>
    <row r="98" spans="1:29" x14ac:dyDescent="0.2">
      <c r="A98" s="44" t="str">
        <f t="shared" si="6"/>
        <v xml:space="preserve"> Natural Gas Physical</v>
      </c>
      <c r="B98" s="44" t="str">
        <f t="shared" si="7"/>
        <v/>
      </c>
      <c r="C98" s="44" t="str">
        <f t="shared" si="8"/>
        <v>Natural Gas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50000</v>
      </c>
      <c r="G98" s="202">
        <v>1288106</v>
      </c>
      <c r="H98" s="198">
        <v>37035.127974537034</v>
      </c>
      <c r="I98" t="s">
        <v>1941</v>
      </c>
      <c r="M98" t="s">
        <v>2760</v>
      </c>
      <c r="N98" t="s">
        <v>4099</v>
      </c>
      <c r="O98" t="s">
        <v>3874</v>
      </c>
      <c r="Q98" s="199">
        <v>50000</v>
      </c>
      <c r="S98" t="s">
        <v>4101</v>
      </c>
      <c r="T98" t="s">
        <v>4102</v>
      </c>
      <c r="U98" s="201">
        <v>18.600000000000001</v>
      </c>
      <c r="V98" t="s">
        <v>1754</v>
      </c>
      <c r="W98" t="s">
        <v>4115</v>
      </c>
      <c r="X98" t="s">
        <v>4104</v>
      </c>
      <c r="Y98" t="s">
        <v>4105</v>
      </c>
      <c r="Z98" t="s">
        <v>4067</v>
      </c>
      <c r="AA98">
        <v>104715</v>
      </c>
      <c r="AB98" s="198">
        <v>37035.875</v>
      </c>
      <c r="AC98" s="198">
        <v>37035.875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5</v>
      </c>
      <c r="G99" s="202">
        <v>1288107</v>
      </c>
      <c r="H99" s="198">
        <v>37035.128055555557</v>
      </c>
      <c r="I99" t="s">
        <v>1933</v>
      </c>
      <c r="M99" t="s">
        <v>2766</v>
      </c>
      <c r="N99" t="s">
        <v>4058</v>
      </c>
      <c r="O99" t="s">
        <v>4059</v>
      </c>
      <c r="P99" s="199">
        <v>5</v>
      </c>
      <c r="S99" t="s">
        <v>4060</v>
      </c>
      <c r="T99" t="s">
        <v>4061</v>
      </c>
      <c r="U99" s="201">
        <v>1730</v>
      </c>
      <c r="V99" t="s">
        <v>1934</v>
      </c>
      <c r="W99" t="s">
        <v>4068</v>
      </c>
      <c r="X99" t="s">
        <v>4064</v>
      </c>
      <c r="Y99" t="s">
        <v>4065</v>
      </c>
      <c r="Z99" t="s">
        <v>4066</v>
      </c>
      <c r="AA99">
        <v>2149527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8</v>
      </c>
      <c r="G100" s="202">
        <v>1288108</v>
      </c>
      <c r="H100" s="198">
        <v>37035.128530092596</v>
      </c>
      <c r="I100" t="s">
        <v>4119</v>
      </c>
      <c r="M100" t="s">
        <v>2766</v>
      </c>
      <c r="N100" t="s">
        <v>4072</v>
      </c>
      <c r="O100" t="s">
        <v>4073</v>
      </c>
      <c r="Q100" s="199">
        <v>8</v>
      </c>
      <c r="S100" t="s">
        <v>4060</v>
      </c>
      <c r="T100" t="s">
        <v>4061</v>
      </c>
      <c r="U100" s="201">
        <v>1532.5</v>
      </c>
      <c r="V100" t="s">
        <v>4120</v>
      </c>
      <c r="W100" t="s">
        <v>4068</v>
      </c>
      <c r="X100" t="s">
        <v>4064</v>
      </c>
      <c r="Y100" t="s">
        <v>4065</v>
      </c>
      <c r="Z100" t="s">
        <v>4066</v>
      </c>
      <c r="AA100">
        <v>2149529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10</v>
      </c>
      <c r="G101" s="202">
        <v>1288109</v>
      </c>
      <c r="H101" s="198">
        <v>37035.128784722219</v>
      </c>
      <c r="I101" t="s">
        <v>1935</v>
      </c>
      <c r="M101" t="s">
        <v>2766</v>
      </c>
      <c r="N101" t="s">
        <v>4058</v>
      </c>
      <c r="O101" t="s">
        <v>4059</v>
      </c>
      <c r="Q101" s="199">
        <v>10</v>
      </c>
      <c r="S101" t="s">
        <v>4060</v>
      </c>
      <c r="T101" t="s">
        <v>4061</v>
      </c>
      <c r="U101" s="201">
        <v>1731</v>
      </c>
      <c r="V101" t="s">
        <v>1936</v>
      </c>
      <c r="W101" t="s">
        <v>4068</v>
      </c>
      <c r="X101" t="s">
        <v>4064</v>
      </c>
      <c r="Y101" t="s">
        <v>4065</v>
      </c>
      <c r="Z101" t="s">
        <v>4066</v>
      </c>
      <c r="AA101">
        <v>2149531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</v>
      </c>
      <c r="G102" s="202">
        <v>1288110</v>
      </c>
      <c r="H102" s="198">
        <v>37035.129074074073</v>
      </c>
      <c r="I102" t="s">
        <v>4124</v>
      </c>
      <c r="M102" t="s">
        <v>2766</v>
      </c>
      <c r="N102" t="s">
        <v>4072</v>
      </c>
      <c r="O102" t="s">
        <v>4073</v>
      </c>
      <c r="P102" s="199">
        <v>2</v>
      </c>
      <c r="S102" t="s">
        <v>4060</v>
      </c>
      <c r="T102" t="s">
        <v>4061</v>
      </c>
      <c r="U102" s="201">
        <v>1532</v>
      </c>
      <c r="V102" t="s">
        <v>2338</v>
      </c>
      <c r="W102" t="s">
        <v>4068</v>
      </c>
      <c r="X102" t="s">
        <v>4064</v>
      </c>
      <c r="Y102" t="s">
        <v>4065</v>
      </c>
      <c r="Z102" t="s">
        <v>4066</v>
      </c>
      <c r="AA102">
        <v>2149533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10</v>
      </c>
      <c r="G103" s="202">
        <v>1288111</v>
      </c>
      <c r="H103" s="198">
        <v>37035.129386574074</v>
      </c>
      <c r="I103" t="s">
        <v>4031</v>
      </c>
      <c r="M103" t="s">
        <v>2766</v>
      </c>
      <c r="N103" t="s">
        <v>4072</v>
      </c>
      <c r="O103" t="s">
        <v>4073</v>
      </c>
      <c r="Q103" s="199">
        <v>10</v>
      </c>
      <c r="S103" t="s">
        <v>4060</v>
      </c>
      <c r="T103" t="s">
        <v>4061</v>
      </c>
      <c r="U103" s="201">
        <v>1533</v>
      </c>
      <c r="V103" t="s">
        <v>4076</v>
      </c>
      <c r="W103" t="s">
        <v>4068</v>
      </c>
      <c r="X103" t="s">
        <v>4064</v>
      </c>
      <c r="Y103" t="s">
        <v>4065</v>
      </c>
      <c r="Z103" t="s">
        <v>4066</v>
      </c>
      <c r="AA103">
        <v>2149535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1</v>
      </c>
      <c r="G104" s="202">
        <v>1288112</v>
      </c>
      <c r="H104" s="198">
        <v>37035.129780092589</v>
      </c>
      <c r="I104" t="s">
        <v>4084</v>
      </c>
      <c r="M104" t="s">
        <v>2766</v>
      </c>
      <c r="N104" t="s">
        <v>4058</v>
      </c>
      <c r="O104" t="s">
        <v>4059</v>
      </c>
      <c r="P104" s="199">
        <v>1</v>
      </c>
      <c r="S104" t="s">
        <v>4060</v>
      </c>
      <c r="T104" t="s">
        <v>4061</v>
      </c>
      <c r="U104" s="201">
        <v>1731</v>
      </c>
      <c r="V104" t="s">
        <v>4134</v>
      </c>
      <c r="W104" t="s">
        <v>4068</v>
      </c>
      <c r="X104" t="s">
        <v>4064</v>
      </c>
      <c r="Y104" t="s">
        <v>4065</v>
      </c>
      <c r="Z104" t="s">
        <v>4066</v>
      </c>
      <c r="AA104">
        <v>2149537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8</v>
      </c>
      <c r="G105" s="202">
        <v>1288113</v>
      </c>
      <c r="H105" s="198">
        <v>37035.130150462966</v>
      </c>
      <c r="I105" t="s">
        <v>4140</v>
      </c>
      <c r="M105" t="s">
        <v>2766</v>
      </c>
      <c r="N105" t="s">
        <v>4072</v>
      </c>
      <c r="O105" t="s">
        <v>4073</v>
      </c>
      <c r="P105" s="199">
        <v>8</v>
      </c>
      <c r="S105" t="s">
        <v>4060</v>
      </c>
      <c r="T105" t="s">
        <v>4061</v>
      </c>
      <c r="U105" s="201">
        <v>1533</v>
      </c>
      <c r="V105" t="s">
        <v>2339</v>
      </c>
      <c r="W105" t="s">
        <v>4068</v>
      </c>
      <c r="X105" t="s">
        <v>4064</v>
      </c>
      <c r="Y105" t="s">
        <v>4065</v>
      </c>
      <c r="Z105" t="s">
        <v>4066</v>
      </c>
      <c r="AA105">
        <v>2149540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10</v>
      </c>
      <c r="G106" s="202">
        <v>1288114</v>
      </c>
      <c r="H106" s="198">
        <v>37035.130439814813</v>
      </c>
      <c r="I106" t="s">
        <v>4077</v>
      </c>
      <c r="M106" t="s">
        <v>2766</v>
      </c>
      <c r="N106" t="s">
        <v>4058</v>
      </c>
      <c r="O106" t="s">
        <v>4059</v>
      </c>
      <c r="Q106" s="199">
        <v>10</v>
      </c>
      <c r="S106" t="s">
        <v>4060</v>
      </c>
      <c r="T106" t="s">
        <v>4061</v>
      </c>
      <c r="U106" s="201">
        <v>1732</v>
      </c>
      <c r="V106" t="s">
        <v>2340</v>
      </c>
      <c r="W106" t="s">
        <v>4068</v>
      </c>
      <c r="X106" t="s">
        <v>4064</v>
      </c>
      <c r="Y106" t="s">
        <v>4065</v>
      </c>
      <c r="Z106" t="s">
        <v>4066</v>
      </c>
      <c r="AA106">
        <v>2149543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10</v>
      </c>
      <c r="G107" s="202">
        <v>1288115</v>
      </c>
      <c r="H107" s="198">
        <v>37035.130578703705</v>
      </c>
      <c r="I107" t="s">
        <v>4122</v>
      </c>
      <c r="M107" t="s">
        <v>2766</v>
      </c>
      <c r="N107" t="s">
        <v>4072</v>
      </c>
      <c r="O107" t="s">
        <v>4073</v>
      </c>
      <c r="Q107" s="199">
        <v>10</v>
      </c>
      <c r="S107" t="s">
        <v>4060</v>
      </c>
      <c r="T107" t="s">
        <v>4061</v>
      </c>
      <c r="U107" s="201">
        <v>1533.5</v>
      </c>
      <c r="V107" t="s">
        <v>4138</v>
      </c>
      <c r="W107" t="s">
        <v>4068</v>
      </c>
      <c r="X107" t="s">
        <v>4064</v>
      </c>
      <c r="Y107" t="s">
        <v>4065</v>
      </c>
      <c r="Z107" t="s">
        <v>4066</v>
      </c>
      <c r="AA107">
        <v>2149545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4</v>
      </c>
      <c r="G108" s="202">
        <v>1288116</v>
      </c>
      <c r="H108" s="198">
        <v>37035.130902777775</v>
      </c>
      <c r="I108" t="s">
        <v>1935</v>
      </c>
      <c r="M108" t="s">
        <v>2766</v>
      </c>
      <c r="N108" t="s">
        <v>4058</v>
      </c>
      <c r="O108" t="s">
        <v>4059</v>
      </c>
      <c r="Q108" s="199">
        <v>4</v>
      </c>
      <c r="S108" t="s">
        <v>4060</v>
      </c>
      <c r="T108" t="s">
        <v>4061</v>
      </c>
      <c r="U108" s="201">
        <v>1732.5</v>
      </c>
      <c r="V108" t="s">
        <v>1936</v>
      </c>
      <c r="W108" t="s">
        <v>4068</v>
      </c>
      <c r="X108" t="s">
        <v>4064</v>
      </c>
      <c r="Y108" t="s">
        <v>4065</v>
      </c>
      <c r="Z108" t="s">
        <v>4066</v>
      </c>
      <c r="AA108">
        <v>2149548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6</v>
      </c>
      <c r="G109" s="202">
        <v>1288117</v>
      </c>
      <c r="H109" s="198">
        <v>37035.13108796296</v>
      </c>
      <c r="I109" t="s">
        <v>4187</v>
      </c>
      <c r="M109" t="s">
        <v>2766</v>
      </c>
      <c r="N109" t="s">
        <v>4058</v>
      </c>
      <c r="O109" t="s">
        <v>4059</v>
      </c>
      <c r="Q109" s="199">
        <v>6</v>
      </c>
      <c r="S109" t="s">
        <v>4060</v>
      </c>
      <c r="T109" t="s">
        <v>4061</v>
      </c>
      <c r="U109" s="201">
        <v>1732.5</v>
      </c>
      <c r="V109" t="s">
        <v>4160</v>
      </c>
      <c r="W109" t="s">
        <v>4068</v>
      </c>
      <c r="X109" t="s">
        <v>4064</v>
      </c>
      <c r="Y109" t="s">
        <v>4065</v>
      </c>
      <c r="Z109" t="s">
        <v>4066</v>
      </c>
      <c r="AA109">
        <v>2149553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1</v>
      </c>
      <c r="G110" s="202">
        <v>1288118</v>
      </c>
      <c r="H110" s="198">
        <v>37035.131111111114</v>
      </c>
      <c r="I110" t="s">
        <v>4084</v>
      </c>
      <c r="M110" t="s">
        <v>2766</v>
      </c>
      <c r="N110" t="s">
        <v>4058</v>
      </c>
      <c r="O110" t="s">
        <v>4059</v>
      </c>
      <c r="P110" s="199">
        <v>1</v>
      </c>
      <c r="S110" t="s">
        <v>4060</v>
      </c>
      <c r="T110" t="s">
        <v>4061</v>
      </c>
      <c r="U110" s="201">
        <v>1732</v>
      </c>
      <c r="V110" t="s">
        <v>4134</v>
      </c>
      <c r="W110" t="s">
        <v>4068</v>
      </c>
      <c r="X110" t="s">
        <v>4064</v>
      </c>
      <c r="Y110" t="s">
        <v>4065</v>
      </c>
      <c r="Z110" t="s">
        <v>4066</v>
      </c>
      <c r="AA110">
        <v>2149555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1</v>
      </c>
      <c r="G111" s="202">
        <v>1288119</v>
      </c>
      <c r="H111" s="198">
        <v>37035.131562499999</v>
      </c>
      <c r="I111" t="s">
        <v>4084</v>
      </c>
      <c r="M111" t="s">
        <v>2766</v>
      </c>
      <c r="N111" t="s">
        <v>4058</v>
      </c>
      <c r="O111" t="s">
        <v>4059</v>
      </c>
      <c r="Q111" s="199">
        <v>1</v>
      </c>
      <c r="S111" t="s">
        <v>4060</v>
      </c>
      <c r="T111" t="s">
        <v>4061</v>
      </c>
      <c r="U111" s="201">
        <v>1733</v>
      </c>
      <c r="V111" t="s">
        <v>4134</v>
      </c>
      <c r="W111" t="s">
        <v>4068</v>
      </c>
      <c r="X111" t="s">
        <v>4064</v>
      </c>
      <c r="Y111" t="s">
        <v>4065</v>
      </c>
      <c r="Z111" t="s">
        <v>4066</v>
      </c>
      <c r="AA111">
        <v>2149558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10</v>
      </c>
      <c r="G112" s="202">
        <v>1288120</v>
      </c>
      <c r="H112" s="198">
        <v>37035.131851851853</v>
      </c>
      <c r="I112" t="s">
        <v>4031</v>
      </c>
      <c r="M112" t="s">
        <v>2766</v>
      </c>
      <c r="N112" t="s">
        <v>4072</v>
      </c>
      <c r="O112" t="s">
        <v>4073</v>
      </c>
      <c r="P112" s="199">
        <v>10</v>
      </c>
      <c r="S112" t="s">
        <v>4060</v>
      </c>
      <c r="T112" t="s">
        <v>4061</v>
      </c>
      <c r="U112" s="201">
        <v>1534</v>
      </c>
      <c r="V112" t="s">
        <v>4076</v>
      </c>
      <c r="W112" t="s">
        <v>4068</v>
      </c>
      <c r="X112" t="s">
        <v>4064</v>
      </c>
      <c r="Y112" t="s">
        <v>4065</v>
      </c>
      <c r="Z112" t="s">
        <v>4066</v>
      </c>
      <c r="AA112">
        <v>2149562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9</v>
      </c>
      <c r="G113" s="202">
        <v>1288121</v>
      </c>
      <c r="H113" s="198">
        <v>37035.131990740738</v>
      </c>
      <c r="I113" t="s">
        <v>4077</v>
      </c>
      <c r="M113" t="s">
        <v>2766</v>
      </c>
      <c r="N113" t="s">
        <v>4058</v>
      </c>
      <c r="O113" t="s">
        <v>4059</v>
      </c>
      <c r="Q113" s="199">
        <v>9</v>
      </c>
      <c r="S113" t="s">
        <v>4060</v>
      </c>
      <c r="T113" t="s">
        <v>4061</v>
      </c>
      <c r="U113" s="201">
        <v>1733</v>
      </c>
      <c r="V113" t="s">
        <v>3867</v>
      </c>
      <c r="W113" t="s">
        <v>4068</v>
      </c>
      <c r="X113" t="s">
        <v>4064</v>
      </c>
      <c r="Y113" t="s">
        <v>4065</v>
      </c>
      <c r="Z113" t="s">
        <v>4066</v>
      </c>
      <c r="AA113">
        <v>2149566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10</v>
      </c>
      <c r="G114" s="202">
        <v>1288122</v>
      </c>
      <c r="H114" s="198">
        <v>37035.132997685185</v>
      </c>
      <c r="I114" t="s">
        <v>4137</v>
      </c>
      <c r="M114" t="s">
        <v>2766</v>
      </c>
      <c r="N114" t="s">
        <v>4072</v>
      </c>
      <c r="O114" t="s">
        <v>4073</v>
      </c>
      <c r="Q114" s="199">
        <v>10</v>
      </c>
      <c r="S114" t="s">
        <v>4060</v>
      </c>
      <c r="T114" t="s">
        <v>4061</v>
      </c>
      <c r="U114" s="201">
        <v>1534.5</v>
      </c>
      <c r="V114" t="s">
        <v>2881</v>
      </c>
      <c r="W114" t="s">
        <v>4068</v>
      </c>
      <c r="X114" t="s">
        <v>4064</v>
      </c>
      <c r="Y114" t="s">
        <v>4065</v>
      </c>
      <c r="Z114" t="s">
        <v>4066</v>
      </c>
      <c r="AA114">
        <v>2149574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8</v>
      </c>
      <c r="G115" s="202">
        <v>1288123</v>
      </c>
      <c r="H115" s="198">
        <v>37035.133171296293</v>
      </c>
      <c r="I115" t="s">
        <v>4031</v>
      </c>
      <c r="M115" t="s">
        <v>2766</v>
      </c>
      <c r="N115" t="s">
        <v>4058</v>
      </c>
      <c r="O115" t="s">
        <v>4059</v>
      </c>
      <c r="P115" s="199">
        <v>8</v>
      </c>
      <c r="S115" t="s">
        <v>4060</v>
      </c>
      <c r="T115" t="s">
        <v>4061</v>
      </c>
      <c r="U115" s="201">
        <v>1733.5</v>
      </c>
      <c r="V115" t="s">
        <v>4075</v>
      </c>
      <c r="W115" t="s">
        <v>4068</v>
      </c>
      <c r="X115" t="s">
        <v>4064</v>
      </c>
      <c r="Y115" t="s">
        <v>4065</v>
      </c>
      <c r="Z115" t="s">
        <v>4066</v>
      </c>
      <c r="AA115">
        <v>2149576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</v>
      </c>
      <c r="G116" s="202">
        <v>1288124</v>
      </c>
      <c r="H116" s="198">
        <v>37035.133321759262</v>
      </c>
      <c r="I116" t="s">
        <v>1933</v>
      </c>
      <c r="M116" t="s">
        <v>2766</v>
      </c>
      <c r="N116" t="s">
        <v>4072</v>
      </c>
      <c r="O116" t="s">
        <v>4073</v>
      </c>
      <c r="P116" s="199">
        <v>2</v>
      </c>
      <c r="S116" t="s">
        <v>4060</v>
      </c>
      <c r="T116" t="s">
        <v>4061</v>
      </c>
      <c r="U116" s="201">
        <v>1534</v>
      </c>
      <c r="V116" t="s">
        <v>1934</v>
      </c>
      <c r="W116" t="s">
        <v>4068</v>
      </c>
      <c r="X116" t="s">
        <v>4064</v>
      </c>
      <c r="Y116" t="s">
        <v>4065</v>
      </c>
      <c r="Z116" t="s">
        <v>4066</v>
      </c>
      <c r="AA116">
        <v>2149580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8</v>
      </c>
      <c r="G117" s="202">
        <v>1288125</v>
      </c>
      <c r="H117" s="198">
        <v>37035.133576388886</v>
      </c>
      <c r="I117" t="s">
        <v>4119</v>
      </c>
      <c r="M117" t="s">
        <v>2766</v>
      </c>
      <c r="N117" t="s">
        <v>4072</v>
      </c>
      <c r="O117" t="s">
        <v>4073</v>
      </c>
      <c r="P117" s="199">
        <v>8</v>
      </c>
      <c r="S117" t="s">
        <v>4060</v>
      </c>
      <c r="T117" t="s">
        <v>4061</v>
      </c>
      <c r="U117" s="201">
        <v>1534</v>
      </c>
      <c r="V117" t="s">
        <v>4120</v>
      </c>
      <c r="W117" t="s">
        <v>4068</v>
      </c>
      <c r="X117" t="s">
        <v>4064</v>
      </c>
      <c r="Y117" t="s">
        <v>4065</v>
      </c>
      <c r="Z117" t="s">
        <v>4066</v>
      </c>
      <c r="AA117">
        <v>2149582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10</v>
      </c>
      <c r="G118" s="202">
        <v>1288126</v>
      </c>
      <c r="H118" s="198">
        <v>37035.134456018517</v>
      </c>
      <c r="I118" t="s">
        <v>2324</v>
      </c>
      <c r="M118" t="s">
        <v>2766</v>
      </c>
      <c r="N118" t="s">
        <v>4058</v>
      </c>
      <c r="O118" t="s">
        <v>4059</v>
      </c>
      <c r="P118" s="199">
        <v>10</v>
      </c>
      <c r="S118" t="s">
        <v>4060</v>
      </c>
      <c r="T118" t="s">
        <v>4061</v>
      </c>
      <c r="U118" s="201">
        <v>1734</v>
      </c>
      <c r="V118" t="s">
        <v>2325</v>
      </c>
      <c r="W118" t="s">
        <v>4068</v>
      </c>
      <c r="X118" t="s">
        <v>4064</v>
      </c>
      <c r="Y118" t="s">
        <v>4065</v>
      </c>
      <c r="Z118" t="s">
        <v>4066</v>
      </c>
      <c r="AA118">
        <v>2149588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10</v>
      </c>
      <c r="G119" s="202">
        <v>1288127</v>
      </c>
      <c r="H119" s="198">
        <v>37035.134548611109</v>
      </c>
      <c r="I119" t="s">
        <v>4163</v>
      </c>
      <c r="M119" t="s">
        <v>2766</v>
      </c>
      <c r="N119" t="s">
        <v>4058</v>
      </c>
      <c r="O119" t="s">
        <v>4059</v>
      </c>
      <c r="Q119" s="199">
        <v>10</v>
      </c>
      <c r="S119" t="s">
        <v>4060</v>
      </c>
      <c r="T119" t="s">
        <v>4061</v>
      </c>
      <c r="U119" s="201">
        <v>1734.5</v>
      </c>
      <c r="V119" t="s">
        <v>4174</v>
      </c>
      <c r="W119" t="s">
        <v>4068</v>
      </c>
      <c r="X119" t="s">
        <v>4064</v>
      </c>
      <c r="Y119" t="s">
        <v>4065</v>
      </c>
      <c r="Z119" t="s">
        <v>4066</v>
      </c>
      <c r="AA119">
        <v>2149602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10</v>
      </c>
      <c r="G120" s="202">
        <v>1288128</v>
      </c>
      <c r="H120" s="198">
        <v>37035.134629629632</v>
      </c>
      <c r="I120" t="s">
        <v>2324</v>
      </c>
      <c r="M120" t="s">
        <v>2766</v>
      </c>
      <c r="N120" t="s">
        <v>4072</v>
      </c>
      <c r="O120" t="s">
        <v>4073</v>
      </c>
      <c r="Q120" s="199">
        <v>10</v>
      </c>
      <c r="S120" t="s">
        <v>4060</v>
      </c>
      <c r="T120" t="s">
        <v>4061</v>
      </c>
      <c r="U120" s="201">
        <v>1534.5</v>
      </c>
      <c r="V120" t="s">
        <v>2325</v>
      </c>
      <c r="W120" t="s">
        <v>4068</v>
      </c>
      <c r="X120" t="s">
        <v>4064</v>
      </c>
      <c r="Y120" t="s">
        <v>4065</v>
      </c>
      <c r="Z120" t="s">
        <v>4066</v>
      </c>
      <c r="AA120">
        <v>2149604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10</v>
      </c>
      <c r="G121" s="202">
        <v>1288129</v>
      </c>
      <c r="H121" s="198">
        <v>37035.134675925925</v>
      </c>
      <c r="I121" t="s">
        <v>4187</v>
      </c>
      <c r="M121" t="s">
        <v>2766</v>
      </c>
      <c r="N121" t="s">
        <v>4058</v>
      </c>
      <c r="O121" t="s">
        <v>4059</v>
      </c>
      <c r="P121" s="199">
        <v>10</v>
      </c>
      <c r="S121" t="s">
        <v>4060</v>
      </c>
      <c r="T121" t="s">
        <v>4061</v>
      </c>
      <c r="U121" s="201">
        <v>1734</v>
      </c>
      <c r="V121" t="s">
        <v>4160</v>
      </c>
      <c r="W121" t="s">
        <v>4068</v>
      </c>
      <c r="X121" t="s">
        <v>4064</v>
      </c>
      <c r="Y121" t="s">
        <v>4065</v>
      </c>
      <c r="Z121" t="s">
        <v>4066</v>
      </c>
      <c r="AA121">
        <v>2149606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</v>
      </c>
      <c r="G122" s="202">
        <v>1288130</v>
      </c>
      <c r="H122" s="198">
        <v>37035.134988425925</v>
      </c>
      <c r="I122" t="s">
        <v>1935</v>
      </c>
      <c r="M122" t="s">
        <v>2766</v>
      </c>
      <c r="N122" t="s">
        <v>4072</v>
      </c>
      <c r="O122" t="s">
        <v>4073</v>
      </c>
      <c r="Q122" s="199">
        <v>10</v>
      </c>
      <c r="S122" t="s">
        <v>4060</v>
      </c>
      <c r="T122" t="s">
        <v>4061</v>
      </c>
      <c r="U122" s="201">
        <v>1535</v>
      </c>
      <c r="V122" t="s">
        <v>1936</v>
      </c>
      <c r="W122" t="s">
        <v>4068</v>
      </c>
      <c r="X122" t="s">
        <v>4064</v>
      </c>
      <c r="Y122" t="s">
        <v>4065</v>
      </c>
      <c r="Z122" t="s">
        <v>4066</v>
      </c>
      <c r="AA122">
        <v>2149608</v>
      </c>
    </row>
    <row r="123" spans="1:29" x14ac:dyDescent="0.2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10</v>
      </c>
      <c r="G123" s="202">
        <v>1288131</v>
      </c>
      <c r="H123" s="198">
        <v>37035.13517361111</v>
      </c>
      <c r="I123" t="s">
        <v>4128</v>
      </c>
      <c r="M123" t="s">
        <v>2766</v>
      </c>
      <c r="N123" t="s">
        <v>4058</v>
      </c>
      <c r="O123" t="s">
        <v>4059</v>
      </c>
      <c r="Q123" s="199">
        <v>10</v>
      </c>
      <c r="S123" t="s">
        <v>4060</v>
      </c>
      <c r="T123" t="s">
        <v>4061</v>
      </c>
      <c r="U123" s="201">
        <v>1734.5</v>
      </c>
      <c r="V123" t="s">
        <v>4130</v>
      </c>
      <c r="W123" t="s">
        <v>4068</v>
      </c>
      <c r="X123" t="s">
        <v>4064</v>
      </c>
      <c r="Y123" t="s">
        <v>4065</v>
      </c>
      <c r="Z123" t="s">
        <v>4066</v>
      </c>
      <c r="AA123">
        <v>2149612</v>
      </c>
    </row>
    <row r="124" spans="1:29" x14ac:dyDescent="0.2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90</v>
      </c>
      <c r="F124" s="213">
        <f t="shared" si="10"/>
        <v>2250000</v>
      </c>
      <c r="G124" s="202">
        <v>1288132</v>
      </c>
      <c r="H124" s="198">
        <v>37035.135451388887</v>
      </c>
      <c r="I124" t="s">
        <v>4323</v>
      </c>
      <c r="M124" t="s">
        <v>2760</v>
      </c>
      <c r="N124" t="s">
        <v>4099</v>
      </c>
      <c r="O124" t="s">
        <v>4100</v>
      </c>
      <c r="P124" s="199">
        <v>25000</v>
      </c>
      <c r="S124" t="s">
        <v>4101</v>
      </c>
      <c r="T124" t="s">
        <v>4102</v>
      </c>
      <c r="U124" s="201">
        <v>26</v>
      </c>
      <c r="V124" t="s">
        <v>4324</v>
      </c>
      <c r="W124" t="s">
        <v>4103</v>
      </c>
      <c r="X124" t="s">
        <v>4104</v>
      </c>
      <c r="Y124" t="s">
        <v>4105</v>
      </c>
      <c r="Z124" t="s">
        <v>4067</v>
      </c>
      <c r="AA124">
        <v>104716</v>
      </c>
      <c r="AB124" s="198">
        <v>37257</v>
      </c>
      <c r="AC124" s="198">
        <v>37346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10</v>
      </c>
      <c r="G125" s="202">
        <v>1288133</v>
      </c>
      <c r="H125" s="198">
        <v>37035.135578703703</v>
      </c>
      <c r="I125" t="s">
        <v>4031</v>
      </c>
      <c r="M125" t="s">
        <v>2766</v>
      </c>
      <c r="N125" t="s">
        <v>4058</v>
      </c>
      <c r="O125" t="s">
        <v>4059</v>
      </c>
      <c r="P125" s="199">
        <v>10</v>
      </c>
      <c r="S125" t="s">
        <v>4060</v>
      </c>
      <c r="T125" t="s">
        <v>4061</v>
      </c>
      <c r="U125" s="201">
        <v>1734</v>
      </c>
      <c r="V125" t="s">
        <v>4075</v>
      </c>
      <c r="W125" t="s">
        <v>4068</v>
      </c>
      <c r="X125" t="s">
        <v>4064</v>
      </c>
      <c r="Y125" t="s">
        <v>4065</v>
      </c>
      <c r="Z125" t="s">
        <v>4066</v>
      </c>
      <c r="AA125">
        <v>2149618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10</v>
      </c>
      <c r="G126" s="202">
        <v>1288134</v>
      </c>
      <c r="H126" s="198">
        <v>37035.13616898148</v>
      </c>
      <c r="I126" t="s">
        <v>2341</v>
      </c>
      <c r="M126" t="s">
        <v>2766</v>
      </c>
      <c r="N126" t="s">
        <v>4072</v>
      </c>
      <c r="O126" t="s">
        <v>4073</v>
      </c>
      <c r="P126" s="199">
        <v>10</v>
      </c>
      <c r="S126" t="s">
        <v>4060</v>
      </c>
      <c r="T126" t="s">
        <v>4061</v>
      </c>
      <c r="U126" s="201">
        <v>1534.5</v>
      </c>
      <c r="V126" t="s">
        <v>2342</v>
      </c>
      <c r="W126" t="s">
        <v>4068</v>
      </c>
      <c r="X126" t="s">
        <v>4064</v>
      </c>
      <c r="Y126" t="s">
        <v>4065</v>
      </c>
      <c r="Z126" t="s">
        <v>4066</v>
      </c>
      <c r="AA126">
        <v>2149622</v>
      </c>
    </row>
    <row r="127" spans="1:29" x14ac:dyDescent="0.2">
      <c r="A127" s="44" t="str">
        <f t="shared" si="6"/>
        <v xml:space="preserve"> Natural Gas Physical</v>
      </c>
      <c r="B127" s="44" t="str">
        <f t="shared" si="7"/>
        <v/>
      </c>
      <c r="C127" s="44" t="str">
        <f t="shared" si="8"/>
        <v>Natural Gas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30</v>
      </c>
      <c r="F127" s="213">
        <f t="shared" si="10"/>
        <v>750000</v>
      </c>
      <c r="G127" s="202">
        <v>1288135</v>
      </c>
      <c r="H127" s="198">
        <v>37035.13621527778</v>
      </c>
      <c r="I127" t="s">
        <v>4143</v>
      </c>
      <c r="M127" t="s">
        <v>2760</v>
      </c>
      <c r="N127" t="s">
        <v>4099</v>
      </c>
      <c r="O127" t="s">
        <v>4108</v>
      </c>
      <c r="Q127" s="199">
        <v>25000</v>
      </c>
      <c r="S127" t="s">
        <v>4101</v>
      </c>
      <c r="T127" t="s">
        <v>4102</v>
      </c>
      <c r="U127" s="201">
        <v>20.3</v>
      </c>
      <c r="V127" t="s">
        <v>2983</v>
      </c>
      <c r="W127" t="s">
        <v>4103</v>
      </c>
      <c r="X127" t="s">
        <v>4104</v>
      </c>
      <c r="Y127" t="s">
        <v>4105</v>
      </c>
      <c r="Z127" t="s">
        <v>4067</v>
      </c>
      <c r="AA127">
        <v>104717</v>
      </c>
      <c r="AB127" s="198">
        <v>37043.875</v>
      </c>
      <c r="AC127" s="198">
        <v>37072.875</v>
      </c>
    </row>
    <row r="128" spans="1:29" x14ac:dyDescent="0.2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30</v>
      </c>
      <c r="F128" s="213">
        <f t="shared" si="10"/>
        <v>750000</v>
      </c>
      <c r="G128" s="202">
        <v>1288136</v>
      </c>
      <c r="H128" s="198">
        <v>37035.136296296296</v>
      </c>
      <c r="I128" t="s">
        <v>4133</v>
      </c>
      <c r="M128" t="s">
        <v>2760</v>
      </c>
      <c r="N128" t="s">
        <v>1926</v>
      </c>
      <c r="O128" t="s">
        <v>2978</v>
      </c>
      <c r="Q128" s="199">
        <v>25000</v>
      </c>
      <c r="S128" t="s">
        <v>4101</v>
      </c>
      <c r="T128" t="s">
        <v>4102</v>
      </c>
      <c r="U128" s="201">
        <v>20.55</v>
      </c>
      <c r="V128" t="s">
        <v>4482</v>
      </c>
      <c r="W128" t="s">
        <v>1927</v>
      </c>
      <c r="X128" t="s">
        <v>1928</v>
      </c>
      <c r="Y128" t="s">
        <v>4105</v>
      </c>
      <c r="Z128" t="s">
        <v>4067</v>
      </c>
      <c r="AA128">
        <v>104718</v>
      </c>
      <c r="AB128" s="198">
        <v>37043.875</v>
      </c>
      <c r="AC128" s="198">
        <v>37072.875</v>
      </c>
    </row>
    <row r="129" spans="1:29" x14ac:dyDescent="0.2">
      <c r="A129" s="44" t="str">
        <f t="shared" si="6"/>
        <v xml:space="preserve"> Natural Gas Physical</v>
      </c>
      <c r="B129" s="44" t="str">
        <f t="shared" si="7"/>
        <v/>
      </c>
      <c r="C129" s="44" t="str">
        <f t="shared" si="8"/>
        <v>Natural Gas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92</v>
      </c>
      <c r="F129" s="213">
        <f t="shared" si="10"/>
        <v>2300000</v>
      </c>
      <c r="G129" s="202">
        <v>1288137</v>
      </c>
      <c r="H129" s="198">
        <v>37035.136574074073</v>
      </c>
      <c r="I129" t="s">
        <v>1939</v>
      </c>
      <c r="M129" t="s">
        <v>2760</v>
      </c>
      <c r="N129" t="s">
        <v>4099</v>
      </c>
      <c r="O129" t="s">
        <v>4127</v>
      </c>
      <c r="Q129" s="199">
        <v>25000</v>
      </c>
      <c r="S129" t="s">
        <v>4101</v>
      </c>
      <c r="T129" t="s">
        <v>4102</v>
      </c>
      <c r="U129" s="201">
        <v>24.25</v>
      </c>
      <c r="V129" t="s">
        <v>2984</v>
      </c>
      <c r="W129" t="s">
        <v>4103</v>
      </c>
      <c r="X129" t="s">
        <v>4104</v>
      </c>
      <c r="Y129" t="s">
        <v>4105</v>
      </c>
      <c r="Z129" t="s">
        <v>4067</v>
      </c>
      <c r="AA129">
        <v>104719</v>
      </c>
      <c r="AB129" s="198">
        <v>37165</v>
      </c>
      <c r="AC129" s="198">
        <v>37256</v>
      </c>
    </row>
    <row r="130" spans="1:29" x14ac:dyDescent="0.2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90</v>
      </c>
      <c r="F130" s="213">
        <f t="shared" si="10"/>
        <v>2250000</v>
      </c>
      <c r="G130" s="202">
        <v>1288138</v>
      </c>
      <c r="H130" s="198">
        <v>37035.136608796296</v>
      </c>
      <c r="I130" t="s">
        <v>1939</v>
      </c>
      <c r="M130" t="s">
        <v>2760</v>
      </c>
      <c r="N130" t="s">
        <v>4099</v>
      </c>
      <c r="O130" t="s">
        <v>4100</v>
      </c>
      <c r="Q130" s="199">
        <v>25000</v>
      </c>
      <c r="S130" t="s">
        <v>4101</v>
      </c>
      <c r="T130" t="s">
        <v>4102</v>
      </c>
      <c r="U130" s="201">
        <v>26.05</v>
      </c>
      <c r="V130" t="s">
        <v>2984</v>
      </c>
      <c r="W130" t="s">
        <v>4103</v>
      </c>
      <c r="X130" t="s">
        <v>4104</v>
      </c>
      <c r="Y130" t="s">
        <v>4105</v>
      </c>
      <c r="Z130" t="s">
        <v>4067</v>
      </c>
      <c r="AA130">
        <v>104720</v>
      </c>
      <c r="AB130" s="198">
        <v>37257</v>
      </c>
      <c r="AC130" s="198">
        <v>37346</v>
      </c>
    </row>
    <row r="131" spans="1:29" x14ac:dyDescent="0.2">
      <c r="A131" s="44" t="str">
        <f t="shared" si="6"/>
        <v xml:space="preserve"> Power Physical</v>
      </c>
      <c r="B131" s="44" t="str">
        <f t="shared" si="7"/>
        <v/>
      </c>
      <c r="C131" s="44" t="str">
        <f t="shared" si="8"/>
        <v>Power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182</v>
      </c>
      <c r="F131" s="213">
        <f t="shared" si="10"/>
        <v>3640</v>
      </c>
      <c r="G131" s="202">
        <v>1288139</v>
      </c>
      <c r="H131" s="198">
        <v>37035.136932870373</v>
      </c>
      <c r="I131" t="s">
        <v>4116</v>
      </c>
      <c r="M131" t="s">
        <v>3364</v>
      </c>
      <c r="N131" t="s">
        <v>4144</v>
      </c>
      <c r="O131" t="s">
        <v>3403</v>
      </c>
      <c r="P131" s="199">
        <v>20</v>
      </c>
      <c r="S131" t="s">
        <v>2759</v>
      </c>
      <c r="T131" t="s">
        <v>4102</v>
      </c>
      <c r="U131" s="201">
        <v>18.36</v>
      </c>
      <c r="V131" t="s">
        <v>3404</v>
      </c>
      <c r="W131" t="s">
        <v>4145</v>
      </c>
      <c r="X131" t="s">
        <v>1921</v>
      </c>
      <c r="Y131" t="s">
        <v>1922</v>
      </c>
      <c r="Z131" t="s">
        <v>1923</v>
      </c>
      <c r="AA131">
        <v>106204.1</v>
      </c>
      <c r="AB131" s="198">
        <v>37347</v>
      </c>
      <c r="AC131" s="198">
        <v>37528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20</v>
      </c>
      <c r="G132" s="202">
        <v>1288140</v>
      </c>
      <c r="H132" s="198">
        <v>37035.137638888889</v>
      </c>
      <c r="I132" t="s">
        <v>4031</v>
      </c>
      <c r="M132" t="s">
        <v>2766</v>
      </c>
      <c r="N132" t="s">
        <v>4072</v>
      </c>
      <c r="O132" t="s">
        <v>4073</v>
      </c>
      <c r="P132" s="199">
        <v>20</v>
      </c>
      <c r="S132" t="s">
        <v>4060</v>
      </c>
      <c r="T132" t="s">
        <v>4061</v>
      </c>
      <c r="U132" s="201">
        <v>1534</v>
      </c>
      <c r="V132" t="s">
        <v>4076</v>
      </c>
      <c r="W132" t="s">
        <v>4068</v>
      </c>
      <c r="X132" t="s">
        <v>4064</v>
      </c>
      <c r="Y132" t="s">
        <v>4065</v>
      </c>
      <c r="Z132" t="s">
        <v>4066</v>
      </c>
      <c r="AA132">
        <v>2149631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20</v>
      </c>
      <c r="G133" s="202">
        <v>1288141</v>
      </c>
      <c r="H133" s="198">
        <v>37035.137812499997</v>
      </c>
      <c r="I133" t="s">
        <v>4031</v>
      </c>
      <c r="M133" t="s">
        <v>2766</v>
      </c>
      <c r="N133" t="s">
        <v>4058</v>
      </c>
      <c r="O133" t="s">
        <v>4059</v>
      </c>
      <c r="P133" s="199">
        <v>20</v>
      </c>
      <c r="S133" t="s">
        <v>4060</v>
      </c>
      <c r="T133" t="s">
        <v>4061</v>
      </c>
      <c r="U133" s="201">
        <v>1733.5</v>
      </c>
      <c r="V133" t="s">
        <v>4075</v>
      </c>
      <c r="W133" t="s">
        <v>4068</v>
      </c>
      <c r="X133" t="s">
        <v>4064</v>
      </c>
      <c r="Y133" t="s">
        <v>4065</v>
      </c>
      <c r="Z133" t="s">
        <v>4066</v>
      </c>
      <c r="AA133">
        <v>2149633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10</v>
      </c>
      <c r="G134" s="202">
        <v>1288142</v>
      </c>
      <c r="H134" s="198">
        <v>37035.138090277775</v>
      </c>
      <c r="I134" t="s">
        <v>4031</v>
      </c>
      <c r="M134" t="s">
        <v>2766</v>
      </c>
      <c r="N134" t="s">
        <v>4058</v>
      </c>
      <c r="O134" t="s">
        <v>4059</v>
      </c>
      <c r="P134" s="199">
        <v>10</v>
      </c>
      <c r="S134" t="s">
        <v>4060</v>
      </c>
      <c r="T134" t="s">
        <v>4061</v>
      </c>
      <c r="U134" s="201">
        <v>1733</v>
      </c>
      <c r="V134" t="s">
        <v>4075</v>
      </c>
      <c r="W134" t="s">
        <v>4068</v>
      </c>
      <c r="X134" t="s">
        <v>4064</v>
      </c>
      <c r="Y134" t="s">
        <v>4065</v>
      </c>
      <c r="Z134" t="s">
        <v>4066</v>
      </c>
      <c r="AA134">
        <v>2149641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10</v>
      </c>
      <c r="G135" s="202">
        <v>1288143</v>
      </c>
      <c r="H135" s="198">
        <v>37035.138321759259</v>
      </c>
      <c r="I135" t="s">
        <v>4031</v>
      </c>
      <c r="M135" t="s">
        <v>2766</v>
      </c>
      <c r="N135" t="s">
        <v>4058</v>
      </c>
      <c r="O135" t="s">
        <v>4059</v>
      </c>
      <c r="P135" s="199">
        <v>10</v>
      </c>
      <c r="S135" t="s">
        <v>4060</v>
      </c>
      <c r="T135" t="s">
        <v>4061</v>
      </c>
      <c r="U135" s="201">
        <v>1732.5</v>
      </c>
      <c r="V135" t="s">
        <v>4075</v>
      </c>
      <c r="W135" t="s">
        <v>4068</v>
      </c>
      <c r="X135" t="s">
        <v>4064</v>
      </c>
      <c r="Y135" t="s">
        <v>4065</v>
      </c>
      <c r="Z135" t="s">
        <v>4066</v>
      </c>
      <c r="AA135">
        <v>2149645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10</v>
      </c>
      <c r="G136" s="202">
        <v>1288144</v>
      </c>
      <c r="H136" s="198">
        <v>37035.13858796296</v>
      </c>
      <c r="I136" t="s">
        <v>4031</v>
      </c>
      <c r="M136" t="s">
        <v>2766</v>
      </c>
      <c r="N136" t="s">
        <v>4058</v>
      </c>
      <c r="O136" t="s">
        <v>4059</v>
      </c>
      <c r="P136" s="199">
        <v>10</v>
      </c>
      <c r="S136" t="s">
        <v>4060</v>
      </c>
      <c r="T136" t="s">
        <v>4061</v>
      </c>
      <c r="U136" s="201">
        <v>1732</v>
      </c>
      <c r="V136" t="s">
        <v>4075</v>
      </c>
      <c r="W136" t="s">
        <v>4068</v>
      </c>
      <c r="X136" t="s">
        <v>4064</v>
      </c>
      <c r="Y136" t="s">
        <v>4065</v>
      </c>
      <c r="Z136" t="s">
        <v>4066</v>
      </c>
      <c r="AA136">
        <v>2149647</v>
      </c>
    </row>
    <row r="137" spans="1:29" x14ac:dyDescent="0.2">
      <c r="A137" s="44" t="str">
        <f t="shared" si="6"/>
        <v xml:space="preserve"> Natural Gas Physical</v>
      </c>
      <c r="B137" s="44" t="str">
        <f t="shared" si="7"/>
        <v/>
      </c>
      <c r="C137" s="44" t="str">
        <f t="shared" si="8"/>
        <v>Natural Gas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50000</v>
      </c>
      <c r="G137" s="202">
        <v>1288145</v>
      </c>
      <c r="H137" s="198">
        <v>37035.138680555552</v>
      </c>
      <c r="I137" t="s">
        <v>4181</v>
      </c>
      <c r="M137" t="s">
        <v>2760</v>
      </c>
      <c r="N137" t="s">
        <v>4099</v>
      </c>
      <c r="O137" t="s">
        <v>2343</v>
      </c>
      <c r="Q137" s="199">
        <v>50000</v>
      </c>
      <c r="S137" t="s">
        <v>4101</v>
      </c>
      <c r="T137" t="s">
        <v>4102</v>
      </c>
      <c r="U137" s="201">
        <v>18.7</v>
      </c>
      <c r="V137" t="s">
        <v>2982</v>
      </c>
      <c r="W137" t="s">
        <v>4115</v>
      </c>
      <c r="X137" t="s">
        <v>4104</v>
      </c>
      <c r="Y137" t="s">
        <v>4105</v>
      </c>
      <c r="Z137" t="s">
        <v>4067</v>
      </c>
      <c r="AA137">
        <v>104722</v>
      </c>
      <c r="AB137" s="198">
        <v>37036.875</v>
      </c>
      <c r="AC137" s="198">
        <v>37036.875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10</v>
      </c>
      <c r="G138" s="202">
        <v>1288146</v>
      </c>
      <c r="H138" s="198">
        <v>37035.138703703706</v>
      </c>
      <c r="I138" t="s">
        <v>4163</v>
      </c>
      <c r="M138" t="s">
        <v>2766</v>
      </c>
      <c r="N138" t="s">
        <v>4058</v>
      </c>
      <c r="O138" t="s">
        <v>4059</v>
      </c>
      <c r="Q138" s="199">
        <v>10</v>
      </c>
      <c r="S138" t="s">
        <v>4060</v>
      </c>
      <c r="T138" t="s">
        <v>4061</v>
      </c>
      <c r="U138" s="201">
        <v>1731.5</v>
      </c>
      <c r="V138" t="s">
        <v>4174</v>
      </c>
      <c r="W138" t="s">
        <v>4068</v>
      </c>
      <c r="X138" t="s">
        <v>4064</v>
      </c>
      <c r="Y138" t="s">
        <v>4065</v>
      </c>
      <c r="Z138" t="s">
        <v>4066</v>
      </c>
      <c r="AA138">
        <v>2149649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10</v>
      </c>
      <c r="G139" s="202">
        <v>1288147</v>
      </c>
      <c r="H139" s="198">
        <v>37035.138784722221</v>
      </c>
      <c r="I139" t="s">
        <v>4131</v>
      </c>
      <c r="M139" t="s">
        <v>2766</v>
      </c>
      <c r="N139" t="s">
        <v>4058</v>
      </c>
      <c r="O139" t="s">
        <v>4059</v>
      </c>
      <c r="Q139" s="199">
        <v>10</v>
      </c>
      <c r="S139" t="s">
        <v>4060</v>
      </c>
      <c r="T139" t="s">
        <v>4061</v>
      </c>
      <c r="U139" s="201">
        <v>1732</v>
      </c>
      <c r="V139" t="s">
        <v>2980</v>
      </c>
      <c r="W139" t="s">
        <v>4068</v>
      </c>
      <c r="X139" t="s">
        <v>4064</v>
      </c>
      <c r="Y139" t="s">
        <v>4065</v>
      </c>
      <c r="Z139" t="s">
        <v>4066</v>
      </c>
      <c r="AA139">
        <v>2149651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10</v>
      </c>
      <c r="G140" s="202">
        <v>1288148</v>
      </c>
      <c r="H140" s="198">
        <v>37035.139004629629</v>
      </c>
      <c r="I140" t="s">
        <v>4123</v>
      </c>
      <c r="M140" t="s">
        <v>2766</v>
      </c>
      <c r="N140" t="s">
        <v>4092</v>
      </c>
      <c r="O140" t="s">
        <v>4093</v>
      </c>
      <c r="P140" s="199">
        <v>10</v>
      </c>
      <c r="S140" t="s">
        <v>4060</v>
      </c>
      <c r="T140" t="s">
        <v>4061</v>
      </c>
      <c r="U140" s="201">
        <v>479</v>
      </c>
      <c r="V140" t="s">
        <v>2974</v>
      </c>
      <c r="W140" t="s">
        <v>4081</v>
      </c>
      <c r="X140" t="s">
        <v>4064</v>
      </c>
      <c r="Y140" t="s">
        <v>4065</v>
      </c>
      <c r="Z140" t="s">
        <v>4066</v>
      </c>
      <c r="AA140">
        <v>2149653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1288149</v>
      </c>
      <c r="H141" s="198">
        <v>37035.139328703706</v>
      </c>
      <c r="I141" t="s">
        <v>4031</v>
      </c>
      <c r="M141" t="s">
        <v>2766</v>
      </c>
      <c r="N141" t="s">
        <v>4058</v>
      </c>
      <c r="O141" t="s">
        <v>4059</v>
      </c>
      <c r="P141" s="199">
        <v>10</v>
      </c>
      <c r="S141" t="s">
        <v>4060</v>
      </c>
      <c r="T141" t="s">
        <v>4061</v>
      </c>
      <c r="U141" s="201">
        <v>1731.5</v>
      </c>
      <c r="V141" t="s">
        <v>4075</v>
      </c>
      <c r="W141" t="s">
        <v>4068</v>
      </c>
      <c r="X141" t="s">
        <v>4064</v>
      </c>
      <c r="Y141" t="s">
        <v>4065</v>
      </c>
      <c r="Z141" t="s">
        <v>4066</v>
      </c>
      <c r="AA141">
        <v>2149656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1288150</v>
      </c>
      <c r="H142" s="198">
        <v>37035.139490740738</v>
      </c>
      <c r="I142" t="s">
        <v>4163</v>
      </c>
      <c r="M142" t="s">
        <v>2766</v>
      </c>
      <c r="N142" t="s">
        <v>4058</v>
      </c>
      <c r="O142" t="s">
        <v>4059</v>
      </c>
      <c r="Q142" s="199">
        <v>10</v>
      </c>
      <c r="S142" t="s">
        <v>4060</v>
      </c>
      <c r="T142" t="s">
        <v>4061</v>
      </c>
      <c r="U142" s="201">
        <v>1732</v>
      </c>
      <c r="V142" t="s">
        <v>4164</v>
      </c>
      <c r="W142" t="s">
        <v>4068</v>
      </c>
      <c r="X142" t="s">
        <v>4064</v>
      </c>
      <c r="Y142" t="s">
        <v>4065</v>
      </c>
      <c r="Z142" t="s">
        <v>4066</v>
      </c>
      <c r="AA142">
        <v>2149659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10</v>
      </c>
      <c r="G143" s="202">
        <v>1288151</v>
      </c>
      <c r="H143" s="198">
        <v>37035.140081018515</v>
      </c>
      <c r="I143" t="s">
        <v>1933</v>
      </c>
      <c r="M143" t="s">
        <v>2766</v>
      </c>
      <c r="N143" t="s">
        <v>4058</v>
      </c>
      <c r="O143" t="s">
        <v>4059</v>
      </c>
      <c r="P143" s="199">
        <v>10</v>
      </c>
      <c r="S143" t="s">
        <v>4060</v>
      </c>
      <c r="T143" t="s">
        <v>4061</v>
      </c>
      <c r="U143" s="201">
        <v>1731.5</v>
      </c>
      <c r="V143" t="s">
        <v>1934</v>
      </c>
      <c r="W143" t="s">
        <v>4068</v>
      </c>
      <c r="X143" t="s">
        <v>4064</v>
      </c>
      <c r="Y143" t="s">
        <v>4065</v>
      </c>
      <c r="Z143" t="s">
        <v>4066</v>
      </c>
      <c r="AA143">
        <v>2149661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</v>
      </c>
      <c r="G144" s="202">
        <v>1288152</v>
      </c>
      <c r="H144" s="198">
        <v>37035.140787037039</v>
      </c>
      <c r="I144" t="s">
        <v>4096</v>
      </c>
      <c r="M144" t="s">
        <v>2766</v>
      </c>
      <c r="N144" t="s">
        <v>4058</v>
      </c>
      <c r="O144" t="s">
        <v>4059</v>
      </c>
      <c r="P144" s="199">
        <v>10</v>
      </c>
      <c r="S144" t="s">
        <v>4060</v>
      </c>
      <c r="T144" t="s">
        <v>4061</v>
      </c>
      <c r="U144" s="201">
        <v>1731</v>
      </c>
      <c r="V144" t="s">
        <v>4189</v>
      </c>
      <c r="W144" t="s">
        <v>4068</v>
      </c>
      <c r="X144" t="s">
        <v>4064</v>
      </c>
      <c r="Y144" t="s">
        <v>4065</v>
      </c>
      <c r="Z144" t="s">
        <v>4066</v>
      </c>
      <c r="AA144">
        <v>2149666</v>
      </c>
    </row>
    <row r="145" spans="1:29" x14ac:dyDescent="0.2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92</v>
      </c>
      <c r="F145" s="213">
        <f t="shared" si="15"/>
        <v>2300000</v>
      </c>
      <c r="G145" s="202">
        <v>1288153</v>
      </c>
      <c r="H145" s="198">
        <v>37035.140925925924</v>
      </c>
      <c r="I145" t="s">
        <v>1931</v>
      </c>
      <c r="M145" t="s">
        <v>2760</v>
      </c>
      <c r="N145" t="s">
        <v>4099</v>
      </c>
      <c r="O145" t="s">
        <v>4127</v>
      </c>
      <c r="Q145" s="199">
        <v>25000</v>
      </c>
      <c r="S145" t="s">
        <v>4101</v>
      </c>
      <c r="T145" t="s">
        <v>4102</v>
      </c>
      <c r="U145" s="201">
        <v>24.3</v>
      </c>
      <c r="V145" t="s">
        <v>1932</v>
      </c>
      <c r="W145" t="s">
        <v>4103</v>
      </c>
      <c r="X145" t="s">
        <v>4104</v>
      </c>
      <c r="Y145" t="s">
        <v>4105</v>
      </c>
      <c r="Z145" t="s">
        <v>4067</v>
      </c>
      <c r="AA145">
        <v>104723</v>
      </c>
      <c r="AB145" s="198">
        <v>37165</v>
      </c>
      <c r="AC145" s="198">
        <v>37256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20</v>
      </c>
      <c r="G146" s="202">
        <v>1288154</v>
      </c>
      <c r="H146" s="198">
        <v>37035.141909722224</v>
      </c>
      <c r="I146" t="s">
        <v>4131</v>
      </c>
      <c r="M146" t="s">
        <v>2766</v>
      </c>
      <c r="N146" t="s">
        <v>4058</v>
      </c>
      <c r="O146" t="s">
        <v>4059</v>
      </c>
      <c r="Q146" s="199">
        <v>20</v>
      </c>
      <c r="S146" t="s">
        <v>4060</v>
      </c>
      <c r="T146" t="s">
        <v>4061</v>
      </c>
      <c r="U146" s="201">
        <v>1731</v>
      </c>
      <c r="V146" t="s">
        <v>2980</v>
      </c>
      <c r="W146" t="s">
        <v>4068</v>
      </c>
      <c r="X146" t="s">
        <v>4064</v>
      </c>
      <c r="Y146" t="s">
        <v>4065</v>
      </c>
      <c r="Z146" t="s">
        <v>4066</v>
      </c>
      <c r="AA146">
        <v>2149671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15</v>
      </c>
      <c r="G147" s="202">
        <v>1288155</v>
      </c>
      <c r="H147" s="198">
        <v>37035.142835648148</v>
      </c>
      <c r="I147" t="s">
        <v>4096</v>
      </c>
      <c r="M147" t="s">
        <v>2766</v>
      </c>
      <c r="N147" t="s">
        <v>4058</v>
      </c>
      <c r="O147" t="s">
        <v>4059</v>
      </c>
      <c r="P147" s="199">
        <v>15</v>
      </c>
      <c r="S147" t="s">
        <v>4060</v>
      </c>
      <c r="T147" t="s">
        <v>4061</v>
      </c>
      <c r="U147" s="201">
        <v>1730</v>
      </c>
      <c r="V147" t="s">
        <v>4189</v>
      </c>
      <c r="W147" t="s">
        <v>4068</v>
      </c>
      <c r="X147" t="s">
        <v>4064</v>
      </c>
      <c r="Y147" t="s">
        <v>4065</v>
      </c>
      <c r="Z147" t="s">
        <v>4066</v>
      </c>
      <c r="AA147">
        <v>2149675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</v>
      </c>
      <c r="G148" s="202">
        <v>1288156</v>
      </c>
      <c r="H148" s="198">
        <v>37035.14303240741</v>
      </c>
      <c r="I148" t="s">
        <v>4084</v>
      </c>
      <c r="M148" t="s">
        <v>2766</v>
      </c>
      <c r="N148" t="s">
        <v>4087</v>
      </c>
      <c r="O148" t="s">
        <v>4088</v>
      </c>
      <c r="P148" s="199">
        <v>1</v>
      </c>
      <c r="S148" t="s">
        <v>4089</v>
      </c>
      <c r="T148" t="s">
        <v>4061</v>
      </c>
      <c r="U148" s="201">
        <v>7125</v>
      </c>
      <c r="V148" t="s">
        <v>4134</v>
      </c>
      <c r="W148" t="s">
        <v>4090</v>
      </c>
      <c r="X148" t="s">
        <v>4064</v>
      </c>
      <c r="Y148" t="s">
        <v>4065</v>
      </c>
      <c r="Z148" t="s">
        <v>4066</v>
      </c>
      <c r="AA148">
        <v>2149677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8</v>
      </c>
      <c r="G149" s="202">
        <v>1288157</v>
      </c>
      <c r="H149" s="198">
        <v>37035.143090277779</v>
      </c>
      <c r="I149" t="s">
        <v>4124</v>
      </c>
      <c r="M149" t="s">
        <v>2766</v>
      </c>
      <c r="N149" t="s">
        <v>4072</v>
      </c>
      <c r="O149" t="s">
        <v>4073</v>
      </c>
      <c r="Q149" s="199">
        <v>8</v>
      </c>
      <c r="S149" t="s">
        <v>4060</v>
      </c>
      <c r="T149" t="s">
        <v>4061</v>
      </c>
      <c r="U149" s="201">
        <v>1534</v>
      </c>
      <c r="V149" t="s">
        <v>2338</v>
      </c>
      <c r="W149" t="s">
        <v>4068</v>
      </c>
      <c r="X149" t="s">
        <v>4064</v>
      </c>
      <c r="Y149" t="s">
        <v>4065</v>
      </c>
      <c r="Z149" t="s">
        <v>4066</v>
      </c>
      <c r="AA149">
        <v>2149681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1</v>
      </c>
      <c r="G150" s="202">
        <v>1288158</v>
      </c>
      <c r="H150" s="198">
        <v>37035.143194444441</v>
      </c>
      <c r="I150" t="s">
        <v>4084</v>
      </c>
      <c r="M150" t="s">
        <v>2766</v>
      </c>
      <c r="N150" t="s">
        <v>4087</v>
      </c>
      <c r="O150" t="s">
        <v>4088</v>
      </c>
      <c r="P150" s="199">
        <v>1</v>
      </c>
      <c r="S150" t="s">
        <v>4089</v>
      </c>
      <c r="T150" t="s">
        <v>4061</v>
      </c>
      <c r="U150" s="201">
        <v>7125</v>
      </c>
      <c r="V150" t="s">
        <v>4134</v>
      </c>
      <c r="W150" t="s">
        <v>4090</v>
      </c>
      <c r="X150" t="s">
        <v>4064</v>
      </c>
      <c r="Y150" t="s">
        <v>4065</v>
      </c>
      <c r="Z150" t="s">
        <v>4066</v>
      </c>
      <c r="AA150">
        <v>2149683</v>
      </c>
    </row>
    <row r="151" spans="1:29" x14ac:dyDescent="0.2">
      <c r="A151" s="44" t="str">
        <f t="shared" si="11"/>
        <v xml:space="preserve"> Natural Gas Physical</v>
      </c>
      <c r="B151" s="44" t="str">
        <f t="shared" si="12"/>
        <v/>
      </c>
      <c r="C151" s="44" t="str">
        <f t="shared" si="13"/>
        <v>Natural Gas</v>
      </c>
      <c r="D151" s="44" t="str">
        <f t="shared" si="14"/>
        <v>Physical</v>
      </c>
      <c r="E151" s="44">
        <f>IF(VLOOKUP(S151,'DD-Lookup'!$J$6:$L$50,3,FALSE)="Monthly",(YEAR(AC151)-YEAR(AB151))*12+MONTH(AC151)-MONTH(AB151)+1,(AC151-AB151+1))</f>
        <v>92</v>
      </c>
      <c r="F151" s="213">
        <f t="shared" si="15"/>
        <v>2300000</v>
      </c>
      <c r="G151" s="202">
        <v>1288159</v>
      </c>
      <c r="H151" s="198">
        <v>37035.143240740741</v>
      </c>
      <c r="I151" t="s">
        <v>1931</v>
      </c>
      <c r="M151" t="s">
        <v>2760</v>
      </c>
      <c r="N151" t="s">
        <v>4099</v>
      </c>
      <c r="O151" t="s">
        <v>4110</v>
      </c>
      <c r="Q151" s="199">
        <v>25000</v>
      </c>
      <c r="S151" t="s">
        <v>4101</v>
      </c>
      <c r="T151" t="s">
        <v>4102</v>
      </c>
      <c r="U151" s="201">
        <v>23.7</v>
      </c>
      <c r="V151" t="s">
        <v>1932</v>
      </c>
      <c r="W151" t="s">
        <v>4103</v>
      </c>
      <c r="X151" t="s">
        <v>4104</v>
      </c>
      <c r="Y151" t="s">
        <v>4105</v>
      </c>
      <c r="Z151" t="s">
        <v>4067</v>
      </c>
      <c r="AA151">
        <v>104724</v>
      </c>
      <c r="AB151" s="198">
        <v>37530</v>
      </c>
      <c r="AC151" s="198">
        <v>37621</v>
      </c>
    </row>
    <row r="152" spans="1:29" x14ac:dyDescent="0.2">
      <c r="A152" s="44" t="str">
        <f t="shared" si="11"/>
        <v xml:space="preserve"> Natural Gas Physical</v>
      </c>
      <c r="B152" s="44" t="str">
        <f t="shared" si="12"/>
        <v/>
      </c>
      <c r="C152" s="44" t="str">
        <f t="shared" si="13"/>
        <v>Natural Gas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183</v>
      </c>
      <c r="F152" s="213">
        <f t="shared" si="15"/>
        <v>4575000</v>
      </c>
      <c r="G152" s="202">
        <v>1288160</v>
      </c>
      <c r="H152" s="198">
        <v>37035.143333333333</v>
      </c>
      <c r="I152" t="s">
        <v>4116</v>
      </c>
      <c r="M152" t="s">
        <v>2760</v>
      </c>
      <c r="N152" t="s">
        <v>4099</v>
      </c>
      <c r="O152" t="s">
        <v>4107</v>
      </c>
      <c r="Q152" s="199">
        <v>25000</v>
      </c>
      <c r="S152" t="s">
        <v>4101</v>
      </c>
      <c r="T152" t="s">
        <v>4102</v>
      </c>
      <c r="U152" s="201">
        <v>21.75</v>
      </c>
      <c r="V152" t="s">
        <v>3217</v>
      </c>
      <c r="W152" t="s">
        <v>4103</v>
      </c>
      <c r="X152" t="s">
        <v>4104</v>
      </c>
      <c r="Y152" t="s">
        <v>4105</v>
      </c>
      <c r="Z152" t="s">
        <v>4067</v>
      </c>
      <c r="AA152">
        <v>104725</v>
      </c>
      <c r="AB152" s="198">
        <v>37347</v>
      </c>
      <c r="AC152" s="198">
        <v>37529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10</v>
      </c>
      <c r="G153" s="202">
        <v>1288163</v>
      </c>
      <c r="H153" s="198">
        <v>37035.144247685188</v>
      </c>
      <c r="I153" t="s">
        <v>1933</v>
      </c>
      <c r="M153" t="s">
        <v>2766</v>
      </c>
      <c r="N153" t="s">
        <v>4058</v>
      </c>
      <c r="O153" t="s">
        <v>4059</v>
      </c>
      <c r="P153" s="199">
        <v>10</v>
      </c>
      <c r="S153" t="s">
        <v>4060</v>
      </c>
      <c r="T153" t="s">
        <v>4061</v>
      </c>
      <c r="U153" s="201">
        <v>1730</v>
      </c>
      <c r="V153" t="s">
        <v>1934</v>
      </c>
      <c r="W153" t="s">
        <v>4068</v>
      </c>
      <c r="X153" t="s">
        <v>4064</v>
      </c>
      <c r="Y153" t="s">
        <v>4065</v>
      </c>
      <c r="Z153" t="s">
        <v>4066</v>
      </c>
      <c r="AA153">
        <v>2149691</v>
      </c>
    </row>
    <row r="154" spans="1:29" x14ac:dyDescent="0.2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183</v>
      </c>
      <c r="F154" s="213">
        <f t="shared" si="15"/>
        <v>4575000</v>
      </c>
      <c r="G154" s="202">
        <v>1288164</v>
      </c>
      <c r="H154" s="198">
        <v>37035.144328703704</v>
      </c>
      <c r="I154" t="s">
        <v>1931</v>
      </c>
      <c r="M154" t="s">
        <v>2760</v>
      </c>
      <c r="N154" t="s">
        <v>4099</v>
      </c>
      <c r="O154" t="s">
        <v>4107</v>
      </c>
      <c r="Q154" s="199">
        <v>25000</v>
      </c>
      <c r="S154" t="s">
        <v>4101</v>
      </c>
      <c r="T154" t="s">
        <v>4102</v>
      </c>
      <c r="U154" s="201">
        <v>21.8</v>
      </c>
      <c r="V154" t="s">
        <v>1932</v>
      </c>
      <c r="W154" t="s">
        <v>4103</v>
      </c>
      <c r="X154" t="s">
        <v>4104</v>
      </c>
      <c r="Y154" t="s">
        <v>4105</v>
      </c>
      <c r="Z154" t="s">
        <v>4067</v>
      </c>
      <c r="AA154">
        <v>104726</v>
      </c>
      <c r="AB154" s="198">
        <v>37347</v>
      </c>
      <c r="AC154" s="198">
        <v>37529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183</v>
      </c>
      <c r="F155" s="213">
        <f t="shared" si="15"/>
        <v>4575000</v>
      </c>
      <c r="G155" s="202">
        <v>1288165</v>
      </c>
      <c r="H155" s="198">
        <v>37035.144479166665</v>
      </c>
      <c r="I155" t="s">
        <v>1939</v>
      </c>
      <c r="M155" t="s">
        <v>2760</v>
      </c>
      <c r="N155" t="s">
        <v>4099</v>
      </c>
      <c r="O155" t="s">
        <v>3869</v>
      </c>
      <c r="Q155" s="199">
        <v>25000</v>
      </c>
      <c r="S155" t="s">
        <v>4101</v>
      </c>
      <c r="T155" t="s">
        <v>4102</v>
      </c>
      <c r="U155" s="201">
        <v>19.8</v>
      </c>
      <c r="V155" t="s">
        <v>2344</v>
      </c>
      <c r="W155" t="s">
        <v>4103</v>
      </c>
      <c r="X155" t="s">
        <v>4104</v>
      </c>
      <c r="Y155" t="s">
        <v>4105</v>
      </c>
      <c r="Z155" t="s">
        <v>4067</v>
      </c>
      <c r="AA155">
        <v>104727</v>
      </c>
      <c r="AB155" s="198">
        <v>37712</v>
      </c>
      <c r="AC155" s="198">
        <v>37894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10</v>
      </c>
      <c r="G156" s="202">
        <v>1288166</v>
      </c>
      <c r="H156" s="198">
        <v>37035.144768518519</v>
      </c>
      <c r="I156" t="s">
        <v>4131</v>
      </c>
      <c r="M156" t="s">
        <v>2766</v>
      </c>
      <c r="N156" t="s">
        <v>4058</v>
      </c>
      <c r="O156" t="s">
        <v>4059</v>
      </c>
      <c r="P156" s="199">
        <v>10</v>
      </c>
      <c r="S156" t="s">
        <v>4060</v>
      </c>
      <c r="T156" t="s">
        <v>4061</v>
      </c>
      <c r="U156" s="201">
        <v>1731</v>
      </c>
      <c r="V156" t="s">
        <v>2980</v>
      </c>
      <c r="W156" t="s">
        <v>4068</v>
      </c>
      <c r="X156" t="s">
        <v>4064</v>
      </c>
      <c r="Y156" t="s">
        <v>4065</v>
      </c>
      <c r="Z156" t="s">
        <v>4066</v>
      </c>
      <c r="AA156">
        <v>2149693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20</v>
      </c>
      <c r="G157" s="202">
        <v>1288167</v>
      </c>
      <c r="H157" s="198">
        <v>37035.144953703704</v>
      </c>
      <c r="I157" t="s">
        <v>4187</v>
      </c>
      <c r="M157" t="s">
        <v>2766</v>
      </c>
      <c r="N157" t="s">
        <v>4058</v>
      </c>
      <c r="O157" t="s">
        <v>4059</v>
      </c>
      <c r="Q157" s="199">
        <v>20</v>
      </c>
      <c r="S157" t="s">
        <v>4060</v>
      </c>
      <c r="T157" t="s">
        <v>4061</v>
      </c>
      <c r="U157" s="201">
        <v>1732</v>
      </c>
      <c r="V157" t="s">
        <v>4160</v>
      </c>
      <c r="W157" t="s">
        <v>4068</v>
      </c>
      <c r="X157" t="s">
        <v>4064</v>
      </c>
      <c r="Y157" t="s">
        <v>4065</v>
      </c>
      <c r="Z157" t="s">
        <v>4066</v>
      </c>
      <c r="AA157">
        <v>2149695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20</v>
      </c>
      <c r="G158" s="202">
        <v>1288168</v>
      </c>
      <c r="H158" s="198">
        <v>37035.145277777781</v>
      </c>
      <c r="I158" t="s">
        <v>4131</v>
      </c>
      <c r="M158" t="s">
        <v>2766</v>
      </c>
      <c r="N158" t="s">
        <v>4058</v>
      </c>
      <c r="O158" t="s">
        <v>4059</v>
      </c>
      <c r="P158" s="199">
        <v>20</v>
      </c>
      <c r="S158" t="s">
        <v>4060</v>
      </c>
      <c r="T158" t="s">
        <v>4061</v>
      </c>
      <c r="U158" s="201">
        <v>1731</v>
      </c>
      <c r="V158" t="s">
        <v>2980</v>
      </c>
      <c r="W158" t="s">
        <v>4068</v>
      </c>
      <c r="X158" t="s">
        <v>4064</v>
      </c>
      <c r="Y158" t="s">
        <v>4065</v>
      </c>
      <c r="Z158" t="s">
        <v>4066</v>
      </c>
      <c r="AA158">
        <v>2149697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1288170</v>
      </c>
      <c r="H159" s="198">
        <v>37035.147789351853</v>
      </c>
      <c r="I159" t="s">
        <v>4128</v>
      </c>
      <c r="M159" t="s">
        <v>2766</v>
      </c>
      <c r="N159" t="s">
        <v>4058</v>
      </c>
      <c r="O159" t="s">
        <v>4059</v>
      </c>
      <c r="Q159" s="199">
        <v>20</v>
      </c>
      <c r="S159" t="s">
        <v>4060</v>
      </c>
      <c r="T159" t="s">
        <v>4061</v>
      </c>
      <c r="U159" s="201">
        <v>1733</v>
      </c>
      <c r="V159" t="s">
        <v>4130</v>
      </c>
      <c r="W159" t="s">
        <v>4068</v>
      </c>
      <c r="X159" t="s">
        <v>4064</v>
      </c>
      <c r="Y159" t="s">
        <v>4065</v>
      </c>
      <c r="Z159" t="s">
        <v>4066</v>
      </c>
      <c r="AA159">
        <v>2149701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10</v>
      </c>
      <c r="G160" s="202">
        <v>1288171</v>
      </c>
      <c r="H160" s="198">
        <v>37035.1487037037</v>
      </c>
      <c r="I160" t="s">
        <v>4096</v>
      </c>
      <c r="M160" t="s">
        <v>2766</v>
      </c>
      <c r="N160" t="s">
        <v>4058</v>
      </c>
      <c r="O160" t="s">
        <v>4059</v>
      </c>
      <c r="P160" s="199">
        <v>10</v>
      </c>
      <c r="S160" t="s">
        <v>4060</v>
      </c>
      <c r="T160" t="s">
        <v>4061</v>
      </c>
      <c r="U160" s="201">
        <v>1732</v>
      </c>
      <c r="V160" t="s">
        <v>4189</v>
      </c>
      <c r="W160" t="s">
        <v>4068</v>
      </c>
      <c r="X160" t="s">
        <v>4064</v>
      </c>
      <c r="Y160" t="s">
        <v>4065</v>
      </c>
      <c r="Z160" t="s">
        <v>4066</v>
      </c>
      <c r="AA160">
        <v>2149703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12</v>
      </c>
      <c r="G161" s="202">
        <v>1288172</v>
      </c>
      <c r="H161" s="198">
        <v>37035.149189814816</v>
      </c>
      <c r="I161" t="s">
        <v>4031</v>
      </c>
      <c r="M161" t="s">
        <v>2766</v>
      </c>
      <c r="N161" t="s">
        <v>4072</v>
      </c>
      <c r="O161" t="s">
        <v>4073</v>
      </c>
      <c r="Q161" s="199">
        <v>12</v>
      </c>
      <c r="S161" t="s">
        <v>4060</v>
      </c>
      <c r="T161" t="s">
        <v>4061</v>
      </c>
      <c r="U161" s="201">
        <v>1534</v>
      </c>
      <c r="V161" t="s">
        <v>4076</v>
      </c>
      <c r="W161" t="s">
        <v>4068</v>
      </c>
      <c r="X161" t="s">
        <v>4064</v>
      </c>
      <c r="Y161" t="s">
        <v>4065</v>
      </c>
      <c r="Z161" t="s">
        <v>4066</v>
      </c>
      <c r="AA161">
        <v>2149705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</v>
      </c>
      <c r="G162" s="202">
        <v>1288173</v>
      </c>
      <c r="H162" s="198">
        <v>37035.149872685186</v>
      </c>
      <c r="I162" t="s">
        <v>4084</v>
      </c>
      <c r="M162" t="s">
        <v>2766</v>
      </c>
      <c r="N162" t="s">
        <v>4058</v>
      </c>
      <c r="O162" t="s">
        <v>4059</v>
      </c>
      <c r="Q162" s="199">
        <v>2</v>
      </c>
      <c r="S162" t="s">
        <v>4060</v>
      </c>
      <c r="T162" t="s">
        <v>4061</v>
      </c>
      <c r="U162" s="201">
        <v>1734</v>
      </c>
      <c r="V162" t="s">
        <v>4134</v>
      </c>
      <c r="W162" t="s">
        <v>4068</v>
      </c>
      <c r="X162" t="s">
        <v>4064</v>
      </c>
      <c r="Y162" t="s">
        <v>4065</v>
      </c>
      <c r="Z162" t="s">
        <v>4066</v>
      </c>
      <c r="AA162">
        <v>2149707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12</v>
      </c>
      <c r="G163" s="202">
        <v>1288176</v>
      </c>
      <c r="H163" s="198">
        <v>37035.157986111109</v>
      </c>
      <c r="I163" t="s">
        <v>4188</v>
      </c>
      <c r="M163" t="s">
        <v>2766</v>
      </c>
      <c r="N163" t="s">
        <v>4072</v>
      </c>
      <c r="O163" t="s">
        <v>4073</v>
      </c>
      <c r="Q163" s="199">
        <v>12</v>
      </c>
      <c r="S163" t="s">
        <v>4060</v>
      </c>
      <c r="T163" t="s">
        <v>4061</v>
      </c>
      <c r="U163" s="201">
        <v>1536</v>
      </c>
      <c r="V163" t="s">
        <v>3871</v>
      </c>
      <c r="W163" t="s">
        <v>4068</v>
      </c>
      <c r="X163" t="s">
        <v>4064</v>
      </c>
      <c r="Y163" t="s">
        <v>4065</v>
      </c>
      <c r="Z163" t="s">
        <v>4066</v>
      </c>
      <c r="AA163">
        <v>2149721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10</v>
      </c>
      <c r="G164" s="202">
        <v>1288177</v>
      </c>
      <c r="H164" s="198">
        <v>37035.158171296294</v>
      </c>
      <c r="I164" t="s">
        <v>4131</v>
      </c>
      <c r="M164" t="s">
        <v>2766</v>
      </c>
      <c r="N164" t="s">
        <v>4058</v>
      </c>
      <c r="O164" t="s">
        <v>4059</v>
      </c>
      <c r="P164" s="199">
        <v>10</v>
      </c>
      <c r="S164" t="s">
        <v>4060</v>
      </c>
      <c r="T164" t="s">
        <v>4061</v>
      </c>
      <c r="U164" s="201">
        <v>1733</v>
      </c>
      <c r="V164" t="s">
        <v>2980</v>
      </c>
      <c r="W164" t="s">
        <v>4068</v>
      </c>
      <c r="X164" t="s">
        <v>4064</v>
      </c>
      <c r="Y164" t="s">
        <v>4065</v>
      </c>
      <c r="Z164" t="s">
        <v>4066</v>
      </c>
      <c r="AA164">
        <v>2149723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8</v>
      </c>
      <c r="G165" s="202">
        <v>1288178</v>
      </c>
      <c r="H165" s="198">
        <v>37035.158194444448</v>
      </c>
      <c r="I165" t="s">
        <v>4084</v>
      </c>
      <c r="M165" t="s">
        <v>2766</v>
      </c>
      <c r="N165" t="s">
        <v>4072</v>
      </c>
      <c r="O165" t="s">
        <v>4073</v>
      </c>
      <c r="Q165" s="199">
        <v>8</v>
      </c>
      <c r="S165" t="s">
        <v>4060</v>
      </c>
      <c r="T165" t="s">
        <v>4061</v>
      </c>
      <c r="U165" s="201">
        <v>1536</v>
      </c>
      <c r="V165" t="s">
        <v>3208</v>
      </c>
      <c r="W165" t="s">
        <v>4068</v>
      </c>
      <c r="X165" t="s">
        <v>4064</v>
      </c>
      <c r="Y165" t="s">
        <v>4065</v>
      </c>
      <c r="Z165" t="s">
        <v>4066</v>
      </c>
      <c r="AA165">
        <v>2149725</v>
      </c>
    </row>
    <row r="166" spans="1:29" x14ac:dyDescent="0.2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35</v>
      </c>
      <c r="F166" s="213">
        <f t="shared" si="15"/>
        <v>700</v>
      </c>
      <c r="G166" s="202">
        <v>1288179</v>
      </c>
      <c r="H166" s="198">
        <v>37035.158414351848</v>
      </c>
      <c r="I166" t="s">
        <v>2971</v>
      </c>
      <c r="M166" t="s">
        <v>3364</v>
      </c>
      <c r="N166" t="s">
        <v>4144</v>
      </c>
      <c r="O166" t="s">
        <v>2345</v>
      </c>
      <c r="P166" s="199">
        <v>20</v>
      </c>
      <c r="S166" t="s">
        <v>2759</v>
      </c>
      <c r="T166" t="s">
        <v>4102</v>
      </c>
      <c r="U166" s="201">
        <v>20.3</v>
      </c>
      <c r="V166" t="s">
        <v>2346</v>
      </c>
      <c r="W166" t="s">
        <v>4145</v>
      </c>
      <c r="X166" t="s">
        <v>1921</v>
      </c>
      <c r="Y166" t="s">
        <v>1922</v>
      </c>
      <c r="Z166" t="s">
        <v>1923</v>
      </c>
      <c r="AA166">
        <v>106212.1</v>
      </c>
      <c r="AB166" s="198">
        <v>37130</v>
      </c>
      <c r="AC166" s="198">
        <v>37164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182</v>
      </c>
      <c r="F167" s="213">
        <f t="shared" si="15"/>
        <v>3640</v>
      </c>
      <c r="G167" s="202">
        <v>1288180</v>
      </c>
      <c r="H167" s="198">
        <v>37035.159814814811</v>
      </c>
      <c r="I167" t="s">
        <v>1939</v>
      </c>
      <c r="M167" t="s">
        <v>3364</v>
      </c>
      <c r="N167" t="s">
        <v>4144</v>
      </c>
      <c r="O167" t="s">
        <v>4165</v>
      </c>
      <c r="Q167" s="199">
        <v>20</v>
      </c>
      <c r="S167" t="s">
        <v>2759</v>
      </c>
      <c r="T167" t="s">
        <v>4102</v>
      </c>
      <c r="U167" s="201">
        <v>18.309999999999999</v>
      </c>
      <c r="V167" t="s">
        <v>2347</v>
      </c>
      <c r="W167" t="s">
        <v>4145</v>
      </c>
      <c r="X167" t="s">
        <v>1921</v>
      </c>
      <c r="Y167" t="s">
        <v>1922</v>
      </c>
      <c r="Z167" t="s">
        <v>1923</v>
      </c>
      <c r="AA167">
        <v>106216.1</v>
      </c>
      <c r="AB167" s="198">
        <v>37711</v>
      </c>
      <c r="AC167" s="198">
        <v>37892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</v>
      </c>
      <c r="G168" s="202">
        <v>1288181</v>
      </c>
      <c r="H168" s="198">
        <v>37035.159884259258</v>
      </c>
      <c r="I168" t="s">
        <v>4084</v>
      </c>
      <c r="M168" t="s">
        <v>2766</v>
      </c>
      <c r="N168" t="s">
        <v>4072</v>
      </c>
      <c r="O168" t="s">
        <v>4073</v>
      </c>
      <c r="P168" s="199">
        <v>1</v>
      </c>
      <c r="S168" t="s">
        <v>4060</v>
      </c>
      <c r="T168" t="s">
        <v>4061</v>
      </c>
      <c r="U168" s="201">
        <v>1535</v>
      </c>
      <c r="V168" t="s">
        <v>4134</v>
      </c>
      <c r="W168" t="s">
        <v>4068</v>
      </c>
      <c r="X168" t="s">
        <v>4064</v>
      </c>
      <c r="Y168" t="s">
        <v>4065</v>
      </c>
      <c r="Z168" t="s">
        <v>4066</v>
      </c>
      <c r="AA168">
        <v>2149731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19</v>
      </c>
      <c r="G169" s="202">
        <v>1288182</v>
      </c>
      <c r="H169" s="198">
        <v>37035.16064814815</v>
      </c>
      <c r="I169" t="s">
        <v>4031</v>
      </c>
      <c r="M169" t="s">
        <v>2766</v>
      </c>
      <c r="N169" t="s">
        <v>4072</v>
      </c>
      <c r="O169" t="s">
        <v>4073</v>
      </c>
      <c r="P169" s="199">
        <v>19</v>
      </c>
      <c r="S169" t="s">
        <v>4060</v>
      </c>
      <c r="T169" t="s">
        <v>4061</v>
      </c>
      <c r="U169" s="201">
        <v>1535</v>
      </c>
      <c r="V169" t="s">
        <v>4076</v>
      </c>
      <c r="W169" t="s">
        <v>4068</v>
      </c>
      <c r="X169" t="s">
        <v>4064</v>
      </c>
      <c r="Y169" t="s">
        <v>4065</v>
      </c>
      <c r="Z169" t="s">
        <v>4066</v>
      </c>
      <c r="AA169">
        <v>2149733</v>
      </c>
    </row>
    <row r="170" spans="1:29" x14ac:dyDescent="0.2">
      <c r="A170" s="44" t="str">
        <f t="shared" si="11"/>
        <v xml:space="preserve"> Crude Financial</v>
      </c>
      <c r="B170" s="44" t="str">
        <f t="shared" si="12"/>
        <v/>
      </c>
      <c r="C170" s="44" t="str">
        <f t="shared" si="13"/>
        <v>Crude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3</v>
      </c>
      <c r="F170" s="213">
        <f t="shared" si="15"/>
        <v>300000</v>
      </c>
      <c r="G170" s="202">
        <v>1288184</v>
      </c>
      <c r="H170" s="198">
        <v>37035.163634259261</v>
      </c>
      <c r="I170" t="s">
        <v>4031</v>
      </c>
      <c r="M170" t="s">
        <v>3757</v>
      </c>
      <c r="N170" t="s">
        <v>3880</v>
      </c>
      <c r="O170" t="s">
        <v>2348</v>
      </c>
      <c r="P170" s="199">
        <v>100000</v>
      </c>
      <c r="S170" t="s">
        <v>2763</v>
      </c>
      <c r="T170" t="s">
        <v>4061</v>
      </c>
      <c r="U170" s="201">
        <v>0.03</v>
      </c>
      <c r="V170" t="s">
        <v>3881</v>
      </c>
      <c r="W170" t="s">
        <v>3882</v>
      </c>
      <c r="X170" t="s">
        <v>3883</v>
      </c>
      <c r="Y170" t="s">
        <v>4082</v>
      </c>
      <c r="Z170" t="s">
        <v>1923</v>
      </c>
      <c r="AA170" t="s">
        <v>2349</v>
      </c>
      <c r="AB170" s="198">
        <v>37165</v>
      </c>
      <c r="AC170" s="198">
        <v>37256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10</v>
      </c>
      <c r="G171" s="202">
        <v>1288185</v>
      </c>
      <c r="H171" s="198">
        <v>37035.163993055554</v>
      </c>
      <c r="I171" t="s">
        <v>4084</v>
      </c>
      <c r="M171" t="s">
        <v>2766</v>
      </c>
      <c r="N171" t="s">
        <v>4112</v>
      </c>
      <c r="O171" t="s">
        <v>4113</v>
      </c>
      <c r="Q171" s="199">
        <v>10</v>
      </c>
      <c r="S171" t="s">
        <v>4114</v>
      </c>
      <c r="T171" t="s">
        <v>4061</v>
      </c>
      <c r="U171" s="201">
        <v>4930</v>
      </c>
      <c r="V171" t="s">
        <v>2350</v>
      </c>
      <c r="W171" t="s">
        <v>4081</v>
      </c>
      <c r="X171" t="s">
        <v>4064</v>
      </c>
      <c r="Y171" t="s">
        <v>4065</v>
      </c>
      <c r="Z171" t="s">
        <v>4066</v>
      </c>
      <c r="AA171">
        <v>2149735</v>
      </c>
    </row>
    <row r="172" spans="1:29" x14ac:dyDescent="0.2">
      <c r="A172" s="44" t="str">
        <f t="shared" si="11"/>
        <v xml:space="preserve"> Natural Gas Physical</v>
      </c>
      <c r="B172" s="44" t="str">
        <f t="shared" si="12"/>
        <v/>
      </c>
      <c r="C172" s="44" t="str">
        <f t="shared" si="13"/>
        <v>Natural Gas</v>
      </c>
      <c r="D172" s="44" t="str">
        <f t="shared" si="14"/>
        <v>Physical</v>
      </c>
      <c r="E172" s="44">
        <f>IF(VLOOKUP(S172,'DD-Lookup'!$J$6:$L$50,3,FALSE)="Monthly",(YEAR(AC172)-YEAR(AB172))*12+MONTH(AC172)-MONTH(AB172)+1,(AC172-AB172+1))</f>
        <v>30</v>
      </c>
      <c r="F172" s="213">
        <f t="shared" si="15"/>
        <v>750000</v>
      </c>
      <c r="G172" s="202">
        <v>1288186</v>
      </c>
      <c r="H172" s="198">
        <v>37035.164131944446</v>
      </c>
      <c r="I172" t="s">
        <v>1939</v>
      </c>
      <c r="M172" t="s">
        <v>2760</v>
      </c>
      <c r="N172" t="s">
        <v>4099</v>
      </c>
      <c r="O172" t="s">
        <v>4108</v>
      </c>
      <c r="Q172" s="199">
        <v>25000</v>
      </c>
      <c r="S172" t="s">
        <v>4101</v>
      </c>
      <c r="T172" t="s">
        <v>4102</v>
      </c>
      <c r="U172" s="201">
        <v>20.350000000000001</v>
      </c>
      <c r="V172" t="s">
        <v>2344</v>
      </c>
      <c r="W172" t="s">
        <v>4103</v>
      </c>
      <c r="X172" t="s">
        <v>4104</v>
      </c>
      <c r="Y172" t="s">
        <v>4105</v>
      </c>
      <c r="Z172" t="s">
        <v>4067</v>
      </c>
      <c r="AA172">
        <v>104732</v>
      </c>
      <c r="AB172" s="198">
        <v>37043.875</v>
      </c>
      <c r="AC172" s="198">
        <v>37072.875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2</v>
      </c>
      <c r="G173" s="202">
        <v>1288187</v>
      </c>
      <c r="H173" s="198">
        <v>37035.164178240739</v>
      </c>
      <c r="I173" t="s">
        <v>4119</v>
      </c>
      <c r="M173" t="s">
        <v>2766</v>
      </c>
      <c r="N173" t="s">
        <v>4112</v>
      </c>
      <c r="O173" t="s">
        <v>4113</v>
      </c>
      <c r="P173" s="199">
        <v>2</v>
      </c>
      <c r="S173" t="s">
        <v>4114</v>
      </c>
      <c r="T173" t="s">
        <v>4061</v>
      </c>
      <c r="U173" s="201">
        <v>4920</v>
      </c>
      <c r="V173" t="s">
        <v>4159</v>
      </c>
      <c r="W173" t="s">
        <v>4081</v>
      </c>
      <c r="X173" t="s">
        <v>4064</v>
      </c>
      <c r="Y173" t="s">
        <v>4065</v>
      </c>
      <c r="Z173" t="s">
        <v>4066</v>
      </c>
      <c r="AA173">
        <v>2149737</v>
      </c>
    </row>
    <row r="174" spans="1:29" x14ac:dyDescent="0.2">
      <c r="A174" s="44" t="str">
        <f t="shared" si="11"/>
        <v xml:space="preserve"> Power Physical</v>
      </c>
      <c r="B174" s="44" t="str">
        <f t="shared" si="12"/>
        <v/>
      </c>
      <c r="C174" s="44" t="str">
        <f t="shared" si="13"/>
        <v>Power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182</v>
      </c>
      <c r="F174" s="213">
        <f t="shared" si="15"/>
        <v>3640</v>
      </c>
      <c r="G174" s="202">
        <v>1288188</v>
      </c>
      <c r="H174" s="198">
        <v>37035.16511574074</v>
      </c>
      <c r="I174" t="s">
        <v>2971</v>
      </c>
      <c r="M174" t="s">
        <v>3364</v>
      </c>
      <c r="N174" t="s">
        <v>4144</v>
      </c>
      <c r="O174" t="s">
        <v>3403</v>
      </c>
      <c r="P174" s="199">
        <v>20</v>
      </c>
      <c r="S174" t="s">
        <v>2759</v>
      </c>
      <c r="T174" t="s">
        <v>4102</v>
      </c>
      <c r="U174" s="201">
        <v>18.36</v>
      </c>
      <c r="V174" t="s">
        <v>3402</v>
      </c>
      <c r="W174" t="s">
        <v>4145</v>
      </c>
      <c r="X174" t="s">
        <v>1921</v>
      </c>
      <c r="Y174" t="s">
        <v>1922</v>
      </c>
      <c r="Z174" t="s">
        <v>1923</v>
      </c>
      <c r="AA174">
        <v>106225.1</v>
      </c>
      <c r="AB174" s="198">
        <v>37347</v>
      </c>
      <c r="AC174" s="198">
        <v>37528</v>
      </c>
    </row>
    <row r="175" spans="1:29" x14ac:dyDescent="0.2">
      <c r="A175" s="44" t="str">
        <f t="shared" si="11"/>
        <v xml:space="preserve"> Natural Gas Physical</v>
      </c>
      <c r="B175" s="44" t="str">
        <f t="shared" si="12"/>
        <v/>
      </c>
      <c r="C175" s="44" t="str">
        <f t="shared" si="13"/>
        <v>Natural Gas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92</v>
      </c>
      <c r="F175" s="213">
        <f t="shared" si="15"/>
        <v>2300000</v>
      </c>
      <c r="G175" s="202">
        <v>1288189</v>
      </c>
      <c r="H175" s="198">
        <v>37035.165219907409</v>
      </c>
      <c r="I175" t="s">
        <v>4143</v>
      </c>
      <c r="M175" t="s">
        <v>2760</v>
      </c>
      <c r="N175" t="s">
        <v>4099</v>
      </c>
      <c r="O175" t="s">
        <v>4109</v>
      </c>
      <c r="Q175" s="199">
        <v>25000</v>
      </c>
      <c r="S175" t="s">
        <v>4101</v>
      </c>
      <c r="T175" t="s">
        <v>4102</v>
      </c>
      <c r="U175" s="201">
        <v>20.5</v>
      </c>
      <c r="V175" t="s">
        <v>2983</v>
      </c>
      <c r="W175" t="s">
        <v>4103</v>
      </c>
      <c r="X175" t="s">
        <v>4104</v>
      </c>
      <c r="Y175" t="s">
        <v>4105</v>
      </c>
      <c r="Z175" t="s">
        <v>4067</v>
      </c>
      <c r="AA175">
        <v>104734</v>
      </c>
      <c r="AB175" s="198">
        <v>37073</v>
      </c>
      <c r="AC175" s="198">
        <v>37164</v>
      </c>
    </row>
    <row r="176" spans="1:29" x14ac:dyDescent="0.2">
      <c r="A176" s="44" t="str">
        <f t="shared" si="11"/>
        <v xml:space="preserve"> Power Physical</v>
      </c>
      <c r="B176" s="44" t="str">
        <f t="shared" si="12"/>
        <v/>
      </c>
      <c r="C176" s="44" t="str">
        <f t="shared" si="13"/>
        <v>Power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182</v>
      </c>
      <c r="F176" s="213">
        <f t="shared" si="15"/>
        <v>3640</v>
      </c>
      <c r="G176" s="202">
        <v>1288190</v>
      </c>
      <c r="H176" s="198">
        <v>37035.165486111109</v>
      </c>
      <c r="I176" t="s">
        <v>4143</v>
      </c>
      <c r="M176" t="s">
        <v>3364</v>
      </c>
      <c r="N176" t="s">
        <v>4144</v>
      </c>
      <c r="O176" t="s">
        <v>4165</v>
      </c>
      <c r="Q176" s="199">
        <v>20</v>
      </c>
      <c r="S176" t="s">
        <v>2759</v>
      </c>
      <c r="T176" t="s">
        <v>4102</v>
      </c>
      <c r="U176" s="201">
        <v>18.309999999999999</v>
      </c>
      <c r="V176" t="s">
        <v>4473</v>
      </c>
      <c r="W176" t="s">
        <v>4145</v>
      </c>
      <c r="X176" t="s">
        <v>1921</v>
      </c>
      <c r="Y176" t="s">
        <v>1922</v>
      </c>
      <c r="Z176" t="s">
        <v>1923</v>
      </c>
      <c r="AA176">
        <v>106226.1</v>
      </c>
      <c r="AB176" s="198">
        <v>37711</v>
      </c>
      <c r="AC176" s="198">
        <v>37892</v>
      </c>
    </row>
    <row r="177" spans="1:29" x14ac:dyDescent="0.2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182</v>
      </c>
      <c r="F177" s="213">
        <f t="shared" si="15"/>
        <v>3640</v>
      </c>
      <c r="G177" s="202">
        <v>1288191</v>
      </c>
      <c r="H177" s="198">
        <v>37035.16673611111</v>
      </c>
      <c r="I177" t="s">
        <v>4143</v>
      </c>
      <c r="M177" t="s">
        <v>3364</v>
      </c>
      <c r="N177" t="s">
        <v>4144</v>
      </c>
      <c r="O177" t="s">
        <v>4165</v>
      </c>
      <c r="Q177" s="199">
        <v>20</v>
      </c>
      <c r="S177" t="s">
        <v>2759</v>
      </c>
      <c r="T177" t="s">
        <v>4102</v>
      </c>
      <c r="U177" s="201">
        <v>18.32</v>
      </c>
      <c r="V177" t="s">
        <v>4473</v>
      </c>
      <c r="W177" t="s">
        <v>4145</v>
      </c>
      <c r="X177" t="s">
        <v>1921</v>
      </c>
      <c r="Y177" t="s">
        <v>1922</v>
      </c>
      <c r="Z177" t="s">
        <v>1923</v>
      </c>
      <c r="AA177">
        <v>106227.1</v>
      </c>
      <c r="AB177" s="198">
        <v>37711</v>
      </c>
      <c r="AC177" s="198">
        <v>37892</v>
      </c>
    </row>
    <row r="178" spans="1:29" x14ac:dyDescent="0.2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90</v>
      </c>
      <c r="F178" s="213">
        <f t="shared" si="15"/>
        <v>2250000</v>
      </c>
      <c r="G178" s="202">
        <v>1288192</v>
      </c>
      <c r="H178" s="198">
        <v>37035.166805555556</v>
      </c>
      <c r="I178" t="s">
        <v>2758</v>
      </c>
      <c r="M178" t="s">
        <v>2760</v>
      </c>
      <c r="N178" t="s">
        <v>4099</v>
      </c>
      <c r="O178" t="s">
        <v>4111</v>
      </c>
      <c r="Q178" s="199">
        <v>25000</v>
      </c>
      <c r="S178" t="s">
        <v>4101</v>
      </c>
      <c r="T178" t="s">
        <v>4102</v>
      </c>
      <c r="U178" s="201">
        <v>24.9</v>
      </c>
      <c r="V178" t="s">
        <v>4161</v>
      </c>
      <c r="W178" t="s">
        <v>4103</v>
      </c>
      <c r="X178" t="s">
        <v>4104</v>
      </c>
      <c r="Y178" t="s">
        <v>4105</v>
      </c>
      <c r="Z178" t="s">
        <v>4067</v>
      </c>
      <c r="AA178">
        <v>104733</v>
      </c>
      <c r="AB178" s="198">
        <v>37622</v>
      </c>
      <c r="AC178" s="198">
        <v>37711</v>
      </c>
    </row>
    <row r="179" spans="1:29" x14ac:dyDescent="0.2">
      <c r="A179" s="44" t="str">
        <f t="shared" si="11"/>
        <v xml:space="preserve"> Power Physical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182</v>
      </c>
      <c r="F179" s="213">
        <f t="shared" si="15"/>
        <v>3640</v>
      </c>
      <c r="G179" s="202">
        <v>1288193</v>
      </c>
      <c r="H179" s="198">
        <v>37035.167557870373</v>
      </c>
      <c r="I179" t="s">
        <v>4181</v>
      </c>
      <c r="M179" t="s">
        <v>3364</v>
      </c>
      <c r="N179" t="s">
        <v>4144</v>
      </c>
      <c r="O179" t="s">
        <v>2981</v>
      </c>
      <c r="Q179" s="199">
        <v>20</v>
      </c>
      <c r="S179" t="s">
        <v>2759</v>
      </c>
      <c r="T179" t="s">
        <v>4102</v>
      </c>
      <c r="U179" s="201">
        <v>21.48</v>
      </c>
      <c r="V179" t="s">
        <v>3405</v>
      </c>
      <c r="W179" t="s">
        <v>4145</v>
      </c>
      <c r="X179" t="s">
        <v>1921</v>
      </c>
      <c r="Y179" t="s">
        <v>1922</v>
      </c>
      <c r="Z179" t="s">
        <v>1923</v>
      </c>
      <c r="AA179">
        <v>106228.1</v>
      </c>
      <c r="AB179" s="198">
        <v>37165</v>
      </c>
      <c r="AC179" s="198">
        <v>37346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20</v>
      </c>
      <c r="G180" s="202">
        <v>1288194</v>
      </c>
      <c r="H180" s="198">
        <v>37035.16815972222</v>
      </c>
      <c r="I180" t="s">
        <v>4141</v>
      </c>
      <c r="M180" t="s">
        <v>2766</v>
      </c>
      <c r="N180" t="s">
        <v>4072</v>
      </c>
      <c r="O180" t="s">
        <v>4073</v>
      </c>
      <c r="P180" s="199">
        <v>20</v>
      </c>
      <c r="S180" t="s">
        <v>4060</v>
      </c>
      <c r="T180" t="s">
        <v>4061</v>
      </c>
      <c r="U180" s="201">
        <v>1534</v>
      </c>
      <c r="V180" t="s">
        <v>2351</v>
      </c>
      <c r="W180" t="s">
        <v>4068</v>
      </c>
      <c r="X180" t="s">
        <v>4064</v>
      </c>
      <c r="Y180" t="s">
        <v>4065</v>
      </c>
      <c r="Z180" t="s">
        <v>4066</v>
      </c>
      <c r="AA180">
        <v>2149750</v>
      </c>
    </row>
    <row r="181" spans="1:29" x14ac:dyDescent="0.2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50000</v>
      </c>
      <c r="G181" s="202">
        <v>1288195</v>
      </c>
      <c r="H181" s="198">
        <v>37035.169768518521</v>
      </c>
      <c r="I181" t="s">
        <v>1939</v>
      </c>
      <c r="M181" t="s">
        <v>2760</v>
      </c>
      <c r="N181" t="s">
        <v>4099</v>
      </c>
      <c r="O181" t="s">
        <v>3874</v>
      </c>
      <c r="P181" s="199">
        <v>50000</v>
      </c>
      <c r="S181" t="s">
        <v>4101</v>
      </c>
      <c r="T181" t="s">
        <v>4102</v>
      </c>
      <c r="U181" s="201">
        <v>18.45</v>
      </c>
      <c r="V181" t="s">
        <v>4370</v>
      </c>
      <c r="W181" t="s">
        <v>4115</v>
      </c>
      <c r="X181" t="s">
        <v>4104</v>
      </c>
      <c r="Y181" t="s">
        <v>4105</v>
      </c>
      <c r="Z181" t="s">
        <v>4067</v>
      </c>
      <c r="AA181">
        <v>104735</v>
      </c>
      <c r="AB181" s="198">
        <v>37035.875</v>
      </c>
      <c r="AC181" s="198">
        <v>37035.875</v>
      </c>
    </row>
    <row r="182" spans="1:29" x14ac:dyDescent="0.2">
      <c r="A182" s="44" t="str">
        <f t="shared" si="11"/>
        <v>US Crude Financial</v>
      </c>
      <c r="B182" s="44" t="str">
        <f t="shared" si="12"/>
        <v>US</v>
      </c>
      <c r="C182" s="44" t="str">
        <f t="shared" si="13"/>
        <v>Crude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40000</v>
      </c>
      <c r="G182" s="202">
        <v>1288196</v>
      </c>
      <c r="H182" s="198">
        <v>37035.175023148149</v>
      </c>
      <c r="I182" t="s">
        <v>2352</v>
      </c>
      <c r="M182" t="s">
        <v>3757</v>
      </c>
      <c r="N182" t="s">
        <v>4183</v>
      </c>
      <c r="O182" t="s">
        <v>2790</v>
      </c>
      <c r="Q182" s="199">
        <v>40000</v>
      </c>
      <c r="S182" t="s">
        <v>2767</v>
      </c>
      <c r="T182" t="s">
        <v>4061</v>
      </c>
      <c r="U182" s="201">
        <v>29.56</v>
      </c>
      <c r="V182" t="s">
        <v>2353</v>
      </c>
      <c r="W182" t="s">
        <v>4185</v>
      </c>
      <c r="X182" t="s">
        <v>4186</v>
      </c>
      <c r="Y182" t="s">
        <v>3401</v>
      </c>
      <c r="Z182" t="s">
        <v>3671</v>
      </c>
      <c r="AA182">
        <v>106835</v>
      </c>
      <c r="AB182" s="198">
        <v>37073</v>
      </c>
      <c r="AC182" s="198">
        <v>37103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3</v>
      </c>
      <c r="G183" s="202">
        <v>1288197</v>
      </c>
      <c r="H183" s="198">
        <v>37035.175046296295</v>
      </c>
      <c r="I183" t="s">
        <v>4077</v>
      </c>
      <c r="M183" t="s">
        <v>2766</v>
      </c>
      <c r="N183" t="s">
        <v>4072</v>
      </c>
      <c r="O183" t="s">
        <v>4073</v>
      </c>
      <c r="P183" s="199">
        <v>3</v>
      </c>
      <c r="S183" t="s">
        <v>4060</v>
      </c>
      <c r="T183" t="s">
        <v>4061</v>
      </c>
      <c r="U183" s="201">
        <v>1533</v>
      </c>
      <c r="V183" t="s">
        <v>3867</v>
      </c>
      <c r="W183" t="s">
        <v>4068</v>
      </c>
      <c r="X183" t="s">
        <v>4064</v>
      </c>
      <c r="Y183" t="s">
        <v>4065</v>
      </c>
      <c r="Z183" t="s">
        <v>4066</v>
      </c>
      <c r="AA183">
        <v>2149765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183</v>
      </c>
      <c r="F184" s="213">
        <f t="shared" si="15"/>
        <v>4575000</v>
      </c>
      <c r="G184" s="202">
        <v>1288198</v>
      </c>
      <c r="H184" s="198">
        <v>37035.175219907411</v>
      </c>
      <c r="I184" t="s">
        <v>4116</v>
      </c>
      <c r="M184" t="s">
        <v>2760</v>
      </c>
      <c r="N184" t="s">
        <v>4099</v>
      </c>
      <c r="O184" t="s">
        <v>3869</v>
      </c>
      <c r="P184" s="199">
        <v>25000</v>
      </c>
      <c r="S184" t="s">
        <v>4101</v>
      </c>
      <c r="T184" t="s">
        <v>4102</v>
      </c>
      <c r="U184" s="201">
        <v>19.75</v>
      </c>
      <c r="V184" t="s">
        <v>3217</v>
      </c>
      <c r="W184" t="s">
        <v>4103</v>
      </c>
      <c r="X184" t="s">
        <v>4104</v>
      </c>
      <c r="Y184" t="s">
        <v>4105</v>
      </c>
      <c r="Z184" t="s">
        <v>4067</v>
      </c>
      <c r="AA184">
        <v>104738</v>
      </c>
      <c r="AB184" s="198">
        <v>37712</v>
      </c>
      <c r="AC184" s="198">
        <v>37894</v>
      </c>
    </row>
    <row r="185" spans="1:29" x14ac:dyDescent="0.2">
      <c r="A185" s="44" t="str">
        <f t="shared" si="11"/>
        <v xml:space="preserve"> Natural Gas Physical</v>
      </c>
      <c r="B185" s="44" t="str">
        <f t="shared" si="12"/>
        <v/>
      </c>
      <c r="C185" s="44" t="str">
        <f t="shared" si="13"/>
        <v>Natural Gas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4</v>
      </c>
      <c r="F185" s="213">
        <f t="shared" si="15"/>
        <v>200000</v>
      </c>
      <c r="G185" s="202">
        <v>1288199</v>
      </c>
      <c r="H185" s="198">
        <v>37035.176550925928</v>
      </c>
      <c r="I185" t="s">
        <v>4106</v>
      </c>
      <c r="M185" t="s">
        <v>2760</v>
      </c>
      <c r="N185" t="s">
        <v>1926</v>
      </c>
      <c r="O185" t="s">
        <v>2354</v>
      </c>
      <c r="P185" s="199">
        <v>50000</v>
      </c>
      <c r="S185" t="s">
        <v>4101</v>
      </c>
      <c r="T185" t="s">
        <v>4102</v>
      </c>
      <c r="U185" s="201">
        <v>21.35</v>
      </c>
      <c r="V185" t="s">
        <v>2355</v>
      </c>
      <c r="W185" t="s">
        <v>1927</v>
      </c>
      <c r="X185" t="s">
        <v>1928</v>
      </c>
      <c r="Y185" t="s">
        <v>4105</v>
      </c>
      <c r="Z185" t="s">
        <v>4067</v>
      </c>
      <c r="AA185">
        <v>104739</v>
      </c>
      <c r="AB185" s="198">
        <v>37040.875</v>
      </c>
      <c r="AC185" s="198">
        <v>37043.875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50</v>
      </c>
      <c r="G186" s="202">
        <v>1288201</v>
      </c>
      <c r="H186" s="198">
        <v>37035.178032407406</v>
      </c>
      <c r="I186" t="s">
        <v>4077</v>
      </c>
      <c r="M186" t="s">
        <v>2766</v>
      </c>
      <c r="N186" t="s">
        <v>4058</v>
      </c>
      <c r="O186" t="s">
        <v>4002</v>
      </c>
      <c r="Q186" s="199">
        <v>50</v>
      </c>
      <c r="S186" t="s">
        <v>4060</v>
      </c>
      <c r="T186" t="s">
        <v>4061</v>
      </c>
      <c r="U186" s="201">
        <v>1736</v>
      </c>
      <c r="V186" t="s">
        <v>3867</v>
      </c>
      <c r="W186" t="s">
        <v>4121</v>
      </c>
      <c r="X186" t="s">
        <v>4064</v>
      </c>
      <c r="Y186" t="s">
        <v>4065</v>
      </c>
      <c r="Z186" t="s">
        <v>4066</v>
      </c>
      <c r="AA186">
        <v>2149771</v>
      </c>
      <c r="AB186" s="198">
        <v>37090.647222222222</v>
      </c>
      <c r="AC186" s="198">
        <v>37090.647222222222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50</v>
      </c>
      <c r="G187" s="202">
        <v>1288202</v>
      </c>
      <c r="H187" s="198">
        <v>37035.178032407406</v>
      </c>
      <c r="I187" t="s">
        <v>4077</v>
      </c>
      <c r="M187" t="s">
        <v>2766</v>
      </c>
      <c r="N187" t="s">
        <v>4058</v>
      </c>
      <c r="O187" t="s">
        <v>4171</v>
      </c>
      <c r="P187" s="199">
        <v>50</v>
      </c>
      <c r="S187" t="s">
        <v>4060</v>
      </c>
      <c r="T187" t="s">
        <v>4061</v>
      </c>
      <c r="U187" s="201">
        <v>1731.5</v>
      </c>
      <c r="V187" t="s">
        <v>3867</v>
      </c>
      <c r="W187" t="s">
        <v>4121</v>
      </c>
      <c r="X187" t="s">
        <v>4064</v>
      </c>
      <c r="Y187" t="s">
        <v>4065</v>
      </c>
      <c r="Z187" t="s">
        <v>4066</v>
      </c>
      <c r="AA187">
        <v>2149773</v>
      </c>
      <c r="AB187" s="198">
        <v>37118.647222222222</v>
      </c>
      <c r="AC187" s="198">
        <v>37118.647222222222</v>
      </c>
    </row>
    <row r="188" spans="1:29" x14ac:dyDescent="0.2">
      <c r="A188" s="44" t="str">
        <f t="shared" si="11"/>
        <v>US Crude Financial</v>
      </c>
      <c r="B188" s="44" t="str">
        <f t="shared" si="12"/>
        <v>US</v>
      </c>
      <c r="C188" s="44" t="str">
        <f t="shared" si="13"/>
        <v>Crude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50000</v>
      </c>
      <c r="G188" s="202">
        <v>1288203</v>
      </c>
      <c r="H188" s="198">
        <v>37035.178206018521</v>
      </c>
      <c r="I188" t="s">
        <v>4031</v>
      </c>
      <c r="M188" t="s">
        <v>3757</v>
      </c>
      <c r="N188" t="s">
        <v>4183</v>
      </c>
      <c r="O188" t="s">
        <v>2790</v>
      </c>
      <c r="Q188" s="199">
        <v>50000</v>
      </c>
      <c r="S188" t="s">
        <v>2767</v>
      </c>
      <c r="T188" t="s">
        <v>4061</v>
      </c>
      <c r="U188" s="201">
        <v>29.58</v>
      </c>
      <c r="V188" t="s">
        <v>3879</v>
      </c>
      <c r="W188" t="s">
        <v>4185</v>
      </c>
      <c r="X188" t="s">
        <v>4186</v>
      </c>
      <c r="Y188" t="s">
        <v>3401</v>
      </c>
      <c r="Z188" t="s">
        <v>3671</v>
      </c>
      <c r="AA188">
        <v>106836</v>
      </c>
      <c r="AB188" s="198">
        <v>37073</v>
      </c>
      <c r="AC188" s="198">
        <v>37103</v>
      </c>
    </row>
    <row r="189" spans="1:29" x14ac:dyDescent="0.2">
      <c r="A189" s="44" t="str">
        <f t="shared" si="11"/>
        <v xml:space="preserve"> Oil Products Financial</v>
      </c>
      <c r="B189" s="44" t="str">
        <f t="shared" si="12"/>
        <v/>
      </c>
      <c r="C189" s="44" t="str">
        <f t="shared" si="13"/>
        <v>Oil Products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30</v>
      </c>
      <c r="F189" s="213">
        <f t="shared" si="15"/>
        <v>150000</v>
      </c>
      <c r="G189" s="202">
        <v>1288204</v>
      </c>
      <c r="H189" s="198">
        <v>37035.178229166668</v>
      </c>
      <c r="I189" t="s">
        <v>4507</v>
      </c>
      <c r="M189" t="s">
        <v>2764</v>
      </c>
      <c r="N189" t="s">
        <v>4508</v>
      </c>
      <c r="O189" t="s">
        <v>4509</v>
      </c>
      <c r="Q189" s="199">
        <v>5000</v>
      </c>
      <c r="S189" t="s">
        <v>2768</v>
      </c>
      <c r="T189" t="s">
        <v>4061</v>
      </c>
      <c r="U189" s="201">
        <v>243.75</v>
      </c>
      <c r="V189" t="s">
        <v>4510</v>
      </c>
      <c r="W189" t="s">
        <v>4511</v>
      </c>
      <c r="X189" t="s">
        <v>4512</v>
      </c>
      <c r="Y189" t="s">
        <v>3401</v>
      </c>
      <c r="Z189" t="s">
        <v>1923</v>
      </c>
      <c r="AA189">
        <v>106837</v>
      </c>
      <c r="AB189" s="198">
        <v>37043</v>
      </c>
      <c r="AC189" s="198">
        <v>37072</v>
      </c>
    </row>
    <row r="190" spans="1:29" x14ac:dyDescent="0.2">
      <c r="A190" s="44" t="str">
        <f t="shared" si="11"/>
        <v>US Crude Financial</v>
      </c>
      <c r="B190" s="44" t="str">
        <f t="shared" si="12"/>
        <v>US</v>
      </c>
      <c r="C190" s="44" t="str">
        <f t="shared" si="13"/>
        <v>Crude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50000</v>
      </c>
      <c r="G190" s="202">
        <v>1288205</v>
      </c>
      <c r="H190" s="198">
        <v>37035.178599537037</v>
      </c>
      <c r="I190" t="s">
        <v>4031</v>
      </c>
      <c r="M190" t="s">
        <v>3757</v>
      </c>
      <c r="N190" t="s">
        <v>4183</v>
      </c>
      <c r="O190" t="s">
        <v>2967</v>
      </c>
      <c r="Q190" s="199">
        <v>50000</v>
      </c>
      <c r="S190" t="s">
        <v>2767</v>
      </c>
      <c r="T190" t="s">
        <v>4061</v>
      </c>
      <c r="U190" s="201">
        <v>29.6</v>
      </c>
      <c r="V190" t="s">
        <v>3879</v>
      </c>
      <c r="W190" t="s">
        <v>4185</v>
      </c>
      <c r="X190" t="s">
        <v>4266</v>
      </c>
      <c r="Y190" t="s">
        <v>3401</v>
      </c>
      <c r="Z190" t="s">
        <v>3671</v>
      </c>
      <c r="AA190">
        <v>106838</v>
      </c>
      <c r="AB190" s="198">
        <v>37073</v>
      </c>
      <c r="AC190" s="198">
        <v>37103</v>
      </c>
    </row>
    <row r="191" spans="1:29" x14ac:dyDescent="0.2">
      <c r="A191" s="44" t="str">
        <f t="shared" si="11"/>
        <v>US Crude Financial</v>
      </c>
      <c r="B191" s="44" t="str">
        <f t="shared" si="12"/>
        <v>US</v>
      </c>
      <c r="C191" s="44" t="str">
        <f t="shared" si="13"/>
        <v>Crude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50000</v>
      </c>
      <c r="G191" s="202">
        <v>1288206</v>
      </c>
      <c r="H191" s="198">
        <v>37035.179363425923</v>
      </c>
      <c r="I191" t="s">
        <v>4031</v>
      </c>
      <c r="M191" t="s">
        <v>3757</v>
      </c>
      <c r="N191" t="s">
        <v>4183</v>
      </c>
      <c r="O191" t="s">
        <v>2967</v>
      </c>
      <c r="Q191" s="199">
        <v>50000</v>
      </c>
      <c r="S191" t="s">
        <v>2767</v>
      </c>
      <c r="T191" t="s">
        <v>4061</v>
      </c>
      <c r="U191" s="201">
        <v>29.62</v>
      </c>
      <c r="V191" t="s">
        <v>3879</v>
      </c>
      <c r="W191" t="s">
        <v>4185</v>
      </c>
      <c r="X191" t="s">
        <v>4266</v>
      </c>
      <c r="Y191" t="s">
        <v>3401</v>
      </c>
      <c r="Z191" t="s">
        <v>3671</v>
      </c>
      <c r="AA191">
        <v>106839</v>
      </c>
      <c r="AB191" s="198">
        <v>37073</v>
      </c>
      <c r="AC191" s="198">
        <v>37103</v>
      </c>
    </row>
    <row r="192" spans="1:29" x14ac:dyDescent="0.2">
      <c r="A192" s="44" t="str">
        <f t="shared" si="11"/>
        <v>US Crude Financial</v>
      </c>
      <c r="B192" s="44" t="str">
        <f t="shared" si="12"/>
        <v>US</v>
      </c>
      <c r="C192" s="44" t="str">
        <f t="shared" si="13"/>
        <v>Crude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50000</v>
      </c>
      <c r="G192" s="202">
        <v>1288207</v>
      </c>
      <c r="H192" s="198">
        <v>37035.179456018515</v>
      </c>
      <c r="I192" t="s">
        <v>4031</v>
      </c>
      <c r="M192" t="s">
        <v>3757</v>
      </c>
      <c r="N192" t="s">
        <v>4183</v>
      </c>
      <c r="O192" t="s">
        <v>2967</v>
      </c>
      <c r="Q192" s="199">
        <v>50000</v>
      </c>
      <c r="S192" t="s">
        <v>2767</v>
      </c>
      <c r="T192" t="s">
        <v>4061</v>
      </c>
      <c r="U192" s="201">
        <v>29.64</v>
      </c>
      <c r="V192" t="s">
        <v>3879</v>
      </c>
      <c r="W192" t="s">
        <v>4185</v>
      </c>
      <c r="X192" t="s">
        <v>4266</v>
      </c>
      <c r="Y192" t="s">
        <v>3401</v>
      </c>
      <c r="Z192" t="s">
        <v>3671</v>
      </c>
      <c r="AA192">
        <v>106840</v>
      </c>
      <c r="AB192" s="198">
        <v>37073</v>
      </c>
      <c r="AC192" s="198">
        <v>37103</v>
      </c>
    </row>
    <row r="193" spans="1:29" x14ac:dyDescent="0.2">
      <c r="A193" s="44" t="str">
        <f t="shared" si="11"/>
        <v xml:space="preserve"> Natural Gas Physical</v>
      </c>
      <c r="B193" s="44" t="str">
        <f t="shared" si="12"/>
        <v/>
      </c>
      <c r="C193" s="44" t="str">
        <f t="shared" si="13"/>
        <v>Natural Gas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6</v>
      </c>
      <c r="F193" s="213">
        <f t="shared" si="15"/>
        <v>300000</v>
      </c>
      <c r="G193" s="202">
        <v>1288209</v>
      </c>
      <c r="H193" s="198">
        <v>37035.18005787037</v>
      </c>
      <c r="I193" t="s">
        <v>3823</v>
      </c>
      <c r="M193" t="s">
        <v>2760</v>
      </c>
      <c r="N193" t="s">
        <v>4099</v>
      </c>
      <c r="O193" t="s">
        <v>2356</v>
      </c>
      <c r="P193" s="199">
        <v>50000</v>
      </c>
      <c r="S193" t="s">
        <v>4101</v>
      </c>
      <c r="T193" t="s">
        <v>4102</v>
      </c>
      <c r="U193" s="201">
        <v>20.25</v>
      </c>
      <c r="V193" t="s">
        <v>3824</v>
      </c>
      <c r="W193" t="s">
        <v>4115</v>
      </c>
      <c r="X193" t="s">
        <v>4104</v>
      </c>
      <c r="Y193" t="s">
        <v>4105</v>
      </c>
      <c r="Z193" t="s">
        <v>4067</v>
      </c>
      <c r="AA193">
        <v>104744</v>
      </c>
      <c r="AB193" s="198">
        <v>37037.875</v>
      </c>
      <c r="AC193" s="198">
        <v>37042.875</v>
      </c>
    </row>
    <row r="194" spans="1:29" x14ac:dyDescent="0.2">
      <c r="A194" s="44" t="str">
        <f t="shared" si="11"/>
        <v>US Crude Financial</v>
      </c>
      <c r="B194" s="44" t="str">
        <f t="shared" si="12"/>
        <v>US</v>
      </c>
      <c r="C194" s="44" t="str">
        <f t="shared" si="13"/>
        <v>Crude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25000</v>
      </c>
      <c r="G194" s="202">
        <v>1288211</v>
      </c>
      <c r="H194" s="198">
        <v>37035.181331018517</v>
      </c>
      <c r="I194" t="s">
        <v>4031</v>
      </c>
      <c r="M194" t="s">
        <v>3757</v>
      </c>
      <c r="N194" t="s">
        <v>4183</v>
      </c>
      <c r="O194" t="s">
        <v>2967</v>
      </c>
      <c r="Q194" s="199">
        <v>25000</v>
      </c>
      <c r="S194" t="s">
        <v>2767</v>
      </c>
      <c r="T194" t="s">
        <v>4061</v>
      </c>
      <c r="U194" s="201">
        <v>29.66</v>
      </c>
      <c r="V194" t="s">
        <v>3879</v>
      </c>
      <c r="W194" t="s">
        <v>4185</v>
      </c>
      <c r="X194" t="s">
        <v>4266</v>
      </c>
      <c r="Y194" t="s">
        <v>3401</v>
      </c>
      <c r="Z194" t="s">
        <v>3671</v>
      </c>
      <c r="AA194">
        <v>106842</v>
      </c>
      <c r="AB194" s="198">
        <v>37073</v>
      </c>
      <c r="AC194" s="198">
        <v>37103</v>
      </c>
    </row>
    <row r="195" spans="1:29" x14ac:dyDescent="0.2">
      <c r="A195" s="44" t="str">
        <f t="shared" si="11"/>
        <v>US Crude Financial</v>
      </c>
      <c r="B195" s="44" t="str">
        <f t="shared" si="12"/>
        <v>US</v>
      </c>
      <c r="C195" s="44" t="str">
        <f t="shared" si="13"/>
        <v>Crude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3">
        <f t="shared" si="15"/>
        <v>25000</v>
      </c>
      <c r="G195" s="202">
        <v>1288214</v>
      </c>
      <c r="H195" s="198">
        <v>37035.183587962965</v>
      </c>
      <c r="I195" t="s">
        <v>4031</v>
      </c>
      <c r="M195" t="s">
        <v>3757</v>
      </c>
      <c r="N195" t="s">
        <v>4183</v>
      </c>
      <c r="O195" t="s">
        <v>2967</v>
      </c>
      <c r="P195" s="199">
        <v>25000</v>
      </c>
      <c r="S195" t="s">
        <v>2767</v>
      </c>
      <c r="T195" t="s">
        <v>4061</v>
      </c>
      <c r="U195" s="201">
        <v>29.66</v>
      </c>
      <c r="V195" t="s">
        <v>3879</v>
      </c>
      <c r="W195" t="s">
        <v>4185</v>
      </c>
      <c r="X195" t="s">
        <v>4266</v>
      </c>
      <c r="Y195" t="s">
        <v>3401</v>
      </c>
      <c r="Z195" t="s">
        <v>3671</v>
      </c>
      <c r="AA195">
        <v>106844</v>
      </c>
      <c r="AB195" s="198">
        <v>37073</v>
      </c>
      <c r="AC195" s="198">
        <v>37103</v>
      </c>
    </row>
    <row r="196" spans="1:29" x14ac:dyDescent="0.2">
      <c r="A196" s="44" t="str">
        <f t="shared" si="11"/>
        <v xml:space="preserve"> Oil Products Financial</v>
      </c>
      <c r="B196" s="44" t="str">
        <f t="shared" si="12"/>
        <v/>
      </c>
      <c r="C196" s="44" t="str">
        <f t="shared" si="13"/>
        <v>Oil Products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30</v>
      </c>
      <c r="F196" s="213">
        <f t="shared" si="15"/>
        <v>150000</v>
      </c>
      <c r="G196" s="202">
        <v>1288215</v>
      </c>
      <c r="H196" s="198">
        <v>37035.183715277781</v>
      </c>
      <c r="I196" t="s">
        <v>4507</v>
      </c>
      <c r="M196" t="s">
        <v>2764</v>
      </c>
      <c r="N196" t="s">
        <v>4508</v>
      </c>
      <c r="O196" t="s">
        <v>4509</v>
      </c>
      <c r="P196" s="199">
        <v>5000</v>
      </c>
      <c r="S196" t="s">
        <v>2768</v>
      </c>
      <c r="T196" t="s">
        <v>4061</v>
      </c>
      <c r="U196" s="201">
        <v>244.5</v>
      </c>
      <c r="V196" t="s">
        <v>4510</v>
      </c>
      <c r="W196" t="s">
        <v>4511</v>
      </c>
      <c r="X196" t="s">
        <v>4512</v>
      </c>
      <c r="Y196" t="s">
        <v>3401</v>
      </c>
      <c r="Z196" t="s">
        <v>1923</v>
      </c>
      <c r="AA196">
        <v>106845</v>
      </c>
      <c r="AB196" s="198">
        <v>37043</v>
      </c>
      <c r="AC196" s="198">
        <v>37072</v>
      </c>
    </row>
    <row r="197" spans="1:29" x14ac:dyDescent="0.2">
      <c r="A197" s="44" t="str">
        <f t="shared" si="11"/>
        <v>US Crude Financial</v>
      </c>
      <c r="B197" s="44" t="str">
        <f t="shared" si="12"/>
        <v>US</v>
      </c>
      <c r="C197" s="44" t="str">
        <f t="shared" si="13"/>
        <v>Crude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30000</v>
      </c>
      <c r="G197" s="202">
        <v>1288216</v>
      </c>
      <c r="H197" s="198">
        <v>37035.184166666666</v>
      </c>
      <c r="I197" t="s">
        <v>2352</v>
      </c>
      <c r="M197" t="s">
        <v>3757</v>
      </c>
      <c r="N197" t="s">
        <v>4183</v>
      </c>
      <c r="O197" t="s">
        <v>2967</v>
      </c>
      <c r="P197" s="199">
        <v>30000</v>
      </c>
      <c r="S197" t="s">
        <v>2767</v>
      </c>
      <c r="T197" t="s">
        <v>4061</v>
      </c>
      <c r="U197" s="201">
        <v>29.64</v>
      </c>
      <c r="V197" t="s">
        <v>2353</v>
      </c>
      <c r="W197" t="s">
        <v>4185</v>
      </c>
      <c r="X197" t="s">
        <v>4266</v>
      </c>
      <c r="Y197" t="s">
        <v>3401</v>
      </c>
      <c r="Z197" t="s">
        <v>3671</v>
      </c>
      <c r="AA197">
        <v>106846</v>
      </c>
      <c r="AB197" s="198">
        <v>37073</v>
      </c>
      <c r="AC197" s="198">
        <v>37103</v>
      </c>
    </row>
    <row r="198" spans="1:29" x14ac:dyDescent="0.2">
      <c r="A198" s="44" t="str">
        <f t="shared" si="11"/>
        <v>US Crude Financial</v>
      </c>
      <c r="B198" s="44" t="str">
        <f t="shared" si="12"/>
        <v>US</v>
      </c>
      <c r="C198" s="44" t="str">
        <f t="shared" si="13"/>
        <v>Crude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20000</v>
      </c>
      <c r="G198" s="202">
        <v>1288217</v>
      </c>
      <c r="H198" s="198">
        <v>37035.184421296297</v>
      </c>
      <c r="I198" t="s">
        <v>4031</v>
      </c>
      <c r="M198" t="s">
        <v>3757</v>
      </c>
      <c r="N198" t="s">
        <v>4183</v>
      </c>
      <c r="O198" t="s">
        <v>2790</v>
      </c>
      <c r="P198" s="199">
        <v>20000</v>
      </c>
      <c r="S198" t="s">
        <v>2767</v>
      </c>
      <c r="T198" t="s">
        <v>4061</v>
      </c>
      <c r="U198" s="201">
        <v>29.64</v>
      </c>
      <c r="V198" t="s">
        <v>3881</v>
      </c>
      <c r="W198" t="s">
        <v>4185</v>
      </c>
      <c r="X198" t="s">
        <v>4186</v>
      </c>
      <c r="Y198" t="s">
        <v>3401</v>
      </c>
      <c r="Z198" t="s">
        <v>3671</v>
      </c>
      <c r="AA198">
        <v>106847</v>
      </c>
      <c r="AB198" s="198">
        <v>37073</v>
      </c>
      <c r="AC198" s="198">
        <v>37103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1288218</v>
      </c>
      <c r="H199" s="198">
        <v>37035.184999999998</v>
      </c>
      <c r="I199" t="s">
        <v>4137</v>
      </c>
      <c r="M199" t="s">
        <v>2766</v>
      </c>
      <c r="N199" t="s">
        <v>4058</v>
      </c>
      <c r="O199" t="s">
        <v>4059</v>
      </c>
      <c r="P199" s="199">
        <v>20</v>
      </c>
      <c r="S199" t="s">
        <v>4060</v>
      </c>
      <c r="T199" t="s">
        <v>4061</v>
      </c>
      <c r="U199" s="201">
        <v>1733</v>
      </c>
      <c r="V199" t="s">
        <v>4021</v>
      </c>
      <c r="W199" t="s">
        <v>4068</v>
      </c>
      <c r="X199" t="s">
        <v>4064</v>
      </c>
      <c r="Y199" t="s">
        <v>4065</v>
      </c>
      <c r="Z199" t="s">
        <v>4066</v>
      </c>
      <c r="AA199">
        <v>2149826</v>
      </c>
    </row>
    <row r="200" spans="1:29" x14ac:dyDescent="0.2">
      <c r="A200" s="44" t="str">
        <f t="shared" si="11"/>
        <v>US Crude Financial</v>
      </c>
      <c r="B200" s="44" t="str">
        <f t="shared" si="12"/>
        <v>US</v>
      </c>
      <c r="C200" s="44" t="str">
        <f t="shared" si="13"/>
        <v>Crude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50000</v>
      </c>
      <c r="G200" s="202">
        <v>1288220</v>
      </c>
      <c r="H200" s="198">
        <v>37035.185590277775</v>
      </c>
      <c r="I200" t="s">
        <v>4031</v>
      </c>
      <c r="M200" t="s">
        <v>3757</v>
      </c>
      <c r="N200" t="s">
        <v>4183</v>
      </c>
      <c r="O200" t="s">
        <v>2790</v>
      </c>
      <c r="P200" s="199">
        <v>50000</v>
      </c>
      <c r="S200" t="s">
        <v>2767</v>
      </c>
      <c r="T200" t="s">
        <v>4061</v>
      </c>
      <c r="U200" s="201">
        <v>29.62</v>
      </c>
      <c r="V200" t="s">
        <v>3881</v>
      </c>
      <c r="W200" t="s">
        <v>4185</v>
      </c>
      <c r="X200" t="s">
        <v>4186</v>
      </c>
      <c r="Y200" t="s">
        <v>3401</v>
      </c>
      <c r="Z200" t="s">
        <v>3671</v>
      </c>
      <c r="AA200">
        <v>106848</v>
      </c>
      <c r="AB200" s="198">
        <v>37073</v>
      </c>
      <c r="AC200" s="198">
        <v>37103</v>
      </c>
    </row>
    <row r="201" spans="1:29" x14ac:dyDescent="0.2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182</v>
      </c>
      <c r="F201" s="213">
        <f t="shared" si="15"/>
        <v>3640</v>
      </c>
      <c r="G201" s="202">
        <v>1288221</v>
      </c>
      <c r="H201" s="198">
        <v>37035.185914351852</v>
      </c>
      <c r="I201" t="s">
        <v>1939</v>
      </c>
      <c r="M201" t="s">
        <v>3364</v>
      </c>
      <c r="N201" t="s">
        <v>4144</v>
      </c>
      <c r="O201" t="s">
        <v>4165</v>
      </c>
      <c r="Q201" s="199">
        <v>20</v>
      </c>
      <c r="S201" t="s">
        <v>2759</v>
      </c>
      <c r="T201" t="s">
        <v>4102</v>
      </c>
      <c r="U201" s="201">
        <v>18.350000000000001</v>
      </c>
      <c r="V201" t="s">
        <v>2357</v>
      </c>
      <c r="W201" t="s">
        <v>4145</v>
      </c>
      <c r="X201" t="s">
        <v>1921</v>
      </c>
      <c r="Y201" t="s">
        <v>1922</v>
      </c>
      <c r="Z201" t="s">
        <v>1923</v>
      </c>
      <c r="AA201">
        <v>106229.1</v>
      </c>
      <c r="AB201" s="198">
        <v>37711</v>
      </c>
      <c r="AC201" s="198">
        <v>37892</v>
      </c>
    </row>
    <row r="202" spans="1:29" x14ac:dyDescent="0.2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6</v>
      </c>
      <c r="F202" s="213">
        <f t="shared" si="15"/>
        <v>300000</v>
      </c>
      <c r="G202" s="202">
        <v>1288224</v>
      </c>
      <c r="H202" s="198">
        <v>37035.192430555559</v>
      </c>
      <c r="I202" t="s">
        <v>4117</v>
      </c>
      <c r="M202" t="s">
        <v>2760</v>
      </c>
      <c r="N202" t="s">
        <v>4099</v>
      </c>
      <c r="O202" t="s">
        <v>2356</v>
      </c>
      <c r="Q202" s="199">
        <v>50000</v>
      </c>
      <c r="S202" t="s">
        <v>4101</v>
      </c>
      <c r="T202" t="s">
        <v>4102</v>
      </c>
      <c r="U202" s="201">
        <v>20.399999999999999</v>
      </c>
      <c r="V202" t="s">
        <v>4118</v>
      </c>
      <c r="W202" t="s">
        <v>4115</v>
      </c>
      <c r="X202" t="s">
        <v>4104</v>
      </c>
      <c r="Y202" t="s">
        <v>4105</v>
      </c>
      <c r="Z202" t="s">
        <v>4067</v>
      </c>
      <c r="AA202">
        <v>104751</v>
      </c>
      <c r="AB202" s="198">
        <v>37037.875</v>
      </c>
      <c r="AC202" s="198">
        <v>37042.875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20</v>
      </c>
      <c r="G203" s="202">
        <v>1288225</v>
      </c>
      <c r="H203" s="198">
        <v>37035.19258101852</v>
      </c>
      <c r="I203" t="s">
        <v>4128</v>
      </c>
      <c r="M203" t="s">
        <v>2766</v>
      </c>
      <c r="N203" t="s">
        <v>4072</v>
      </c>
      <c r="O203" t="s">
        <v>4073</v>
      </c>
      <c r="Q203" s="199">
        <v>20</v>
      </c>
      <c r="S203" t="s">
        <v>4060</v>
      </c>
      <c r="T203" t="s">
        <v>4061</v>
      </c>
      <c r="U203" s="201">
        <v>1535</v>
      </c>
      <c r="V203" t="s">
        <v>3878</v>
      </c>
      <c r="W203" t="s">
        <v>4068</v>
      </c>
      <c r="X203" t="s">
        <v>4064</v>
      </c>
      <c r="Y203" t="s">
        <v>4065</v>
      </c>
      <c r="Z203" t="s">
        <v>4066</v>
      </c>
      <c r="AA203">
        <v>2149861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17</v>
      </c>
      <c r="G204" s="202">
        <v>1288226</v>
      </c>
      <c r="H204" s="198">
        <v>37035.19295138889</v>
      </c>
      <c r="I204" t="s">
        <v>4140</v>
      </c>
      <c r="M204" t="s">
        <v>2766</v>
      </c>
      <c r="N204" t="s">
        <v>4072</v>
      </c>
      <c r="O204" t="s">
        <v>4073</v>
      </c>
      <c r="P204" s="199">
        <v>17</v>
      </c>
      <c r="S204" t="s">
        <v>4060</v>
      </c>
      <c r="T204" t="s">
        <v>4061</v>
      </c>
      <c r="U204" s="201">
        <v>1534</v>
      </c>
      <c r="V204" t="s">
        <v>2339</v>
      </c>
      <c r="W204" t="s">
        <v>4068</v>
      </c>
      <c r="X204" t="s">
        <v>4064</v>
      </c>
      <c r="Y204" t="s">
        <v>4065</v>
      </c>
      <c r="Z204" t="s">
        <v>4066</v>
      </c>
      <c r="AA204">
        <v>2149865</v>
      </c>
    </row>
    <row r="205" spans="1:29" x14ac:dyDescent="0.2">
      <c r="A205" s="44" t="str">
        <f t="shared" si="16"/>
        <v xml:space="preserve"> Natural Gas Physical</v>
      </c>
      <c r="B205" s="44" t="str">
        <f t="shared" si="17"/>
        <v/>
      </c>
      <c r="C205" s="44" t="str">
        <f t="shared" si="18"/>
        <v>Natural Gas</v>
      </c>
      <c r="D205" s="44" t="str">
        <f t="shared" si="19"/>
        <v>Physical</v>
      </c>
      <c r="E205" s="44">
        <f>IF(VLOOKUP(S205,'DD-Lookup'!$J$6:$L$50,3,FALSE)="Monthly",(YEAR(AC205)-YEAR(AB205))*12+MONTH(AC205)-MONTH(AB205)+1,(AC205-AB205+1))</f>
        <v>3</v>
      </c>
      <c r="F205" s="213">
        <f t="shared" si="20"/>
        <v>150000</v>
      </c>
      <c r="G205" s="202">
        <v>1288227</v>
      </c>
      <c r="H205" s="198">
        <v>37035.194976851853</v>
      </c>
      <c r="I205" t="s">
        <v>3823</v>
      </c>
      <c r="M205" t="s">
        <v>2760</v>
      </c>
      <c r="N205" t="s">
        <v>4099</v>
      </c>
      <c r="O205" t="s">
        <v>2977</v>
      </c>
      <c r="Q205" s="199">
        <v>50000</v>
      </c>
      <c r="S205" t="s">
        <v>4101</v>
      </c>
      <c r="T205" t="s">
        <v>4102</v>
      </c>
      <c r="U205" s="201">
        <v>20.100000000000001</v>
      </c>
      <c r="V205" t="s">
        <v>3824</v>
      </c>
      <c r="W205" t="s">
        <v>4115</v>
      </c>
      <c r="X205" t="s">
        <v>4104</v>
      </c>
      <c r="Y205" t="s">
        <v>4105</v>
      </c>
      <c r="Z205" t="s">
        <v>4067</v>
      </c>
      <c r="AA205">
        <v>104753</v>
      </c>
      <c r="AB205" s="198">
        <v>37037.875</v>
      </c>
      <c r="AC205" s="198">
        <v>37039.875</v>
      </c>
    </row>
    <row r="206" spans="1:29" x14ac:dyDescent="0.2">
      <c r="A206" s="44" t="str">
        <f t="shared" si="16"/>
        <v xml:space="preserve"> Natural Gas Physical</v>
      </c>
      <c r="B206" s="44" t="str">
        <f t="shared" si="17"/>
        <v/>
      </c>
      <c r="C206" s="44" t="str">
        <f t="shared" si="18"/>
        <v>Natural Gas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50000</v>
      </c>
      <c r="G206" s="202">
        <v>1288228</v>
      </c>
      <c r="H206" s="198">
        <v>37035.195243055554</v>
      </c>
      <c r="I206" t="s">
        <v>1931</v>
      </c>
      <c r="M206" t="s">
        <v>2760</v>
      </c>
      <c r="N206" t="s">
        <v>4099</v>
      </c>
      <c r="O206" t="s">
        <v>2343</v>
      </c>
      <c r="Q206" s="199">
        <v>50000</v>
      </c>
      <c r="S206" t="s">
        <v>4101</v>
      </c>
      <c r="T206" t="s">
        <v>4102</v>
      </c>
      <c r="U206" s="201">
        <v>18.850000000000001</v>
      </c>
      <c r="V206" t="s">
        <v>4194</v>
      </c>
      <c r="W206" t="s">
        <v>4115</v>
      </c>
      <c r="X206" t="s">
        <v>4104</v>
      </c>
      <c r="Y206" t="s">
        <v>4105</v>
      </c>
      <c r="Z206" t="s">
        <v>4067</v>
      </c>
      <c r="AA206">
        <v>104754</v>
      </c>
      <c r="AB206" s="198">
        <v>37036.875</v>
      </c>
      <c r="AC206" s="198">
        <v>37036.875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1288230</v>
      </c>
      <c r="H207" s="198">
        <v>37035.196828703702</v>
      </c>
      <c r="I207" t="s">
        <v>4123</v>
      </c>
      <c r="M207" t="s">
        <v>2766</v>
      </c>
      <c r="N207" t="s">
        <v>4058</v>
      </c>
      <c r="O207" t="s">
        <v>4059</v>
      </c>
      <c r="P207" s="199">
        <v>20</v>
      </c>
      <c r="S207" t="s">
        <v>4060</v>
      </c>
      <c r="T207" t="s">
        <v>4061</v>
      </c>
      <c r="U207" s="201">
        <v>1734</v>
      </c>
      <c r="V207" t="s">
        <v>2968</v>
      </c>
      <c r="W207" t="s">
        <v>4068</v>
      </c>
      <c r="X207" t="s">
        <v>4064</v>
      </c>
      <c r="Y207" t="s">
        <v>4065</v>
      </c>
      <c r="Z207" t="s">
        <v>4066</v>
      </c>
      <c r="AA207">
        <v>2149874</v>
      </c>
    </row>
    <row r="208" spans="1:29" x14ac:dyDescent="0.2">
      <c r="A208" s="44" t="str">
        <f t="shared" si="16"/>
        <v>US Crude Financial</v>
      </c>
      <c r="B208" s="44" t="str">
        <f t="shared" si="17"/>
        <v>US</v>
      </c>
      <c r="C208" s="44" t="str">
        <f t="shared" si="18"/>
        <v>Crude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50000</v>
      </c>
      <c r="G208" s="202">
        <v>1288231</v>
      </c>
      <c r="H208" s="198">
        <v>37035.198425925926</v>
      </c>
      <c r="I208" t="s">
        <v>3876</v>
      </c>
      <c r="M208" t="s">
        <v>3757</v>
      </c>
      <c r="N208" t="s">
        <v>4183</v>
      </c>
      <c r="O208" t="s">
        <v>2967</v>
      </c>
      <c r="P208" s="199">
        <v>50000</v>
      </c>
      <c r="S208" t="s">
        <v>2767</v>
      </c>
      <c r="T208" t="s">
        <v>4061</v>
      </c>
      <c r="U208" s="201">
        <v>29.6</v>
      </c>
      <c r="V208" t="s">
        <v>2358</v>
      </c>
      <c r="W208" t="s">
        <v>4185</v>
      </c>
      <c r="X208" t="s">
        <v>4266</v>
      </c>
      <c r="Y208" t="s">
        <v>3401</v>
      </c>
      <c r="Z208" t="s">
        <v>3671</v>
      </c>
      <c r="AA208">
        <v>106849</v>
      </c>
      <c r="AB208" s="198">
        <v>37073</v>
      </c>
      <c r="AC208" s="198">
        <v>37103</v>
      </c>
    </row>
    <row r="209" spans="1:29" x14ac:dyDescent="0.2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6</v>
      </c>
      <c r="F209" s="213">
        <f t="shared" si="20"/>
        <v>300000</v>
      </c>
      <c r="G209" s="202">
        <v>1288232</v>
      </c>
      <c r="H209" s="198">
        <v>37035.199826388889</v>
      </c>
      <c r="I209" t="s">
        <v>3207</v>
      </c>
      <c r="M209" t="s">
        <v>2760</v>
      </c>
      <c r="N209" t="s">
        <v>4099</v>
      </c>
      <c r="O209" t="s">
        <v>2356</v>
      </c>
      <c r="Q209" s="199">
        <v>50000</v>
      </c>
      <c r="S209" t="s">
        <v>4101</v>
      </c>
      <c r="T209" t="s">
        <v>4102</v>
      </c>
      <c r="U209" s="201">
        <v>20.75</v>
      </c>
      <c r="V209" t="s">
        <v>2359</v>
      </c>
      <c r="W209" t="s">
        <v>4115</v>
      </c>
      <c r="X209" t="s">
        <v>4104</v>
      </c>
      <c r="Y209" t="s">
        <v>4105</v>
      </c>
      <c r="Z209" t="s">
        <v>4067</v>
      </c>
      <c r="AA209">
        <v>104758</v>
      </c>
      <c r="AB209" s="198">
        <v>37037.875</v>
      </c>
      <c r="AC209" s="198">
        <v>37042.875</v>
      </c>
    </row>
    <row r="210" spans="1:29" x14ac:dyDescent="0.2">
      <c r="A210" s="44" t="str">
        <f t="shared" si="16"/>
        <v xml:space="preserve"> Crude Financial</v>
      </c>
      <c r="B210" s="44" t="str">
        <f t="shared" si="17"/>
        <v/>
      </c>
      <c r="C210" s="44" t="str">
        <f t="shared" si="18"/>
        <v>Crude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</v>
      </c>
      <c r="F210" s="213">
        <f t="shared" si="20"/>
        <v>300000</v>
      </c>
      <c r="G210" s="202">
        <v>1288233</v>
      </c>
      <c r="H210" s="198">
        <v>37035.199849537035</v>
      </c>
      <c r="I210" t="s">
        <v>4031</v>
      </c>
      <c r="M210" t="s">
        <v>3757</v>
      </c>
      <c r="N210" t="s">
        <v>3880</v>
      </c>
      <c r="O210" t="s">
        <v>2360</v>
      </c>
      <c r="P210" s="199">
        <v>100000</v>
      </c>
      <c r="S210" t="s">
        <v>2763</v>
      </c>
      <c r="T210" t="s">
        <v>4061</v>
      </c>
      <c r="U210" s="201">
        <v>-0.02</v>
      </c>
      <c r="V210" t="s">
        <v>3881</v>
      </c>
      <c r="W210" t="s">
        <v>3882</v>
      </c>
      <c r="X210" t="s">
        <v>3883</v>
      </c>
      <c r="Y210" t="s">
        <v>4082</v>
      </c>
      <c r="Z210" t="s">
        <v>1923</v>
      </c>
      <c r="AA210" t="s">
        <v>2361</v>
      </c>
      <c r="AB210" s="198">
        <v>37347</v>
      </c>
      <c r="AC210" s="198">
        <v>37437</v>
      </c>
    </row>
    <row r="211" spans="1:29" x14ac:dyDescent="0.2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4</v>
      </c>
      <c r="F211" s="213">
        <f t="shared" si="20"/>
        <v>200000</v>
      </c>
      <c r="G211" s="202">
        <v>1288234</v>
      </c>
      <c r="H211" s="198">
        <v>37035.200289351851</v>
      </c>
      <c r="I211" t="s">
        <v>4106</v>
      </c>
      <c r="M211" t="s">
        <v>2760</v>
      </c>
      <c r="N211" t="s">
        <v>1740</v>
      </c>
      <c r="O211" t="s">
        <v>4286</v>
      </c>
      <c r="Q211" s="199">
        <v>50000</v>
      </c>
      <c r="S211" t="s">
        <v>4101</v>
      </c>
      <c r="T211" t="s">
        <v>4102</v>
      </c>
      <c r="U211" s="201">
        <v>21.45</v>
      </c>
      <c r="V211" t="s">
        <v>2355</v>
      </c>
      <c r="W211" t="s">
        <v>1927</v>
      </c>
      <c r="X211" t="s">
        <v>1928</v>
      </c>
      <c r="Y211" t="s">
        <v>4105</v>
      </c>
      <c r="Z211" t="s">
        <v>4067</v>
      </c>
      <c r="AA211">
        <v>104759</v>
      </c>
      <c r="AB211" s="198">
        <v>37040.875</v>
      </c>
      <c r="AC211" s="198">
        <v>37043.875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3</v>
      </c>
      <c r="F212" s="213">
        <f t="shared" si="20"/>
        <v>150000</v>
      </c>
      <c r="G212" s="202">
        <v>1288235</v>
      </c>
      <c r="H212" s="198">
        <v>37035.200428240743</v>
      </c>
      <c r="I212" t="s">
        <v>4117</v>
      </c>
      <c r="M212" t="s">
        <v>2760</v>
      </c>
      <c r="N212" t="s">
        <v>4099</v>
      </c>
      <c r="O212" t="s">
        <v>2977</v>
      </c>
      <c r="Q212" s="199">
        <v>50000</v>
      </c>
      <c r="S212" t="s">
        <v>4101</v>
      </c>
      <c r="T212" t="s">
        <v>4102</v>
      </c>
      <c r="U212" s="201">
        <v>20.2</v>
      </c>
      <c r="V212" t="s">
        <v>4118</v>
      </c>
      <c r="W212" t="s">
        <v>4115</v>
      </c>
      <c r="X212" t="s">
        <v>4104</v>
      </c>
      <c r="Y212" t="s">
        <v>4105</v>
      </c>
      <c r="Z212" t="s">
        <v>4067</v>
      </c>
      <c r="AA212">
        <v>104760</v>
      </c>
      <c r="AB212" s="198">
        <v>37037.875</v>
      </c>
      <c r="AC212" s="198">
        <v>37039.875</v>
      </c>
    </row>
    <row r="213" spans="1:29" x14ac:dyDescent="0.2">
      <c r="A213" s="44" t="str">
        <f t="shared" si="16"/>
        <v xml:space="preserve"> Crude Financial</v>
      </c>
      <c r="B213" s="44" t="str">
        <f t="shared" si="17"/>
        <v/>
      </c>
      <c r="C213" s="44" t="str">
        <f t="shared" si="18"/>
        <v>Crude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25000</v>
      </c>
      <c r="G213" s="202">
        <v>1288236</v>
      </c>
      <c r="H213" s="198">
        <v>37035.202314814815</v>
      </c>
      <c r="I213" t="s">
        <v>3876</v>
      </c>
      <c r="M213" t="s">
        <v>3757</v>
      </c>
      <c r="N213" t="s">
        <v>2887</v>
      </c>
      <c r="O213" t="s">
        <v>2888</v>
      </c>
      <c r="P213" s="199">
        <v>25000</v>
      </c>
      <c r="S213" t="s">
        <v>2889</v>
      </c>
      <c r="T213" t="s">
        <v>4061</v>
      </c>
      <c r="U213" s="201">
        <v>29.28</v>
      </c>
      <c r="V213" t="s">
        <v>2358</v>
      </c>
      <c r="W213" t="s">
        <v>4166</v>
      </c>
      <c r="X213" t="s">
        <v>4167</v>
      </c>
      <c r="Y213" t="s">
        <v>3401</v>
      </c>
      <c r="Z213" t="s">
        <v>1923</v>
      </c>
      <c r="AA213">
        <v>106850</v>
      </c>
      <c r="AB213" s="198">
        <v>37073</v>
      </c>
      <c r="AC213" s="198">
        <v>37103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1288238</v>
      </c>
      <c r="H214" s="198">
        <v>37035.203472222223</v>
      </c>
      <c r="I214" t="s">
        <v>4124</v>
      </c>
      <c r="M214" t="s">
        <v>2766</v>
      </c>
      <c r="N214" t="s">
        <v>4072</v>
      </c>
      <c r="O214" t="s">
        <v>4073</v>
      </c>
      <c r="Q214" s="199">
        <v>20</v>
      </c>
      <c r="S214" t="s">
        <v>4060</v>
      </c>
      <c r="T214" t="s">
        <v>4061</v>
      </c>
      <c r="U214" s="201">
        <v>1535</v>
      </c>
      <c r="V214" t="s">
        <v>2338</v>
      </c>
      <c r="W214" t="s">
        <v>4068</v>
      </c>
      <c r="X214" t="s">
        <v>4064</v>
      </c>
      <c r="Y214" t="s">
        <v>4065</v>
      </c>
      <c r="Z214" t="s">
        <v>4066</v>
      </c>
      <c r="AA214">
        <v>2149899</v>
      </c>
    </row>
    <row r="215" spans="1:29" x14ac:dyDescent="0.2">
      <c r="A215" s="44" t="str">
        <f t="shared" si="16"/>
        <v xml:space="preserve"> Oil Products Financial</v>
      </c>
      <c r="B215" s="44" t="str">
        <f t="shared" si="17"/>
        <v/>
      </c>
      <c r="C215" s="44" t="str">
        <f t="shared" si="18"/>
        <v>Oil Products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5</v>
      </c>
      <c r="F215" s="213">
        <f t="shared" si="20"/>
        <v>25000</v>
      </c>
      <c r="G215" s="202">
        <v>1288239</v>
      </c>
      <c r="H215" s="198">
        <v>37035.203564814816</v>
      </c>
      <c r="I215" t="s">
        <v>4507</v>
      </c>
      <c r="M215" t="s">
        <v>2764</v>
      </c>
      <c r="N215" t="s">
        <v>2362</v>
      </c>
      <c r="O215" t="s">
        <v>2363</v>
      </c>
      <c r="P215" s="199">
        <v>5000</v>
      </c>
      <c r="S215" t="s">
        <v>3775</v>
      </c>
      <c r="T215" t="s">
        <v>4061</v>
      </c>
      <c r="U215" s="201">
        <v>3.25</v>
      </c>
      <c r="V215" t="s">
        <v>4510</v>
      </c>
      <c r="W215" t="s">
        <v>4511</v>
      </c>
      <c r="X215" t="s">
        <v>4512</v>
      </c>
      <c r="Y215" t="s">
        <v>4082</v>
      </c>
      <c r="Z215" t="s">
        <v>1923</v>
      </c>
      <c r="AA215" t="s">
        <v>2364</v>
      </c>
      <c r="AB215" s="198">
        <v>37039.875</v>
      </c>
      <c r="AC215" s="198">
        <v>37043.875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10</v>
      </c>
      <c r="G216" s="202">
        <v>1288240</v>
      </c>
      <c r="H216" s="198">
        <v>37035.203599537039</v>
      </c>
      <c r="I216" t="s">
        <v>4123</v>
      </c>
      <c r="M216" t="s">
        <v>2766</v>
      </c>
      <c r="N216" t="s">
        <v>4092</v>
      </c>
      <c r="O216" t="s">
        <v>4093</v>
      </c>
      <c r="P216" s="199">
        <v>10</v>
      </c>
      <c r="S216" t="s">
        <v>4060</v>
      </c>
      <c r="T216" t="s">
        <v>4061</v>
      </c>
      <c r="U216" s="201">
        <v>480</v>
      </c>
      <c r="V216" t="s">
        <v>2974</v>
      </c>
      <c r="W216" t="s">
        <v>4081</v>
      </c>
      <c r="X216" t="s">
        <v>4064</v>
      </c>
      <c r="Y216" t="s">
        <v>4065</v>
      </c>
      <c r="Z216" t="s">
        <v>4066</v>
      </c>
      <c r="AA216">
        <v>2149901</v>
      </c>
    </row>
    <row r="217" spans="1:29" x14ac:dyDescent="0.2">
      <c r="A217" s="44" t="str">
        <f t="shared" si="16"/>
        <v xml:space="preserve"> Oil Products Financial</v>
      </c>
      <c r="B217" s="44" t="str">
        <f t="shared" si="17"/>
        <v/>
      </c>
      <c r="C217" s="44" t="str">
        <f t="shared" si="18"/>
        <v>Oil Products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5</v>
      </c>
      <c r="F217" s="213">
        <f t="shared" si="20"/>
        <v>2500</v>
      </c>
      <c r="G217" s="202">
        <v>1288241</v>
      </c>
      <c r="H217" s="198">
        <v>37035.203645833331</v>
      </c>
      <c r="I217" t="s">
        <v>4507</v>
      </c>
      <c r="M217" t="s">
        <v>2764</v>
      </c>
      <c r="N217" t="s">
        <v>2362</v>
      </c>
      <c r="O217" t="s">
        <v>2363</v>
      </c>
      <c r="P217" s="199">
        <v>500</v>
      </c>
      <c r="S217" t="s">
        <v>3775</v>
      </c>
      <c r="T217" t="s">
        <v>4061</v>
      </c>
      <c r="U217" s="201">
        <v>2.75</v>
      </c>
      <c r="V217" t="s">
        <v>4510</v>
      </c>
      <c r="W217" t="s">
        <v>4511</v>
      </c>
      <c r="X217" t="s">
        <v>4512</v>
      </c>
      <c r="Y217" t="s">
        <v>4082</v>
      </c>
      <c r="Z217" t="s">
        <v>1923</v>
      </c>
      <c r="AA217" t="s">
        <v>2365</v>
      </c>
      <c r="AB217" s="198">
        <v>37039.875</v>
      </c>
      <c r="AC217" s="198">
        <v>37043.875</v>
      </c>
    </row>
    <row r="218" spans="1:29" x14ac:dyDescent="0.2">
      <c r="A218" s="44" t="str">
        <f t="shared" si="16"/>
        <v xml:space="preserve"> Oil Products Financial</v>
      </c>
      <c r="B218" s="44" t="str">
        <f t="shared" si="17"/>
        <v/>
      </c>
      <c r="C218" s="44" t="str">
        <f t="shared" si="18"/>
        <v>Oil Products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5</v>
      </c>
      <c r="F218" s="213">
        <f t="shared" si="20"/>
        <v>2500</v>
      </c>
      <c r="G218" s="202">
        <v>1288242</v>
      </c>
      <c r="H218" s="198">
        <v>37035.203703703701</v>
      </c>
      <c r="I218" t="s">
        <v>4507</v>
      </c>
      <c r="M218" t="s">
        <v>2764</v>
      </c>
      <c r="N218" t="s">
        <v>2362</v>
      </c>
      <c r="O218" t="s">
        <v>2363</v>
      </c>
      <c r="P218" s="199">
        <v>500</v>
      </c>
      <c r="S218" t="s">
        <v>3775</v>
      </c>
      <c r="T218" t="s">
        <v>4061</v>
      </c>
      <c r="U218" s="201">
        <v>2.25</v>
      </c>
      <c r="V218" t="s">
        <v>4510</v>
      </c>
      <c r="W218" t="s">
        <v>4511</v>
      </c>
      <c r="X218" t="s">
        <v>4512</v>
      </c>
      <c r="Y218" t="s">
        <v>4082</v>
      </c>
      <c r="Z218" t="s">
        <v>1923</v>
      </c>
      <c r="AA218" t="s">
        <v>2366</v>
      </c>
      <c r="AB218" s="198">
        <v>37039.875</v>
      </c>
      <c r="AC218" s="198">
        <v>37043.875</v>
      </c>
    </row>
    <row r="219" spans="1:29" x14ac:dyDescent="0.2">
      <c r="A219" s="44" t="str">
        <f t="shared" si="16"/>
        <v xml:space="preserve"> Oil Products Financial</v>
      </c>
      <c r="B219" s="44" t="str">
        <f t="shared" si="17"/>
        <v/>
      </c>
      <c r="C219" s="44" t="str">
        <f t="shared" si="18"/>
        <v>Oil Products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5</v>
      </c>
      <c r="F219" s="213">
        <f t="shared" si="20"/>
        <v>25000</v>
      </c>
      <c r="G219" s="202">
        <v>1288243</v>
      </c>
      <c r="H219" s="198">
        <v>37035.203888888886</v>
      </c>
      <c r="I219" t="s">
        <v>4507</v>
      </c>
      <c r="M219" t="s">
        <v>2764</v>
      </c>
      <c r="N219" t="s">
        <v>2362</v>
      </c>
      <c r="O219" t="s">
        <v>2363</v>
      </c>
      <c r="Q219" s="199">
        <v>5000</v>
      </c>
      <c r="S219" t="s">
        <v>3775</v>
      </c>
      <c r="T219" t="s">
        <v>4061</v>
      </c>
      <c r="U219" s="201">
        <v>2.75</v>
      </c>
      <c r="V219" t="s">
        <v>4510</v>
      </c>
      <c r="W219" t="s">
        <v>4511</v>
      </c>
      <c r="X219" t="s">
        <v>4512</v>
      </c>
      <c r="Y219" t="s">
        <v>4082</v>
      </c>
      <c r="Z219" t="s">
        <v>1923</v>
      </c>
      <c r="AA219" t="s">
        <v>2367</v>
      </c>
      <c r="AB219" s="198">
        <v>37039.875</v>
      </c>
      <c r="AC219" s="198">
        <v>37043.875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15</v>
      </c>
      <c r="G220" s="202">
        <v>1288244</v>
      </c>
      <c r="H220" s="198">
        <v>37035.203969907408</v>
      </c>
      <c r="I220" t="s">
        <v>4091</v>
      </c>
      <c r="M220" t="s">
        <v>2766</v>
      </c>
      <c r="N220" t="s">
        <v>4058</v>
      </c>
      <c r="O220" t="s">
        <v>4059</v>
      </c>
      <c r="Q220" s="199">
        <v>15</v>
      </c>
      <c r="S220" t="s">
        <v>4060</v>
      </c>
      <c r="T220" t="s">
        <v>4061</v>
      </c>
      <c r="U220" s="201">
        <v>1735</v>
      </c>
      <c r="V220" t="s">
        <v>4094</v>
      </c>
      <c r="W220" t="s">
        <v>4068</v>
      </c>
      <c r="X220" t="s">
        <v>4064</v>
      </c>
      <c r="Y220" t="s">
        <v>4065</v>
      </c>
      <c r="Z220" t="s">
        <v>4066</v>
      </c>
      <c r="AA220">
        <v>2149903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10</v>
      </c>
      <c r="G221" s="202">
        <v>1288245</v>
      </c>
      <c r="H221" s="198">
        <v>37035.205023148148</v>
      </c>
      <c r="I221" t="s">
        <v>4140</v>
      </c>
      <c r="M221" t="s">
        <v>2766</v>
      </c>
      <c r="N221" t="s">
        <v>4092</v>
      </c>
      <c r="O221" t="s">
        <v>4093</v>
      </c>
      <c r="P221" s="199">
        <v>10</v>
      </c>
      <c r="S221" t="s">
        <v>4060</v>
      </c>
      <c r="T221" t="s">
        <v>4061</v>
      </c>
      <c r="U221" s="201">
        <v>480</v>
      </c>
      <c r="V221" t="s">
        <v>2339</v>
      </c>
      <c r="W221" t="s">
        <v>4081</v>
      </c>
      <c r="X221" t="s">
        <v>4064</v>
      </c>
      <c r="Y221" t="s">
        <v>4065</v>
      </c>
      <c r="Z221" t="s">
        <v>4066</v>
      </c>
      <c r="AA221">
        <v>2149905</v>
      </c>
    </row>
    <row r="222" spans="1:29" x14ac:dyDescent="0.2">
      <c r="A222" s="44" t="str">
        <f t="shared" si="16"/>
        <v xml:space="preserve"> Oil Products Financial</v>
      </c>
      <c r="B222" s="44" t="str">
        <f t="shared" si="17"/>
        <v/>
      </c>
      <c r="C222" s="44" t="str">
        <f t="shared" si="18"/>
        <v>Oil Products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5</v>
      </c>
      <c r="F222" s="213">
        <f t="shared" si="20"/>
        <v>25000</v>
      </c>
      <c r="G222" s="202">
        <v>1288246</v>
      </c>
      <c r="H222" s="198">
        <v>37035.208472222221</v>
      </c>
      <c r="I222" t="s">
        <v>4507</v>
      </c>
      <c r="M222" t="s">
        <v>2764</v>
      </c>
      <c r="N222" t="s">
        <v>2362</v>
      </c>
      <c r="O222" t="s">
        <v>2363</v>
      </c>
      <c r="P222" s="199">
        <v>5000</v>
      </c>
      <c r="S222" t="s">
        <v>3775</v>
      </c>
      <c r="T222" t="s">
        <v>4061</v>
      </c>
      <c r="U222" s="201">
        <v>2</v>
      </c>
      <c r="V222" t="s">
        <v>4510</v>
      </c>
      <c r="W222" t="s">
        <v>4511</v>
      </c>
      <c r="X222" t="s">
        <v>4512</v>
      </c>
      <c r="Y222" t="s">
        <v>4082</v>
      </c>
      <c r="Z222" t="s">
        <v>1923</v>
      </c>
      <c r="AA222" t="s">
        <v>2368</v>
      </c>
      <c r="AB222" s="198">
        <v>37039.875</v>
      </c>
      <c r="AC222" s="198">
        <v>37043.875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50000</v>
      </c>
      <c r="G223" s="202">
        <v>1288247</v>
      </c>
      <c r="H223" s="198">
        <v>37035.210347222222</v>
      </c>
      <c r="I223" t="s">
        <v>4129</v>
      </c>
      <c r="M223" t="s">
        <v>2760</v>
      </c>
      <c r="N223" t="s">
        <v>1740</v>
      </c>
      <c r="O223" t="s">
        <v>2369</v>
      </c>
      <c r="P223" s="199">
        <v>50000</v>
      </c>
      <c r="S223" t="s">
        <v>4101</v>
      </c>
      <c r="T223" t="s">
        <v>4102</v>
      </c>
      <c r="U223" s="201">
        <v>19</v>
      </c>
      <c r="V223" t="s">
        <v>3050</v>
      </c>
      <c r="W223" t="s">
        <v>1927</v>
      </c>
      <c r="X223" t="s">
        <v>1928</v>
      </c>
      <c r="Y223" t="s">
        <v>4105</v>
      </c>
      <c r="Z223" t="s">
        <v>4067</v>
      </c>
      <c r="AA223">
        <v>104761</v>
      </c>
      <c r="AB223" s="198">
        <v>37036.875</v>
      </c>
      <c r="AC223" s="198">
        <v>37036.875</v>
      </c>
    </row>
    <row r="224" spans="1:29" x14ac:dyDescent="0.2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50000</v>
      </c>
      <c r="G224" s="202">
        <v>1288248</v>
      </c>
      <c r="H224" s="198">
        <v>37035.210578703707</v>
      </c>
      <c r="I224" t="s">
        <v>4129</v>
      </c>
      <c r="M224" t="s">
        <v>2760</v>
      </c>
      <c r="N224" t="s">
        <v>4099</v>
      </c>
      <c r="O224" t="s">
        <v>2343</v>
      </c>
      <c r="Q224" s="199">
        <v>50000</v>
      </c>
      <c r="S224" t="s">
        <v>4101</v>
      </c>
      <c r="T224" t="s">
        <v>4102</v>
      </c>
      <c r="U224" s="201">
        <v>19</v>
      </c>
      <c r="V224" t="s">
        <v>2370</v>
      </c>
      <c r="W224" t="s">
        <v>4115</v>
      </c>
      <c r="X224" t="s">
        <v>4104</v>
      </c>
      <c r="Y224" t="s">
        <v>4105</v>
      </c>
      <c r="Z224" t="s">
        <v>4067</v>
      </c>
      <c r="AA224">
        <v>104762</v>
      </c>
      <c r="AB224" s="198">
        <v>37036.875</v>
      </c>
      <c r="AC224" s="198">
        <v>37036.875</v>
      </c>
    </row>
    <row r="225" spans="1:29" x14ac:dyDescent="0.2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92</v>
      </c>
      <c r="F225" s="213">
        <f t="shared" si="20"/>
        <v>2300000</v>
      </c>
      <c r="G225" s="202">
        <v>1288249</v>
      </c>
      <c r="H225" s="198">
        <v>37035.2112037037</v>
      </c>
      <c r="I225" t="s">
        <v>4143</v>
      </c>
      <c r="M225" t="s">
        <v>2760</v>
      </c>
      <c r="N225" t="s">
        <v>4099</v>
      </c>
      <c r="O225" t="s">
        <v>4109</v>
      </c>
      <c r="P225" s="199">
        <v>25000</v>
      </c>
      <c r="S225" t="s">
        <v>4101</v>
      </c>
      <c r="T225" t="s">
        <v>4102</v>
      </c>
      <c r="U225" s="201">
        <v>20.5</v>
      </c>
      <c r="V225" t="s">
        <v>2983</v>
      </c>
      <c r="W225" t="s">
        <v>4103</v>
      </c>
      <c r="X225" t="s">
        <v>4104</v>
      </c>
      <c r="Y225" t="s">
        <v>4105</v>
      </c>
      <c r="Z225" t="s">
        <v>4067</v>
      </c>
      <c r="AA225">
        <v>104763</v>
      </c>
      <c r="AB225" s="198">
        <v>37073</v>
      </c>
      <c r="AC225" s="198">
        <v>37164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5</v>
      </c>
      <c r="G226" s="202">
        <v>1288250</v>
      </c>
      <c r="H226" s="198">
        <v>37035.213518518518</v>
      </c>
      <c r="I226" t="s">
        <v>4031</v>
      </c>
      <c r="M226" t="s">
        <v>2766</v>
      </c>
      <c r="N226" t="s">
        <v>4058</v>
      </c>
      <c r="O226" t="s">
        <v>4059</v>
      </c>
      <c r="Q226" s="199">
        <v>5</v>
      </c>
      <c r="S226" t="s">
        <v>4060</v>
      </c>
      <c r="T226" t="s">
        <v>4061</v>
      </c>
      <c r="U226" s="201">
        <v>1736</v>
      </c>
      <c r="V226" t="s">
        <v>4076</v>
      </c>
      <c r="W226" t="s">
        <v>4068</v>
      </c>
      <c r="X226" t="s">
        <v>4064</v>
      </c>
      <c r="Y226" t="s">
        <v>4065</v>
      </c>
      <c r="Z226" t="s">
        <v>4066</v>
      </c>
      <c r="AA226">
        <v>2149945</v>
      </c>
    </row>
    <row r="227" spans="1:29" x14ac:dyDescent="0.2">
      <c r="A227" s="44" t="str">
        <f t="shared" si="16"/>
        <v xml:space="preserve"> Oil Products Financial</v>
      </c>
      <c r="B227" s="44" t="str">
        <f t="shared" si="17"/>
        <v/>
      </c>
      <c r="C227" s="44" t="str">
        <f t="shared" si="18"/>
        <v>Oil Products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5</v>
      </c>
      <c r="F227" s="213">
        <f t="shared" si="20"/>
        <v>25000</v>
      </c>
      <c r="G227" s="202">
        <v>1288251</v>
      </c>
      <c r="H227" s="198">
        <v>37035.215451388889</v>
      </c>
      <c r="I227" t="s">
        <v>4507</v>
      </c>
      <c r="M227" t="s">
        <v>2764</v>
      </c>
      <c r="N227" t="s">
        <v>2362</v>
      </c>
      <c r="O227" t="s">
        <v>2363</v>
      </c>
      <c r="P227" s="199">
        <v>5000</v>
      </c>
      <c r="S227" t="s">
        <v>3775</v>
      </c>
      <c r="T227" t="s">
        <v>4061</v>
      </c>
      <c r="U227" s="201">
        <v>1.75</v>
      </c>
      <c r="V227" t="s">
        <v>4510</v>
      </c>
      <c r="W227" t="s">
        <v>4511</v>
      </c>
      <c r="X227" t="s">
        <v>4512</v>
      </c>
      <c r="Y227" t="s">
        <v>4082</v>
      </c>
      <c r="Z227" t="s">
        <v>1923</v>
      </c>
      <c r="AA227" t="s">
        <v>2371</v>
      </c>
      <c r="AB227" s="198">
        <v>37039.875</v>
      </c>
      <c r="AC227" s="198">
        <v>37043.875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20</v>
      </c>
      <c r="G228" s="202">
        <v>1288252</v>
      </c>
      <c r="H228" s="198">
        <v>37035.219687500001</v>
      </c>
      <c r="I228" t="s">
        <v>4137</v>
      </c>
      <c r="M228" t="s">
        <v>2766</v>
      </c>
      <c r="N228" t="s">
        <v>4072</v>
      </c>
      <c r="O228" t="s">
        <v>4073</v>
      </c>
      <c r="Q228" s="199">
        <v>20</v>
      </c>
      <c r="S228" t="s">
        <v>4060</v>
      </c>
      <c r="T228" t="s">
        <v>4061</v>
      </c>
      <c r="U228" s="201">
        <v>1536</v>
      </c>
      <c r="V228" t="s">
        <v>2881</v>
      </c>
      <c r="W228" t="s">
        <v>4068</v>
      </c>
      <c r="X228" t="s">
        <v>4064</v>
      </c>
      <c r="Y228" t="s">
        <v>4065</v>
      </c>
      <c r="Z228" t="s">
        <v>4066</v>
      </c>
      <c r="AA228">
        <v>2149965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10</v>
      </c>
      <c r="G229" s="202">
        <v>1288253</v>
      </c>
      <c r="H229" s="198">
        <v>37035.221956018519</v>
      </c>
      <c r="I229" t="s">
        <v>4128</v>
      </c>
      <c r="M229" t="s">
        <v>2766</v>
      </c>
      <c r="N229" t="s">
        <v>4078</v>
      </c>
      <c r="O229" t="s">
        <v>4079</v>
      </c>
      <c r="Q229" s="199">
        <v>10</v>
      </c>
      <c r="S229" t="s">
        <v>4080</v>
      </c>
      <c r="T229" t="s">
        <v>4061</v>
      </c>
      <c r="U229" s="201">
        <v>1264</v>
      </c>
      <c r="V229" t="s">
        <v>3878</v>
      </c>
      <c r="W229" t="s">
        <v>4081</v>
      </c>
      <c r="X229" t="s">
        <v>4064</v>
      </c>
      <c r="Y229" t="s">
        <v>4065</v>
      </c>
      <c r="Z229" t="s">
        <v>4066</v>
      </c>
      <c r="AA229">
        <v>2149972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10</v>
      </c>
      <c r="G230" s="202">
        <v>1288254</v>
      </c>
      <c r="H230" s="198">
        <v>37035.223460648151</v>
      </c>
      <c r="I230" t="s">
        <v>4137</v>
      </c>
      <c r="M230" t="s">
        <v>2766</v>
      </c>
      <c r="N230" t="s">
        <v>4078</v>
      </c>
      <c r="O230" t="s">
        <v>4079</v>
      </c>
      <c r="P230" s="199">
        <v>10</v>
      </c>
      <c r="S230" t="s">
        <v>4080</v>
      </c>
      <c r="T230" t="s">
        <v>4061</v>
      </c>
      <c r="U230" s="201">
        <v>1262</v>
      </c>
      <c r="V230" t="s">
        <v>2881</v>
      </c>
      <c r="W230" t="s">
        <v>4081</v>
      </c>
      <c r="X230" t="s">
        <v>4064</v>
      </c>
      <c r="Y230" t="s">
        <v>4065</v>
      </c>
      <c r="Z230" t="s">
        <v>4066</v>
      </c>
      <c r="AA230">
        <v>2149978</v>
      </c>
    </row>
    <row r="231" spans="1:29" x14ac:dyDescent="0.2">
      <c r="A231" s="44" t="str">
        <f t="shared" si="16"/>
        <v xml:space="preserve"> Oil Products Financial</v>
      </c>
      <c r="B231" s="44" t="str">
        <f t="shared" si="17"/>
        <v/>
      </c>
      <c r="C231" s="44" t="str">
        <f t="shared" si="18"/>
        <v>Oil Products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5</v>
      </c>
      <c r="F231" s="213">
        <f t="shared" si="20"/>
        <v>25000</v>
      </c>
      <c r="G231" s="202">
        <v>1288255</v>
      </c>
      <c r="H231" s="198">
        <v>37035.224803240744</v>
      </c>
      <c r="I231" t="s">
        <v>4507</v>
      </c>
      <c r="M231" t="s">
        <v>2764</v>
      </c>
      <c r="N231" t="s">
        <v>2362</v>
      </c>
      <c r="O231" t="s">
        <v>2363</v>
      </c>
      <c r="P231" s="199">
        <v>5000</v>
      </c>
      <c r="S231" t="s">
        <v>3775</v>
      </c>
      <c r="T231" t="s">
        <v>4061</v>
      </c>
      <c r="U231" s="201">
        <v>1.5</v>
      </c>
      <c r="V231" t="s">
        <v>4510</v>
      </c>
      <c r="W231" t="s">
        <v>4511</v>
      </c>
      <c r="X231" t="s">
        <v>4512</v>
      </c>
      <c r="Y231" t="s">
        <v>4082</v>
      </c>
      <c r="Z231" t="s">
        <v>1923</v>
      </c>
      <c r="AA231" t="s">
        <v>2372</v>
      </c>
      <c r="AB231" s="198">
        <v>37039.875</v>
      </c>
      <c r="AC231" s="198">
        <v>37043.875</v>
      </c>
    </row>
    <row r="232" spans="1:29" x14ac:dyDescent="0.2">
      <c r="A232" s="44" t="str">
        <f t="shared" si="16"/>
        <v xml:space="preserve"> Natural Gas Physical</v>
      </c>
      <c r="B232" s="44" t="str">
        <f t="shared" si="17"/>
        <v/>
      </c>
      <c r="C232" s="44" t="str">
        <f t="shared" si="18"/>
        <v>Natural Gas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30</v>
      </c>
      <c r="F232" s="213">
        <f t="shared" si="20"/>
        <v>750000</v>
      </c>
      <c r="G232" s="202">
        <v>1288256</v>
      </c>
      <c r="H232" s="198">
        <v>37035.228796296295</v>
      </c>
      <c r="I232" t="s">
        <v>4129</v>
      </c>
      <c r="M232" t="s">
        <v>2760</v>
      </c>
      <c r="N232" t="s">
        <v>4099</v>
      </c>
      <c r="O232" t="s">
        <v>4108</v>
      </c>
      <c r="Q232" s="199">
        <v>25000</v>
      </c>
      <c r="S232" t="s">
        <v>4101</v>
      </c>
      <c r="T232" t="s">
        <v>4102</v>
      </c>
      <c r="U232" s="201">
        <v>20.399999999999999</v>
      </c>
      <c r="V232" t="s">
        <v>3050</v>
      </c>
      <c r="W232" t="s">
        <v>4103</v>
      </c>
      <c r="X232" t="s">
        <v>4104</v>
      </c>
      <c r="Y232" t="s">
        <v>4105</v>
      </c>
      <c r="Z232" t="s">
        <v>4067</v>
      </c>
      <c r="AA232">
        <v>104768</v>
      </c>
      <c r="AB232" s="198">
        <v>37043.875</v>
      </c>
      <c r="AC232" s="198">
        <v>37072.875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10</v>
      </c>
      <c r="G233" s="202">
        <v>1288257</v>
      </c>
      <c r="H233" s="198">
        <v>37035.230613425927</v>
      </c>
      <c r="I233" t="s">
        <v>4128</v>
      </c>
      <c r="M233" t="s">
        <v>2766</v>
      </c>
      <c r="N233" t="s">
        <v>4078</v>
      </c>
      <c r="O233" t="s">
        <v>4079</v>
      </c>
      <c r="Q233" s="199">
        <v>10</v>
      </c>
      <c r="S233" t="s">
        <v>4080</v>
      </c>
      <c r="T233" t="s">
        <v>4061</v>
      </c>
      <c r="U233" s="201">
        <v>1264</v>
      </c>
      <c r="V233" t="s">
        <v>3878</v>
      </c>
      <c r="W233" t="s">
        <v>4081</v>
      </c>
      <c r="X233" t="s">
        <v>4064</v>
      </c>
      <c r="Y233" t="s">
        <v>4065</v>
      </c>
      <c r="Z233" t="s">
        <v>4066</v>
      </c>
      <c r="AA233">
        <v>2150012</v>
      </c>
    </row>
    <row r="234" spans="1:29" x14ac:dyDescent="0.2">
      <c r="A234" s="44" t="str">
        <f t="shared" si="16"/>
        <v>US Natural Gas Financial</v>
      </c>
      <c r="B234" s="44" t="str">
        <f t="shared" si="17"/>
        <v>US</v>
      </c>
      <c r="C234" s="44" t="str">
        <f t="shared" si="18"/>
        <v>Natural Gas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30</v>
      </c>
      <c r="F234" s="213">
        <f t="shared" si="20"/>
        <v>150000</v>
      </c>
      <c r="G234" s="202">
        <v>1288258</v>
      </c>
      <c r="H234" s="198">
        <v>37035.233483796299</v>
      </c>
      <c r="I234" t="s">
        <v>3228</v>
      </c>
      <c r="M234" t="s">
        <v>2760</v>
      </c>
      <c r="N234" t="s">
        <v>2864</v>
      </c>
      <c r="O234" t="s">
        <v>2865</v>
      </c>
      <c r="Q234" s="199">
        <v>5000</v>
      </c>
      <c r="S234" t="s">
        <v>2761</v>
      </c>
      <c r="T234" t="s">
        <v>4061</v>
      </c>
      <c r="U234" s="201">
        <v>4.1449999999999996</v>
      </c>
      <c r="V234" t="s">
        <v>4476</v>
      </c>
      <c r="W234" t="s">
        <v>3529</v>
      </c>
      <c r="X234" t="s">
        <v>2866</v>
      </c>
      <c r="Y234" t="s">
        <v>4082</v>
      </c>
      <c r="Z234" t="s">
        <v>3671</v>
      </c>
      <c r="AA234" t="s">
        <v>2373</v>
      </c>
      <c r="AB234" s="198">
        <v>37043.875</v>
      </c>
      <c r="AC234" s="198">
        <v>37072.875</v>
      </c>
    </row>
    <row r="235" spans="1:29" x14ac:dyDescent="0.2">
      <c r="A235" s="44" t="str">
        <f t="shared" si="16"/>
        <v>US Natural Gas Financial</v>
      </c>
      <c r="B235" s="44" t="str">
        <f t="shared" si="17"/>
        <v>US</v>
      </c>
      <c r="C235" s="44" t="str">
        <f t="shared" si="18"/>
        <v>Natural Gas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30</v>
      </c>
      <c r="F235" s="213">
        <f t="shared" si="20"/>
        <v>300000</v>
      </c>
      <c r="G235" s="202">
        <v>1288259</v>
      </c>
      <c r="H235" s="198">
        <v>37035.233888888892</v>
      </c>
      <c r="I235" t="s">
        <v>3228</v>
      </c>
      <c r="M235" t="s">
        <v>2760</v>
      </c>
      <c r="N235" t="s">
        <v>2864</v>
      </c>
      <c r="O235" t="s">
        <v>2865</v>
      </c>
      <c r="Q235" s="199">
        <v>10000</v>
      </c>
      <c r="S235" t="s">
        <v>2761</v>
      </c>
      <c r="T235" t="s">
        <v>4061</v>
      </c>
      <c r="U235" s="201">
        <v>4.1500000000000004</v>
      </c>
      <c r="V235" t="s">
        <v>4476</v>
      </c>
      <c r="W235" t="s">
        <v>3529</v>
      </c>
      <c r="X235" t="s">
        <v>2866</v>
      </c>
      <c r="Y235" t="s">
        <v>4082</v>
      </c>
      <c r="Z235" t="s">
        <v>3671</v>
      </c>
      <c r="AA235" t="s">
        <v>2374</v>
      </c>
      <c r="AB235" s="198">
        <v>37043.875</v>
      </c>
      <c r="AC235" s="198">
        <v>37072.875</v>
      </c>
    </row>
    <row r="236" spans="1:29" x14ac:dyDescent="0.2">
      <c r="A236" s="44" t="str">
        <f t="shared" si="16"/>
        <v>US Natural Gas Financial</v>
      </c>
      <c r="B236" s="44" t="str">
        <f t="shared" si="17"/>
        <v>US</v>
      </c>
      <c r="C236" s="44" t="str">
        <f t="shared" si="18"/>
        <v>Natural Gas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30</v>
      </c>
      <c r="F236" s="213">
        <f t="shared" si="20"/>
        <v>300000</v>
      </c>
      <c r="G236" s="202">
        <v>1288261</v>
      </c>
      <c r="H236" s="198">
        <v>37035.240162037036</v>
      </c>
      <c r="I236" t="s">
        <v>3769</v>
      </c>
      <c r="M236" t="s">
        <v>2760</v>
      </c>
      <c r="N236" t="s">
        <v>2864</v>
      </c>
      <c r="O236" t="s">
        <v>2865</v>
      </c>
      <c r="Q236" s="199">
        <v>10000</v>
      </c>
      <c r="S236" t="s">
        <v>2761</v>
      </c>
      <c r="T236" t="s">
        <v>4061</v>
      </c>
      <c r="U236" s="201">
        <v>4.1500000000000004</v>
      </c>
      <c r="V236" t="s">
        <v>4373</v>
      </c>
      <c r="W236" t="s">
        <v>3529</v>
      </c>
      <c r="X236" t="s">
        <v>2866</v>
      </c>
      <c r="Y236" t="s">
        <v>4082</v>
      </c>
      <c r="Z236" t="s">
        <v>3671</v>
      </c>
      <c r="AA236" t="s">
        <v>2375</v>
      </c>
      <c r="AB236" s="198">
        <v>37043.875</v>
      </c>
      <c r="AC236" s="198">
        <v>37072.875</v>
      </c>
    </row>
    <row r="237" spans="1:29" x14ac:dyDescent="0.2">
      <c r="A237" s="44" t="str">
        <f t="shared" si="16"/>
        <v>US Natural Gas Financial</v>
      </c>
      <c r="B237" s="44" t="str">
        <f t="shared" si="17"/>
        <v>US</v>
      </c>
      <c r="C237" s="44" t="str">
        <f t="shared" si="18"/>
        <v>Natural Gas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30</v>
      </c>
      <c r="F237" s="213">
        <f t="shared" si="20"/>
        <v>300000</v>
      </c>
      <c r="G237" s="202">
        <v>1288263</v>
      </c>
      <c r="H237" s="198">
        <v>37035.240231481483</v>
      </c>
      <c r="I237" t="s">
        <v>3769</v>
      </c>
      <c r="M237" t="s">
        <v>2760</v>
      </c>
      <c r="N237" t="s">
        <v>2864</v>
      </c>
      <c r="O237" t="s">
        <v>2865</v>
      </c>
      <c r="Q237" s="199">
        <v>10000</v>
      </c>
      <c r="S237" t="s">
        <v>2761</v>
      </c>
      <c r="T237" t="s">
        <v>4061</v>
      </c>
      <c r="U237" s="201">
        <v>4.1500000000000004</v>
      </c>
      <c r="V237" t="s">
        <v>4373</v>
      </c>
      <c r="W237" t="s">
        <v>3529</v>
      </c>
      <c r="X237" t="s">
        <v>2866</v>
      </c>
      <c r="Y237" t="s">
        <v>4082</v>
      </c>
      <c r="Z237" t="s">
        <v>3671</v>
      </c>
      <c r="AA237" t="s">
        <v>2376</v>
      </c>
      <c r="AB237" s="198">
        <v>37043.875</v>
      </c>
      <c r="AC237" s="198">
        <v>37072.875</v>
      </c>
    </row>
    <row r="238" spans="1:29" x14ac:dyDescent="0.2">
      <c r="A238" s="44" t="str">
        <f t="shared" si="16"/>
        <v>US Crude Financial</v>
      </c>
      <c r="B238" s="44" t="str">
        <f t="shared" si="17"/>
        <v>US</v>
      </c>
      <c r="C238" s="44" t="str">
        <f t="shared" si="18"/>
        <v>Crude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50000</v>
      </c>
      <c r="G238" s="202">
        <v>1288264</v>
      </c>
      <c r="H238" s="198">
        <v>37035.240254629629</v>
      </c>
      <c r="I238" t="s">
        <v>3876</v>
      </c>
      <c r="M238" t="s">
        <v>3757</v>
      </c>
      <c r="N238" t="s">
        <v>4183</v>
      </c>
      <c r="O238" t="s">
        <v>2967</v>
      </c>
      <c r="Q238" s="199">
        <v>50000</v>
      </c>
      <c r="S238" t="s">
        <v>2767</v>
      </c>
      <c r="T238" t="s">
        <v>4061</v>
      </c>
      <c r="U238" s="201">
        <v>29.62</v>
      </c>
      <c r="V238" t="s">
        <v>2358</v>
      </c>
      <c r="W238" t="s">
        <v>4185</v>
      </c>
      <c r="X238" t="s">
        <v>4266</v>
      </c>
      <c r="Y238" t="s">
        <v>3401</v>
      </c>
      <c r="Z238" t="s">
        <v>3671</v>
      </c>
      <c r="AA238">
        <v>106856</v>
      </c>
      <c r="AB238" s="198">
        <v>37073</v>
      </c>
      <c r="AC238" s="198">
        <v>37103</v>
      </c>
    </row>
    <row r="239" spans="1:29" x14ac:dyDescent="0.2">
      <c r="A239" s="44" t="str">
        <f t="shared" si="16"/>
        <v>US Natural Gas Financial</v>
      </c>
      <c r="B239" s="44" t="str">
        <f t="shared" si="17"/>
        <v>US</v>
      </c>
      <c r="C239" s="44" t="str">
        <f t="shared" si="18"/>
        <v>Natural Gas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30</v>
      </c>
      <c r="F239" s="213">
        <f t="shared" si="20"/>
        <v>300000</v>
      </c>
      <c r="G239" s="202">
        <v>1288265</v>
      </c>
      <c r="H239" s="198">
        <v>37035.240879629629</v>
      </c>
      <c r="I239" t="s">
        <v>3769</v>
      </c>
      <c r="M239" t="s">
        <v>2760</v>
      </c>
      <c r="N239" t="s">
        <v>2864</v>
      </c>
      <c r="O239" t="s">
        <v>2865</v>
      </c>
      <c r="Q239" s="199">
        <v>10000</v>
      </c>
      <c r="S239" t="s">
        <v>2761</v>
      </c>
      <c r="T239" t="s">
        <v>4061</v>
      </c>
      <c r="U239" s="201">
        <v>4.1550000000000002</v>
      </c>
      <c r="V239" t="s">
        <v>4373</v>
      </c>
      <c r="W239" t="s">
        <v>3529</v>
      </c>
      <c r="X239" t="s">
        <v>2866</v>
      </c>
      <c r="Y239" t="s">
        <v>4082</v>
      </c>
      <c r="Z239" t="s">
        <v>3671</v>
      </c>
      <c r="AA239" t="s">
        <v>2377</v>
      </c>
      <c r="AB239" s="198">
        <v>37043.875</v>
      </c>
      <c r="AC239" s="198">
        <v>37072.875</v>
      </c>
    </row>
    <row r="240" spans="1:29" x14ac:dyDescent="0.2">
      <c r="A240" s="44" t="str">
        <f t="shared" si="16"/>
        <v>US Natural Gas Financial</v>
      </c>
      <c r="B240" s="44" t="str">
        <f t="shared" si="17"/>
        <v>US</v>
      </c>
      <c r="C240" s="44" t="str">
        <f t="shared" si="18"/>
        <v>Natural Gas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30</v>
      </c>
      <c r="F240" s="213">
        <f t="shared" si="20"/>
        <v>300000</v>
      </c>
      <c r="G240" s="202">
        <v>1288267</v>
      </c>
      <c r="H240" s="198">
        <v>37035.240960648145</v>
      </c>
      <c r="I240" t="s">
        <v>3769</v>
      </c>
      <c r="M240" t="s">
        <v>2760</v>
      </c>
      <c r="N240" t="s">
        <v>2864</v>
      </c>
      <c r="O240" t="s">
        <v>2865</v>
      </c>
      <c r="Q240" s="199">
        <v>10000</v>
      </c>
      <c r="S240" t="s">
        <v>2761</v>
      </c>
      <c r="T240" t="s">
        <v>4061</v>
      </c>
      <c r="U240" s="201">
        <v>4.1550000000000002</v>
      </c>
      <c r="V240" t="s">
        <v>4373</v>
      </c>
      <c r="W240" t="s">
        <v>3529</v>
      </c>
      <c r="X240" t="s">
        <v>2866</v>
      </c>
      <c r="Y240" t="s">
        <v>4082</v>
      </c>
      <c r="Z240" t="s">
        <v>3671</v>
      </c>
      <c r="AA240" t="s">
        <v>2378</v>
      </c>
      <c r="AB240" s="198">
        <v>37043.875</v>
      </c>
      <c r="AC240" s="198">
        <v>37072.875</v>
      </c>
    </row>
    <row r="241" spans="1:29" x14ac:dyDescent="0.2">
      <c r="A241" s="44" t="str">
        <f t="shared" si="16"/>
        <v>US Natural Gas Financial</v>
      </c>
      <c r="B241" s="44" t="str">
        <f t="shared" si="17"/>
        <v>US</v>
      </c>
      <c r="C241" s="44" t="str">
        <f t="shared" si="18"/>
        <v>Natural Gas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30</v>
      </c>
      <c r="F241" s="213">
        <f t="shared" si="20"/>
        <v>300000</v>
      </c>
      <c r="G241" s="202">
        <v>1288269</v>
      </c>
      <c r="H241" s="198">
        <v>37035.241041666668</v>
      </c>
      <c r="I241" t="s">
        <v>3769</v>
      </c>
      <c r="M241" t="s">
        <v>2760</v>
      </c>
      <c r="N241" t="s">
        <v>2864</v>
      </c>
      <c r="O241" t="s">
        <v>2865</v>
      </c>
      <c r="Q241" s="199">
        <v>10000</v>
      </c>
      <c r="S241" t="s">
        <v>2761</v>
      </c>
      <c r="T241" t="s">
        <v>4061</v>
      </c>
      <c r="U241" s="201">
        <v>4.1550000000000002</v>
      </c>
      <c r="V241" t="s">
        <v>4373</v>
      </c>
      <c r="W241" t="s">
        <v>3529</v>
      </c>
      <c r="X241" t="s">
        <v>2866</v>
      </c>
      <c r="Y241" t="s">
        <v>4082</v>
      </c>
      <c r="Z241" t="s">
        <v>3671</v>
      </c>
      <c r="AA241" t="s">
        <v>2379</v>
      </c>
      <c r="AB241" s="198">
        <v>37043.875</v>
      </c>
      <c r="AC241" s="198">
        <v>37072.875</v>
      </c>
    </row>
    <row r="242" spans="1:29" x14ac:dyDescent="0.2">
      <c r="A242" s="44" t="str">
        <f t="shared" si="16"/>
        <v>US Natural Gas Financial</v>
      </c>
      <c r="B242" s="44" t="str">
        <f t="shared" si="17"/>
        <v>US</v>
      </c>
      <c r="C242" s="44" t="str">
        <f t="shared" si="18"/>
        <v>Natural Gas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30</v>
      </c>
      <c r="F242" s="213">
        <f t="shared" si="20"/>
        <v>75000</v>
      </c>
      <c r="G242" s="202">
        <v>1288270</v>
      </c>
      <c r="H242" s="198">
        <v>37035.241076388891</v>
      </c>
      <c r="I242" t="s">
        <v>2792</v>
      </c>
      <c r="M242" t="s">
        <v>2760</v>
      </c>
      <c r="N242" t="s">
        <v>2864</v>
      </c>
      <c r="O242" t="s">
        <v>2865</v>
      </c>
      <c r="P242" s="199">
        <v>2500</v>
      </c>
      <c r="S242" t="s">
        <v>2761</v>
      </c>
      <c r="T242" t="s">
        <v>4061</v>
      </c>
      <c r="U242" s="201">
        <v>4.1500000000000004</v>
      </c>
      <c r="V242" t="s">
        <v>4374</v>
      </c>
      <c r="W242" t="s">
        <v>3529</v>
      </c>
      <c r="X242" t="s">
        <v>2866</v>
      </c>
      <c r="Y242" t="s">
        <v>4082</v>
      </c>
      <c r="Z242" t="s">
        <v>3671</v>
      </c>
      <c r="AA242" t="s">
        <v>2380</v>
      </c>
      <c r="AB242" s="198">
        <v>37043.875</v>
      </c>
      <c r="AC242" s="198">
        <v>37072.875</v>
      </c>
    </row>
    <row r="243" spans="1:29" x14ac:dyDescent="0.2">
      <c r="A243" s="44" t="str">
        <f t="shared" si="16"/>
        <v>US Crude Financial</v>
      </c>
      <c r="B243" s="44" t="str">
        <f t="shared" si="17"/>
        <v>US</v>
      </c>
      <c r="C243" s="44" t="str">
        <f t="shared" si="18"/>
        <v>Crude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5000</v>
      </c>
      <c r="G243" s="202">
        <v>1288271</v>
      </c>
      <c r="H243" s="198">
        <v>37035.242060185185</v>
      </c>
      <c r="I243" t="s">
        <v>3876</v>
      </c>
      <c r="M243" t="s">
        <v>3757</v>
      </c>
      <c r="N243" t="s">
        <v>4183</v>
      </c>
      <c r="O243" t="s">
        <v>2790</v>
      </c>
      <c r="P243" s="199">
        <v>5000</v>
      </c>
      <c r="S243" t="s">
        <v>2767</v>
      </c>
      <c r="T243" t="s">
        <v>4061</v>
      </c>
      <c r="U243" s="201">
        <v>29.6</v>
      </c>
      <c r="V243" t="s">
        <v>2358</v>
      </c>
      <c r="W243" t="s">
        <v>4185</v>
      </c>
      <c r="X243" t="s">
        <v>4186</v>
      </c>
      <c r="Y243" t="s">
        <v>3401</v>
      </c>
      <c r="Z243" t="s">
        <v>3671</v>
      </c>
      <c r="AA243">
        <v>106859</v>
      </c>
      <c r="AB243" s="198">
        <v>37073</v>
      </c>
      <c r="AC243" s="198">
        <v>37103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20</v>
      </c>
      <c r="G244" s="202">
        <v>1288272</v>
      </c>
      <c r="H244" s="198">
        <v>37035.242534722223</v>
      </c>
      <c r="I244" t="s">
        <v>4077</v>
      </c>
      <c r="M244" t="s">
        <v>2766</v>
      </c>
      <c r="N244" t="s">
        <v>4058</v>
      </c>
      <c r="O244" t="s">
        <v>4059</v>
      </c>
      <c r="Q244" s="199">
        <v>20</v>
      </c>
      <c r="S244" t="s">
        <v>4060</v>
      </c>
      <c r="T244" t="s">
        <v>4061</v>
      </c>
      <c r="U244" s="201">
        <v>1737</v>
      </c>
      <c r="V244" t="s">
        <v>3888</v>
      </c>
      <c r="W244" t="s">
        <v>4068</v>
      </c>
      <c r="X244" t="s">
        <v>4064</v>
      </c>
      <c r="Y244" t="s">
        <v>4065</v>
      </c>
      <c r="Z244" t="s">
        <v>4066</v>
      </c>
      <c r="AA244">
        <v>2150021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20</v>
      </c>
      <c r="G245" s="202">
        <v>1288273</v>
      </c>
      <c r="H245" s="198">
        <v>37035.243344907409</v>
      </c>
      <c r="I245" t="s">
        <v>4128</v>
      </c>
      <c r="M245" t="s">
        <v>2766</v>
      </c>
      <c r="N245" t="s">
        <v>4058</v>
      </c>
      <c r="O245" t="s">
        <v>4059</v>
      </c>
      <c r="P245" s="199">
        <v>20</v>
      </c>
      <c r="S245" t="s">
        <v>4060</v>
      </c>
      <c r="T245" t="s">
        <v>4061</v>
      </c>
      <c r="U245" s="201">
        <v>1737</v>
      </c>
      <c r="V245" t="s">
        <v>4130</v>
      </c>
      <c r="W245" t="s">
        <v>4068</v>
      </c>
      <c r="X245" t="s">
        <v>4064</v>
      </c>
      <c r="Y245" t="s">
        <v>4065</v>
      </c>
      <c r="Z245" t="s">
        <v>4066</v>
      </c>
      <c r="AA245">
        <v>2150023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20</v>
      </c>
      <c r="G246" s="202">
        <v>1288274</v>
      </c>
      <c r="H246" s="198">
        <v>37035.243425925924</v>
      </c>
      <c r="I246" t="s">
        <v>4096</v>
      </c>
      <c r="M246" t="s">
        <v>2766</v>
      </c>
      <c r="N246" t="s">
        <v>4058</v>
      </c>
      <c r="O246" t="s">
        <v>4059</v>
      </c>
      <c r="Q246" s="199">
        <v>20</v>
      </c>
      <c r="S246" t="s">
        <v>4060</v>
      </c>
      <c r="T246" t="s">
        <v>4061</v>
      </c>
      <c r="U246" s="201">
        <v>1738</v>
      </c>
      <c r="V246" t="s">
        <v>4189</v>
      </c>
      <c r="W246" t="s">
        <v>4068</v>
      </c>
      <c r="X246" t="s">
        <v>4064</v>
      </c>
      <c r="Y246" t="s">
        <v>4065</v>
      </c>
      <c r="Z246" t="s">
        <v>4066</v>
      </c>
      <c r="AA246">
        <v>2150025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4</v>
      </c>
      <c r="G247" s="202">
        <v>1288275</v>
      </c>
      <c r="H247" s="198">
        <v>37035.243877314817</v>
      </c>
      <c r="I247" t="s">
        <v>4084</v>
      </c>
      <c r="M247" t="s">
        <v>2766</v>
      </c>
      <c r="N247" t="s">
        <v>4112</v>
      </c>
      <c r="O247" t="s">
        <v>4113</v>
      </c>
      <c r="Q247" s="199">
        <v>4</v>
      </c>
      <c r="S247" t="s">
        <v>4114</v>
      </c>
      <c r="T247" t="s">
        <v>4061</v>
      </c>
      <c r="U247" s="201">
        <v>4935</v>
      </c>
      <c r="V247" t="s">
        <v>4134</v>
      </c>
      <c r="W247" t="s">
        <v>4081</v>
      </c>
      <c r="X247" t="s">
        <v>4064</v>
      </c>
      <c r="Y247" t="s">
        <v>4065</v>
      </c>
      <c r="Z247" t="s">
        <v>4066</v>
      </c>
      <c r="AA247">
        <v>2150027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20</v>
      </c>
      <c r="G248" s="202">
        <v>1288276</v>
      </c>
      <c r="H248" s="198">
        <v>37035.246863425928</v>
      </c>
      <c r="I248" t="s">
        <v>4077</v>
      </c>
      <c r="M248" t="s">
        <v>2766</v>
      </c>
      <c r="N248" t="s">
        <v>4058</v>
      </c>
      <c r="O248" t="s">
        <v>4059</v>
      </c>
      <c r="Q248" s="199">
        <v>20</v>
      </c>
      <c r="S248" t="s">
        <v>4060</v>
      </c>
      <c r="T248" t="s">
        <v>4061</v>
      </c>
      <c r="U248" s="201">
        <v>1739</v>
      </c>
      <c r="V248" t="s">
        <v>3888</v>
      </c>
      <c r="W248" t="s">
        <v>4068</v>
      </c>
      <c r="X248" t="s">
        <v>4064</v>
      </c>
      <c r="Y248" t="s">
        <v>4065</v>
      </c>
      <c r="Z248" t="s">
        <v>4066</v>
      </c>
      <c r="AA248">
        <v>2150041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20</v>
      </c>
      <c r="G249" s="202">
        <v>1288277</v>
      </c>
      <c r="H249" s="198">
        <v>37035.247534722221</v>
      </c>
      <c r="I249" t="s">
        <v>4031</v>
      </c>
      <c r="M249" t="s">
        <v>2766</v>
      </c>
      <c r="N249" t="s">
        <v>4058</v>
      </c>
      <c r="O249" t="s">
        <v>4059</v>
      </c>
      <c r="P249" s="199">
        <v>20</v>
      </c>
      <c r="S249" t="s">
        <v>4060</v>
      </c>
      <c r="T249" t="s">
        <v>4061</v>
      </c>
      <c r="U249" s="201">
        <v>1739</v>
      </c>
      <c r="V249" t="s">
        <v>4075</v>
      </c>
      <c r="W249" t="s">
        <v>4068</v>
      </c>
      <c r="X249" t="s">
        <v>4064</v>
      </c>
      <c r="Y249" t="s">
        <v>4065</v>
      </c>
      <c r="Z249" t="s">
        <v>4066</v>
      </c>
      <c r="AA249">
        <v>2150049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20</v>
      </c>
      <c r="G250" s="202">
        <v>1288278</v>
      </c>
      <c r="H250" s="198">
        <v>37035.247615740744</v>
      </c>
      <c r="I250" t="s">
        <v>4077</v>
      </c>
      <c r="M250" t="s">
        <v>2766</v>
      </c>
      <c r="N250" t="s">
        <v>4058</v>
      </c>
      <c r="O250" t="s">
        <v>4059</v>
      </c>
      <c r="Q250" s="199">
        <v>20</v>
      </c>
      <c r="S250" t="s">
        <v>4060</v>
      </c>
      <c r="T250" t="s">
        <v>4061</v>
      </c>
      <c r="U250" s="201">
        <v>1740</v>
      </c>
      <c r="V250" t="s">
        <v>3888</v>
      </c>
      <c r="W250" t="s">
        <v>4068</v>
      </c>
      <c r="X250" t="s">
        <v>4064</v>
      </c>
      <c r="Y250" t="s">
        <v>4065</v>
      </c>
      <c r="Z250" t="s">
        <v>4066</v>
      </c>
      <c r="AA250">
        <v>2150051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1288279</v>
      </c>
      <c r="H251" s="198">
        <v>37035.248749999999</v>
      </c>
      <c r="I251" t="s">
        <v>4057</v>
      </c>
      <c r="M251" t="s">
        <v>2766</v>
      </c>
      <c r="N251" t="s">
        <v>4058</v>
      </c>
      <c r="O251" t="s">
        <v>4059</v>
      </c>
      <c r="P251" s="199">
        <v>20</v>
      </c>
      <c r="S251" t="s">
        <v>4060</v>
      </c>
      <c r="T251" t="s">
        <v>4061</v>
      </c>
      <c r="U251" s="201">
        <v>1739</v>
      </c>
      <c r="V251" t="s">
        <v>4062</v>
      </c>
      <c r="W251" t="s">
        <v>4068</v>
      </c>
      <c r="X251" t="s">
        <v>4064</v>
      </c>
      <c r="Y251" t="s">
        <v>4065</v>
      </c>
      <c r="Z251" t="s">
        <v>4066</v>
      </c>
      <c r="AA251">
        <v>2150059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6</v>
      </c>
      <c r="G252" s="202">
        <v>1288280</v>
      </c>
      <c r="H252" s="198">
        <v>37035.249224537038</v>
      </c>
      <c r="I252" t="s">
        <v>4131</v>
      </c>
      <c r="M252" t="s">
        <v>2766</v>
      </c>
      <c r="N252" t="s">
        <v>4112</v>
      </c>
      <c r="O252" t="s">
        <v>4113</v>
      </c>
      <c r="Q252" s="199">
        <v>6</v>
      </c>
      <c r="S252" t="s">
        <v>4114</v>
      </c>
      <c r="T252" t="s">
        <v>4061</v>
      </c>
      <c r="U252" s="201">
        <v>4940</v>
      </c>
      <c r="V252" t="s">
        <v>2381</v>
      </c>
      <c r="W252" t="s">
        <v>4081</v>
      </c>
      <c r="X252" t="s">
        <v>4064</v>
      </c>
      <c r="Y252" t="s">
        <v>4065</v>
      </c>
      <c r="Z252" t="s">
        <v>4066</v>
      </c>
      <c r="AA252">
        <v>2150063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1288281</v>
      </c>
      <c r="H253" s="198">
        <v>37035.250034722223</v>
      </c>
      <c r="I253" t="s">
        <v>4077</v>
      </c>
      <c r="M253" t="s">
        <v>2766</v>
      </c>
      <c r="N253" t="s">
        <v>4072</v>
      </c>
      <c r="O253" t="s">
        <v>4073</v>
      </c>
      <c r="Q253" s="199">
        <v>20</v>
      </c>
      <c r="S253" t="s">
        <v>4060</v>
      </c>
      <c r="T253" t="s">
        <v>4061</v>
      </c>
      <c r="U253" s="201">
        <v>1539</v>
      </c>
      <c r="V253" t="s">
        <v>3888</v>
      </c>
      <c r="W253" t="s">
        <v>4068</v>
      </c>
      <c r="X253" t="s">
        <v>4064</v>
      </c>
      <c r="Y253" t="s">
        <v>4065</v>
      </c>
      <c r="Z253" t="s">
        <v>4066</v>
      </c>
      <c r="AA253">
        <v>2150071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20</v>
      </c>
      <c r="G254" s="202">
        <v>1288282</v>
      </c>
      <c r="H254" s="198">
        <v>37035.250150462962</v>
      </c>
      <c r="I254" t="s">
        <v>4123</v>
      </c>
      <c r="M254" t="s">
        <v>2766</v>
      </c>
      <c r="N254" t="s">
        <v>4058</v>
      </c>
      <c r="O254" t="s">
        <v>4059</v>
      </c>
      <c r="Q254" s="199">
        <v>20</v>
      </c>
      <c r="S254" t="s">
        <v>4060</v>
      </c>
      <c r="T254" t="s">
        <v>4061</v>
      </c>
      <c r="U254" s="201">
        <v>1740</v>
      </c>
      <c r="V254" t="s">
        <v>2382</v>
      </c>
      <c r="W254" t="s">
        <v>4068</v>
      </c>
      <c r="X254" t="s">
        <v>4064</v>
      </c>
      <c r="Y254" t="s">
        <v>4065</v>
      </c>
      <c r="Z254" t="s">
        <v>4066</v>
      </c>
      <c r="AA254">
        <v>2150075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10</v>
      </c>
      <c r="G255" s="202">
        <v>1288283</v>
      </c>
      <c r="H255" s="198">
        <v>37035.251238425924</v>
      </c>
      <c r="I255" t="s">
        <v>2336</v>
      </c>
      <c r="M255" t="s">
        <v>2766</v>
      </c>
      <c r="N255" t="s">
        <v>4072</v>
      </c>
      <c r="O255" t="s">
        <v>4073</v>
      </c>
      <c r="Q255" s="199">
        <v>10</v>
      </c>
      <c r="S255" t="s">
        <v>4060</v>
      </c>
      <c r="T255" t="s">
        <v>4061</v>
      </c>
      <c r="U255" s="201">
        <v>1540</v>
      </c>
      <c r="V255" t="s">
        <v>2337</v>
      </c>
      <c r="W255" t="s">
        <v>4068</v>
      </c>
      <c r="X255" t="s">
        <v>4064</v>
      </c>
      <c r="Y255" t="s">
        <v>4065</v>
      </c>
      <c r="Z255" t="s">
        <v>4066</v>
      </c>
      <c r="AA255">
        <v>2150081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10</v>
      </c>
      <c r="G256" s="202">
        <v>1288284</v>
      </c>
      <c r="H256" s="198">
        <v>37035.251284722224</v>
      </c>
      <c r="I256" t="s">
        <v>4122</v>
      </c>
      <c r="M256" t="s">
        <v>2766</v>
      </c>
      <c r="N256" t="s">
        <v>4072</v>
      </c>
      <c r="O256" t="s">
        <v>4073</v>
      </c>
      <c r="Q256" s="199">
        <v>10</v>
      </c>
      <c r="S256" t="s">
        <v>4060</v>
      </c>
      <c r="T256" t="s">
        <v>4061</v>
      </c>
      <c r="U256" s="201">
        <v>1540</v>
      </c>
      <c r="V256" t="s">
        <v>4138</v>
      </c>
      <c r="W256" t="s">
        <v>4068</v>
      </c>
      <c r="X256" t="s">
        <v>4064</v>
      </c>
      <c r="Y256" t="s">
        <v>4065</v>
      </c>
      <c r="Z256" t="s">
        <v>4066</v>
      </c>
      <c r="AA256">
        <v>2150083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</v>
      </c>
      <c r="G257" s="202">
        <v>1288285</v>
      </c>
      <c r="H257" s="198">
        <v>37035.251689814817</v>
      </c>
      <c r="I257" t="s">
        <v>4096</v>
      </c>
      <c r="M257" t="s">
        <v>2766</v>
      </c>
      <c r="N257" t="s">
        <v>4072</v>
      </c>
      <c r="O257" t="s">
        <v>4073</v>
      </c>
      <c r="P257" s="199">
        <v>2</v>
      </c>
      <c r="S257" t="s">
        <v>4060</v>
      </c>
      <c r="T257" t="s">
        <v>4061</v>
      </c>
      <c r="U257" s="201">
        <v>1540</v>
      </c>
      <c r="V257" t="s">
        <v>2383</v>
      </c>
      <c r="W257" t="s">
        <v>4068</v>
      </c>
      <c r="X257" t="s">
        <v>4064</v>
      </c>
      <c r="Y257" t="s">
        <v>4065</v>
      </c>
      <c r="Z257" t="s">
        <v>4066</v>
      </c>
      <c r="AA257">
        <v>2150086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10</v>
      </c>
      <c r="G258" s="202">
        <v>1288288</v>
      </c>
      <c r="H258" s="198">
        <v>37035.252106481479</v>
      </c>
      <c r="I258" t="s">
        <v>4128</v>
      </c>
      <c r="M258" t="s">
        <v>2766</v>
      </c>
      <c r="N258" t="s">
        <v>4078</v>
      </c>
      <c r="O258" t="s">
        <v>4079</v>
      </c>
      <c r="Q258" s="199">
        <v>10</v>
      </c>
      <c r="S258" t="s">
        <v>4080</v>
      </c>
      <c r="T258" t="s">
        <v>4061</v>
      </c>
      <c r="U258" s="201">
        <v>1271</v>
      </c>
      <c r="V258" t="s">
        <v>3878</v>
      </c>
      <c r="W258" t="s">
        <v>4081</v>
      </c>
      <c r="X258" t="s">
        <v>4064</v>
      </c>
      <c r="Y258" t="s">
        <v>4065</v>
      </c>
      <c r="Z258" t="s">
        <v>4066</v>
      </c>
      <c r="AA258">
        <v>2150092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20</v>
      </c>
      <c r="G259" s="202">
        <v>1288289</v>
      </c>
      <c r="H259" s="198">
        <v>37035.252256944441</v>
      </c>
      <c r="I259" t="s">
        <v>4085</v>
      </c>
      <c r="M259" t="s">
        <v>2766</v>
      </c>
      <c r="N259" t="s">
        <v>4092</v>
      </c>
      <c r="O259" t="s">
        <v>4093</v>
      </c>
      <c r="Q259" s="199">
        <v>20</v>
      </c>
      <c r="S259" t="s">
        <v>4060</v>
      </c>
      <c r="T259" t="s">
        <v>4061</v>
      </c>
      <c r="U259" s="201">
        <v>481</v>
      </c>
      <c r="V259" t="s">
        <v>4098</v>
      </c>
      <c r="W259" t="s">
        <v>4081</v>
      </c>
      <c r="X259" t="s">
        <v>4064</v>
      </c>
      <c r="Y259" t="s">
        <v>4065</v>
      </c>
      <c r="Z259" t="s">
        <v>4066</v>
      </c>
      <c r="AA259">
        <v>2150094</v>
      </c>
    </row>
    <row r="260" spans="1:29" x14ac:dyDescent="0.2">
      <c r="A260" s="44" t="str">
        <f t="shared" si="16"/>
        <v>US Power Financial</v>
      </c>
      <c r="B260" s="44" t="str">
        <f t="shared" si="17"/>
        <v>US</v>
      </c>
      <c r="C260" s="44" t="str">
        <f t="shared" si="18"/>
        <v>Power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50</v>
      </c>
      <c r="G260" s="202">
        <v>1288290</v>
      </c>
      <c r="H260" s="198">
        <v>37035.25271990741</v>
      </c>
      <c r="I260" t="s">
        <v>2854</v>
      </c>
      <c r="M260" t="s">
        <v>3364</v>
      </c>
      <c r="N260" t="s">
        <v>4190</v>
      </c>
      <c r="O260" t="s">
        <v>2384</v>
      </c>
      <c r="P260" s="199">
        <v>50</v>
      </c>
      <c r="S260" t="s">
        <v>2759</v>
      </c>
      <c r="T260" t="s">
        <v>4061</v>
      </c>
      <c r="U260" s="201">
        <v>31</v>
      </c>
      <c r="V260" t="s">
        <v>2385</v>
      </c>
      <c r="W260" t="s">
        <v>4191</v>
      </c>
      <c r="X260" t="s">
        <v>4192</v>
      </c>
      <c r="Y260" t="s">
        <v>4193</v>
      </c>
      <c r="Z260" t="s">
        <v>3671</v>
      </c>
      <c r="AA260">
        <v>620904.1</v>
      </c>
      <c r="AB260" s="198">
        <v>37035.875</v>
      </c>
      <c r="AC260" s="198">
        <v>37035.875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1288291</v>
      </c>
      <c r="H261" s="198">
        <v>37035.253483796296</v>
      </c>
      <c r="I261" t="s">
        <v>4096</v>
      </c>
      <c r="M261" t="s">
        <v>2766</v>
      </c>
      <c r="N261" t="s">
        <v>4058</v>
      </c>
      <c r="O261" t="s">
        <v>4059</v>
      </c>
      <c r="Q261" s="199">
        <v>20</v>
      </c>
      <c r="S261" t="s">
        <v>4060</v>
      </c>
      <c r="T261" t="s">
        <v>4061</v>
      </c>
      <c r="U261" s="201">
        <v>1742</v>
      </c>
      <c r="V261" t="s">
        <v>4189</v>
      </c>
      <c r="W261" t="s">
        <v>4068</v>
      </c>
      <c r="X261" t="s">
        <v>4064</v>
      </c>
      <c r="Y261" t="s">
        <v>4065</v>
      </c>
      <c r="Z261" t="s">
        <v>4066</v>
      </c>
      <c r="AA261">
        <v>2150101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</v>
      </c>
      <c r="G262" s="202">
        <v>1288293</v>
      </c>
      <c r="H262" s="198">
        <v>37035.253611111111</v>
      </c>
      <c r="I262" t="s">
        <v>2969</v>
      </c>
      <c r="M262" t="s">
        <v>2766</v>
      </c>
      <c r="N262" t="s">
        <v>4058</v>
      </c>
      <c r="O262" t="s">
        <v>4059</v>
      </c>
      <c r="Q262" s="199">
        <v>2</v>
      </c>
      <c r="S262" t="s">
        <v>4060</v>
      </c>
      <c r="T262" t="s">
        <v>4061</v>
      </c>
      <c r="U262" s="201">
        <v>1742</v>
      </c>
      <c r="V262" t="s">
        <v>3912</v>
      </c>
      <c r="W262" t="s">
        <v>4068</v>
      </c>
      <c r="X262" t="s">
        <v>4064</v>
      </c>
      <c r="Y262" t="s">
        <v>4065</v>
      </c>
      <c r="Z262" t="s">
        <v>4066</v>
      </c>
      <c r="AA262">
        <v>2150107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18</v>
      </c>
      <c r="G263" s="202">
        <v>1288294</v>
      </c>
      <c r="H263" s="198">
        <v>37035.253645833334</v>
      </c>
      <c r="I263" t="s">
        <v>4085</v>
      </c>
      <c r="M263" t="s">
        <v>2766</v>
      </c>
      <c r="N263" t="s">
        <v>4058</v>
      </c>
      <c r="O263" t="s">
        <v>4059</v>
      </c>
      <c r="Q263" s="199">
        <v>18</v>
      </c>
      <c r="S263" t="s">
        <v>4060</v>
      </c>
      <c r="T263" t="s">
        <v>4061</v>
      </c>
      <c r="U263" s="201">
        <v>1742</v>
      </c>
      <c r="V263" t="s">
        <v>1937</v>
      </c>
      <c r="W263" t="s">
        <v>4068</v>
      </c>
      <c r="X263" t="s">
        <v>4064</v>
      </c>
      <c r="Y263" t="s">
        <v>4065</v>
      </c>
      <c r="Z263" t="s">
        <v>4066</v>
      </c>
      <c r="AA263">
        <v>2150109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1</v>
      </c>
      <c r="G264" s="202">
        <v>1288295</v>
      </c>
      <c r="H264" s="198">
        <v>37035.253761574073</v>
      </c>
      <c r="I264" t="s">
        <v>4077</v>
      </c>
      <c r="M264" t="s">
        <v>2766</v>
      </c>
      <c r="N264" t="s">
        <v>4135</v>
      </c>
      <c r="O264" t="s">
        <v>2386</v>
      </c>
      <c r="Q264" s="199">
        <v>1</v>
      </c>
      <c r="S264" t="s">
        <v>4060</v>
      </c>
      <c r="T264" t="s">
        <v>4061</v>
      </c>
      <c r="U264" s="201">
        <v>947</v>
      </c>
      <c r="V264" t="s">
        <v>4006</v>
      </c>
      <c r="W264" t="s">
        <v>4090</v>
      </c>
      <c r="X264" t="s">
        <v>4064</v>
      </c>
      <c r="Y264" t="s">
        <v>4065</v>
      </c>
      <c r="Z264" t="s">
        <v>4066</v>
      </c>
      <c r="AA264">
        <v>2150111</v>
      </c>
      <c r="AB264" s="198">
        <v>37090.875</v>
      </c>
      <c r="AC264" s="198">
        <v>37090.875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1288298</v>
      </c>
      <c r="H265" s="198">
        <v>37035.254988425928</v>
      </c>
      <c r="I265" t="s">
        <v>4077</v>
      </c>
      <c r="M265" t="s">
        <v>2766</v>
      </c>
      <c r="N265" t="s">
        <v>4087</v>
      </c>
      <c r="O265" t="s">
        <v>4088</v>
      </c>
      <c r="Q265" s="199">
        <v>10</v>
      </c>
      <c r="S265" t="s">
        <v>4089</v>
      </c>
      <c r="T265" t="s">
        <v>4061</v>
      </c>
      <c r="U265" s="201">
        <v>7175</v>
      </c>
      <c r="V265" t="s">
        <v>4006</v>
      </c>
      <c r="W265" t="s">
        <v>4090</v>
      </c>
      <c r="X265" t="s">
        <v>4064</v>
      </c>
      <c r="Y265" t="s">
        <v>4065</v>
      </c>
      <c r="Z265" t="s">
        <v>4066</v>
      </c>
      <c r="AA265">
        <v>2150118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1288301</v>
      </c>
      <c r="H266" s="198">
        <v>37035.255682870367</v>
      </c>
      <c r="I266" t="s">
        <v>3239</v>
      </c>
      <c r="M266" t="s">
        <v>2766</v>
      </c>
      <c r="N266" t="s">
        <v>4072</v>
      </c>
      <c r="O266" t="s">
        <v>4073</v>
      </c>
      <c r="Q266" s="199">
        <v>20</v>
      </c>
      <c r="S266" t="s">
        <v>4060</v>
      </c>
      <c r="T266" t="s">
        <v>4061</v>
      </c>
      <c r="U266" s="201">
        <v>1542</v>
      </c>
      <c r="V266" t="s">
        <v>4012</v>
      </c>
      <c r="W266" t="s">
        <v>4068</v>
      </c>
      <c r="X266" t="s">
        <v>4064</v>
      </c>
      <c r="Y266" t="s">
        <v>4065</v>
      </c>
      <c r="Z266" t="s">
        <v>4066</v>
      </c>
      <c r="AA266">
        <v>2150125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20</v>
      </c>
      <c r="G267" s="202">
        <v>1288302</v>
      </c>
      <c r="H267" s="198">
        <v>37035.25608796296</v>
      </c>
      <c r="I267" t="s">
        <v>4085</v>
      </c>
      <c r="M267" t="s">
        <v>2766</v>
      </c>
      <c r="N267" t="s">
        <v>4092</v>
      </c>
      <c r="O267" t="s">
        <v>4093</v>
      </c>
      <c r="Q267" s="199">
        <v>20</v>
      </c>
      <c r="S267" t="s">
        <v>4060</v>
      </c>
      <c r="T267" t="s">
        <v>4061</v>
      </c>
      <c r="U267" s="201">
        <v>482</v>
      </c>
      <c r="V267" t="s">
        <v>4098</v>
      </c>
      <c r="W267" t="s">
        <v>4081</v>
      </c>
      <c r="X267" t="s">
        <v>4064</v>
      </c>
      <c r="Y267" t="s">
        <v>4065</v>
      </c>
      <c r="Z267" t="s">
        <v>4066</v>
      </c>
      <c r="AA267">
        <v>2150127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10</v>
      </c>
      <c r="G268" s="202">
        <v>1288304</v>
      </c>
      <c r="H268" s="198">
        <v>37035.256238425929</v>
      </c>
      <c r="I268" t="s">
        <v>4077</v>
      </c>
      <c r="M268" t="s">
        <v>2766</v>
      </c>
      <c r="N268" t="s">
        <v>4058</v>
      </c>
      <c r="O268" t="s">
        <v>4002</v>
      </c>
      <c r="Q268" s="199">
        <v>10</v>
      </c>
      <c r="S268" t="s">
        <v>4060</v>
      </c>
      <c r="T268" t="s">
        <v>4061</v>
      </c>
      <c r="U268" s="201">
        <v>1746</v>
      </c>
      <c r="V268" t="s">
        <v>3867</v>
      </c>
      <c r="W268" t="s">
        <v>4121</v>
      </c>
      <c r="X268" t="s">
        <v>4064</v>
      </c>
      <c r="Y268" t="s">
        <v>4065</v>
      </c>
      <c r="Z268" t="s">
        <v>4066</v>
      </c>
      <c r="AA268">
        <v>2150129</v>
      </c>
      <c r="AB268" s="198">
        <v>37090.647222222222</v>
      </c>
      <c r="AC268" s="198">
        <v>37090.647222222222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10</v>
      </c>
      <c r="G269" s="202">
        <v>1288305</v>
      </c>
      <c r="H269" s="198">
        <v>37035.256249999999</v>
      </c>
      <c r="I269" t="s">
        <v>4077</v>
      </c>
      <c r="M269" t="s">
        <v>2766</v>
      </c>
      <c r="N269" t="s">
        <v>4058</v>
      </c>
      <c r="O269" t="s">
        <v>4171</v>
      </c>
      <c r="P269" s="199">
        <v>10</v>
      </c>
      <c r="S269" t="s">
        <v>4060</v>
      </c>
      <c r="T269" t="s">
        <v>4061</v>
      </c>
      <c r="U269" s="201">
        <v>1740.25</v>
      </c>
      <c r="V269" t="s">
        <v>3867</v>
      </c>
      <c r="W269" t="s">
        <v>4121</v>
      </c>
      <c r="X269" t="s">
        <v>4064</v>
      </c>
      <c r="Y269" t="s">
        <v>4065</v>
      </c>
      <c r="Z269" t="s">
        <v>4066</v>
      </c>
      <c r="AA269">
        <v>2150131</v>
      </c>
      <c r="AB269" s="198">
        <v>37118.647222222222</v>
      </c>
      <c r="AC269" s="198">
        <v>37118.647222222222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20</v>
      </c>
      <c r="G270" s="202">
        <v>1288306</v>
      </c>
      <c r="H270" s="198">
        <v>37035.256863425922</v>
      </c>
      <c r="I270" t="s">
        <v>3239</v>
      </c>
      <c r="M270" t="s">
        <v>2766</v>
      </c>
      <c r="N270" t="s">
        <v>4072</v>
      </c>
      <c r="O270" t="s">
        <v>4073</v>
      </c>
      <c r="Q270" s="199">
        <v>20</v>
      </c>
      <c r="S270" t="s">
        <v>4060</v>
      </c>
      <c r="T270" t="s">
        <v>4061</v>
      </c>
      <c r="U270" s="201">
        <v>1543</v>
      </c>
      <c r="V270" t="s">
        <v>4012</v>
      </c>
      <c r="W270" t="s">
        <v>4068</v>
      </c>
      <c r="X270" t="s">
        <v>4064</v>
      </c>
      <c r="Y270" t="s">
        <v>4065</v>
      </c>
      <c r="Z270" t="s">
        <v>4066</v>
      </c>
      <c r="AA270">
        <v>2150133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1288310</v>
      </c>
      <c r="H271" s="198">
        <v>37035.256979166668</v>
      </c>
      <c r="I271" t="s">
        <v>4128</v>
      </c>
      <c r="M271" t="s">
        <v>2766</v>
      </c>
      <c r="N271" t="s">
        <v>4058</v>
      </c>
      <c r="O271" t="s">
        <v>4059</v>
      </c>
      <c r="Q271" s="199">
        <v>20</v>
      </c>
      <c r="S271" t="s">
        <v>4060</v>
      </c>
      <c r="T271" t="s">
        <v>4061</v>
      </c>
      <c r="U271" s="201">
        <v>1742</v>
      </c>
      <c r="V271" t="s">
        <v>4130</v>
      </c>
      <c r="W271" t="s">
        <v>4068</v>
      </c>
      <c r="X271" t="s">
        <v>4064</v>
      </c>
      <c r="Y271" t="s">
        <v>4065</v>
      </c>
      <c r="Z271" t="s">
        <v>4066</v>
      </c>
      <c r="AA271">
        <v>2150135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18</v>
      </c>
      <c r="G272" s="202">
        <v>1288311</v>
      </c>
      <c r="H272" s="198">
        <v>37035.257187499999</v>
      </c>
      <c r="I272" t="s">
        <v>1933</v>
      </c>
      <c r="M272" t="s">
        <v>2766</v>
      </c>
      <c r="N272" t="s">
        <v>4072</v>
      </c>
      <c r="O272" t="s">
        <v>4073</v>
      </c>
      <c r="P272" s="199">
        <v>18</v>
      </c>
      <c r="S272" t="s">
        <v>4060</v>
      </c>
      <c r="T272" t="s">
        <v>4061</v>
      </c>
      <c r="U272" s="201">
        <v>1542</v>
      </c>
      <c r="V272" t="s">
        <v>2387</v>
      </c>
      <c r="W272" t="s">
        <v>4068</v>
      </c>
      <c r="X272" t="s">
        <v>4064</v>
      </c>
      <c r="Y272" t="s">
        <v>4065</v>
      </c>
      <c r="Z272" t="s">
        <v>4066</v>
      </c>
      <c r="AA272">
        <v>2150137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2</v>
      </c>
      <c r="G273" s="202">
        <v>1288312</v>
      </c>
      <c r="H273" s="198">
        <v>37035.257719907408</v>
      </c>
      <c r="I273" t="s">
        <v>4095</v>
      </c>
      <c r="M273" t="s">
        <v>2766</v>
      </c>
      <c r="N273" t="s">
        <v>4072</v>
      </c>
      <c r="O273" t="s">
        <v>4073</v>
      </c>
      <c r="Q273" s="199">
        <v>2</v>
      </c>
      <c r="S273" t="s">
        <v>4060</v>
      </c>
      <c r="T273" t="s">
        <v>4061</v>
      </c>
      <c r="U273" s="201">
        <v>1543</v>
      </c>
      <c r="V273" t="s">
        <v>3868</v>
      </c>
      <c r="W273" t="s">
        <v>4068</v>
      </c>
      <c r="X273" t="s">
        <v>4064</v>
      </c>
      <c r="Y273" t="s">
        <v>4065</v>
      </c>
      <c r="Z273" t="s">
        <v>4066</v>
      </c>
      <c r="AA273">
        <v>2150139</v>
      </c>
    </row>
    <row r="274" spans="1:29" x14ac:dyDescent="0.2">
      <c r="A274" s="44" t="str">
        <f t="shared" si="21"/>
        <v>US Power Financial</v>
      </c>
      <c r="B274" s="44" t="str">
        <f t="shared" si="22"/>
        <v>US</v>
      </c>
      <c r="C274" s="44" t="str">
        <f t="shared" si="23"/>
        <v>Power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50</v>
      </c>
      <c r="G274" s="202">
        <v>1288313</v>
      </c>
      <c r="H274" s="198">
        <v>37035.259965277779</v>
      </c>
      <c r="I274" t="s">
        <v>3244</v>
      </c>
      <c r="M274" t="s">
        <v>3364</v>
      </c>
      <c r="N274" t="s">
        <v>4190</v>
      </c>
      <c r="O274" t="s">
        <v>4402</v>
      </c>
      <c r="P274" s="199">
        <v>50</v>
      </c>
      <c r="S274" t="s">
        <v>2759</v>
      </c>
      <c r="T274" t="s">
        <v>4061</v>
      </c>
      <c r="U274" s="201">
        <v>49.5</v>
      </c>
      <c r="V274" t="s">
        <v>2388</v>
      </c>
      <c r="W274" t="s">
        <v>2835</v>
      </c>
      <c r="X274" t="s">
        <v>2810</v>
      </c>
      <c r="Y274" t="s">
        <v>4193</v>
      </c>
      <c r="Z274" t="s">
        <v>3671</v>
      </c>
      <c r="AA274">
        <v>620907.1</v>
      </c>
      <c r="AB274" s="198">
        <v>37036.875</v>
      </c>
      <c r="AC274" s="198">
        <v>37036.875</v>
      </c>
    </row>
    <row r="275" spans="1:29" x14ac:dyDescent="0.2">
      <c r="A275" s="44" t="str">
        <f t="shared" si="21"/>
        <v>US Natural Gas Financial</v>
      </c>
      <c r="B275" s="44" t="str">
        <f t="shared" si="22"/>
        <v>US</v>
      </c>
      <c r="C275" s="44" t="str">
        <f t="shared" si="23"/>
        <v>Natural Gas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30</v>
      </c>
      <c r="F275" s="213">
        <f t="shared" si="25"/>
        <v>300000</v>
      </c>
      <c r="G275" s="202">
        <v>1288314</v>
      </c>
      <c r="H275" s="198">
        <v>37035.260497685187</v>
      </c>
      <c r="I275" t="s">
        <v>3769</v>
      </c>
      <c r="M275" t="s">
        <v>2760</v>
      </c>
      <c r="N275" t="s">
        <v>2864</v>
      </c>
      <c r="O275" t="s">
        <v>2865</v>
      </c>
      <c r="Q275" s="199">
        <v>10000</v>
      </c>
      <c r="S275" t="s">
        <v>2761</v>
      </c>
      <c r="T275" t="s">
        <v>4061</v>
      </c>
      <c r="U275" s="201">
        <v>4.1550000000000002</v>
      </c>
      <c r="V275" t="s">
        <v>2670</v>
      </c>
      <c r="W275" t="s">
        <v>3529</v>
      </c>
      <c r="X275" t="s">
        <v>2866</v>
      </c>
      <c r="Y275" t="s">
        <v>4082</v>
      </c>
      <c r="Z275" t="s">
        <v>3671</v>
      </c>
      <c r="AA275" t="s">
        <v>2389</v>
      </c>
      <c r="AB275" s="198">
        <v>37043.875</v>
      </c>
      <c r="AC275" s="198">
        <v>37072.875</v>
      </c>
    </row>
    <row r="276" spans="1:29" x14ac:dyDescent="0.2">
      <c r="A276" s="44" t="str">
        <f t="shared" si="21"/>
        <v>US Power Financial</v>
      </c>
      <c r="B276" s="44" t="str">
        <f t="shared" si="22"/>
        <v>US</v>
      </c>
      <c r="C276" s="44" t="str">
        <f t="shared" si="23"/>
        <v>Power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50</v>
      </c>
      <c r="G276" s="202">
        <v>1288315</v>
      </c>
      <c r="H276" s="198">
        <v>37035.260752314818</v>
      </c>
      <c r="I276" t="s">
        <v>2834</v>
      </c>
      <c r="M276" t="s">
        <v>3364</v>
      </c>
      <c r="N276" t="s">
        <v>4190</v>
      </c>
      <c r="O276" t="s">
        <v>4402</v>
      </c>
      <c r="P276" s="199">
        <v>50</v>
      </c>
      <c r="S276" t="s">
        <v>2759</v>
      </c>
      <c r="T276" t="s">
        <v>4061</v>
      </c>
      <c r="U276" s="201">
        <v>49.25</v>
      </c>
      <c r="V276" t="s">
        <v>3931</v>
      </c>
      <c r="W276" t="s">
        <v>2835</v>
      </c>
      <c r="X276" t="s">
        <v>2810</v>
      </c>
      <c r="Y276" t="s">
        <v>4193</v>
      </c>
      <c r="Z276" t="s">
        <v>3671</v>
      </c>
      <c r="AA276">
        <v>620908.1</v>
      </c>
      <c r="AB276" s="198">
        <v>37036.875</v>
      </c>
      <c r="AC276" s="198">
        <v>37036.875</v>
      </c>
    </row>
    <row r="277" spans="1:29" x14ac:dyDescent="0.2">
      <c r="A277" s="44" t="str">
        <f t="shared" si="21"/>
        <v>US Power Financial</v>
      </c>
      <c r="B277" s="44" t="str">
        <f t="shared" si="22"/>
        <v>US</v>
      </c>
      <c r="C277" s="44" t="str">
        <f t="shared" si="23"/>
        <v>Power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3</v>
      </c>
      <c r="F277" s="213">
        <f t="shared" si="25"/>
        <v>150</v>
      </c>
      <c r="G277" s="202">
        <v>1288316</v>
      </c>
      <c r="H277" s="198">
        <v>37035.261041666665</v>
      </c>
      <c r="I277" t="s">
        <v>3244</v>
      </c>
      <c r="M277" t="s">
        <v>3364</v>
      </c>
      <c r="N277" t="s">
        <v>4190</v>
      </c>
      <c r="O277" t="s">
        <v>1858</v>
      </c>
      <c r="P277" s="199">
        <v>50</v>
      </c>
      <c r="S277" t="s">
        <v>2759</v>
      </c>
      <c r="T277" t="s">
        <v>4061</v>
      </c>
      <c r="U277" s="201">
        <v>50</v>
      </c>
      <c r="V277" t="s">
        <v>2388</v>
      </c>
      <c r="W277" t="s">
        <v>2835</v>
      </c>
      <c r="X277" t="s">
        <v>2810</v>
      </c>
      <c r="Y277" t="s">
        <v>4193</v>
      </c>
      <c r="Z277" t="s">
        <v>3671</v>
      </c>
      <c r="AA277">
        <v>620909.1</v>
      </c>
      <c r="AB277" s="198">
        <v>37040.875</v>
      </c>
      <c r="AC277" s="198">
        <v>37042.875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20</v>
      </c>
      <c r="G278" s="202">
        <v>1288317</v>
      </c>
      <c r="H278" s="198">
        <v>37035.261053240742</v>
      </c>
      <c r="I278" t="s">
        <v>4131</v>
      </c>
      <c r="M278" t="s">
        <v>2766</v>
      </c>
      <c r="N278" t="s">
        <v>4072</v>
      </c>
      <c r="O278" t="s">
        <v>4073</v>
      </c>
      <c r="P278" s="199">
        <v>20</v>
      </c>
      <c r="S278" t="s">
        <v>4060</v>
      </c>
      <c r="T278" t="s">
        <v>4061</v>
      </c>
      <c r="U278" s="201">
        <v>1541</v>
      </c>
      <c r="V278" t="s">
        <v>3414</v>
      </c>
      <c r="W278" t="s">
        <v>4068</v>
      </c>
      <c r="X278" t="s">
        <v>4064</v>
      </c>
      <c r="Y278" t="s">
        <v>4065</v>
      </c>
      <c r="Z278" t="s">
        <v>4066</v>
      </c>
      <c r="AA278">
        <v>2150141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20</v>
      </c>
      <c r="G279" s="202">
        <v>1288318</v>
      </c>
      <c r="H279" s="198">
        <v>37035.261956018519</v>
      </c>
      <c r="I279" t="s">
        <v>4137</v>
      </c>
      <c r="M279" t="s">
        <v>2766</v>
      </c>
      <c r="N279" t="s">
        <v>4072</v>
      </c>
      <c r="O279" t="s">
        <v>4073</v>
      </c>
      <c r="P279" s="199">
        <v>20</v>
      </c>
      <c r="S279" t="s">
        <v>4060</v>
      </c>
      <c r="T279" t="s">
        <v>4061</v>
      </c>
      <c r="U279" s="201">
        <v>1540</v>
      </c>
      <c r="V279" t="s">
        <v>2881</v>
      </c>
      <c r="W279" t="s">
        <v>4068</v>
      </c>
      <c r="X279" t="s">
        <v>4064</v>
      </c>
      <c r="Y279" t="s">
        <v>4065</v>
      </c>
      <c r="Z279" t="s">
        <v>4066</v>
      </c>
      <c r="AA279">
        <v>2150146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20</v>
      </c>
      <c r="G280" s="202">
        <v>1288320</v>
      </c>
      <c r="H280" s="198">
        <v>37035.262141203704</v>
      </c>
      <c r="I280" t="s">
        <v>2390</v>
      </c>
      <c r="M280" t="s">
        <v>2766</v>
      </c>
      <c r="N280" t="s">
        <v>4058</v>
      </c>
      <c r="O280" t="s">
        <v>4171</v>
      </c>
      <c r="P280" s="199">
        <v>20</v>
      </c>
      <c r="S280" t="s">
        <v>4060</v>
      </c>
      <c r="T280" t="s">
        <v>4061</v>
      </c>
      <c r="U280" s="201">
        <v>1740.25</v>
      </c>
      <c r="V280" t="s">
        <v>2391</v>
      </c>
      <c r="W280" t="s">
        <v>4068</v>
      </c>
      <c r="X280" t="s">
        <v>4064</v>
      </c>
      <c r="Y280" t="s">
        <v>4065</v>
      </c>
      <c r="Z280" t="s">
        <v>4066</v>
      </c>
      <c r="AA280">
        <v>2150148</v>
      </c>
      <c r="AB280" s="198">
        <v>37118.647222222222</v>
      </c>
      <c r="AC280" s="198">
        <v>37118.647222222222</v>
      </c>
    </row>
    <row r="281" spans="1:29" x14ac:dyDescent="0.2">
      <c r="A281" s="44" t="str">
        <f t="shared" si="21"/>
        <v>US Power Financial</v>
      </c>
      <c r="B281" s="44" t="str">
        <f t="shared" si="22"/>
        <v>US</v>
      </c>
      <c r="C281" s="44" t="str">
        <f t="shared" si="23"/>
        <v>Power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5</v>
      </c>
      <c r="F281" s="213">
        <f t="shared" si="25"/>
        <v>250</v>
      </c>
      <c r="G281" s="202">
        <v>1288321</v>
      </c>
      <c r="H281" s="198">
        <v>37035.262361111112</v>
      </c>
      <c r="I281" t="s">
        <v>3244</v>
      </c>
      <c r="M281" t="s">
        <v>3364</v>
      </c>
      <c r="N281" t="s">
        <v>4190</v>
      </c>
      <c r="O281" t="s">
        <v>2392</v>
      </c>
      <c r="P281" s="199">
        <v>50</v>
      </c>
      <c r="S281" t="s">
        <v>2759</v>
      </c>
      <c r="T281" t="s">
        <v>4061</v>
      </c>
      <c r="U281" s="201">
        <v>65</v>
      </c>
      <c r="V281" t="s">
        <v>2388</v>
      </c>
      <c r="W281" t="s">
        <v>2835</v>
      </c>
      <c r="X281" t="s">
        <v>2810</v>
      </c>
      <c r="Y281" t="s">
        <v>4193</v>
      </c>
      <c r="Z281" t="s">
        <v>3671</v>
      </c>
      <c r="AA281">
        <v>620910.1</v>
      </c>
      <c r="AB281" s="198">
        <v>37046.875</v>
      </c>
      <c r="AC281" s="198">
        <v>37050.875</v>
      </c>
    </row>
    <row r="282" spans="1:29" x14ac:dyDescent="0.2">
      <c r="A282" s="44" t="str">
        <f t="shared" si="21"/>
        <v>US Natural Gas Financial</v>
      </c>
      <c r="B282" s="44" t="str">
        <f t="shared" si="22"/>
        <v>US</v>
      </c>
      <c r="C282" s="44" t="str">
        <f t="shared" si="23"/>
        <v>Natural Gas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30</v>
      </c>
      <c r="F282" s="213">
        <f t="shared" si="25"/>
        <v>300000</v>
      </c>
      <c r="G282" s="202">
        <v>1288323</v>
      </c>
      <c r="H282" s="198">
        <v>37035.262523148151</v>
      </c>
      <c r="I282" t="s">
        <v>2801</v>
      </c>
      <c r="M282" t="s">
        <v>2760</v>
      </c>
      <c r="N282" t="s">
        <v>2864</v>
      </c>
      <c r="O282" t="s">
        <v>2865</v>
      </c>
      <c r="P282" s="199">
        <v>10000</v>
      </c>
      <c r="S282" t="s">
        <v>2761</v>
      </c>
      <c r="T282" t="s">
        <v>4061</v>
      </c>
      <c r="U282" s="201">
        <v>4.1550000000000002</v>
      </c>
      <c r="V282" t="s">
        <v>2393</v>
      </c>
      <c r="W282" t="s">
        <v>3529</v>
      </c>
      <c r="X282" t="s">
        <v>2866</v>
      </c>
      <c r="Y282" t="s">
        <v>4082</v>
      </c>
      <c r="Z282" t="s">
        <v>3671</v>
      </c>
      <c r="AA282" t="s">
        <v>2394</v>
      </c>
      <c r="AB282" s="198">
        <v>37043.875</v>
      </c>
      <c r="AC282" s="198">
        <v>37072.875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10</v>
      </c>
      <c r="G283" s="202">
        <v>1288322</v>
      </c>
      <c r="H283" s="198">
        <v>37035.262523148151</v>
      </c>
      <c r="I283" t="s">
        <v>4131</v>
      </c>
      <c r="M283" t="s">
        <v>2766</v>
      </c>
      <c r="N283" t="s">
        <v>4087</v>
      </c>
      <c r="O283" t="s">
        <v>4088</v>
      </c>
      <c r="P283" s="199">
        <v>10</v>
      </c>
      <c r="S283" t="s">
        <v>4089</v>
      </c>
      <c r="T283" t="s">
        <v>4061</v>
      </c>
      <c r="U283" s="201">
        <v>7170</v>
      </c>
      <c r="V283" t="s">
        <v>1940</v>
      </c>
      <c r="W283" t="s">
        <v>4090</v>
      </c>
      <c r="X283" t="s">
        <v>4064</v>
      </c>
      <c r="Y283" t="s">
        <v>4065</v>
      </c>
      <c r="Z283" t="s">
        <v>4066</v>
      </c>
      <c r="AA283">
        <v>2150150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8</v>
      </c>
      <c r="G284" s="202">
        <v>1288324</v>
      </c>
      <c r="H284" s="198">
        <v>37035.26258101852</v>
      </c>
      <c r="I284" t="s">
        <v>4137</v>
      </c>
      <c r="M284" t="s">
        <v>2766</v>
      </c>
      <c r="N284" t="s">
        <v>4112</v>
      </c>
      <c r="O284" t="s">
        <v>4113</v>
      </c>
      <c r="P284" s="199">
        <v>8</v>
      </c>
      <c r="S284" t="s">
        <v>4114</v>
      </c>
      <c r="T284" t="s">
        <v>4061</v>
      </c>
      <c r="U284" s="201">
        <v>4940</v>
      </c>
      <c r="V284" t="s">
        <v>2881</v>
      </c>
      <c r="W284" t="s">
        <v>4081</v>
      </c>
      <c r="X284" t="s">
        <v>4064</v>
      </c>
      <c r="Y284" t="s">
        <v>4065</v>
      </c>
      <c r="Z284" t="s">
        <v>4066</v>
      </c>
      <c r="AA284">
        <v>2150152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1288325</v>
      </c>
      <c r="H285" s="198">
        <v>37035.262604166666</v>
      </c>
      <c r="I285" t="s">
        <v>4031</v>
      </c>
      <c r="M285" t="s">
        <v>2766</v>
      </c>
      <c r="N285" t="s">
        <v>4092</v>
      </c>
      <c r="O285" t="s">
        <v>4093</v>
      </c>
      <c r="P285" s="199">
        <v>20</v>
      </c>
      <c r="S285" t="s">
        <v>4060</v>
      </c>
      <c r="T285" t="s">
        <v>4061</v>
      </c>
      <c r="U285" s="201">
        <v>481.5</v>
      </c>
      <c r="V285" t="s">
        <v>4075</v>
      </c>
      <c r="W285" t="s">
        <v>4081</v>
      </c>
      <c r="X285" t="s">
        <v>4064</v>
      </c>
      <c r="Y285" t="s">
        <v>4065</v>
      </c>
      <c r="Z285" t="s">
        <v>4066</v>
      </c>
      <c r="AA285">
        <v>2150154</v>
      </c>
    </row>
    <row r="286" spans="1:29" x14ac:dyDescent="0.2">
      <c r="A286" s="44" t="str">
        <f t="shared" si="21"/>
        <v>US Natural Gas Financial</v>
      </c>
      <c r="B286" s="44" t="str">
        <f t="shared" si="22"/>
        <v>US</v>
      </c>
      <c r="C286" s="44" t="str">
        <f t="shared" si="23"/>
        <v>Natural Gas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300000</v>
      </c>
      <c r="G286" s="202">
        <v>1288326</v>
      </c>
      <c r="H286" s="198">
        <v>37035.262627314813</v>
      </c>
      <c r="I286" t="s">
        <v>3769</v>
      </c>
      <c r="M286" t="s">
        <v>2760</v>
      </c>
      <c r="N286" t="s">
        <v>2864</v>
      </c>
      <c r="O286" t="s">
        <v>2865</v>
      </c>
      <c r="Q286" s="199">
        <v>10000</v>
      </c>
      <c r="S286" t="s">
        <v>2761</v>
      </c>
      <c r="T286" t="s">
        <v>4061</v>
      </c>
      <c r="U286" s="201">
        <v>4.16</v>
      </c>
      <c r="V286" t="s">
        <v>2670</v>
      </c>
      <c r="W286" t="s">
        <v>3529</v>
      </c>
      <c r="X286" t="s">
        <v>2866</v>
      </c>
      <c r="Y286" t="s">
        <v>4082</v>
      </c>
      <c r="Z286" t="s">
        <v>3671</v>
      </c>
      <c r="AA286" t="s">
        <v>2395</v>
      </c>
      <c r="AB286" s="198">
        <v>37043.875</v>
      </c>
      <c r="AC286" s="198">
        <v>37072.875</v>
      </c>
    </row>
    <row r="287" spans="1:29" x14ac:dyDescent="0.2">
      <c r="A287" s="44" t="str">
        <f t="shared" si="21"/>
        <v>US Power Financial</v>
      </c>
      <c r="B287" s="44" t="str">
        <f t="shared" si="22"/>
        <v>US</v>
      </c>
      <c r="C287" s="44" t="str">
        <f t="shared" si="23"/>
        <v>Power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50</v>
      </c>
      <c r="G287" s="202">
        <v>1288327</v>
      </c>
      <c r="H287" s="198">
        <v>37035.262835648151</v>
      </c>
      <c r="I287" t="s">
        <v>4513</v>
      </c>
      <c r="M287" t="s">
        <v>3364</v>
      </c>
      <c r="N287" t="s">
        <v>4190</v>
      </c>
      <c r="O287" t="s">
        <v>2384</v>
      </c>
      <c r="Q287" s="199">
        <v>50</v>
      </c>
      <c r="S287" t="s">
        <v>2759</v>
      </c>
      <c r="T287" t="s">
        <v>4061</v>
      </c>
      <c r="U287" s="201">
        <v>31.5</v>
      </c>
      <c r="V287" t="s">
        <v>3001</v>
      </c>
      <c r="W287" t="s">
        <v>4191</v>
      </c>
      <c r="X287" t="s">
        <v>4192</v>
      </c>
      <c r="Y287" t="s">
        <v>4193</v>
      </c>
      <c r="Z287" t="s">
        <v>3671</v>
      </c>
      <c r="AA287">
        <v>620911.1</v>
      </c>
      <c r="AB287" s="198">
        <v>37035.875</v>
      </c>
      <c r="AC287" s="198">
        <v>37035.875</v>
      </c>
    </row>
    <row r="288" spans="1:29" x14ac:dyDescent="0.2">
      <c r="A288" s="44" t="str">
        <f t="shared" si="21"/>
        <v>US Power Physical</v>
      </c>
      <c r="B288" s="44" t="str">
        <f t="shared" si="22"/>
        <v>US</v>
      </c>
      <c r="C288" s="44" t="str">
        <f t="shared" si="23"/>
        <v>Power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50</v>
      </c>
      <c r="G288" s="202">
        <v>1288328</v>
      </c>
      <c r="H288" s="198">
        <v>37035.263182870367</v>
      </c>
      <c r="I288" t="s">
        <v>2832</v>
      </c>
      <c r="M288" t="s">
        <v>3364</v>
      </c>
      <c r="N288" t="s">
        <v>2802</v>
      </c>
      <c r="O288" t="s">
        <v>2396</v>
      </c>
      <c r="Q288" s="199">
        <v>50</v>
      </c>
      <c r="S288" t="s">
        <v>2759</v>
      </c>
      <c r="T288" t="s">
        <v>4061</v>
      </c>
      <c r="U288" s="201">
        <v>27.5</v>
      </c>
      <c r="V288" t="s">
        <v>2397</v>
      </c>
      <c r="W288" t="s">
        <v>2811</v>
      </c>
      <c r="X288" t="s">
        <v>2847</v>
      </c>
      <c r="Y288" t="s">
        <v>4193</v>
      </c>
      <c r="Z288" t="s">
        <v>3666</v>
      </c>
      <c r="AA288">
        <v>620912.1</v>
      </c>
      <c r="AB288" s="198">
        <v>37036.875</v>
      </c>
      <c r="AC288" s="198">
        <v>37036.875</v>
      </c>
    </row>
    <row r="289" spans="1:29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10</v>
      </c>
      <c r="G289" s="202">
        <v>1288329</v>
      </c>
      <c r="H289" s="198">
        <v>37035.263460648152</v>
      </c>
      <c r="I289" t="s">
        <v>4077</v>
      </c>
      <c r="M289" t="s">
        <v>2766</v>
      </c>
      <c r="N289" t="s">
        <v>4087</v>
      </c>
      <c r="O289" t="s">
        <v>4088</v>
      </c>
      <c r="Q289" s="199">
        <v>10</v>
      </c>
      <c r="S289" t="s">
        <v>4089</v>
      </c>
      <c r="T289" t="s">
        <v>4061</v>
      </c>
      <c r="U289" s="201">
        <v>7210</v>
      </c>
      <c r="V289" t="s">
        <v>3867</v>
      </c>
      <c r="W289" t="s">
        <v>4090</v>
      </c>
      <c r="X289" t="s">
        <v>4064</v>
      </c>
      <c r="Y289" t="s">
        <v>4065</v>
      </c>
      <c r="Z289" t="s">
        <v>4066</v>
      </c>
      <c r="AA289">
        <v>2150156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1288330</v>
      </c>
      <c r="H290" s="198">
        <v>37035.263726851852</v>
      </c>
      <c r="I290" t="s">
        <v>4137</v>
      </c>
      <c r="M290" t="s">
        <v>2766</v>
      </c>
      <c r="N290" t="s">
        <v>4087</v>
      </c>
      <c r="O290" t="s">
        <v>4088</v>
      </c>
      <c r="P290" s="199">
        <v>10</v>
      </c>
      <c r="S290" t="s">
        <v>4089</v>
      </c>
      <c r="T290" t="s">
        <v>4061</v>
      </c>
      <c r="U290" s="201">
        <v>7205</v>
      </c>
      <c r="V290" t="s">
        <v>4515</v>
      </c>
      <c r="W290" t="s">
        <v>4090</v>
      </c>
      <c r="X290" t="s">
        <v>4064</v>
      </c>
      <c r="Y290" t="s">
        <v>4065</v>
      </c>
      <c r="Z290" t="s">
        <v>4066</v>
      </c>
      <c r="AA290">
        <v>2150158</v>
      </c>
    </row>
    <row r="291" spans="1:29" x14ac:dyDescent="0.2">
      <c r="A291" s="44" t="str">
        <f t="shared" si="21"/>
        <v>US Power Physical</v>
      </c>
      <c r="B291" s="44" t="str">
        <f t="shared" si="22"/>
        <v>US</v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62</v>
      </c>
      <c r="F291" s="213">
        <f t="shared" si="25"/>
        <v>3100</v>
      </c>
      <c r="G291" s="202">
        <v>1288331</v>
      </c>
      <c r="H291" s="198">
        <v>37035.264513888891</v>
      </c>
      <c r="I291" t="s">
        <v>2825</v>
      </c>
      <c r="M291" t="s">
        <v>3364</v>
      </c>
      <c r="N291" t="s">
        <v>2802</v>
      </c>
      <c r="O291" t="s">
        <v>2899</v>
      </c>
      <c r="Q291" s="199">
        <v>50</v>
      </c>
      <c r="S291" t="s">
        <v>2759</v>
      </c>
      <c r="T291" t="s">
        <v>4061</v>
      </c>
      <c r="U291" s="201">
        <v>94.5</v>
      </c>
      <c r="V291" t="s">
        <v>3904</v>
      </c>
      <c r="W291" t="s">
        <v>2823</v>
      </c>
      <c r="X291" t="s">
        <v>2824</v>
      </c>
      <c r="Y291" t="s">
        <v>4193</v>
      </c>
      <c r="Z291" t="s">
        <v>3666</v>
      </c>
      <c r="AA291">
        <v>620913.1</v>
      </c>
      <c r="AB291" s="198">
        <v>37073.71597222222</v>
      </c>
      <c r="AC291" s="198">
        <v>37134.71597222222</v>
      </c>
    </row>
    <row r="292" spans="1:29" x14ac:dyDescent="0.2">
      <c r="A292" s="44" t="str">
        <f t="shared" si="21"/>
        <v>US Power Physical</v>
      </c>
      <c r="B292" s="44" t="str">
        <f t="shared" si="22"/>
        <v>US</v>
      </c>
      <c r="C292" s="44" t="str">
        <f t="shared" si="23"/>
        <v>Power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3</v>
      </c>
      <c r="F292" s="213">
        <f t="shared" si="25"/>
        <v>150</v>
      </c>
      <c r="G292" s="202">
        <v>1288332</v>
      </c>
      <c r="H292" s="198">
        <v>37035.265787037039</v>
      </c>
      <c r="I292" t="s">
        <v>2825</v>
      </c>
      <c r="M292" t="s">
        <v>3364</v>
      </c>
      <c r="N292" t="s">
        <v>2802</v>
      </c>
      <c r="O292" t="s">
        <v>2798</v>
      </c>
      <c r="Q292" s="199">
        <v>50</v>
      </c>
      <c r="S292" t="s">
        <v>2759</v>
      </c>
      <c r="T292" t="s">
        <v>4061</v>
      </c>
      <c r="U292" s="201">
        <v>48</v>
      </c>
      <c r="V292" t="s">
        <v>3915</v>
      </c>
      <c r="W292" t="s">
        <v>2809</v>
      </c>
      <c r="X292" t="s">
        <v>2810</v>
      </c>
      <c r="Y292" t="s">
        <v>4193</v>
      </c>
      <c r="Z292" t="s">
        <v>3666</v>
      </c>
      <c r="AA292">
        <v>620914.1</v>
      </c>
      <c r="AB292" s="198">
        <v>37040.875</v>
      </c>
      <c r="AC292" s="198">
        <v>37042.875</v>
      </c>
    </row>
    <row r="293" spans="1:29" x14ac:dyDescent="0.2">
      <c r="A293" s="44" t="str">
        <f t="shared" si="21"/>
        <v>US Power Physical</v>
      </c>
      <c r="B293" s="44" t="str">
        <f t="shared" si="22"/>
        <v>US</v>
      </c>
      <c r="C293" s="44" t="str">
        <f t="shared" si="23"/>
        <v>Power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50</v>
      </c>
      <c r="G293" s="202">
        <v>1288333</v>
      </c>
      <c r="H293" s="198">
        <v>37035.265810185185</v>
      </c>
      <c r="I293" t="s">
        <v>2825</v>
      </c>
      <c r="M293" t="s">
        <v>3364</v>
      </c>
      <c r="N293" t="s">
        <v>2802</v>
      </c>
      <c r="O293" t="s">
        <v>2398</v>
      </c>
      <c r="Q293" s="199">
        <v>50</v>
      </c>
      <c r="S293" t="s">
        <v>2759</v>
      </c>
      <c r="T293" t="s">
        <v>4061</v>
      </c>
      <c r="U293" s="201">
        <v>48</v>
      </c>
      <c r="V293" t="s">
        <v>3915</v>
      </c>
      <c r="W293" t="s">
        <v>2809</v>
      </c>
      <c r="X293" t="s">
        <v>2810</v>
      </c>
      <c r="Y293" t="s">
        <v>4193</v>
      </c>
      <c r="Z293" t="s">
        <v>3666</v>
      </c>
      <c r="AA293">
        <v>620915.1</v>
      </c>
      <c r="AB293" s="198">
        <v>37043.875</v>
      </c>
      <c r="AC293" s="198">
        <v>37043.875</v>
      </c>
    </row>
    <row r="294" spans="1:29" x14ac:dyDescent="0.2">
      <c r="A294" s="44" t="str">
        <f t="shared" si="21"/>
        <v>US Power Physical</v>
      </c>
      <c r="B294" s="44" t="str">
        <f t="shared" si="22"/>
        <v>US</v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5</v>
      </c>
      <c r="F294" s="213">
        <f t="shared" si="25"/>
        <v>250</v>
      </c>
      <c r="G294" s="202">
        <v>1288334</v>
      </c>
      <c r="H294" s="198">
        <v>37035.265844907408</v>
      </c>
      <c r="I294" t="s">
        <v>2825</v>
      </c>
      <c r="M294" t="s">
        <v>3364</v>
      </c>
      <c r="N294" t="s">
        <v>2802</v>
      </c>
      <c r="O294" t="s">
        <v>2399</v>
      </c>
      <c r="Q294" s="199">
        <v>50</v>
      </c>
      <c r="S294" t="s">
        <v>2759</v>
      </c>
      <c r="T294" t="s">
        <v>4061</v>
      </c>
      <c r="U294" s="201">
        <v>65.5</v>
      </c>
      <c r="V294" t="s">
        <v>3915</v>
      </c>
      <c r="W294" t="s">
        <v>2809</v>
      </c>
      <c r="X294" t="s">
        <v>2810</v>
      </c>
      <c r="Y294" t="s">
        <v>4193</v>
      </c>
      <c r="Z294" t="s">
        <v>3666</v>
      </c>
      <c r="AA294">
        <v>620916.1</v>
      </c>
      <c r="AB294" s="198">
        <v>37046.875</v>
      </c>
      <c r="AC294" s="198">
        <v>37050.875</v>
      </c>
    </row>
    <row r="295" spans="1:29" x14ac:dyDescent="0.2">
      <c r="A295" s="44" t="str">
        <f t="shared" si="21"/>
        <v>US Power Physical</v>
      </c>
      <c r="B295" s="44" t="str">
        <f t="shared" si="22"/>
        <v>US</v>
      </c>
      <c r="C295" s="44" t="str">
        <f t="shared" si="23"/>
        <v>Power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3</v>
      </c>
      <c r="F295" s="213">
        <f t="shared" si="25"/>
        <v>150</v>
      </c>
      <c r="G295" s="202">
        <v>1288335</v>
      </c>
      <c r="H295" s="198">
        <v>37035.2659375</v>
      </c>
      <c r="I295" t="s">
        <v>2825</v>
      </c>
      <c r="M295" t="s">
        <v>3364</v>
      </c>
      <c r="N295" t="s">
        <v>2802</v>
      </c>
      <c r="O295" t="s">
        <v>2798</v>
      </c>
      <c r="Q295" s="199">
        <v>50</v>
      </c>
      <c r="S295" t="s">
        <v>2759</v>
      </c>
      <c r="T295" t="s">
        <v>4061</v>
      </c>
      <c r="U295" s="201">
        <v>48.25</v>
      </c>
      <c r="V295" t="s">
        <v>3915</v>
      </c>
      <c r="W295" t="s">
        <v>2809</v>
      </c>
      <c r="X295" t="s">
        <v>2810</v>
      </c>
      <c r="Y295" t="s">
        <v>4193</v>
      </c>
      <c r="Z295" t="s">
        <v>3666</v>
      </c>
      <c r="AA295">
        <v>620917.1</v>
      </c>
      <c r="AB295" s="198">
        <v>37040.875</v>
      </c>
      <c r="AC295" s="198">
        <v>37042.875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50000</v>
      </c>
      <c r="G296" s="202">
        <v>1288336</v>
      </c>
      <c r="H296" s="198">
        <v>37035.266087962962</v>
      </c>
      <c r="I296" t="s">
        <v>4129</v>
      </c>
      <c r="M296" t="s">
        <v>2760</v>
      </c>
      <c r="N296" t="s">
        <v>1740</v>
      </c>
      <c r="O296" t="s">
        <v>2369</v>
      </c>
      <c r="P296" s="199">
        <v>50000</v>
      </c>
      <c r="S296" t="s">
        <v>4101</v>
      </c>
      <c r="T296" t="s">
        <v>4102</v>
      </c>
      <c r="U296" s="201">
        <v>19.05</v>
      </c>
      <c r="V296" t="s">
        <v>2370</v>
      </c>
      <c r="W296" t="s">
        <v>1927</v>
      </c>
      <c r="X296" t="s">
        <v>1928</v>
      </c>
      <c r="Y296" t="s">
        <v>4105</v>
      </c>
      <c r="Z296" t="s">
        <v>4067</v>
      </c>
      <c r="AA296">
        <v>104778</v>
      </c>
      <c r="AB296" s="198">
        <v>37036.875</v>
      </c>
      <c r="AC296" s="198">
        <v>37036.875</v>
      </c>
    </row>
    <row r="297" spans="1:29" x14ac:dyDescent="0.2">
      <c r="A297" s="44" t="str">
        <f t="shared" si="21"/>
        <v>US Natural Gas Financial</v>
      </c>
      <c r="B297" s="44" t="str">
        <f t="shared" si="22"/>
        <v>US</v>
      </c>
      <c r="C297" s="44" t="str">
        <f t="shared" si="23"/>
        <v>Natural Gas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30</v>
      </c>
      <c r="F297" s="213">
        <f t="shared" si="25"/>
        <v>75000</v>
      </c>
      <c r="G297" s="202">
        <v>1288340</v>
      </c>
      <c r="H297" s="198">
        <v>37035.266203703701</v>
      </c>
      <c r="I297" t="s">
        <v>2792</v>
      </c>
      <c r="M297" t="s">
        <v>2760</v>
      </c>
      <c r="N297" t="s">
        <v>2864</v>
      </c>
      <c r="O297" t="s">
        <v>2865</v>
      </c>
      <c r="P297" s="199">
        <v>2500</v>
      </c>
      <c r="S297" t="s">
        <v>2761</v>
      </c>
      <c r="T297" t="s">
        <v>4061</v>
      </c>
      <c r="U297" s="201">
        <v>4.16</v>
      </c>
      <c r="V297" t="s">
        <v>4374</v>
      </c>
      <c r="W297" t="s">
        <v>3529</v>
      </c>
      <c r="X297" t="s">
        <v>2866</v>
      </c>
      <c r="Y297" t="s">
        <v>4082</v>
      </c>
      <c r="Z297" t="s">
        <v>3671</v>
      </c>
      <c r="AA297" t="s">
        <v>2400</v>
      </c>
      <c r="AB297" s="198">
        <v>37043.875</v>
      </c>
      <c r="AC297" s="198">
        <v>37072.875</v>
      </c>
    </row>
    <row r="298" spans="1:29" x14ac:dyDescent="0.2">
      <c r="A298" s="44" t="str">
        <f t="shared" si="21"/>
        <v>US Natural Gas Financial</v>
      </c>
      <c r="B298" s="44" t="str">
        <f t="shared" si="22"/>
        <v>US</v>
      </c>
      <c r="C298" s="44" t="str">
        <f t="shared" si="23"/>
        <v>Natural Gas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31</v>
      </c>
      <c r="F298" s="213">
        <f t="shared" si="25"/>
        <v>77500</v>
      </c>
      <c r="G298" s="202">
        <v>1288342</v>
      </c>
      <c r="H298" s="198">
        <v>37035.266342592593</v>
      </c>
      <c r="I298" t="s">
        <v>2869</v>
      </c>
      <c r="M298" t="s">
        <v>2760</v>
      </c>
      <c r="N298" t="s">
        <v>2864</v>
      </c>
      <c r="O298" t="s">
        <v>3234</v>
      </c>
      <c r="P298" s="199">
        <v>2500</v>
      </c>
      <c r="S298" t="s">
        <v>2761</v>
      </c>
      <c r="T298" t="s">
        <v>4061</v>
      </c>
      <c r="U298" s="201">
        <v>4.2275</v>
      </c>
      <c r="V298" t="s">
        <v>2870</v>
      </c>
      <c r="W298" t="s">
        <v>3529</v>
      </c>
      <c r="X298" t="s">
        <v>2866</v>
      </c>
      <c r="Y298" t="s">
        <v>4082</v>
      </c>
      <c r="Z298" t="s">
        <v>3671</v>
      </c>
      <c r="AA298" t="s">
        <v>2401</v>
      </c>
      <c r="AB298" s="198">
        <v>37073.875</v>
      </c>
      <c r="AC298" s="198">
        <v>37103.875</v>
      </c>
    </row>
    <row r="299" spans="1:29" x14ac:dyDescent="0.2">
      <c r="A299" s="44" t="str">
        <f t="shared" si="21"/>
        <v>US Power Physical</v>
      </c>
      <c r="B299" s="44" t="str">
        <f t="shared" si="22"/>
        <v>US</v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30</v>
      </c>
      <c r="F299" s="213">
        <f t="shared" si="25"/>
        <v>1500</v>
      </c>
      <c r="G299" s="202">
        <v>1288345</v>
      </c>
      <c r="H299" s="198">
        <v>37035.267592592594</v>
      </c>
      <c r="I299" t="s">
        <v>2836</v>
      </c>
      <c r="M299" t="s">
        <v>3364</v>
      </c>
      <c r="N299" t="s">
        <v>2802</v>
      </c>
      <c r="O299" t="s">
        <v>2991</v>
      </c>
      <c r="Q299" s="199">
        <v>50</v>
      </c>
      <c r="S299" t="s">
        <v>2759</v>
      </c>
      <c r="T299" t="s">
        <v>4061</v>
      </c>
      <c r="U299" s="201">
        <v>42.65</v>
      </c>
      <c r="V299" t="s">
        <v>2992</v>
      </c>
      <c r="W299" t="s">
        <v>2841</v>
      </c>
      <c r="X299" t="s">
        <v>2842</v>
      </c>
      <c r="Y299" t="s">
        <v>4193</v>
      </c>
      <c r="Z299" t="s">
        <v>3666</v>
      </c>
      <c r="AA299">
        <v>620921.1</v>
      </c>
      <c r="AB299" s="198">
        <v>37135.591666666667</v>
      </c>
      <c r="AC299" s="198">
        <v>37164.591666666667</v>
      </c>
    </row>
    <row r="300" spans="1:29" x14ac:dyDescent="0.2">
      <c r="A300" s="44" t="str">
        <f t="shared" si="21"/>
        <v>US Power Financial</v>
      </c>
      <c r="B300" s="44" t="str">
        <f t="shared" si="22"/>
        <v>US</v>
      </c>
      <c r="C300" s="44" t="str">
        <f t="shared" si="23"/>
        <v>Power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50</v>
      </c>
      <c r="G300" s="202">
        <v>1288346</v>
      </c>
      <c r="H300" s="198">
        <v>37035.268194444441</v>
      </c>
      <c r="I300" t="s">
        <v>2858</v>
      </c>
      <c r="M300" t="s">
        <v>3364</v>
      </c>
      <c r="N300" t="s">
        <v>4190</v>
      </c>
      <c r="O300" t="s">
        <v>2384</v>
      </c>
      <c r="P300" s="199">
        <v>50</v>
      </c>
      <c r="S300" t="s">
        <v>2759</v>
      </c>
      <c r="T300" t="s">
        <v>4061</v>
      </c>
      <c r="U300" s="201">
        <v>30.5</v>
      </c>
      <c r="V300" t="s">
        <v>3412</v>
      </c>
      <c r="W300" t="s">
        <v>4191</v>
      </c>
      <c r="X300" t="s">
        <v>4192</v>
      </c>
      <c r="Y300" t="s">
        <v>4193</v>
      </c>
      <c r="Z300" t="s">
        <v>3671</v>
      </c>
      <c r="AA300">
        <v>620922.1</v>
      </c>
      <c r="AB300" s="198">
        <v>37035.875</v>
      </c>
      <c r="AC300" s="198">
        <v>37035.875</v>
      </c>
    </row>
    <row r="301" spans="1:29" x14ac:dyDescent="0.2">
      <c r="A301" s="44" t="str">
        <f t="shared" si="21"/>
        <v>US Power Physical</v>
      </c>
      <c r="B301" s="44" t="str">
        <f t="shared" si="22"/>
        <v>US</v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50</v>
      </c>
      <c r="G301" s="202">
        <v>1288348</v>
      </c>
      <c r="H301" s="198">
        <v>37035.269490740742</v>
      </c>
      <c r="I301" t="s">
        <v>2871</v>
      </c>
      <c r="M301" t="s">
        <v>3364</v>
      </c>
      <c r="N301" t="s">
        <v>2802</v>
      </c>
      <c r="O301" t="s">
        <v>3415</v>
      </c>
      <c r="P301" s="199">
        <v>50</v>
      </c>
      <c r="S301" t="s">
        <v>2759</v>
      </c>
      <c r="T301" t="s">
        <v>4061</v>
      </c>
      <c r="U301" s="201">
        <v>45</v>
      </c>
      <c r="V301" t="s">
        <v>3411</v>
      </c>
      <c r="W301" t="s">
        <v>2809</v>
      </c>
      <c r="X301" t="s">
        <v>2810</v>
      </c>
      <c r="Y301" t="s">
        <v>4193</v>
      </c>
      <c r="Z301" t="s">
        <v>3666</v>
      </c>
      <c r="AA301">
        <v>620923.1</v>
      </c>
      <c r="AB301" s="198">
        <v>37036.875</v>
      </c>
      <c r="AC301" s="198">
        <v>37036.875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10</v>
      </c>
      <c r="G302" s="202">
        <v>1288349</v>
      </c>
      <c r="H302" s="198">
        <v>37035.269699074073</v>
      </c>
      <c r="I302" t="s">
        <v>4096</v>
      </c>
      <c r="M302" t="s">
        <v>2766</v>
      </c>
      <c r="N302" t="s">
        <v>4087</v>
      </c>
      <c r="O302" t="s">
        <v>4088</v>
      </c>
      <c r="P302" s="199">
        <v>10</v>
      </c>
      <c r="S302" t="s">
        <v>4089</v>
      </c>
      <c r="T302" t="s">
        <v>4061</v>
      </c>
      <c r="U302" s="201">
        <v>7220</v>
      </c>
      <c r="V302" t="s">
        <v>4189</v>
      </c>
      <c r="W302" t="s">
        <v>4090</v>
      </c>
      <c r="X302" t="s">
        <v>4064</v>
      </c>
      <c r="Y302" t="s">
        <v>4065</v>
      </c>
      <c r="Z302" t="s">
        <v>4066</v>
      </c>
      <c r="AA302">
        <v>2150191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18</v>
      </c>
      <c r="G303" s="202">
        <v>1288350</v>
      </c>
      <c r="H303" s="198">
        <v>37035.269733796296</v>
      </c>
      <c r="I303" t="s">
        <v>4085</v>
      </c>
      <c r="M303" t="s">
        <v>2766</v>
      </c>
      <c r="N303" t="s">
        <v>4072</v>
      </c>
      <c r="O303" t="s">
        <v>4073</v>
      </c>
      <c r="Q303" s="199">
        <v>18</v>
      </c>
      <c r="S303" t="s">
        <v>4060</v>
      </c>
      <c r="T303" t="s">
        <v>4061</v>
      </c>
      <c r="U303" s="201">
        <v>1541</v>
      </c>
      <c r="V303" t="s">
        <v>4098</v>
      </c>
      <c r="W303" t="s">
        <v>4068</v>
      </c>
      <c r="X303" t="s">
        <v>4064</v>
      </c>
      <c r="Y303" t="s">
        <v>4065</v>
      </c>
      <c r="Z303" t="s">
        <v>4066</v>
      </c>
      <c r="AA303">
        <v>2150193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10</v>
      </c>
      <c r="G304" s="202">
        <v>1288351</v>
      </c>
      <c r="H304" s="198">
        <v>37035.269976851851</v>
      </c>
      <c r="I304" t="s">
        <v>4096</v>
      </c>
      <c r="M304" t="s">
        <v>2766</v>
      </c>
      <c r="N304" t="s">
        <v>4087</v>
      </c>
      <c r="O304" t="s">
        <v>4088</v>
      </c>
      <c r="P304" s="199">
        <v>10</v>
      </c>
      <c r="S304" t="s">
        <v>4089</v>
      </c>
      <c r="T304" t="s">
        <v>4061</v>
      </c>
      <c r="U304" s="201">
        <v>7220</v>
      </c>
      <c r="V304" t="s">
        <v>4189</v>
      </c>
      <c r="W304" t="s">
        <v>4090</v>
      </c>
      <c r="X304" t="s">
        <v>4064</v>
      </c>
      <c r="Y304" t="s">
        <v>4065</v>
      </c>
      <c r="Z304" t="s">
        <v>4066</v>
      </c>
      <c r="AA304">
        <v>2150197</v>
      </c>
    </row>
    <row r="305" spans="1:29" x14ac:dyDescent="0.2">
      <c r="A305" s="44" t="str">
        <f t="shared" si="21"/>
        <v>US Power Physical</v>
      </c>
      <c r="B305" s="44" t="str">
        <f t="shared" si="22"/>
        <v>US</v>
      </c>
      <c r="C305" s="44" t="str">
        <f t="shared" si="23"/>
        <v>Power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30</v>
      </c>
      <c r="F305" s="213">
        <f t="shared" si="25"/>
        <v>1500</v>
      </c>
      <c r="G305" s="202">
        <v>1288352</v>
      </c>
      <c r="H305" s="198">
        <v>37035.270115740743</v>
      </c>
      <c r="I305" t="s">
        <v>2863</v>
      </c>
      <c r="M305" t="s">
        <v>3364</v>
      </c>
      <c r="N305" t="s">
        <v>2802</v>
      </c>
      <c r="O305" t="s">
        <v>3428</v>
      </c>
      <c r="Q305" s="199">
        <v>50</v>
      </c>
      <c r="S305" t="s">
        <v>2759</v>
      </c>
      <c r="T305" t="s">
        <v>4061</v>
      </c>
      <c r="U305" s="201">
        <v>55</v>
      </c>
      <c r="V305" t="s">
        <v>3449</v>
      </c>
      <c r="W305" t="s">
        <v>2823</v>
      </c>
      <c r="X305" t="s">
        <v>2824</v>
      </c>
      <c r="Y305" t="s">
        <v>4193</v>
      </c>
      <c r="Z305" t="s">
        <v>3666</v>
      </c>
      <c r="AA305">
        <v>620924.1</v>
      </c>
      <c r="AB305" s="198">
        <v>37408.71597222222</v>
      </c>
      <c r="AC305" s="198">
        <v>37437.71597222222</v>
      </c>
    </row>
    <row r="306" spans="1:29" x14ac:dyDescent="0.2">
      <c r="A306" s="44" t="str">
        <f t="shared" si="21"/>
        <v>US Power Financial</v>
      </c>
      <c r="B306" s="44" t="str">
        <f t="shared" si="22"/>
        <v>US</v>
      </c>
      <c r="C306" s="44" t="str">
        <f t="shared" si="23"/>
        <v>Power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50</v>
      </c>
      <c r="G306" s="202">
        <v>1288353</v>
      </c>
      <c r="H306" s="198">
        <v>37035.270138888889</v>
      </c>
      <c r="I306" t="s">
        <v>2834</v>
      </c>
      <c r="M306" t="s">
        <v>3364</v>
      </c>
      <c r="N306" t="s">
        <v>4190</v>
      </c>
      <c r="O306" t="s">
        <v>4402</v>
      </c>
      <c r="P306" s="199">
        <v>50</v>
      </c>
      <c r="S306" t="s">
        <v>2759</v>
      </c>
      <c r="T306" t="s">
        <v>4061</v>
      </c>
      <c r="U306" s="201">
        <v>49</v>
      </c>
      <c r="V306" t="s">
        <v>3931</v>
      </c>
      <c r="W306" t="s">
        <v>2835</v>
      </c>
      <c r="X306" t="s">
        <v>2810</v>
      </c>
      <c r="Y306" t="s">
        <v>4193</v>
      </c>
      <c r="Z306" t="s">
        <v>3671</v>
      </c>
      <c r="AA306">
        <v>620925.1</v>
      </c>
      <c r="AB306" s="198">
        <v>37036.875</v>
      </c>
      <c r="AC306" s="198">
        <v>37036.875</v>
      </c>
    </row>
    <row r="307" spans="1:29" x14ac:dyDescent="0.2">
      <c r="A307" s="44" t="str">
        <f t="shared" si="21"/>
        <v>US Power Physical</v>
      </c>
      <c r="B307" s="44" t="str">
        <f t="shared" si="22"/>
        <v>US</v>
      </c>
      <c r="C307" s="44" t="str">
        <f t="shared" si="23"/>
        <v>Power</v>
      </c>
      <c r="D307" s="44" t="str">
        <f t="shared" si="24"/>
        <v>Physical</v>
      </c>
      <c r="E307" s="44">
        <f>IF(VLOOKUP(S307,'DD-Lookup'!$J$6:$L$50,3,FALSE)="Monthly",(YEAR(AC307)-YEAR(AB307))*12+MONTH(AC307)-MONTH(AB307)+1,(AC307-AB307+1))</f>
        <v>31</v>
      </c>
      <c r="F307" s="213">
        <f t="shared" si="25"/>
        <v>1550</v>
      </c>
      <c r="G307" s="202">
        <v>1288354</v>
      </c>
      <c r="H307" s="198">
        <v>37035.270405092589</v>
      </c>
      <c r="I307" t="s">
        <v>2818</v>
      </c>
      <c r="M307" t="s">
        <v>3364</v>
      </c>
      <c r="N307" t="s">
        <v>2802</v>
      </c>
      <c r="O307" t="s">
        <v>2402</v>
      </c>
      <c r="Q307" s="199">
        <v>50</v>
      </c>
      <c r="S307" t="s">
        <v>2759</v>
      </c>
      <c r="T307" t="s">
        <v>4061</v>
      </c>
      <c r="U307" s="201">
        <v>43</v>
      </c>
      <c r="V307" t="s">
        <v>2840</v>
      </c>
      <c r="W307" t="s">
        <v>2841</v>
      </c>
      <c r="X307" t="s">
        <v>2842</v>
      </c>
      <c r="Y307" t="s">
        <v>4193</v>
      </c>
      <c r="Z307" t="s">
        <v>3666</v>
      </c>
      <c r="AA307">
        <v>620926.1</v>
      </c>
      <c r="AB307" s="198">
        <v>37377.591666666667</v>
      </c>
      <c r="AC307" s="198">
        <v>37407.591666666667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20</v>
      </c>
      <c r="G308" s="202">
        <v>1288355</v>
      </c>
      <c r="H308" s="198">
        <v>37035.270428240743</v>
      </c>
      <c r="I308" t="s">
        <v>4122</v>
      </c>
      <c r="M308" t="s">
        <v>2766</v>
      </c>
      <c r="N308" t="s">
        <v>4072</v>
      </c>
      <c r="O308" t="s">
        <v>4073</v>
      </c>
      <c r="P308" s="199">
        <v>20</v>
      </c>
      <c r="S308" t="s">
        <v>4060</v>
      </c>
      <c r="T308" t="s">
        <v>4061</v>
      </c>
      <c r="U308" s="201">
        <v>1540</v>
      </c>
      <c r="V308" t="s">
        <v>4138</v>
      </c>
      <c r="W308" t="s">
        <v>4068</v>
      </c>
      <c r="X308" t="s">
        <v>4064</v>
      </c>
      <c r="Y308" t="s">
        <v>4065</v>
      </c>
      <c r="Z308" t="s">
        <v>4066</v>
      </c>
      <c r="AA308">
        <v>2150199</v>
      </c>
    </row>
    <row r="309" spans="1:29" x14ac:dyDescent="0.2">
      <c r="A309" s="44" t="str">
        <f t="shared" si="21"/>
        <v>US Power Financial</v>
      </c>
      <c r="B309" s="44" t="str">
        <f t="shared" si="22"/>
        <v>US</v>
      </c>
      <c r="C309" s="44" t="str">
        <f t="shared" si="23"/>
        <v>Power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50</v>
      </c>
      <c r="G309" s="202">
        <v>1288356</v>
      </c>
      <c r="H309" s="198">
        <v>37035.270509259259</v>
      </c>
      <c r="I309" t="s">
        <v>2834</v>
      </c>
      <c r="M309" t="s">
        <v>3364</v>
      </c>
      <c r="N309" t="s">
        <v>4190</v>
      </c>
      <c r="O309" t="s">
        <v>3894</v>
      </c>
      <c r="Q309" s="199">
        <v>50</v>
      </c>
      <c r="S309" t="s">
        <v>2759</v>
      </c>
      <c r="T309" t="s">
        <v>4061</v>
      </c>
      <c r="U309" s="201">
        <v>37</v>
      </c>
      <c r="V309" t="s">
        <v>3931</v>
      </c>
      <c r="W309" t="s">
        <v>2835</v>
      </c>
      <c r="X309" t="s">
        <v>2810</v>
      </c>
      <c r="Y309" t="s">
        <v>4193</v>
      </c>
      <c r="Z309" t="s">
        <v>3671</v>
      </c>
      <c r="AA309">
        <v>620927.1</v>
      </c>
      <c r="AB309" s="198">
        <v>37036.875</v>
      </c>
      <c r="AC309" s="198">
        <v>37036.875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1288357</v>
      </c>
      <c r="H310" s="198">
        <v>37035.270520833335</v>
      </c>
      <c r="I310" t="s">
        <v>4122</v>
      </c>
      <c r="M310" t="s">
        <v>2766</v>
      </c>
      <c r="N310" t="s">
        <v>4058</v>
      </c>
      <c r="O310" t="s">
        <v>4059</v>
      </c>
      <c r="P310" s="199">
        <v>20</v>
      </c>
      <c r="S310" t="s">
        <v>4060</v>
      </c>
      <c r="T310" t="s">
        <v>4061</v>
      </c>
      <c r="U310" s="201">
        <v>1741</v>
      </c>
      <c r="V310" t="s">
        <v>4138</v>
      </c>
      <c r="W310" t="s">
        <v>4068</v>
      </c>
      <c r="X310" t="s">
        <v>4064</v>
      </c>
      <c r="Y310" t="s">
        <v>4065</v>
      </c>
      <c r="Z310" t="s">
        <v>4066</v>
      </c>
      <c r="AA310">
        <v>2150201</v>
      </c>
    </row>
    <row r="311" spans="1:29" x14ac:dyDescent="0.2">
      <c r="A311" s="44" t="str">
        <f t="shared" si="21"/>
        <v>US Power Financial</v>
      </c>
      <c r="B311" s="44" t="str">
        <f t="shared" si="22"/>
        <v>US</v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3</v>
      </c>
      <c r="F311" s="213">
        <f t="shared" si="25"/>
        <v>150</v>
      </c>
      <c r="G311" s="202">
        <v>1288358</v>
      </c>
      <c r="H311" s="198">
        <v>37035.270567129628</v>
      </c>
      <c r="I311" t="s">
        <v>2825</v>
      </c>
      <c r="M311" t="s">
        <v>3364</v>
      </c>
      <c r="N311" t="s">
        <v>4190</v>
      </c>
      <c r="O311" t="s">
        <v>1858</v>
      </c>
      <c r="Q311" s="199">
        <v>50</v>
      </c>
      <c r="S311" t="s">
        <v>2759</v>
      </c>
      <c r="T311" t="s">
        <v>4061</v>
      </c>
      <c r="U311" s="201">
        <v>50.25</v>
      </c>
      <c r="V311" t="s">
        <v>3915</v>
      </c>
      <c r="W311" t="s">
        <v>2835</v>
      </c>
      <c r="X311" t="s">
        <v>2810</v>
      </c>
      <c r="Y311" t="s">
        <v>4193</v>
      </c>
      <c r="Z311" t="s">
        <v>3671</v>
      </c>
      <c r="AA311">
        <v>620928.1</v>
      </c>
      <c r="AB311" s="198">
        <v>37040.875</v>
      </c>
      <c r="AC311" s="198">
        <v>37042.875</v>
      </c>
    </row>
    <row r="312" spans="1:29" x14ac:dyDescent="0.2">
      <c r="A312" s="44" t="str">
        <f t="shared" si="21"/>
        <v>US Power Financial</v>
      </c>
      <c r="B312" s="44" t="str">
        <f t="shared" si="22"/>
        <v>US</v>
      </c>
      <c r="C312" s="44" t="str">
        <f t="shared" si="23"/>
        <v>Power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3</v>
      </c>
      <c r="F312" s="213">
        <f t="shared" si="25"/>
        <v>150</v>
      </c>
      <c r="G312" s="202">
        <v>1288359</v>
      </c>
      <c r="H312" s="198">
        <v>37035.27071759259</v>
      </c>
      <c r="I312" t="s">
        <v>2825</v>
      </c>
      <c r="M312" t="s">
        <v>3364</v>
      </c>
      <c r="N312" t="s">
        <v>4190</v>
      </c>
      <c r="O312" t="s">
        <v>4500</v>
      </c>
      <c r="Q312" s="199">
        <v>50</v>
      </c>
      <c r="S312" t="s">
        <v>2759</v>
      </c>
      <c r="T312" t="s">
        <v>4061</v>
      </c>
      <c r="U312" s="201">
        <v>39</v>
      </c>
      <c r="V312" t="s">
        <v>3915</v>
      </c>
      <c r="W312" t="s">
        <v>2835</v>
      </c>
      <c r="X312" t="s">
        <v>2810</v>
      </c>
      <c r="Y312" t="s">
        <v>4193</v>
      </c>
      <c r="Z312" t="s">
        <v>3671</v>
      </c>
      <c r="AA312">
        <v>620929.1</v>
      </c>
      <c r="AB312" s="198">
        <v>37040.875</v>
      </c>
      <c r="AC312" s="198">
        <v>37042.875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10</v>
      </c>
      <c r="G313" s="202">
        <v>1288360</v>
      </c>
      <c r="H313" s="198">
        <v>37035.270775462966</v>
      </c>
      <c r="I313" t="s">
        <v>4096</v>
      </c>
      <c r="M313" t="s">
        <v>2766</v>
      </c>
      <c r="N313" t="s">
        <v>4058</v>
      </c>
      <c r="O313" t="s">
        <v>4059</v>
      </c>
      <c r="Q313" s="199">
        <v>10</v>
      </c>
      <c r="S313" t="s">
        <v>4060</v>
      </c>
      <c r="T313" t="s">
        <v>4061</v>
      </c>
      <c r="U313" s="201">
        <v>1742</v>
      </c>
      <c r="V313" t="s">
        <v>2383</v>
      </c>
      <c r="W313" t="s">
        <v>4068</v>
      </c>
      <c r="X313" t="s">
        <v>4064</v>
      </c>
      <c r="Y313" t="s">
        <v>4065</v>
      </c>
      <c r="Z313" t="s">
        <v>4066</v>
      </c>
      <c r="AA313">
        <v>2150203</v>
      </c>
    </row>
    <row r="314" spans="1:29" x14ac:dyDescent="0.2">
      <c r="A314" s="44" t="str">
        <f t="shared" si="21"/>
        <v>US Power Physical</v>
      </c>
      <c r="B314" s="44" t="str">
        <f t="shared" si="22"/>
        <v>US</v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50</v>
      </c>
      <c r="G314" s="202">
        <v>1288361</v>
      </c>
      <c r="H314" s="198">
        <v>37035.271018518521</v>
      </c>
      <c r="I314" t="s">
        <v>2871</v>
      </c>
      <c r="M314" t="s">
        <v>3364</v>
      </c>
      <c r="N314" t="s">
        <v>2802</v>
      </c>
      <c r="O314" t="s">
        <v>3905</v>
      </c>
      <c r="Q314" s="199">
        <v>50</v>
      </c>
      <c r="S314" t="s">
        <v>2759</v>
      </c>
      <c r="T314" t="s">
        <v>4061</v>
      </c>
      <c r="U314" s="201">
        <v>31</v>
      </c>
      <c r="V314" t="s">
        <v>2403</v>
      </c>
      <c r="W314" t="s">
        <v>2819</v>
      </c>
      <c r="X314" t="s">
        <v>2820</v>
      </c>
      <c r="Y314" t="s">
        <v>4193</v>
      </c>
      <c r="Z314" t="s">
        <v>3666</v>
      </c>
      <c r="AA314">
        <v>620930.1</v>
      </c>
      <c r="AB314" s="198">
        <v>37036.875</v>
      </c>
      <c r="AC314" s="198">
        <v>37036.875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5</v>
      </c>
      <c r="G315" s="202">
        <v>1288362</v>
      </c>
      <c r="H315" s="198">
        <v>37035.271122685182</v>
      </c>
      <c r="I315" t="s">
        <v>4096</v>
      </c>
      <c r="M315" t="s">
        <v>2766</v>
      </c>
      <c r="N315" t="s">
        <v>4087</v>
      </c>
      <c r="O315" t="s">
        <v>4088</v>
      </c>
      <c r="P315" s="199">
        <v>5</v>
      </c>
      <c r="S315" t="s">
        <v>4089</v>
      </c>
      <c r="T315" t="s">
        <v>4061</v>
      </c>
      <c r="U315" s="201">
        <v>7220</v>
      </c>
      <c r="V315" t="s">
        <v>4189</v>
      </c>
      <c r="W315" t="s">
        <v>4090</v>
      </c>
      <c r="X315" t="s">
        <v>4064</v>
      </c>
      <c r="Y315" t="s">
        <v>4065</v>
      </c>
      <c r="Z315" t="s">
        <v>4066</v>
      </c>
      <c r="AA315">
        <v>2150205</v>
      </c>
    </row>
    <row r="316" spans="1:29" x14ac:dyDescent="0.2">
      <c r="A316" s="44" t="str">
        <f t="shared" si="21"/>
        <v>US Power Physical</v>
      </c>
      <c r="B316" s="44" t="str">
        <f t="shared" si="22"/>
        <v>US</v>
      </c>
      <c r="C316" s="44" t="str">
        <f t="shared" si="23"/>
        <v>Power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1288364</v>
      </c>
      <c r="H316" s="198">
        <v>37035.27134259259</v>
      </c>
      <c r="I316" t="s">
        <v>2813</v>
      </c>
      <c r="M316" t="s">
        <v>3364</v>
      </c>
      <c r="N316" t="s">
        <v>2802</v>
      </c>
      <c r="O316" t="s">
        <v>4295</v>
      </c>
      <c r="P316" s="199">
        <v>50</v>
      </c>
      <c r="S316" t="s">
        <v>2759</v>
      </c>
      <c r="T316" t="s">
        <v>4061</v>
      </c>
      <c r="U316" s="201">
        <v>21</v>
      </c>
      <c r="V316" t="s">
        <v>2404</v>
      </c>
      <c r="W316" t="s">
        <v>2814</v>
      </c>
      <c r="X316" t="s">
        <v>2803</v>
      </c>
      <c r="Y316" t="s">
        <v>4193</v>
      </c>
      <c r="Z316" t="s">
        <v>3666</v>
      </c>
      <c r="AA316">
        <v>620932.1</v>
      </c>
      <c r="AB316" s="198">
        <v>37036.875</v>
      </c>
      <c r="AC316" s="198">
        <v>37036.875</v>
      </c>
    </row>
    <row r="317" spans="1:29" x14ac:dyDescent="0.2">
      <c r="A317" s="44" t="str">
        <f t="shared" si="21"/>
        <v>US Power Physical</v>
      </c>
      <c r="B317" s="44" t="str">
        <f t="shared" si="22"/>
        <v>US</v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1288365</v>
      </c>
      <c r="H317" s="198">
        <v>37035.271377314813</v>
      </c>
      <c r="I317" t="s">
        <v>3043</v>
      </c>
      <c r="M317" t="s">
        <v>3364</v>
      </c>
      <c r="N317" t="s">
        <v>2802</v>
      </c>
      <c r="O317" t="s">
        <v>3415</v>
      </c>
      <c r="P317" s="199">
        <v>50</v>
      </c>
      <c r="S317" t="s">
        <v>2759</v>
      </c>
      <c r="T317" t="s">
        <v>4061</v>
      </c>
      <c r="U317" s="201">
        <v>44.75</v>
      </c>
      <c r="V317" t="s">
        <v>2405</v>
      </c>
      <c r="W317" t="s">
        <v>2809</v>
      </c>
      <c r="X317" t="s">
        <v>2810</v>
      </c>
      <c r="Y317" t="s">
        <v>4193</v>
      </c>
      <c r="Z317" t="s">
        <v>3666</v>
      </c>
      <c r="AA317">
        <v>620933.1</v>
      </c>
      <c r="AB317" s="198">
        <v>37036.875</v>
      </c>
      <c r="AC317" s="198">
        <v>37036.875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10</v>
      </c>
      <c r="G318" s="202">
        <v>1288366</v>
      </c>
      <c r="H318" s="198">
        <v>37035.271458333336</v>
      </c>
      <c r="I318" t="s">
        <v>1933</v>
      </c>
      <c r="M318" t="s">
        <v>2766</v>
      </c>
      <c r="N318" t="s">
        <v>4078</v>
      </c>
      <c r="O318" t="s">
        <v>4079</v>
      </c>
      <c r="P318" s="199">
        <v>10</v>
      </c>
      <c r="S318" t="s">
        <v>4080</v>
      </c>
      <c r="T318" t="s">
        <v>4061</v>
      </c>
      <c r="U318" s="201">
        <v>1270</v>
      </c>
      <c r="V318" t="s">
        <v>2387</v>
      </c>
      <c r="W318" t="s">
        <v>4081</v>
      </c>
      <c r="X318" t="s">
        <v>4064</v>
      </c>
      <c r="Y318" t="s">
        <v>4065</v>
      </c>
      <c r="Z318" t="s">
        <v>4066</v>
      </c>
      <c r="AA318">
        <v>2150207</v>
      </c>
    </row>
    <row r="319" spans="1:29" x14ac:dyDescent="0.2">
      <c r="A319" s="44" t="str">
        <f t="shared" si="21"/>
        <v>US Power Physical</v>
      </c>
      <c r="B319" s="44" t="str">
        <f t="shared" si="22"/>
        <v>US</v>
      </c>
      <c r="C319" s="44" t="str">
        <f t="shared" si="23"/>
        <v>Power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50</v>
      </c>
      <c r="G319" s="202">
        <v>1288367</v>
      </c>
      <c r="H319" s="198">
        <v>37035.271574074075</v>
      </c>
      <c r="I319" t="s">
        <v>2808</v>
      </c>
      <c r="M319" t="s">
        <v>3364</v>
      </c>
      <c r="N319" t="s">
        <v>2802</v>
      </c>
      <c r="O319" t="s">
        <v>2406</v>
      </c>
      <c r="Q319" s="199">
        <v>50</v>
      </c>
      <c r="S319" t="s">
        <v>2759</v>
      </c>
      <c r="T319" t="s">
        <v>4061</v>
      </c>
      <c r="U319" s="201">
        <v>21.5</v>
      </c>
      <c r="V319" t="s">
        <v>2986</v>
      </c>
      <c r="W319" t="s">
        <v>2806</v>
      </c>
      <c r="X319" t="s">
        <v>2807</v>
      </c>
      <c r="Y319" t="s">
        <v>4193</v>
      </c>
      <c r="Z319" t="s">
        <v>3666</v>
      </c>
      <c r="AA319">
        <v>620934.1</v>
      </c>
      <c r="AB319" s="198">
        <v>37036.875</v>
      </c>
      <c r="AC319" s="198">
        <v>37036.875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10</v>
      </c>
      <c r="G320" s="202">
        <v>1288368</v>
      </c>
      <c r="H320" s="198">
        <v>37035.271643518521</v>
      </c>
      <c r="I320" t="s">
        <v>4163</v>
      </c>
      <c r="M320" t="s">
        <v>2766</v>
      </c>
      <c r="N320" t="s">
        <v>4058</v>
      </c>
      <c r="O320" t="s">
        <v>4059</v>
      </c>
      <c r="Q320" s="199">
        <v>10</v>
      </c>
      <c r="S320" t="s">
        <v>4060</v>
      </c>
      <c r="T320" t="s">
        <v>4061</v>
      </c>
      <c r="U320" s="201">
        <v>1742</v>
      </c>
      <c r="V320" t="s">
        <v>2407</v>
      </c>
      <c r="W320" t="s">
        <v>4068</v>
      </c>
      <c r="X320" t="s">
        <v>4064</v>
      </c>
      <c r="Y320" t="s">
        <v>4065</v>
      </c>
      <c r="Z320" t="s">
        <v>4066</v>
      </c>
      <c r="AA320">
        <v>2150209</v>
      </c>
    </row>
    <row r="321" spans="1:29" x14ac:dyDescent="0.2">
      <c r="A321" s="44" t="str">
        <f t="shared" si="21"/>
        <v>US Natural Gas Financial</v>
      </c>
      <c r="B321" s="44" t="str">
        <f t="shared" si="22"/>
        <v>US</v>
      </c>
      <c r="C321" s="44" t="str">
        <f t="shared" si="23"/>
        <v>Natural Gas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30</v>
      </c>
      <c r="F321" s="213">
        <f t="shared" si="25"/>
        <v>150000</v>
      </c>
      <c r="G321" s="202">
        <v>1288371</v>
      </c>
      <c r="H321" s="198">
        <v>37035.272256944445</v>
      </c>
      <c r="I321" t="s">
        <v>2871</v>
      </c>
      <c r="M321" t="s">
        <v>2760</v>
      </c>
      <c r="N321" t="s">
        <v>2864</v>
      </c>
      <c r="O321" t="s">
        <v>2865</v>
      </c>
      <c r="P321" s="199">
        <v>5000</v>
      </c>
      <c r="S321" t="s">
        <v>2761</v>
      </c>
      <c r="T321" t="s">
        <v>4061</v>
      </c>
      <c r="U321" s="201">
        <v>4.165</v>
      </c>
      <c r="V321" t="s">
        <v>3418</v>
      </c>
      <c r="W321" t="s">
        <v>3529</v>
      </c>
      <c r="X321" t="s">
        <v>2866</v>
      </c>
      <c r="Y321" t="s">
        <v>4082</v>
      </c>
      <c r="Z321" t="s">
        <v>3671</v>
      </c>
      <c r="AA321" t="s">
        <v>2408</v>
      </c>
      <c r="AB321" s="198">
        <v>37043.875</v>
      </c>
      <c r="AC321" s="198">
        <v>37072.875</v>
      </c>
    </row>
    <row r="322" spans="1:29" x14ac:dyDescent="0.2">
      <c r="A322" s="44" t="str">
        <f t="shared" si="21"/>
        <v>US Power Physical</v>
      </c>
      <c r="B322" s="44" t="str">
        <f t="shared" si="22"/>
        <v>US</v>
      </c>
      <c r="C322" s="44" t="str">
        <f t="shared" si="23"/>
        <v>Power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50</v>
      </c>
      <c r="G322" s="202">
        <v>1288370</v>
      </c>
      <c r="H322" s="198">
        <v>37035.272256944445</v>
      </c>
      <c r="I322" t="s">
        <v>2839</v>
      </c>
      <c r="M322" t="s">
        <v>3364</v>
      </c>
      <c r="N322" t="s">
        <v>2802</v>
      </c>
      <c r="O322" t="s">
        <v>3905</v>
      </c>
      <c r="P322" s="199">
        <v>50</v>
      </c>
      <c r="S322" t="s">
        <v>2759</v>
      </c>
      <c r="T322" t="s">
        <v>4061</v>
      </c>
      <c r="U322" s="201">
        <v>31.1</v>
      </c>
      <c r="V322" t="s">
        <v>4173</v>
      </c>
      <c r="W322" t="s">
        <v>2819</v>
      </c>
      <c r="X322" t="s">
        <v>2820</v>
      </c>
      <c r="Y322" t="s">
        <v>4193</v>
      </c>
      <c r="Z322" t="s">
        <v>3666</v>
      </c>
      <c r="AA322">
        <v>620936.1</v>
      </c>
      <c r="AB322" s="198">
        <v>37036.875</v>
      </c>
      <c r="AC322" s="198">
        <v>37036.875</v>
      </c>
    </row>
    <row r="323" spans="1:29" x14ac:dyDescent="0.2">
      <c r="A323" s="44" t="str">
        <f t="shared" si="21"/>
        <v>US Natural Gas Financial</v>
      </c>
      <c r="B323" s="44" t="str">
        <f t="shared" si="22"/>
        <v>US</v>
      </c>
      <c r="C323" s="44" t="str">
        <f t="shared" si="23"/>
        <v>Natural Gas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30</v>
      </c>
      <c r="F323" s="213">
        <f t="shared" si="25"/>
        <v>300000</v>
      </c>
      <c r="G323" s="202">
        <v>1288372</v>
      </c>
      <c r="H323" s="198">
        <v>37035.27239583333</v>
      </c>
      <c r="I323" t="s">
        <v>3271</v>
      </c>
      <c r="M323" t="s">
        <v>2760</v>
      </c>
      <c r="N323" t="s">
        <v>2864</v>
      </c>
      <c r="O323" t="s">
        <v>2865</v>
      </c>
      <c r="Q323" s="199">
        <v>10000</v>
      </c>
      <c r="S323" t="s">
        <v>2761</v>
      </c>
      <c r="T323" t="s">
        <v>4061</v>
      </c>
      <c r="U323" s="201">
        <v>4.17</v>
      </c>
      <c r="V323" t="s">
        <v>3436</v>
      </c>
      <c r="W323" t="s">
        <v>3529</v>
      </c>
      <c r="X323" t="s">
        <v>2866</v>
      </c>
      <c r="Y323" t="s">
        <v>4082</v>
      </c>
      <c r="Z323" t="s">
        <v>3671</v>
      </c>
      <c r="AA323" t="s">
        <v>2409</v>
      </c>
      <c r="AB323" s="198">
        <v>37043.875</v>
      </c>
      <c r="AC323" s="198">
        <v>37072.875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20</v>
      </c>
      <c r="G324" s="202">
        <v>1288373</v>
      </c>
      <c r="H324" s="198">
        <v>37035.272418981483</v>
      </c>
      <c r="I324" t="s">
        <v>4031</v>
      </c>
      <c r="M324" t="s">
        <v>2766</v>
      </c>
      <c r="N324" t="s">
        <v>4072</v>
      </c>
      <c r="O324" t="s">
        <v>4073</v>
      </c>
      <c r="Q324" s="199">
        <v>20</v>
      </c>
      <c r="S324" t="s">
        <v>4060</v>
      </c>
      <c r="T324" t="s">
        <v>4061</v>
      </c>
      <c r="U324" s="201">
        <v>1541</v>
      </c>
      <c r="V324" t="s">
        <v>4076</v>
      </c>
      <c r="W324" t="s">
        <v>4068</v>
      </c>
      <c r="X324" t="s">
        <v>4064</v>
      </c>
      <c r="Y324" t="s">
        <v>4065</v>
      </c>
      <c r="Z324" t="s">
        <v>4066</v>
      </c>
      <c r="AA324">
        <v>2150211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10</v>
      </c>
      <c r="G325" s="202">
        <v>1288374</v>
      </c>
      <c r="H325" s="198">
        <v>37035.272534722222</v>
      </c>
      <c r="I325" t="s">
        <v>2336</v>
      </c>
      <c r="M325" t="s">
        <v>2766</v>
      </c>
      <c r="N325" t="s">
        <v>4058</v>
      </c>
      <c r="O325" t="s">
        <v>4059</v>
      </c>
      <c r="Q325" s="199">
        <v>10</v>
      </c>
      <c r="S325" t="s">
        <v>4060</v>
      </c>
      <c r="T325" t="s">
        <v>4061</v>
      </c>
      <c r="U325" s="201">
        <v>1744</v>
      </c>
      <c r="V325" t="s">
        <v>2337</v>
      </c>
      <c r="W325" t="s">
        <v>4068</v>
      </c>
      <c r="X325" t="s">
        <v>4064</v>
      </c>
      <c r="Y325" t="s">
        <v>4065</v>
      </c>
      <c r="Z325" t="s">
        <v>4066</v>
      </c>
      <c r="AA325">
        <v>2150213</v>
      </c>
    </row>
    <row r="326" spans="1:29" x14ac:dyDescent="0.2">
      <c r="A326" s="44" t="str">
        <f t="shared" si="21"/>
        <v>US Natural Gas Financial</v>
      </c>
      <c r="B326" s="44" t="str">
        <f t="shared" si="22"/>
        <v>US</v>
      </c>
      <c r="C326" s="44" t="str">
        <f t="shared" si="23"/>
        <v>Natural Gas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31</v>
      </c>
      <c r="F326" s="213">
        <f t="shared" si="25"/>
        <v>155000</v>
      </c>
      <c r="G326" s="202">
        <v>1288375</v>
      </c>
      <c r="H326" s="198">
        <v>37035.272569444445</v>
      </c>
      <c r="I326" t="s">
        <v>2796</v>
      </c>
      <c r="M326" t="s">
        <v>2760</v>
      </c>
      <c r="N326" t="s">
        <v>2864</v>
      </c>
      <c r="O326" t="s">
        <v>2875</v>
      </c>
      <c r="Q326" s="199">
        <v>5000</v>
      </c>
      <c r="S326" t="s">
        <v>2761</v>
      </c>
      <c r="T326" t="s">
        <v>4061</v>
      </c>
      <c r="U326" s="201">
        <v>4.3224999999999998</v>
      </c>
      <c r="V326" t="s">
        <v>3003</v>
      </c>
      <c r="W326" t="s">
        <v>3529</v>
      </c>
      <c r="X326" t="s">
        <v>2866</v>
      </c>
      <c r="Y326" t="s">
        <v>4082</v>
      </c>
      <c r="Z326" t="s">
        <v>3671</v>
      </c>
      <c r="AA326" t="s">
        <v>2410</v>
      </c>
      <c r="AB326" s="198">
        <v>37104.875</v>
      </c>
      <c r="AC326" s="198">
        <v>37134.875</v>
      </c>
    </row>
    <row r="327" spans="1:29" x14ac:dyDescent="0.2">
      <c r="A327" s="44" t="str">
        <f t="shared" si="21"/>
        <v>US Power Physical</v>
      </c>
      <c r="B327" s="44" t="str">
        <f t="shared" si="22"/>
        <v>US</v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92</v>
      </c>
      <c r="F327" s="213">
        <f t="shared" si="25"/>
        <v>4600</v>
      </c>
      <c r="G327" s="202">
        <v>1288378</v>
      </c>
      <c r="H327" s="198">
        <v>37035.272581018522</v>
      </c>
      <c r="I327" t="s">
        <v>3306</v>
      </c>
      <c r="M327" t="s">
        <v>3364</v>
      </c>
      <c r="N327" t="s">
        <v>2802</v>
      </c>
      <c r="O327" t="s">
        <v>1918</v>
      </c>
      <c r="Q327" s="199">
        <v>50</v>
      </c>
      <c r="S327" t="s">
        <v>2759</v>
      </c>
      <c r="T327" t="s">
        <v>4061</v>
      </c>
      <c r="U327" s="201">
        <v>38.75</v>
      </c>
      <c r="V327" t="s">
        <v>4501</v>
      </c>
      <c r="W327" t="s">
        <v>2841</v>
      </c>
      <c r="X327" t="s">
        <v>2842</v>
      </c>
      <c r="Y327" t="s">
        <v>4193</v>
      </c>
      <c r="Z327" t="s">
        <v>3666</v>
      </c>
      <c r="AA327">
        <v>620937.1</v>
      </c>
      <c r="AB327" s="198">
        <v>37165.591666666667</v>
      </c>
      <c r="AC327" s="198">
        <v>37256.591666666667</v>
      </c>
    </row>
    <row r="328" spans="1:29" x14ac:dyDescent="0.2">
      <c r="A328" s="44" t="str">
        <f t="shared" si="21"/>
        <v>US Power Physical</v>
      </c>
      <c r="B328" s="44" t="str">
        <f t="shared" si="22"/>
        <v>US</v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</v>
      </c>
      <c r="G328" s="202">
        <v>1288379</v>
      </c>
      <c r="H328" s="198">
        <v>37035.272789351853</v>
      </c>
      <c r="I328" t="s">
        <v>4513</v>
      </c>
      <c r="M328" t="s">
        <v>3364</v>
      </c>
      <c r="N328" t="s">
        <v>2802</v>
      </c>
      <c r="O328" t="s">
        <v>3415</v>
      </c>
      <c r="Q328" s="199">
        <v>50</v>
      </c>
      <c r="S328" t="s">
        <v>2759</v>
      </c>
      <c r="T328" t="s">
        <v>4061</v>
      </c>
      <c r="U328" s="201">
        <v>44.75</v>
      </c>
      <c r="V328" t="s">
        <v>4514</v>
      </c>
      <c r="W328" t="s">
        <v>2809</v>
      </c>
      <c r="X328" t="s">
        <v>2810</v>
      </c>
      <c r="Y328" t="s">
        <v>4193</v>
      </c>
      <c r="Z328" t="s">
        <v>3666</v>
      </c>
      <c r="AA328">
        <v>620938.1</v>
      </c>
      <c r="AB328" s="198">
        <v>37036.875</v>
      </c>
      <c r="AC328" s="198">
        <v>37036.875</v>
      </c>
    </row>
    <row r="329" spans="1:29" x14ac:dyDescent="0.2">
      <c r="A329" s="44" t="str">
        <f t="shared" si="21"/>
        <v>US Power Physical</v>
      </c>
      <c r="B329" s="44" t="str">
        <f t="shared" si="22"/>
        <v>US</v>
      </c>
      <c r="C329" s="44" t="str">
        <f t="shared" si="23"/>
        <v>Power</v>
      </c>
      <c r="D329" s="44" t="str">
        <f t="shared" si="24"/>
        <v>Physical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50</v>
      </c>
      <c r="G329" s="202">
        <v>1288380</v>
      </c>
      <c r="H329" s="198">
        <v>37035.272858796299</v>
      </c>
      <c r="I329" t="s">
        <v>2839</v>
      </c>
      <c r="M329" t="s">
        <v>3364</v>
      </c>
      <c r="N329" t="s">
        <v>2802</v>
      </c>
      <c r="O329" t="s">
        <v>3905</v>
      </c>
      <c r="P329" s="199">
        <v>50</v>
      </c>
      <c r="S329" t="s">
        <v>2759</v>
      </c>
      <c r="T329" t="s">
        <v>4061</v>
      </c>
      <c r="U329" s="201">
        <v>31</v>
      </c>
      <c r="V329" t="s">
        <v>4173</v>
      </c>
      <c r="W329" t="s">
        <v>2819</v>
      </c>
      <c r="X329" t="s">
        <v>2820</v>
      </c>
      <c r="Y329" t="s">
        <v>4193</v>
      </c>
      <c r="Z329" t="s">
        <v>3666</v>
      </c>
      <c r="AA329">
        <v>620939.1</v>
      </c>
      <c r="AB329" s="198">
        <v>37036.875</v>
      </c>
      <c r="AC329" s="198">
        <v>37036.875</v>
      </c>
    </row>
    <row r="330" spans="1:29" x14ac:dyDescent="0.2">
      <c r="A330" s="44" t="str">
        <f t="shared" si="21"/>
        <v>US Natural Gas Financial</v>
      </c>
      <c r="B330" s="44" t="str">
        <f t="shared" si="22"/>
        <v>US</v>
      </c>
      <c r="C330" s="44" t="str">
        <f t="shared" si="23"/>
        <v>Natural Gas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300000</v>
      </c>
      <c r="G330" s="202">
        <v>1288381</v>
      </c>
      <c r="H330" s="198">
        <v>37035.272893518515</v>
      </c>
      <c r="I330" t="s">
        <v>2871</v>
      </c>
      <c r="M330" t="s">
        <v>2760</v>
      </c>
      <c r="N330" t="s">
        <v>2864</v>
      </c>
      <c r="O330" t="s">
        <v>2865</v>
      </c>
      <c r="P330" s="199">
        <v>10000</v>
      </c>
      <c r="S330" t="s">
        <v>2761</v>
      </c>
      <c r="T330" t="s">
        <v>4061</v>
      </c>
      <c r="U330" s="201">
        <v>4.165</v>
      </c>
      <c r="V330" t="s">
        <v>3418</v>
      </c>
      <c r="W330" t="s">
        <v>3529</v>
      </c>
      <c r="X330" t="s">
        <v>2866</v>
      </c>
      <c r="Y330" t="s">
        <v>4082</v>
      </c>
      <c r="Z330" t="s">
        <v>3671</v>
      </c>
      <c r="AA330" t="s">
        <v>2411</v>
      </c>
      <c r="AB330" s="198">
        <v>37043.875</v>
      </c>
      <c r="AC330" s="198">
        <v>37072.875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10</v>
      </c>
      <c r="G331" s="202">
        <v>1288382</v>
      </c>
      <c r="H331" s="198">
        <v>37035.272951388892</v>
      </c>
      <c r="I331" t="s">
        <v>4031</v>
      </c>
      <c r="M331" t="s">
        <v>2766</v>
      </c>
      <c r="N331" t="s">
        <v>4058</v>
      </c>
      <c r="O331" t="s">
        <v>4059</v>
      </c>
      <c r="P331" s="199">
        <v>10</v>
      </c>
      <c r="S331" t="s">
        <v>4060</v>
      </c>
      <c r="T331" t="s">
        <v>4061</v>
      </c>
      <c r="U331" s="201">
        <v>1743</v>
      </c>
      <c r="V331" t="s">
        <v>4075</v>
      </c>
      <c r="W331" t="s">
        <v>4068</v>
      </c>
      <c r="X331" t="s">
        <v>4064</v>
      </c>
      <c r="Y331" t="s">
        <v>4065</v>
      </c>
      <c r="Z331" t="s">
        <v>4066</v>
      </c>
      <c r="AA331">
        <v>2150215</v>
      </c>
    </row>
    <row r="332" spans="1:29" x14ac:dyDescent="0.2">
      <c r="A332" s="44" t="str">
        <f t="shared" si="26"/>
        <v>US Power Physical</v>
      </c>
      <c r="B332" s="44" t="str">
        <f t="shared" si="27"/>
        <v>US</v>
      </c>
      <c r="C332" s="44" t="str">
        <f t="shared" si="28"/>
        <v>Power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50</v>
      </c>
      <c r="G332" s="202">
        <v>1288383</v>
      </c>
      <c r="H332" s="198">
        <v>37035.272997685184</v>
      </c>
      <c r="I332" t="s">
        <v>2804</v>
      </c>
      <c r="M332" t="s">
        <v>3364</v>
      </c>
      <c r="N332" t="s">
        <v>2802</v>
      </c>
      <c r="O332" t="s">
        <v>2406</v>
      </c>
      <c r="P332" s="199">
        <v>50</v>
      </c>
      <c r="S332" t="s">
        <v>2759</v>
      </c>
      <c r="T332" t="s">
        <v>4061</v>
      </c>
      <c r="U332" s="201">
        <v>21</v>
      </c>
      <c r="V332" t="s">
        <v>2805</v>
      </c>
      <c r="W332" t="s">
        <v>2806</v>
      </c>
      <c r="X332" t="s">
        <v>2807</v>
      </c>
      <c r="Y332" t="s">
        <v>4193</v>
      </c>
      <c r="Z332" t="s">
        <v>3666</v>
      </c>
      <c r="AA332">
        <v>620940.1</v>
      </c>
      <c r="AB332" s="198">
        <v>37036.875</v>
      </c>
      <c r="AC332" s="198">
        <v>37036.875</v>
      </c>
    </row>
    <row r="333" spans="1:29" x14ac:dyDescent="0.2">
      <c r="A333" s="44" t="str">
        <f t="shared" si="26"/>
        <v>US Natural Gas Financial</v>
      </c>
      <c r="B333" s="44" t="str">
        <f t="shared" si="27"/>
        <v>US</v>
      </c>
      <c r="C333" s="44" t="str">
        <f t="shared" si="28"/>
        <v>Natural Gas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30</v>
      </c>
      <c r="F333" s="213">
        <f t="shared" si="30"/>
        <v>300000</v>
      </c>
      <c r="G333" s="202">
        <v>1288387</v>
      </c>
      <c r="H333" s="198">
        <v>37035.273634259262</v>
      </c>
      <c r="I333" t="s">
        <v>2871</v>
      </c>
      <c r="M333" t="s">
        <v>2760</v>
      </c>
      <c r="N333" t="s">
        <v>2864</v>
      </c>
      <c r="O333" t="s">
        <v>2865</v>
      </c>
      <c r="P333" s="199">
        <v>10000</v>
      </c>
      <c r="S333" t="s">
        <v>2761</v>
      </c>
      <c r="T333" t="s">
        <v>4061</v>
      </c>
      <c r="U333" s="201">
        <v>4.165</v>
      </c>
      <c r="V333" t="s">
        <v>3418</v>
      </c>
      <c r="W333" t="s">
        <v>3529</v>
      </c>
      <c r="X333" t="s">
        <v>2866</v>
      </c>
      <c r="Y333" t="s">
        <v>4082</v>
      </c>
      <c r="Z333" t="s">
        <v>3671</v>
      </c>
      <c r="AA333" t="s">
        <v>2412</v>
      </c>
      <c r="AB333" s="198">
        <v>37043.875</v>
      </c>
      <c r="AC333" s="198">
        <v>37072.875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20</v>
      </c>
      <c r="G334" s="202">
        <v>1288388</v>
      </c>
      <c r="H334" s="198">
        <v>37035.273657407408</v>
      </c>
      <c r="I334" t="s">
        <v>4031</v>
      </c>
      <c r="M334" t="s">
        <v>2766</v>
      </c>
      <c r="N334" t="s">
        <v>4058</v>
      </c>
      <c r="O334" t="s">
        <v>4059</v>
      </c>
      <c r="P334" s="199">
        <v>20</v>
      </c>
      <c r="S334" t="s">
        <v>4060</v>
      </c>
      <c r="T334" t="s">
        <v>4061</v>
      </c>
      <c r="U334" s="201">
        <v>1742</v>
      </c>
      <c r="V334" t="s">
        <v>4075</v>
      </c>
      <c r="W334" t="s">
        <v>4068</v>
      </c>
      <c r="X334" t="s">
        <v>4064</v>
      </c>
      <c r="Y334" t="s">
        <v>4065</v>
      </c>
      <c r="Z334" t="s">
        <v>4066</v>
      </c>
      <c r="AA334">
        <v>2150221</v>
      </c>
    </row>
    <row r="335" spans="1:29" x14ac:dyDescent="0.2">
      <c r="A335" s="44" t="str">
        <f t="shared" si="26"/>
        <v>US Power Physical</v>
      </c>
      <c r="B335" s="44" t="str">
        <f t="shared" si="27"/>
        <v>US</v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30</v>
      </c>
      <c r="F335" s="213">
        <f t="shared" si="30"/>
        <v>1500</v>
      </c>
      <c r="G335" s="202">
        <v>1288389</v>
      </c>
      <c r="H335" s="198">
        <v>37035.273784722223</v>
      </c>
      <c r="I335" t="s">
        <v>3306</v>
      </c>
      <c r="M335" t="s">
        <v>3364</v>
      </c>
      <c r="N335" t="s">
        <v>2802</v>
      </c>
      <c r="O335" t="s">
        <v>2991</v>
      </c>
      <c r="Q335" s="199">
        <v>50</v>
      </c>
      <c r="S335" t="s">
        <v>2759</v>
      </c>
      <c r="T335" t="s">
        <v>4061</v>
      </c>
      <c r="U335" s="201">
        <v>43</v>
      </c>
      <c r="V335" t="s">
        <v>4501</v>
      </c>
      <c r="W335" t="s">
        <v>2841</v>
      </c>
      <c r="X335" t="s">
        <v>2842</v>
      </c>
      <c r="Y335" t="s">
        <v>4193</v>
      </c>
      <c r="Z335" t="s">
        <v>3666</v>
      </c>
      <c r="AA335">
        <v>620942.1</v>
      </c>
      <c r="AB335" s="198">
        <v>37135.591666666667</v>
      </c>
      <c r="AC335" s="198">
        <v>37164.591666666667</v>
      </c>
    </row>
    <row r="336" spans="1:29" x14ac:dyDescent="0.2">
      <c r="A336" s="44" t="str">
        <f t="shared" si="26"/>
        <v>US Natural Gas Financial</v>
      </c>
      <c r="B336" s="44" t="str">
        <f t="shared" si="27"/>
        <v>US</v>
      </c>
      <c r="C336" s="44" t="str">
        <f t="shared" si="28"/>
        <v>Natural Gas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30</v>
      </c>
      <c r="F336" s="213">
        <f t="shared" si="30"/>
        <v>300000</v>
      </c>
      <c r="G336" s="202">
        <v>1288390</v>
      </c>
      <c r="H336" s="198">
        <v>37035.273831018516</v>
      </c>
      <c r="I336" t="s">
        <v>4033</v>
      </c>
      <c r="M336" t="s">
        <v>2760</v>
      </c>
      <c r="N336" t="s">
        <v>2864</v>
      </c>
      <c r="O336" t="s">
        <v>2865</v>
      </c>
      <c r="Q336" s="199">
        <v>10000</v>
      </c>
      <c r="S336" t="s">
        <v>2761</v>
      </c>
      <c r="T336" t="s">
        <v>4061</v>
      </c>
      <c r="U336" s="201">
        <v>4.17</v>
      </c>
      <c r="V336" t="s">
        <v>3987</v>
      </c>
      <c r="W336" t="s">
        <v>3529</v>
      </c>
      <c r="X336" t="s">
        <v>2866</v>
      </c>
      <c r="Y336" t="s">
        <v>4082</v>
      </c>
      <c r="Z336" t="s">
        <v>3671</v>
      </c>
      <c r="AA336" t="s">
        <v>2413</v>
      </c>
      <c r="AB336" s="198">
        <v>37043.875</v>
      </c>
      <c r="AC336" s="198">
        <v>37072.875</v>
      </c>
    </row>
    <row r="337" spans="1:29" x14ac:dyDescent="0.2">
      <c r="A337" s="44" t="str">
        <f t="shared" si="26"/>
        <v>US Natural Gas Financial</v>
      </c>
      <c r="B337" s="44" t="str">
        <f t="shared" si="27"/>
        <v>US</v>
      </c>
      <c r="C337" s="44" t="str">
        <f t="shared" si="28"/>
        <v>Natural Gas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31</v>
      </c>
      <c r="F337" s="213">
        <f t="shared" si="30"/>
        <v>77500</v>
      </c>
      <c r="G337" s="202">
        <v>1288392</v>
      </c>
      <c r="H337" s="198">
        <v>37035.273958333331</v>
      </c>
      <c r="I337" t="s">
        <v>2869</v>
      </c>
      <c r="M337" t="s">
        <v>2760</v>
      </c>
      <c r="N337" t="s">
        <v>2864</v>
      </c>
      <c r="O337" t="s">
        <v>3234</v>
      </c>
      <c r="P337" s="199">
        <v>2500</v>
      </c>
      <c r="S337" t="s">
        <v>2761</v>
      </c>
      <c r="T337" t="s">
        <v>4061</v>
      </c>
      <c r="U337" s="201">
        <v>4.2324999999999999</v>
      </c>
      <c r="V337" t="s">
        <v>2870</v>
      </c>
      <c r="W337" t="s">
        <v>3529</v>
      </c>
      <c r="X337" t="s">
        <v>2866</v>
      </c>
      <c r="Y337" t="s">
        <v>4082</v>
      </c>
      <c r="Z337" t="s">
        <v>3671</v>
      </c>
      <c r="AA337" t="s">
        <v>2414</v>
      </c>
      <c r="AB337" s="198">
        <v>37073.875</v>
      </c>
      <c r="AC337" s="198">
        <v>37103.875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1288394</v>
      </c>
      <c r="H338" s="198">
        <v>37035.274236111109</v>
      </c>
      <c r="I338" t="s">
        <v>4119</v>
      </c>
      <c r="M338" t="s">
        <v>2766</v>
      </c>
      <c r="N338" t="s">
        <v>4058</v>
      </c>
      <c r="O338" t="s">
        <v>4059</v>
      </c>
      <c r="Q338" s="199">
        <v>10</v>
      </c>
      <c r="S338" t="s">
        <v>4060</v>
      </c>
      <c r="T338" t="s">
        <v>4061</v>
      </c>
      <c r="U338" s="201">
        <v>1742</v>
      </c>
      <c r="V338" t="s">
        <v>2816</v>
      </c>
      <c r="W338" t="s">
        <v>4068</v>
      </c>
      <c r="X338" t="s">
        <v>4064</v>
      </c>
      <c r="Y338" t="s">
        <v>4065</v>
      </c>
      <c r="Z338" t="s">
        <v>4066</v>
      </c>
      <c r="AA338">
        <v>2150223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20</v>
      </c>
      <c r="G339" s="202">
        <v>1288395</v>
      </c>
      <c r="H339" s="198">
        <v>37035.274305555555</v>
      </c>
      <c r="I339" t="s">
        <v>2336</v>
      </c>
      <c r="M339" t="s">
        <v>2766</v>
      </c>
      <c r="N339" t="s">
        <v>4058</v>
      </c>
      <c r="O339" t="s">
        <v>4059</v>
      </c>
      <c r="Q339" s="199">
        <v>20</v>
      </c>
      <c r="S339" t="s">
        <v>4060</v>
      </c>
      <c r="T339" t="s">
        <v>4061</v>
      </c>
      <c r="U339" s="201">
        <v>1743</v>
      </c>
      <c r="V339" t="s">
        <v>2337</v>
      </c>
      <c r="W339" t="s">
        <v>4068</v>
      </c>
      <c r="X339" t="s">
        <v>4064</v>
      </c>
      <c r="Y339" t="s">
        <v>4065</v>
      </c>
      <c r="Z339" t="s">
        <v>4066</v>
      </c>
      <c r="AA339">
        <v>2150225</v>
      </c>
    </row>
    <row r="340" spans="1:29" x14ac:dyDescent="0.2">
      <c r="A340" s="44" t="str">
        <f t="shared" si="26"/>
        <v>US Power Physical</v>
      </c>
      <c r="B340" s="44" t="str">
        <f t="shared" si="27"/>
        <v>US</v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50</v>
      </c>
      <c r="G340" s="202">
        <v>1288396</v>
      </c>
      <c r="H340" s="198">
        <v>37035.274328703701</v>
      </c>
      <c r="I340" t="s">
        <v>2858</v>
      </c>
      <c r="M340" t="s">
        <v>3364</v>
      </c>
      <c r="N340" t="s">
        <v>2802</v>
      </c>
      <c r="O340" t="s">
        <v>2396</v>
      </c>
      <c r="P340" s="199">
        <v>50</v>
      </c>
      <c r="S340" t="s">
        <v>2759</v>
      </c>
      <c r="T340" t="s">
        <v>4061</v>
      </c>
      <c r="U340" s="201">
        <v>27.25</v>
      </c>
      <c r="V340" t="s">
        <v>3891</v>
      </c>
      <c r="W340" t="s">
        <v>2811</v>
      </c>
      <c r="X340" t="s">
        <v>2847</v>
      </c>
      <c r="Y340" t="s">
        <v>4193</v>
      </c>
      <c r="Z340" t="s">
        <v>3666</v>
      </c>
      <c r="AA340">
        <v>620943.1</v>
      </c>
      <c r="AB340" s="198">
        <v>37036.875</v>
      </c>
      <c r="AC340" s="198">
        <v>37036.875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1288397</v>
      </c>
      <c r="H341" s="198">
        <v>37035.274375000001</v>
      </c>
      <c r="I341" t="s">
        <v>4131</v>
      </c>
      <c r="M341" t="s">
        <v>2766</v>
      </c>
      <c r="N341" t="s">
        <v>4058</v>
      </c>
      <c r="O341" t="s">
        <v>4059</v>
      </c>
      <c r="P341" s="199">
        <v>20</v>
      </c>
      <c r="S341" t="s">
        <v>4060</v>
      </c>
      <c r="T341" t="s">
        <v>4061</v>
      </c>
      <c r="U341" s="201">
        <v>1742</v>
      </c>
      <c r="V341" t="s">
        <v>1940</v>
      </c>
      <c r="W341" t="s">
        <v>4068</v>
      </c>
      <c r="X341" t="s">
        <v>4064</v>
      </c>
      <c r="Y341" t="s">
        <v>4065</v>
      </c>
      <c r="Z341" t="s">
        <v>4066</v>
      </c>
      <c r="AA341">
        <v>2150227</v>
      </c>
    </row>
    <row r="342" spans="1:29" x14ac:dyDescent="0.2">
      <c r="A342" s="44" t="str">
        <f t="shared" si="26"/>
        <v>US Power Physical</v>
      </c>
      <c r="B342" s="44" t="str">
        <f t="shared" si="27"/>
        <v>US</v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30</v>
      </c>
      <c r="F342" s="213">
        <f t="shared" si="30"/>
        <v>1500</v>
      </c>
      <c r="G342" s="202">
        <v>1288399</v>
      </c>
      <c r="H342" s="198">
        <v>37035.27447916667</v>
      </c>
      <c r="I342" t="s">
        <v>2801</v>
      </c>
      <c r="M342" t="s">
        <v>3364</v>
      </c>
      <c r="N342" t="s">
        <v>2802</v>
      </c>
      <c r="O342" t="s">
        <v>2859</v>
      </c>
      <c r="Q342" s="199">
        <v>50</v>
      </c>
      <c r="S342" t="s">
        <v>2759</v>
      </c>
      <c r="T342" t="s">
        <v>4061</v>
      </c>
      <c r="U342" s="201">
        <v>63.5</v>
      </c>
      <c r="V342" t="s">
        <v>2987</v>
      </c>
      <c r="W342" t="s">
        <v>2806</v>
      </c>
      <c r="X342" t="s">
        <v>2807</v>
      </c>
      <c r="Y342" t="s">
        <v>4193</v>
      </c>
      <c r="Z342" t="s">
        <v>3666</v>
      </c>
      <c r="AA342">
        <v>620945.1</v>
      </c>
      <c r="AB342" s="198">
        <v>37043.71597222222</v>
      </c>
      <c r="AC342" s="198">
        <v>37072.71597222222</v>
      </c>
    </row>
    <row r="343" spans="1:29" x14ac:dyDescent="0.2">
      <c r="A343" s="44" t="str">
        <f t="shared" si="26"/>
        <v>US Power Financial</v>
      </c>
      <c r="B343" s="44" t="str">
        <f t="shared" si="27"/>
        <v>US</v>
      </c>
      <c r="C343" s="44" t="str">
        <f t="shared" si="28"/>
        <v>Power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50</v>
      </c>
      <c r="G343" s="202">
        <v>1288400</v>
      </c>
      <c r="H343" s="198">
        <v>37035.274513888886</v>
      </c>
      <c r="I343" t="s">
        <v>2415</v>
      </c>
      <c r="M343" t="s">
        <v>3364</v>
      </c>
      <c r="N343" t="s">
        <v>4190</v>
      </c>
      <c r="O343" t="s">
        <v>2384</v>
      </c>
      <c r="Q343" s="199">
        <v>50</v>
      </c>
      <c r="S343" t="s">
        <v>2759</v>
      </c>
      <c r="T343" t="s">
        <v>4061</v>
      </c>
      <c r="U343" s="201">
        <v>31</v>
      </c>
      <c r="V343" t="s">
        <v>2416</v>
      </c>
      <c r="W343" t="s">
        <v>4191</v>
      </c>
      <c r="X343" t="s">
        <v>4192</v>
      </c>
      <c r="Y343" t="s">
        <v>4193</v>
      </c>
      <c r="Z343" t="s">
        <v>3671</v>
      </c>
      <c r="AA343">
        <v>620946.1</v>
      </c>
      <c r="AB343" s="198">
        <v>37035.875</v>
      </c>
      <c r="AC343" s="198">
        <v>37035.875</v>
      </c>
    </row>
    <row r="344" spans="1:29" x14ac:dyDescent="0.2">
      <c r="A344" s="44" t="str">
        <f t="shared" si="26"/>
        <v>US Power Physical</v>
      </c>
      <c r="B344" s="44" t="str">
        <f t="shared" si="27"/>
        <v>US</v>
      </c>
      <c r="C344" s="44" t="str">
        <f t="shared" si="28"/>
        <v>Power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30</v>
      </c>
      <c r="F344" s="213">
        <f t="shared" si="30"/>
        <v>1500</v>
      </c>
      <c r="G344" s="202">
        <v>1288401</v>
      </c>
      <c r="H344" s="198">
        <v>37035.274571759262</v>
      </c>
      <c r="I344" t="s">
        <v>2817</v>
      </c>
      <c r="M344" t="s">
        <v>3364</v>
      </c>
      <c r="N344" t="s">
        <v>2802</v>
      </c>
      <c r="O344" t="s">
        <v>3233</v>
      </c>
      <c r="Q344" s="199">
        <v>50</v>
      </c>
      <c r="S344" t="s">
        <v>2759</v>
      </c>
      <c r="T344" t="s">
        <v>4061</v>
      </c>
      <c r="U344" s="201">
        <v>62</v>
      </c>
      <c r="V344" t="s">
        <v>3010</v>
      </c>
      <c r="W344" t="s">
        <v>2819</v>
      </c>
      <c r="X344" t="s">
        <v>2842</v>
      </c>
      <c r="Y344" t="s">
        <v>4193</v>
      </c>
      <c r="Z344" t="s">
        <v>3666</v>
      </c>
      <c r="AA344">
        <v>620947.1</v>
      </c>
      <c r="AB344" s="198">
        <v>37043.591666666667</v>
      </c>
      <c r="AC344" s="198">
        <v>37072.591666666667</v>
      </c>
    </row>
    <row r="345" spans="1:29" x14ac:dyDescent="0.2">
      <c r="A345" s="44" t="str">
        <f t="shared" si="26"/>
        <v>US Power Physical</v>
      </c>
      <c r="B345" s="44" t="str">
        <f t="shared" si="27"/>
        <v>US</v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50</v>
      </c>
      <c r="G345" s="202">
        <v>1288403</v>
      </c>
      <c r="H345" s="198">
        <v>37035.274664351855</v>
      </c>
      <c r="I345" t="s">
        <v>2817</v>
      </c>
      <c r="M345" t="s">
        <v>3364</v>
      </c>
      <c r="N345" t="s">
        <v>2802</v>
      </c>
      <c r="O345" t="s">
        <v>2396</v>
      </c>
      <c r="P345" s="199">
        <v>50</v>
      </c>
      <c r="S345" t="s">
        <v>2759</v>
      </c>
      <c r="T345" t="s">
        <v>4061</v>
      </c>
      <c r="U345" s="201">
        <v>27</v>
      </c>
      <c r="V345" t="s">
        <v>2417</v>
      </c>
      <c r="W345" t="s">
        <v>2811</v>
      </c>
      <c r="X345" t="s">
        <v>2847</v>
      </c>
      <c r="Y345" t="s">
        <v>4193</v>
      </c>
      <c r="Z345" t="s">
        <v>3666</v>
      </c>
      <c r="AA345">
        <v>620948.1</v>
      </c>
      <c r="AB345" s="198">
        <v>37036.875</v>
      </c>
      <c r="AC345" s="198">
        <v>37036.875</v>
      </c>
    </row>
    <row r="346" spans="1:29" x14ac:dyDescent="0.2">
      <c r="A346" s="44" t="str">
        <f t="shared" si="26"/>
        <v>US Power Physical</v>
      </c>
      <c r="B346" s="44" t="str">
        <f t="shared" si="27"/>
        <v>US</v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30</v>
      </c>
      <c r="F346" s="213">
        <f t="shared" si="30"/>
        <v>1500</v>
      </c>
      <c r="G346" s="202">
        <v>1288404</v>
      </c>
      <c r="H346" s="198">
        <v>37035.274699074071</v>
      </c>
      <c r="I346" t="s">
        <v>2817</v>
      </c>
      <c r="M346" t="s">
        <v>3364</v>
      </c>
      <c r="N346" t="s">
        <v>2802</v>
      </c>
      <c r="O346" t="s">
        <v>3233</v>
      </c>
      <c r="Q346" s="199">
        <v>50</v>
      </c>
      <c r="S346" t="s">
        <v>2759</v>
      </c>
      <c r="T346" t="s">
        <v>4061</v>
      </c>
      <c r="U346" s="201">
        <v>62.75</v>
      </c>
      <c r="V346" t="s">
        <v>3010</v>
      </c>
      <c r="W346" t="s">
        <v>2819</v>
      </c>
      <c r="X346" t="s">
        <v>2842</v>
      </c>
      <c r="Y346" t="s">
        <v>4193</v>
      </c>
      <c r="Z346" t="s">
        <v>3666</v>
      </c>
      <c r="AA346">
        <v>620949.1</v>
      </c>
      <c r="AB346" s="198">
        <v>37043.591666666667</v>
      </c>
      <c r="AC346" s="198">
        <v>37072.591666666667</v>
      </c>
    </row>
    <row r="347" spans="1:29" x14ac:dyDescent="0.2">
      <c r="A347" s="44" t="str">
        <f t="shared" si="26"/>
        <v>US Power Financial</v>
      </c>
      <c r="B347" s="44" t="str">
        <f t="shared" si="27"/>
        <v>US</v>
      </c>
      <c r="C347" s="44" t="str">
        <f t="shared" si="28"/>
        <v>Power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50</v>
      </c>
      <c r="G347" s="202">
        <v>1288405</v>
      </c>
      <c r="H347" s="198">
        <v>37035.274733796294</v>
      </c>
      <c r="I347" t="s">
        <v>4513</v>
      </c>
      <c r="M347" t="s">
        <v>3364</v>
      </c>
      <c r="N347" t="s">
        <v>4190</v>
      </c>
      <c r="O347" t="s">
        <v>3894</v>
      </c>
      <c r="Q347" s="199">
        <v>50</v>
      </c>
      <c r="S347" t="s">
        <v>2759</v>
      </c>
      <c r="T347" t="s">
        <v>4061</v>
      </c>
      <c r="U347" s="201">
        <v>37</v>
      </c>
      <c r="V347" t="s">
        <v>2994</v>
      </c>
      <c r="W347" t="s">
        <v>2835</v>
      </c>
      <c r="X347" t="s">
        <v>2810</v>
      </c>
      <c r="Y347" t="s">
        <v>4193</v>
      </c>
      <c r="Z347" t="s">
        <v>3671</v>
      </c>
      <c r="AA347">
        <v>620950.1</v>
      </c>
      <c r="AB347" s="198">
        <v>37036.875</v>
      </c>
      <c r="AC347" s="198">
        <v>37036.875</v>
      </c>
    </row>
    <row r="348" spans="1:29" x14ac:dyDescent="0.2">
      <c r="A348" s="44" t="str">
        <f t="shared" si="26"/>
        <v>US Natural Gas Financial</v>
      </c>
      <c r="B348" s="44" t="str">
        <f t="shared" si="27"/>
        <v>US</v>
      </c>
      <c r="C348" s="44" t="str">
        <f t="shared" si="28"/>
        <v>Natural Gas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30</v>
      </c>
      <c r="F348" s="213">
        <f t="shared" si="30"/>
        <v>225000</v>
      </c>
      <c r="G348" s="202">
        <v>1288406</v>
      </c>
      <c r="H348" s="198">
        <v>37035.274861111109</v>
      </c>
      <c r="I348" t="s">
        <v>3890</v>
      </c>
      <c r="M348" t="s">
        <v>2760</v>
      </c>
      <c r="N348" t="s">
        <v>2864</v>
      </c>
      <c r="O348" t="s">
        <v>2865</v>
      </c>
      <c r="P348" s="199">
        <v>7500</v>
      </c>
      <c r="S348" t="s">
        <v>2761</v>
      </c>
      <c r="T348" t="s">
        <v>4061</v>
      </c>
      <c r="U348" s="201">
        <v>4.17</v>
      </c>
      <c r="V348" t="s">
        <v>3242</v>
      </c>
      <c r="W348" t="s">
        <v>3529</v>
      </c>
      <c r="X348" t="s">
        <v>2866</v>
      </c>
      <c r="Y348" t="s">
        <v>4082</v>
      </c>
      <c r="Z348" t="s">
        <v>3671</v>
      </c>
      <c r="AA348" t="s">
        <v>2418</v>
      </c>
      <c r="AB348" s="198">
        <v>37043.875</v>
      </c>
      <c r="AC348" s="198">
        <v>37072.875</v>
      </c>
    </row>
    <row r="349" spans="1:29" x14ac:dyDescent="0.2">
      <c r="A349" s="44" t="str">
        <f t="shared" si="26"/>
        <v>US Power Financial</v>
      </c>
      <c r="B349" s="44" t="str">
        <f t="shared" si="27"/>
        <v>US</v>
      </c>
      <c r="C349" s="44" t="str">
        <f t="shared" si="28"/>
        <v>Power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</v>
      </c>
      <c r="G349" s="202">
        <v>1288407</v>
      </c>
      <c r="H349" s="198">
        <v>37035.274976851855</v>
      </c>
      <c r="I349" t="s">
        <v>2858</v>
      </c>
      <c r="M349" t="s">
        <v>3364</v>
      </c>
      <c r="N349" t="s">
        <v>4190</v>
      </c>
      <c r="O349" t="s">
        <v>2384</v>
      </c>
      <c r="P349" s="199">
        <v>50</v>
      </c>
      <c r="S349" t="s">
        <v>2759</v>
      </c>
      <c r="T349" t="s">
        <v>4061</v>
      </c>
      <c r="U349" s="201">
        <v>30.5</v>
      </c>
      <c r="V349" t="s">
        <v>3412</v>
      </c>
      <c r="W349" t="s">
        <v>4191</v>
      </c>
      <c r="X349" t="s">
        <v>4192</v>
      </c>
      <c r="Y349" t="s">
        <v>4193</v>
      </c>
      <c r="Z349" t="s">
        <v>3671</v>
      </c>
      <c r="AA349">
        <v>620951.1</v>
      </c>
      <c r="AB349" s="198">
        <v>37035.875</v>
      </c>
      <c r="AC349" s="198">
        <v>37035.875</v>
      </c>
    </row>
    <row r="350" spans="1:29" x14ac:dyDescent="0.2">
      <c r="A350" s="44" t="str">
        <f t="shared" si="26"/>
        <v>US Power Physical</v>
      </c>
      <c r="B350" s="44" t="str">
        <f t="shared" si="27"/>
        <v>US</v>
      </c>
      <c r="C350" s="44" t="str">
        <f t="shared" si="28"/>
        <v>Power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30</v>
      </c>
      <c r="F350" s="213">
        <f t="shared" si="30"/>
        <v>1500</v>
      </c>
      <c r="G350" s="202">
        <v>1288408</v>
      </c>
      <c r="H350" s="198">
        <v>37035.275277777779</v>
      </c>
      <c r="I350" t="s">
        <v>3306</v>
      </c>
      <c r="M350" t="s">
        <v>3364</v>
      </c>
      <c r="N350" t="s">
        <v>2802</v>
      </c>
      <c r="O350" t="s">
        <v>3233</v>
      </c>
      <c r="Q350" s="199">
        <v>50</v>
      </c>
      <c r="S350" t="s">
        <v>2759</v>
      </c>
      <c r="T350" t="s">
        <v>4061</v>
      </c>
      <c r="U350" s="201">
        <v>63.25</v>
      </c>
      <c r="V350" t="s">
        <v>2829</v>
      </c>
      <c r="W350" t="s">
        <v>2819</v>
      </c>
      <c r="X350" t="s">
        <v>2842</v>
      </c>
      <c r="Y350" t="s">
        <v>4193</v>
      </c>
      <c r="Z350" t="s">
        <v>3666</v>
      </c>
      <c r="AA350">
        <v>620952.1</v>
      </c>
      <c r="AB350" s="198">
        <v>37043.591666666667</v>
      </c>
      <c r="AC350" s="198">
        <v>37072.591666666667</v>
      </c>
    </row>
    <row r="351" spans="1:29" x14ac:dyDescent="0.2">
      <c r="A351" s="44" t="str">
        <f t="shared" si="26"/>
        <v>US Power Physical</v>
      </c>
      <c r="B351" s="44" t="str">
        <f t="shared" si="27"/>
        <v>US</v>
      </c>
      <c r="C351" s="44" t="str">
        <f t="shared" si="28"/>
        <v>Power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30</v>
      </c>
      <c r="F351" s="213">
        <f t="shared" si="30"/>
        <v>1500</v>
      </c>
      <c r="G351" s="202">
        <v>1288409</v>
      </c>
      <c r="H351" s="198">
        <v>37035.275520833333</v>
      </c>
      <c r="I351" t="s">
        <v>3306</v>
      </c>
      <c r="M351" t="s">
        <v>3364</v>
      </c>
      <c r="N351" t="s">
        <v>2802</v>
      </c>
      <c r="O351" t="s">
        <v>3233</v>
      </c>
      <c r="Q351" s="199">
        <v>50</v>
      </c>
      <c r="S351" t="s">
        <v>2759</v>
      </c>
      <c r="T351" t="s">
        <v>4061</v>
      </c>
      <c r="U351" s="201">
        <v>63.5</v>
      </c>
      <c r="V351" t="s">
        <v>2829</v>
      </c>
      <c r="W351" t="s">
        <v>2819</v>
      </c>
      <c r="X351" t="s">
        <v>2842</v>
      </c>
      <c r="Y351" t="s">
        <v>4193</v>
      </c>
      <c r="Z351" t="s">
        <v>3666</v>
      </c>
      <c r="AA351">
        <v>620953.1</v>
      </c>
      <c r="AB351" s="198">
        <v>37043.591666666667</v>
      </c>
      <c r="AC351" s="198">
        <v>37072.591666666667</v>
      </c>
    </row>
    <row r="352" spans="1:29" x14ac:dyDescent="0.2">
      <c r="A352" s="44" t="str">
        <f t="shared" si="26"/>
        <v>US Natural Gas Financial</v>
      </c>
      <c r="B352" s="44" t="str">
        <f t="shared" si="27"/>
        <v>US</v>
      </c>
      <c r="C352" s="44" t="str">
        <f t="shared" si="28"/>
        <v>Natural Gas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30</v>
      </c>
      <c r="F352" s="213">
        <f t="shared" si="30"/>
        <v>150000</v>
      </c>
      <c r="G352" s="202">
        <v>1288410</v>
      </c>
      <c r="H352" s="198">
        <v>37035.275543981479</v>
      </c>
      <c r="I352" t="s">
        <v>4033</v>
      </c>
      <c r="M352" t="s">
        <v>2760</v>
      </c>
      <c r="N352" t="s">
        <v>2864</v>
      </c>
      <c r="O352" t="s">
        <v>2865</v>
      </c>
      <c r="Q352" s="199">
        <v>5000</v>
      </c>
      <c r="S352" t="s">
        <v>2761</v>
      </c>
      <c r="T352" t="s">
        <v>4061</v>
      </c>
      <c r="U352" s="201">
        <v>4.1749999999999998</v>
      </c>
      <c r="V352" t="s">
        <v>3987</v>
      </c>
      <c r="W352" t="s">
        <v>3529</v>
      </c>
      <c r="X352" t="s">
        <v>2866</v>
      </c>
      <c r="Y352" t="s">
        <v>4082</v>
      </c>
      <c r="Z352" t="s">
        <v>3671</v>
      </c>
      <c r="AA352" t="s">
        <v>2419</v>
      </c>
      <c r="AB352" s="198">
        <v>37043.875</v>
      </c>
      <c r="AC352" s="198">
        <v>37072.875</v>
      </c>
    </row>
    <row r="353" spans="1:29" x14ac:dyDescent="0.2">
      <c r="A353" s="44" t="str">
        <f t="shared" si="26"/>
        <v>US Power Physical</v>
      </c>
      <c r="B353" s="44" t="str">
        <f t="shared" si="27"/>
        <v>US</v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1288411</v>
      </c>
      <c r="H353" s="198">
        <v>37035.275601851848</v>
      </c>
      <c r="I353" t="s">
        <v>4513</v>
      </c>
      <c r="M353" t="s">
        <v>3364</v>
      </c>
      <c r="N353" t="s">
        <v>2802</v>
      </c>
      <c r="O353" t="s">
        <v>3415</v>
      </c>
      <c r="P353" s="199">
        <v>50</v>
      </c>
      <c r="S353" t="s">
        <v>2759</v>
      </c>
      <c r="T353" t="s">
        <v>4061</v>
      </c>
      <c r="U353" s="201">
        <v>45</v>
      </c>
      <c r="V353" t="s">
        <v>4514</v>
      </c>
      <c r="W353" t="s">
        <v>2809</v>
      </c>
      <c r="X353" t="s">
        <v>2810</v>
      </c>
      <c r="Y353" t="s">
        <v>4193</v>
      </c>
      <c r="Z353" t="s">
        <v>3666</v>
      </c>
      <c r="AA353">
        <v>620954.1</v>
      </c>
      <c r="AB353" s="198">
        <v>37036.875</v>
      </c>
      <c r="AC353" s="198">
        <v>37036.875</v>
      </c>
    </row>
    <row r="354" spans="1:29" x14ac:dyDescent="0.2">
      <c r="A354" s="44" t="str">
        <f t="shared" si="26"/>
        <v>US Natural Gas Financial</v>
      </c>
      <c r="B354" s="44" t="str">
        <f t="shared" si="27"/>
        <v>US</v>
      </c>
      <c r="C354" s="44" t="str">
        <f t="shared" si="28"/>
        <v>Natural Gas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30</v>
      </c>
      <c r="F354" s="213">
        <f t="shared" si="30"/>
        <v>300000</v>
      </c>
      <c r="G354" s="202">
        <v>1288415</v>
      </c>
      <c r="H354" s="198">
        <v>37035.275775462964</v>
      </c>
      <c r="I354" t="s">
        <v>3769</v>
      </c>
      <c r="M354" t="s">
        <v>2760</v>
      </c>
      <c r="N354" t="s">
        <v>2864</v>
      </c>
      <c r="O354" t="s">
        <v>2865</v>
      </c>
      <c r="P354" s="199">
        <v>10000</v>
      </c>
      <c r="S354" t="s">
        <v>2761</v>
      </c>
      <c r="T354" t="s">
        <v>4061</v>
      </c>
      <c r="U354" s="201">
        <v>4.17</v>
      </c>
      <c r="V354" t="s">
        <v>4401</v>
      </c>
      <c r="W354" t="s">
        <v>3529</v>
      </c>
      <c r="X354" t="s">
        <v>2866</v>
      </c>
      <c r="Y354" t="s">
        <v>4082</v>
      </c>
      <c r="Z354" t="s">
        <v>3671</v>
      </c>
      <c r="AA354" t="s">
        <v>2420</v>
      </c>
      <c r="AB354" s="198">
        <v>37043.875</v>
      </c>
      <c r="AC354" s="198">
        <v>37072.875</v>
      </c>
    </row>
    <row r="355" spans="1:29" x14ac:dyDescent="0.2">
      <c r="A355" s="44" t="str">
        <f t="shared" si="26"/>
        <v>US Power Physical</v>
      </c>
      <c r="B355" s="44" t="str">
        <f t="shared" si="27"/>
        <v>US</v>
      </c>
      <c r="C355" s="44" t="str">
        <f t="shared" si="28"/>
        <v>Power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30</v>
      </c>
      <c r="F355" s="213">
        <f t="shared" si="30"/>
        <v>1500</v>
      </c>
      <c r="G355" s="202">
        <v>1288419</v>
      </c>
      <c r="H355" s="198">
        <v>37035.275937500002</v>
      </c>
      <c r="I355" t="s">
        <v>2817</v>
      </c>
      <c r="M355" t="s">
        <v>3364</v>
      </c>
      <c r="N355" t="s">
        <v>2802</v>
      </c>
      <c r="O355" t="s">
        <v>3233</v>
      </c>
      <c r="P355" s="199">
        <v>50</v>
      </c>
      <c r="S355" t="s">
        <v>2759</v>
      </c>
      <c r="T355" t="s">
        <v>4061</v>
      </c>
      <c r="U355" s="201">
        <v>63.25</v>
      </c>
      <c r="V355" t="s">
        <v>3010</v>
      </c>
      <c r="W355" t="s">
        <v>2819</v>
      </c>
      <c r="X355" t="s">
        <v>2842</v>
      </c>
      <c r="Y355" t="s">
        <v>4193</v>
      </c>
      <c r="Z355" t="s">
        <v>3666</v>
      </c>
      <c r="AA355">
        <v>620955.1</v>
      </c>
      <c r="AB355" s="198">
        <v>37043.591666666667</v>
      </c>
      <c r="AC355" s="198">
        <v>37072.591666666667</v>
      </c>
    </row>
    <row r="356" spans="1:29" x14ac:dyDescent="0.2">
      <c r="A356" s="44" t="str">
        <f t="shared" si="26"/>
        <v>US Power Physical</v>
      </c>
      <c r="B356" s="44" t="str">
        <f t="shared" si="27"/>
        <v>US</v>
      </c>
      <c r="C356" s="44" t="str">
        <f t="shared" si="28"/>
        <v>Power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5</v>
      </c>
      <c r="F356" s="213">
        <f t="shared" si="30"/>
        <v>250</v>
      </c>
      <c r="G356" s="202">
        <v>1288420</v>
      </c>
      <c r="H356" s="198">
        <v>37035.276041666664</v>
      </c>
      <c r="I356" t="s">
        <v>2825</v>
      </c>
      <c r="M356" t="s">
        <v>3364</v>
      </c>
      <c r="N356" t="s">
        <v>2802</v>
      </c>
      <c r="O356" t="s">
        <v>4356</v>
      </c>
      <c r="Q356" s="199">
        <v>50</v>
      </c>
      <c r="S356" t="s">
        <v>2759</v>
      </c>
      <c r="T356" t="s">
        <v>4061</v>
      </c>
      <c r="U356" s="201">
        <v>67</v>
      </c>
      <c r="V356" t="s">
        <v>3915</v>
      </c>
      <c r="W356" t="s">
        <v>2819</v>
      </c>
      <c r="X356" t="s">
        <v>2820</v>
      </c>
      <c r="Y356" t="s">
        <v>4193</v>
      </c>
      <c r="Z356" t="s">
        <v>3666</v>
      </c>
      <c r="AA356">
        <v>620956.1</v>
      </c>
      <c r="AB356" s="198">
        <v>37046.875</v>
      </c>
      <c r="AC356" s="198">
        <v>37050.875</v>
      </c>
    </row>
    <row r="357" spans="1:29" x14ac:dyDescent="0.2">
      <c r="A357" s="44" t="str">
        <f t="shared" si="26"/>
        <v>US Power Physical</v>
      </c>
      <c r="B357" s="44" t="str">
        <f t="shared" si="27"/>
        <v>US</v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30</v>
      </c>
      <c r="F357" s="213">
        <f t="shared" si="30"/>
        <v>1500</v>
      </c>
      <c r="G357" s="202">
        <v>1288421</v>
      </c>
      <c r="H357" s="198">
        <v>37035.276099537034</v>
      </c>
      <c r="I357" t="s">
        <v>2832</v>
      </c>
      <c r="M357" t="s">
        <v>3364</v>
      </c>
      <c r="N357" t="s">
        <v>2802</v>
      </c>
      <c r="O357" t="s">
        <v>2859</v>
      </c>
      <c r="P357" s="199">
        <v>50</v>
      </c>
      <c r="S357" t="s">
        <v>2759</v>
      </c>
      <c r="T357" t="s">
        <v>4061</v>
      </c>
      <c r="U357" s="201">
        <v>64</v>
      </c>
      <c r="V357" t="s">
        <v>2397</v>
      </c>
      <c r="W357" t="s">
        <v>2806</v>
      </c>
      <c r="X357" t="s">
        <v>2807</v>
      </c>
      <c r="Y357" t="s">
        <v>4193</v>
      </c>
      <c r="Z357" t="s">
        <v>3666</v>
      </c>
      <c r="AA357">
        <v>620957.1</v>
      </c>
      <c r="AB357" s="198">
        <v>37043.71597222222</v>
      </c>
      <c r="AC357" s="198">
        <v>37072.71597222222</v>
      </c>
    </row>
    <row r="358" spans="1:29" x14ac:dyDescent="0.2">
      <c r="A358" s="44" t="str">
        <f t="shared" si="26"/>
        <v>US Power Physical</v>
      </c>
      <c r="B358" s="44" t="str">
        <f t="shared" si="27"/>
        <v>US</v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30</v>
      </c>
      <c r="F358" s="213">
        <f t="shared" si="30"/>
        <v>1500</v>
      </c>
      <c r="G358" s="202">
        <v>1288422</v>
      </c>
      <c r="H358" s="198">
        <v>37035.276145833333</v>
      </c>
      <c r="I358" t="s">
        <v>2832</v>
      </c>
      <c r="M358" t="s">
        <v>3364</v>
      </c>
      <c r="N358" t="s">
        <v>2802</v>
      </c>
      <c r="O358" t="s">
        <v>3233</v>
      </c>
      <c r="P358" s="199">
        <v>50</v>
      </c>
      <c r="S358" t="s">
        <v>2759</v>
      </c>
      <c r="T358" t="s">
        <v>4061</v>
      </c>
      <c r="U358" s="201">
        <v>63</v>
      </c>
      <c r="V358" t="s">
        <v>4022</v>
      </c>
      <c r="W358" t="s">
        <v>2819</v>
      </c>
      <c r="X358" t="s">
        <v>2842</v>
      </c>
      <c r="Y358" t="s">
        <v>4193</v>
      </c>
      <c r="Z358" t="s">
        <v>3666</v>
      </c>
      <c r="AA358">
        <v>620958.1</v>
      </c>
      <c r="AB358" s="198">
        <v>37043.591666666667</v>
      </c>
      <c r="AC358" s="198">
        <v>37072.591666666667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10</v>
      </c>
      <c r="G359" s="202">
        <v>1288423</v>
      </c>
      <c r="H359" s="198">
        <v>37035.27615740741</v>
      </c>
      <c r="I359" t="s">
        <v>2336</v>
      </c>
      <c r="M359" t="s">
        <v>2766</v>
      </c>
      <c r="N359" t="s">
        <v>4058</v>
      </c>
      <c r="O359" t="s">
        <v>4059</v>
      </c>
      <c r="Q359" s="199">
        <v>10</v>
      </c>
      <c r="S359" t="s">
        <v>4060</v>
      </c>
      <c r="T359" t="s">
        <v>4061</v>
      </c>
      <c r="U359" s="201">
        <v>1743</v>
      </c>
      <c r="V359" t="s">
        <v>2337</v>
      </c>
      <c r="W359" t="s">
        <v>4068</v>
      </c>
      <c r="X359" t="s">
        <v>4064</v>
      </c>
      <c r="Y359" t="s">
        <v>4065</v>
      </c>
      <c r="Z359" t="s">
        <v>4066</v>
      </c>
      <c r="AA359">
        <v>2150244</v>
      </c>
    </row>
    <row r="360" spans="1:29" x14ac:dyDescent="0.2">
      <c r="A360" s="44" t="str">
        <f t="shared" si="26"/>
        <v>US Power Physical</v>
      </c>
      <c r="B360" s="44" t="str">
        <f t="shared" si="27"/>
        <v>US</v>
      </c>
      <c r="C360" s="44" t="str">
        <f t="shared" si="28"/>
        <v>Power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50</v>
      </c>
      <c r="G360" s="202">
        <v>1288424</v>
      </c>
      <c r="H360" s="198">
        <v>37035.276180555556</v>
      </c>
      <c r="I360" t="s">
        <v>4168</v>
      </c>
      <c r="M360" t="s">
        <v>3364</v>
      </c>
      <c r="N360" t="s">
        <v>2802</v>
      </c>
      <c r="O360" t="s">
        <v>4295</v>
      </c>
      <c r="P360" s="199">
        <v>50</v>
      </c>
      <c r="S360" t="s">
        <v>2759</v>
      </c>
      <c r="T360" t="s">
        <v>4061</v>
      </c>
      <c r="U360" s="201">
        <v>21</v>
      </c>
      <c r="V360" t="s">
        <v>3055</v>
      </c>
      <c r="W360" t="s">
        <v>2814</v>
      </c>
      <c r="X360" t="s">
        <v>2803</v>
      </c>
      <c r="Y360" t="s">
        <v>4193</v>
      </c>
      <c r="Z360" t="s">
        <v>3666</v>
      </c>
      <c r="AA360">
        <v>620959.1</v>
      </c>
      <c r="AB360" s="198">
        <v>37036.875</v>
      </c>
      <c r="AC360" s="198">
        <v>37036.875</v>
      </c>
    </row>
    <row r="361" spans="1:29" x14ac:dyDescent="0.2">
      <c r="A361" s="44" t="str">
        <f t="shared" si="26"/>
        <v>US Power Physical</v>
      </c>
      <c r="B361" s="44" t="str">
        <f t="shared" si="27"/>
        <v>US</v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5</v>
      </c>
      <c r="F361" s="213">
        <f t="shared" si="30"/>
        <v>250</v>
      </c>
      <c r="G361" s="202">
        <v>1288425</v>
      </c>
      <c r="H361" s="198">
        <v>37035.276203703703</v>
      </c>
      <c r="I361" t="s">
        <v>2839</v>
      </c>
      <c r="M361" t="s">
        <v>3364</v>
      </c>
      <c r="N361" t="s">
        <v>2802</v>
      </c>
      <c r="O361" t="s">
        <v>4356</v>
      </c>
      <c r="P361" s="199">
        <v>50</v>
      </c>
      <c r="S361" t="s">
        <v>2759</v>
      </c>
      <c r="T361" t="s">
        <v>4061</v>
      </c>
      <c r="U361" s="201">
        <v>66.25</v>
      </c>
      <c r="V361" t="s">
        <v>4173</v>
      </c>
      <c r="W361" t="s">
        <v>2819</v>
      </c>
      <c r="X361" t="s">
        <v>2820</v>
      </c>
      <c r="Y361" t="s">
        <v>4193</v>
      </c>
      <c r="Z361" t="s">
        <v>3666</v>
      </c>
      <c r="AA361">
        <v>620960.1</v>
      </c>
      <c r="AB361" s="198">
        <v>37046.875</v>
      </c>
      <c r="AC361" s="198">
        <v>37050.875</v>
      </c>
    </row>
    <row r="362" spans="1:29" x14ac:dyDescent="0.2">
      <c r="A362" s="44" t="str">
        <f t="shared" si="26"/>
        <v>US Power Physical</v>
      </c>
      <c r="B362" s="44" t="str">
        <f t="shared" si="27"/>
        <v>US</v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30</v>
      </c>
      <c r="F362" s="213">
        <f t="shared" si="30"/>
        <v>1500</v>
      </c>
      <c r="G362" s="202">
        <v>1288426</v>
      </c>
      <c r="H362" s="198">
        <v>37035.276261574072</v>
      </c>
      <c r="I362" t="s">
        <v>2858</v>
      </c>
      <c r="M362" t="s">
        <v>3364</v>
      </c>
      <c r="N362" t="s">
        <v>2802</v>
      </c>
      <c r="O362" t="s">
        <v>2656</v>
      </c>
      <c r="P362" s="199">
        <v>50</v>
      </c>
      <c r="S362" t="s">
        <v>2759</v>
      </c>
      <c r="T362" t="s">
        <v>4061</v>
      </c>
      <c r="U362" s="201">
        <v>72.75</v>
      </c>
      <c r="V362" t="s">
        <v>3891</v>
      </c>
      <c r="W362" t="s">
        <v>2811</v>
      </c>
      <c r="X362" t="s">
        <v>2862</v>
      </c>
      <c r="Y362" t="s">
        <v>4193</v>
      </c>
      <c r="Z362" t="s">
        <v>3666</v>
      </c>
      <c r="AA362">
        <v>620961.1</v>
      </c>
      <c r="AB362" s="198">
        <v>37043.594444444447</v>
      </c>
      <c r="AC362" s="198">
        <v>37072.594444444447</v>
      </c>
    </row>
    <row r="363" spans="1:29" x14ac:dyDescent="0.2">
      <c r="A363" s="44" t="str">
        <f t="shared" si="26"/>
        <v>US Power Physical</v>
      </c>
      <c r="B363" s="44" t="str">
        <f t="shared" si="27"/>
        <v>US</v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30</v>
      </c>
      <c r="F363" s="213">
        <f t="shared" si="30"/>
        <v>1500</v>
      </c>
      <c r="G363" s="202">
        <v>1288427</v>
      </c>
      <c r="H363" s="198">
        <v>37035.276296296295</v>
      </c>
      <c r="I363" t="s">
        <v>2817</v>
      </c>
      <c r="M363" t="s">
        <v>3364</v>
      </c>
      <c r="N363" t="s">
        <v>2802</v>
      </c>
      <c r="O363" t="s">
        <v>3233</v>
      </c>
      <c r="P363" s="199">
        <v>50</v>
      </c>
      <c r="S363" t="s">
        <v>2759</v>
      </c>
      <c r="T363" t="s">
        <v>4061</v>
      </c>
      <c r="U363" s="201">
        <v>62.75</v>
      </c>
      <c r="V363" t="s">
        <v>3010</v>
      </c>
      <c r="W363" t="s">
        <v>2819</v>
      </c>
      <c r="X363" t="s">
        <v>2842</v>
      </c>
      <c r="Y363" t="s">
        <v>4193</v>
      </c>
      <c r="Z363" t="s">
        <v>3666</v>
      </c>
      <c r="AA363">
        <v>620962.1</v>
      </c>
      <c r="AB363" s="198">
        <v>37043.591666666667</v>
      </c>
      <c r="AC363" s="198">
        <v>37072.591666666667</v>
      </c>
    </row>
    <row r="364" spans="1:29" x14ac:dyDescent="0.2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30</v>
      </c>
      <c r="F364" s="213">
        <f t="shared" si="30"/>
        <v>1500</v>
      </c>
      <c r="G364" s="202">
        <v>1288428</v>
      </c>
      <c r="H364" s="198">
        <v>37035.276458333334</v>
      </c>
      <c r="I364" t="s">
        <v>2831</v>
      </c>
      <c r="M364" t="s">
        <v>3364</v>
      </c>
      <c r="N364" t="s">
        <v>2802</v>
      </c>
      <c r="O364" t="s">
        <v>2859</v>
      </c>
      <c r="Q364" s="199">
        <v>50</v>
      </c>
      <c r="S364" t="s">
        <v>2759</v>
      </c>
      <c r="T364" t="s">
        <v>4061</v>
      </c>
      <c r="U364" s="201">
        <v>64</v>
      </c>
      <c r="V364" t="s">
        <v>4199</v>
      </c>
      <c r="W364" t="s">
        <v>2806</v>
      </c>
      <c r="X364" t="s">
        <v>2807</v>
      </c>
      <c r="Y364" t="s">
        <v>4193</v>
      </c>
      <c r="Z364" t="s">
        <v>3666</v>
      </c>
      <c r="AA364">
        <v>620963.1</v>
      </c>
      <c r="AB364" s="198">
        <v>37043.71597222222</v>
      </c>
      <c r="AC364" s="198">
        <v>37072.71597222222</v>
      </c>
    </row>
    <row r="365" spans="1:29" x14ac:dyDescent="0.2">
      <c r="A365" s="44" t="str">
        <f t="shared" si="26"/>
        <v>US Power Physical</v>
      </c>
      <c r="B365" s="44" t="str">
        <f t="shared" si="27"/>
        <v>US</v>
      </c>
      <c r="C365" s="44" t="str">
        <f t="shared" si="28"/>
        <v>Power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30</v>
      </c>
      <c r="F365" s="213">
        <f t="shared" si="30"/>
        <v>1500</v>
      </c>
      <c r="G365" s="202">
        <v>1288429</v>
      </c>
      <c r="H365" s="198">
        <v>37035.276643518519</v>
      </c>
      <c r="I365" t="s">
        <v>2818</v>
      </c>
      <c r="M365" t="s">
        <v>3364</v>
      </c>
      <c r="N365" t="s">
        <v>2802</v>
      </c>
      <c r="O365" t="s">
        <v>3233</v>
      </c>
      <c r="P365" s="199">
        <v>50</v>
      </c>
      <c r="S365" t="s">
        <v>2759</v>
      </c>
      <c r="T365" t="s">
        <v>4061</v>
      </c>
      <c r="U365" s="201">
        <v>62.5</v>
      </c>
      <c r="V365" t="s">
        <v>4197</v>
      </c>
      <c r="W365" t="s">
        <v>2819</v>
      </c>
      <c r="X365" t="s">
        <v>2842</v>
      </c>
      <c r="Y365" t="s">
        <v>4193</v>
      </c>
      <c r="Z365" t="s">
        <v>3666</v>
      </c>
      <c r="AA365">
        <v>620964.1</v>
      </c>
      <c r="AB365" s="198">
        <v>37043.591666666667</v>
      </c>
      <c r="AC365" s="198">
        <v>37072.591666666667</v>
      </c>
    </row>
    <row r="366" spans="1:29" x14ac:dyDescent="0.2">
      <c r="A366" s="44" t="str">
        <f t="shared" si="26"/>
        <v>US Power Physical</v>
      </c>
      <c r="B366" s="44" t="str">
        <f t="shared" si="27"/>
        <v>US</v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30</v>
      </c>
      <c r="F366" s="213">
        <f t="shared" si="30"/>
        <v>1500</v>
      </c>
      <c r="G366" s="202">
        <v>1288430</v>
      </c>
      <c r="H366" s="198">
        <v>37035.276747685188</v>
      </c>
      <c r="I366" t="s">
        <v>2858</v>
      </c>
      <c r="M366" t="s">
        <v>3364</v>
      </c>
      <c r="N366" t="s">
        <v>2802</v>
      </c>
      <c r="O366" t="s">
        <v>2859</v>
      </c>
      <c r="P366" s="199">
        <v>50</v>
      </c>
      <c r="S366" t="s">
        <v>2759</v>
      </c>
      <c r="T366" t="s">
        <v>4061</v>
      </c>
      <c r="U366" s="201">
        <v>63.75</v>
      </c>
      <c r="V366" t="s">
        <v>2421</v>
      </c>
      <c r="W366" t="s">
        <v>2806</v>
      </c>
      <c r="X366" t="s">
        <v>2807</v>
      </c>
      <c r="Y366" t="s">
        <v>4193</v>
      </c>
      <c r="Z366" t="s">
        <v>3666</v>
      </c>
      <c r="AA366">
        <v>620965.1</v>
      </c>
      <c r="AB366" s="198">
        <v>37043.71597222222</v>
      </c>
      <c r="AC366" s="198">
        <v>37072.71597222222</v>
      </c>
    </row>
    <row r="367" spans="1:29" x14ac:dyDescent="0.2">
      <c r="A367" s="44" t="str">
        <f t="shared" si="26"/>
        <v>US Natural Gas Financial</v>
      </c>
      <c r="B367" s="44" t="str">
        <f t="shared" si="27"/>
        <v>US</v>
      </c>
      <c r="C367" s="44" t="str">
        <f t="shared" si="28"/>
        <v>Natural Gas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30</v>
      </c>
      <c r="F367" s="213">
        <f t="shared" si="30"/>
        <v>300000</v>
      </c>
      <c r="G367" s="202">
        <v>1288434</v>
      </c>
      <c r="H367" s="198">
        <v>37035.277291666665</v>
      </c>
      <c r="I367" t="s">
        <v>3890</v>
      </c>
      <c r="M367" t="s">
        <v>2760</v>
      </c>
      <c r="N367" t="s">
        <v>2864</v>
      </c>
      <c r="O367" t="s">
        <v>2865</v>
      </c>
      <c r="P367" s="199">
        <v>10000</v>
      </c>
      <c r="S367" t="s">
        <v>2761</v>
      </c>
      <c r="T367" t="s">
        <v>4061</v>
      </c>
      <c r="U367" s="201">
        <v>4.1749999999999998</v>
      </c>
      <c r="V367" t="s">
        <v>3242</v>
      </c>
      <c r="W367" t="s">
        <v>3529</v>
      </c>
      <c r="X367" t="s">
        <v>2866</v>
      </c>
      <c r="Y367" t="s">
        <v>4082</v>
      </c>
      <c r="Z367" t="s">
        <v>3671</v>
      </c>
      <c r="AA367" t="s">
        <v>2422</v>
      </c>
      <c r="AB367" s="198">
        <v>37043.875</v>
      </c>
      <c r="AC367" s="198">
        <v>37072.875</v>
      </c>
    </row>
    <row r="368" spans="1:29" x14ac:dyDescent="0.2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30</v>
      </c>
      <c r="F368" s="213">
        <f t="shared" si="30"/>
        <v>1500</v>
      </c>
      <c r="G368" s="202">
        <v>1288439</v>
      </c>
      <c r="H368" s="198">
        <v>37035.27753472222</v>
      </c>
      <c r="I368" t="s">
        <v>4513</v>
      </c>
      <c r="M368" t="s">
        <v>3364</v>
      </c>
      <c r="N368" t="s">
        <v>2802</v>
      </c>
      <c r="O368" t="s">
        <v>2656</v>
      </c>
      <c r="P368" s="199">
        <v>50</v>
      </c>
      <c r="S368" t="s">
        <v>2759</v>
      </c>
      <c r="T368" t="s">
        <v>4061</v>
      </c>
      <c r="U368" s="201">
        <v>72.75</v>
      </c>
      <c r="V368" t="s">
        <v>3947</v>
      </c>
      <c r="W368" t="s">
        <v>2811</v>
      </c>
      <c r="X368" t="s">
        <v>2862</v>
      </c>
      <c r="Y368" t="s">
        <v>4193</v>
      </c>
      <c r="Z368" t="s">
        <v>3666</v>
      </c>
      <c r="AA368">
        <v>620967.1</v>
      </c>
      <c r="AB368" s="198">
        <v>37043.594444444447</v>
      </c>
      <c r="AC368" s="198">
        <v>37072.594444444447</v>
      </c>
    </row>
    <row r="369" spans="1:29" x14ac:dyDescent="0.2">
      <c r="A369" s="44" t="str">
        <f t="shared" si="26"/>
        <v>US Power Financial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1288441</v>
      </c>
      <c r="H369" s="198">
        <v>37035.277581018519</v>
      </c>
      <c r="I369" t="s">
        <v>2817</v>
      </c>
      <c r="M369" t="s">
        <v>3364</v>
      </c>
      <c r="N369" t="s">
        <v>4190</v>
      </c>
      <c r="O369" t="s">
        <v>4425</v>
      </c>
      <c r="P369" s="199">
        <v>50</v>
      </c>
      <c r="S369" t="s">
        <v>2759</v>
      </c>
      <c r="T369" t="s">
        <v>4061</v>
      </c>
      <c r="U369" s="201">
        <v>31</v>
      </c>
      <c r="V369" t="s">
        <v>3437</v>
      </c>
      <c r="W369" t="s">
        <v>2819</v>
      </c>
      <c r="X369" t="s">
        <v>2820</v>
      </c>
      <c r="Y369" t="s">
        <v>4193</v>
      </c>
      <c r="Z369" t="s">
        <v>3671</v>
      </c>
      <c r="AA369">
        <v>620968.1</v>
      </c>
      <c r="AB369" s="198">
        <v>37036.875</v>
      </c>
      <c r="AC369" s="198">
        <v>37036.875</v>
      </c>
    </row>
    <row r="370" spans="1:29" x14ac:dyDescent="0.2">
      <c r="A370" s="44" t="str">
        <f t="shared" si="26"/>
        <v>US Natural Gas Financial</v>
      </c>
      <c r="B370" s="44" t="str">
        <f t="shared" si="27"/>
        <v>US</v>
      </c>
      <c r="C370" s="44" t="str">
        <f t="shared" si="28"/>
        <v>Natural Gas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30</v>
      </c>
      <c r="F370" s="213">
        <f t="shared" si="30"/>
        <v>300000</v>
      </c>
      <c r="G370" s="202">
        <v>1288442</v>
      </c>
      <c r="H370" s="198">
        <v>37035.277673611112</v>
      </c>
      <c r="I370" t="s">
        <v>3890</v>
      </c>
      <c r="M370" t="s">
        <v>2760</v>
      </c>
      <c r="N370" t="s">
        <v>2864</v>
      </c>
      <c r="O370" t="s">
        <v>2865</v>
      </c>
      <c r="P370" s="199">
        <v>10000</v>
      </c>
      <c r="S370" t="s">
        <v>2761</v>
      </c>
      <c r="T370" t="s">
        <v>4061</v>
      </c>
      <c r="U370" s="201">
        <v>4.18</v>
      </c>
      <c r="V370" t="s">
        <v>3242</v>
      </c>
      <c r="W370" t="s">
        <v>3529</v>
      </c>
      <c r="X370" t="s">
        <v>2866</v>
      </c>
      <c r="Y370" t="s">
        <v>4082</v>
      </c>
      <c r="Z370" t="s">
        <v>3671</v>
      </c>
      <c r="AA370" t="s">
        <v>2423</v>
      </c>
      <c r="AB370" s="198">
        <v>37043.875</v>
      </c>
      <c r="AC370" s="198">
        <v>37072.875</v>
      </c>
    </row>
    <row r="371" spans="1:29" x14ac:dyDescent="0.2">
      <c r="A371" s="44" t="str">
        <f t="shared" si="26"/>
        <v>US Natural Gas Financial</v>
      </c>
      <c r="B371" s="44" t="str">
        <f t="shared" si="27"/>
        <v>US</v>
      </c>
      <c r="C371" s="44" t="str">
        <f t="shared" si="28"/>
        <v>Natural Gas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30</v>
      </c>
      <c r="F371" s="213">
        <f t="shared" si="30"/>
        <v>300000</v>
      </c>
      <c r="G371" s="202">
        <v>1288443</v>
      </c>
      <c r="H371" s="198">
        <v>37035.277812499997</v>
      </c>
      <c r="I371" t="s">
        <v>3769</v>
      </c>
      <c r="M371" t="s">
        <v>2760</v>
      </c>
      <c r="N371" t="s">
        <v>2864</v>
      </c>
      <c r="O371" t="s">
        <v>2865</v>
      </c>
      <c r="P371" s="199">
        <v>10000</v>
      </c>
      <c r="S371" t="s">
        <v>2761</v>
      </c>
      <c r="T371" t="s">
        <v>4061</v>
      </c>
      <c r="U371" s="201">
        <v>4.1749999999999998</v>
      </c>
      <c r="V371" t="s">
        <v>4401</v>
      </c>
      <c r="W371" t="s">
        <v>3529</v>
      </c>
      <c r="X371" t="s">
        <v>2866</v>
      </c>
      <c r="Y371" t="s">
        <v>4082</v>
      </c>
      <c r="Z371" t="s">
        <v>3671</v>
      </c>
      <c r="AA371" t="s">
        <v>2424</v>
      </c>
      <c r="AB371" s="198">
        <v>37043.875</v>
      </c>
      <c r="AC371" s="198">
        <v>37072.875</v>
      </c>
    </row>
    <row r="372" spans="1:29" x14ac:dyDescent="0.2">
      <c r="A372" s="44" t="str">
        <f t="shared" si="26"/>
        <v>US Power Physical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30</v>
      </c>
      <c r="F372" s="213">
        <f t="shared" si="30"/>
        <v>1500</v>
      </c>
      <c r="G372" s="202">
        <v>1288444</v>
      </c>
      <c r="H372" s="198">
        <v>37035.277881944443</v>
      </c>
      <c r="I372" t="s">
        <v>2825</v>
      </c>
      <c r="M372" t="s">
        <v>3364</v>
      </c>
      <c r="N372" t="s">
        <v>2802</v>
      </c>
      <c r="O372" t="s">
        <v>2859</v>
      </c>
      <c r="P372" s="199">
        <v>50</v>
      </c>
      <c r="S372" t="s">
        <v>2759</v>
      </c>
      <c r="T372" t="s">
        <v>4061</v>
      </c>
      <c r="U372" s="201">
        <v>63.5</v>
      </c>
      <c r="V372" t="s">
        <v>3904</v>
      </c>
      <c r="W372" t="s">
        <v>2806</v>
      </c>
      <c r="X372" t="s">
        <v>2807</v>
      </c>
      <c r="Y372" t="s">
        <v>4193</v>
      </c>
      <c r="Z372" t="s">
        <v>3666</v>
      </c>
      <c r="AA372">
        <v>620969.1</v>
      </c>
      <c r="AB372" s="198">
        <v>37043.71597222222</v>
      </c>
      <c r="AC372" s="198">
        <v>37072.71597222222</v>
      </c>
    </row>
    <row r="373" spans="1:29" x14ac:dyDescent="0.2">
      <c r="A373" s="44" t="str">
        <f t="shared" si="26"/>
        <v>US Power Physical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30</v>
      </c>
      <c r="F373" s="213">
        <f t="shared" si="30"/>
        <v>1500</v>
      </c>
      <c r="G373" s="202">
        <v>1288445</v>
      </c>
      <c r="H373" s="198">
        <v>37035.277928240743</v>
      </c>
      <c r="I373" t="s">
        <v>2832</v>
      </c>
      <c r="M373" t="s">
        <v>3364</v>
      </c>
      <c r="N373" t="s">
        <v>2802</v>
      </c>
      <c r="O373" t="s">
        <v>3233</v>
      </c>
      <c r="P373" s="199">
        <v>50</v>
      </c>
      <c r="S373" t="s">
        <v>2759</v>
      </c>
      <c r="T373" t="s">
        <v>4061</v>
      </c>
      <c r="U373" s="201">
        <v>62.25</v>
      </c>
      <c r="V373" t="s">
        <v>4022</v>
      </c>
      <c r="W373" t="s">
        <v>2819</v>
      </c>
      <c r="X373" t="s">
        <v>2842</v>
      </c>
      <c r="Y373" t="s">
        <v>4193</v>
      </c>
      <c r="Z373" t="s">
        <v>3666</v>
      </c>
      <c r="AA373">
        <v>620970.1</v>
      </c>
      <c r="AB373" s="198">
        <v>37043.591666666667</v>
      </c>
      <c r="AC373" s="198">
        <v>37072.591666666667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</v>
      </c>
      <c r="G374" s="202">
        <v>1288450</v>
      </c>
      <c r="H374" s="198">
        <v>37035.27815972222</v>
      </c>
      <c r="I374" t="s">
        <v>4077</v>
      </c>
      <c r="M374" t="s">
        <v>2766</v>
      </c>
      <c r="N374" t="s">
        <v>4058</v>
      </c>
      <c r="O374" t="s">
        <v>4002</v>
      </c>
      <c r="P374" s="199">
        <v>1</v>
      </c>
      <c r="S374" t="s">
        <v>4060</v>
      </c>
      <c r="T374" t="s">
        <v>4061</v>
      </c>
      <c r="U374" s="201">
        <v>1748</v>
      </c>
      <c r="V374" t="s">
        <v>3867</v>
      </c>
      <c r="W374" t="s">
        <v>4121</v>
      </c>
      <c r="X374" t="s">
        <v>4064</v>
      </c>
      <c r="Y374" t="s">
        <v>4065</v>
      </c>
      <c r="Z374" t="s">
        <v>4066</v>
      </c>
      <c r="AA374">
        <v>2150250</v>
      </c>
      <c r="AB374" s="198">
        <v>37090.647222222222</v>
      </c>
      <c r="AC374" s="198">
        <v>37090.647222222222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1</v>
      </c>
      <c r="G375" s="202">
        <v>1288451</v>
      </c>
      <c r="H375" s="198">
        <v>37035.27815972222</v>
      </c>
      <c r="I375" t="s">
        <v>4077</v>
      </c>
      <c r="M375" t="s">
        <v>2766</v>
      </c>
      <c r="N375" t="s">
        <v>4058</v>
      </c>
      <c r="O375" t="s">
        <v>4059</v>
      </c>
      <c r="Q375" s="199">
        <v>1</v>
      </c>
      <c r="S375" t="s">
        <v>4060</v>
      </c>
      <c r="T375" t="s">
        <v>4061</v>
      </c>
      <c r="U375" s="201">
        <v>1743</v>
      </c>
      <c r="V375" t="s">
        <v>3867</v>
      </c>
      <c r="W375" t="s">
        <v>4121</v>
      </c>
      <c r="X375" t="s">
        <v>4064</v>
      </c>
      <c r="Y375" t="s">
        <v>4065</v>
      </c>
      <c r="Z375" t="s">
        <v>4066</v>
      </c>
      <c r="AA375">
        <v>2150252</v>
      </c>
    </row>
    <row r="376" spans="1:29" x14ac:dyDescent="0.2">
      <c r="A376" s="44" t="str">
        <f t="shared" si="26"/>
        <v>US Power Physical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30</v>
      </c>
      <c r="F376" s="213">
        <f t="shared" si="30"/>
        <v>1500</v>
      </c>
      <c r="G376" s="202">
        <v>1288452</v>
      </c>
      <c r="H376" s="198">
        <v>37035.278229166666</v>
      </c>
      <c r="I376" t="s">
        <v>2817</v>
      </c>
      <c r="M376" t="s">
        <v>3364</v>
      </c>
      <c r="N376" t="s">
        <v>2802</v>
      </c>
      <c r="O376" t="s">
        <v>3233</v>
      </c>
      <c r="Q376" s="199">
        <v>50</v>
      </c>
      <c r="S376" t="s">
        <v>2759</v>
      </c>
      <c r="T376" t="s">
        <v>4061</v>
      </c>
      <c r="U376" s="201">
        <v>62.5</v>
      </c>
      <c r="V376" t="s">
        <v>3010</v>
      </c>
      <c r="W376" t="s">
        <v>2819</v>
      </c>
      <c r="X376" t="s">
        <v>2842</v>
      </c>
      <c r="Y376" t="s">
        <v>4193</v>
      </c>
      <c r="Z376" t="s">
        <v>3666</v>
      </c>
      <c r="AA376">
        <v>620971.1</v>
      </c>
      <c r="AB376" s="198">
        <v>37043.591666666667</v>
      </c>
      <c r="AC376" s="198">
        <v>37072.591666666667</v>
      </c>
    </row>
    <row r="377" spans="1:29" x14ac:dyDescent="0.2">
      <c r="A377" s="44" t="str">
        <f t="shared" si="26"/>
        <v>US Natural Gas Financial</v>
      </c>
      <c r="B377" s="44" t="str">
        <f t="shared" si="27"/>
        <v>US</v>
      </c>
      <c r="C377" s="44" t="str">
        <f t="shared" si="28"/>
        <v>Natural Gas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30</v>
      </c>
      <c r="F377" s="213">
        <f t="shared" si="30"/>
        <v>300000</v>
      </c>
      <c r="G377" s="202">
        <v>1288454</v>
      </c>
      <c r="H377" s="198">
        <v>37035.278344907405</v>
      </c>
      <c r="I377" t="s">
        <v>3769</v>
      </c>
      <c r="M377" t="s">
        <v>2760</v>
      </c>
      <c r="N377" t="s">
        <v>2864</v>
      </c>
      <c r="O377" t="s">
        <v>2865</v>
      </c>
      <c r="P377" s="199">
        <v>10000</v>
      </c>
      <c r="S377" t="s">
        <v>2761</v>
      </c>
      <c r="T377" t="s">
        <v>4061</v>
      </c>
      <c r="U377" s="201">
        <v>4.1749999999999998</v>
      </c>
      <c r="V377" t="s">
        <v>4401</v>
      </c>
      <c r="W377" t="s">
        <v>3529</v>
      </c>
      <c r="X377" t="s">
        <v>2866</v>
      </c>
      <c r="Y377" t="s">
        <v>4082</v>
      </c>
      <c r="Z377" t="s">
        <v>3671</v>
      </c>
      <c r="AA377" t="s">
        <v>2425</v>
      </c>
      <c r="AB377" s="198">
        <v>37043.875</v>
      </c>
      <c r="AC377" s="198">
        <v>37072.875</v>
      </c>
    </row>
    <row r="378" spans="1:29" x14ac:dyDescent="0.2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1288455</v>
      </c>
      <c r="H378" s="198">
        <v>37035.278356481482</v>
      </c>
      <c r="I378" t="s">
        <v>2831</v>
      </c>
      <c r="M378" t="s">
        <v>3364</v>
      </c>
      <c r="N378" t="s">
        <v>2802</v>
      </c>
      <c r="O378" t="s">
        <v>2426</v>
      </c>
      <c r="P378" s="199">
        <v>50</v>
      </c>
      <c r="S378" t="s">
        <v>2759</v>
      </c>
      <c r="T378" t="s">
        <v>4061</v>
      </c>
      <c r="U378" s="201">
        <v>11</v>
      </c>
      <c r="V378" t="s">
        <v>4199</v>
      </c>
      <c r="W378" t="s">
        <v>2814</v>
      </c>
      <c r="X378" t="s">
        <v>2815</v>
      </c>
      <c r="Y378" t="s">
        <v>4193</v>
      </c>
      <c r="Z378" t="s">
        <v>3666</v>
      </c>
      <c r="AA378">
        <v>620972.1</v>
      </c>
      <c r="AB378" s="198">
        <v>37036.875</v>
      </c>
      <c r="AC378" s="198">
        <v>37036.875</v>
      </c>
    </row>
    <row r="379" spans="1:29" x14ac:dyDescent="0.2">
      <c r="A379" s="44" t="str">
        <f t="shared" si="26"/>
        <v>US Power Financial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1288456</v>
      </c>
      <c r="H379" s="198">
        <v>37035.278402777774</v>
      </c>
      <c r="I379" t="s">
        <v>3244</v>
      </c>
      <c r="M379" t="s">
        <v>3364</v>
      </c>
      <c r="N379" t="s">
        <v>4190</v>
      </c>
      <c r="O379" t="s">
        <v>2427</v>
      </c>
      <c r="Q379" s="199">
        <v>50</v>
      </c>
      <c r="S379" t="s">
        <v>2759</v>
      </c>
      <c r="T379" t="s">
        <v>4061</v>
      </c>
      <c r="U379" s="201">
        <v>51.5</v>
      </c>
      <c r="V379" t="s">
        <v>2997</v>
      </c>
      <c r="W379" t="s">
        <v>2835</v>
      </c>
      <c r="X379" t="s">
        <v>2810</v>
      </c>
      <c r="Y379" t="s">
        <v>4193</v>
      </c>
      <c r="Z379" t="s">
        <v>3671</v>
      </c>
      <c r="AA379">
        <v>620973.1</v>
      </c>
      <c r="AB379" s="198">
        <v>37043.875</v>
      </c>
      <c r="AC379" s="198">
        <v>37043.875</v>
      </c>
    </row>
    <row r="380" spans="1:29" x14ac:dyDescent="0.2">
      <c r="A380" s="44" t="str">
        <f t="shared" si="26"/>
        <v>US Natural Gas Financial</v>
      </c>
      <c r="B380" s="44" t="str">
        <f t="shared" si="27"/>
        <v>US</v>
      </c>
      <c r="C380" s="44" t="str">
        <f t="shared" si="28"/>
        <v>Natural Gas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30</v>
      </c>
      <c r="F380" s="213">
        <f t="shared" si="30"/>
        <v>300000</v>
      </c>
      <c r="G380" s="202">
        <v>1288458</v>
      </c>
      <c r="H380" s="198">
        <v>37035.278680555559</v>
      </c>
      <c r="I380" t="s">
        <v>3769</v>
      </c>
      <c r="M380" t="s">
        <v>2760</v>
      </c>
      <c r="N380" t="s">
        <v>2864</v>
      </c>
      <c r="O380" t="s">
        <v>2865</v>
      </c>
      <c r="P380" s="199">
        <v>10000</v>
      </c>
      <c r="S380" t="s">
        <v>2761</v>
      </c>
      <c r="T380" t="s">
        <v>4061</v>
      </c>
      <c r="U380" s="201">
        <v>4.1749999999999998</v>
      </c>
      <c r="V380" t="s">
        <v>4401</v>
      </c>
      <c r="W380" t="s">
        <v>3529</v>
      </c>
      <c r="X380" t="s">
        <v>2866</v>
      </c>
      <c r="Y380" t="s">
        <v>4082</v>
      </c>
      <c r="Z380" t="s">
        <v>3671</v>
      </c>
      <c r="AA380" t="s">
        <v>2428</v>
      </c>
      <c r="AB380" s="198">
        <v>37043.875</v>
      </c>
      <c r="AC380" s="198">
        <v>37072.875</v>
      </c>
    </row>
    <row r="381" spans="1:29" x14ac:dyDescent="0.2">
      <c r="A381" s="44" t="str">
        <f t="shared" si="26"/>
        <v>US Power Physical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30</v>
      </c>
      <c r="F381" s="213">
        <f t="shared" si="30"/>
        <v>1500</v>
      </c>
      <c r="G381" s="202">
        <v>1288459</v>
      </c>
      <c r="H381" s="198">
        <v>37035.279050925928</v>
      </c>
      <c r="I381" t="s">
        <v>2813</v>
      </c>
      <c r="J381" t="s">
        <v>2851</v>
      </c>
      <c r="K381" t="s">
        <v>2852</v>
      </c>
      <c r="M381" t="s">
        <v>3364</v>
      </c>
      <c r="N381" t="s">
        <v>2802</v>
      </c>
      <c r="O381" t="s">
        <v>3233</v>
      </c>
      <c r="P381" s="199">
        <v>50</v>
      </c>
      <c r="S381" t="s">
        <v>2759</v>
      </c>
      <c r="T381" t="s">
        <v>4061</v>
      </c>
      <c r="U381" s="201">
        <v>62.25</v>
      </c>
      <c r="V381" t="s">
        <v>3902</v>
      </c>
      <c r="W381" t="s">
        <v>2819</v>
      </c>
      <c r="X381" t="s">
        <v>2842</v>
      </c>
      <c r="Y381" t="s">
        <v>4193</v>
      </c>
      <c r="Z381" t="s">
        <v>3666</v>
      </c>
      <c r="AA381">
        <v>620974.1</v>
      </c>
      <c r="AB381" s="198">
        <v>37043.591666666667</v>
      </c>
      <c r="AC381" s="198">
        <v>37072.591666666667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10</v>
      </c>
      <c r="G382" s="202">
        <v>1288460</v>
      </c>
      <c r="H382" s="198">
        <v>37035.279247685183</v>
      </c>
      <c r="I382" t="s">
        <v>4077</v>
      </c>
      <c r="M382" t="s">
        <v>2766</v>
      </c>
      <c r="N382" t="s">
        <v>4087</v>
      </c>
      <c r="O382" t="s">
        <v>4088</v>
      </c>
      <c r="P382" s="199">
        <v>10</v>
      </c>
      <c r="S382" t="s">
        <v>4089</v>
      </c>
      <c r="T382" t="s">
        <v>4061</v>
      </c>
      <c r="U382" s="201">
        <v>7220</v>
      </c>
      <c r="V382" t="s">
        <v>4006</v>
      </c>
      <c r="W382" t="s">
        <v>4090</v>
      </c>
      <c r="X382" t="s">
        <v>4064</v>
      </c>
      <c r="Y382" t="s">
        <v>4065</v>
      </c>
      <c r="Z382" t="s">
        <v>4066</v>
      </c>
      <c r="AA382">
        <v>2150254</v>
      </c>
    </row>
    <row r="383" spans="1:29" x14ac:dyDescent="0.2">
      <c r="A383" s="44" t="str">
        <f t="shared" si="26"/>
        <v>US Power Physical</v>
      </c>
      <c r="B383" s="44" t="str">
        <f t="shared" si="27"/>
        <v>US</v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30</v>
      </c>
      <c r="F383" s="213">
        <f t="shared" si="30"/>
        <v>1500</v>
      </c>
      <c r="G383" s="202">
        <v>1288462</v>
      </c>
      <c r="H383" s="198">
        <v>37035.279675925929</v>
      </c>
      <c r="I383" t="s">
        <v>2832</v>
      </c>
      <c r="M383" t="s">
        <v>3364</v>
      </c>
      <c r="N383" t="s">
        <v>2802</v>
      </c>
      <c r="O383" t="s">
        <v>2859</v>
      </c>
      <c r="P383" s="199">
        <v>50</v>
      </c>
      <c r="S383" t="s">
        <v>2759</v>
      </c>
      <c r="T383" t="s">
        <v>4061</v>
      </c>
      <c r="U383" s="201">
        <v>63.25</v>
      </c>
      <c r="V383" t="s">
        <v>2843</v>
      </c>
      <c r="W383" t="s">
        <v>2806</v>
      </c>
      <c r="X383" t="s">
        <v>2807</v>
      </c>
      <c r="Y383" t="s">
        <v>4193</v>
      </c>
      <c r="Z383" t="s">
        <v>3666</v>
      </c>
      <c r="AA383">
        <v>620976.1</v>
      </c>
      <c r="AB383" s="198">
        <v>37043.71597222222</v>
      </c>
      <c r="AC383" s="198">
        <v>37072.71597222222</v>
      </c>
    </row>
    <row r="384" spans="1:29" x14ac:dyDescent="0.2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30</v>
      </c>
      <c r="F384" s="213">
        <f t="shared" si="30"/>
        <v>1500</v>
      </c>
      <c r="G384" s="202">
        <v>1288463</v>
      </c>
      <c r="H384" s="198">
        <v>37035.279675925929</v>
      </c>
      <c r="I384" t="s">
        <v>4033</v>
      </c>
      <c r="M384" t="s">
        <v>3364</v>
      </c>
      <c r="N384" t="s">
        <v>2802</v>
      </c>
      <c r="O384" t="s">
        <v>2656</v>
      </c>
      <c r="P384" s="199">
        <v>50</v>
      </c>
      <c r="S384" t="s">
        <v>2759</v>
      </c>
      <c r="T384" t="s">
        <v>4061</v>
      </c>
      <c r="U384" s="201">
        <v>72.5</v>
      </c>
      <c r="V384" t="s">
        <v>3910</v>
      </c>
      <c r="W384" t="s">
        <v>2811</v>
      </c>
      <c r="X384" t="s">
        <v>2862</v>
      </c>
      <c r="Y384" t="s">
        <v>4193</v>
      </c>
      <c r="Z384" t="s">
        <v>3666</v>
      </c>
      <c r="AA384">
        <v>620977.1</v>
      </c>
      <c r="AB384" s="198">
        <v>37043.594444444447</v>
      </c>
      <c r="AC384" s="198">
        <v>37072.594444444447</v>
      </c>
    </row>
    <row r="385" spans="1:29" x14ac:dyDescent="0.2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30</v>
      </c>
      <c r="F385" s="213">
        <f t="shared" si="30"/>
        <v>1500</v>
      </c>
      <c r="G385" s="202">
        <v>1288464</v>
      </c>
      <c r="H385" s="198">
        <v>37035.279733796298</v>
      </c>
      <c r="I385" t="s">
        <v>3306</v>
      </c>
      <c r="M385" t="s">
        <v>3364</v>
      </c>
      <c r="N385" t="s">
        <v>2802</v>
      </c>
      <c r="O385" t="s">
        <v>3233</v>
      </c>
      <c r="P385" s="199">
        <v>50</v>
      </c>
      <c r="S385" t="s">
        <v>2759</v>
      </c>
      <c r="T385" t="s">
        <v>4061</v>
      </c>
      <c r="U385" s="201">
        <v>62</v>
      </c>
      <c r="V385" t="s">
        <v>2829</v>
      </c>
      <c r="W385" t="s">
        <v>2819</v>
      </c>
      <c r="X385" t="s">
        <v>2842</v>
      </c>
      <c r="Y385" t="s">
        <v>4193</v>
      </c>
      <c r="Z385" t="s">
        <v>3666</v>
      </c>
      <c r="AA385">
        <v>620978.1</v>
      </c>
      <c r="AB385" s="198">
        <v>37043.591666666667</v>
      </c>
      <c r="AC385" s="198">
        <v>37072.591666666667</v>
      </c>
    </row>
    <row r="386" spans="1:29" x14ac:dyDescent="0.2">
      <c r="A386" s="44" t="str">
        <f t="shared" si="26"/>
        <v>US Power Physical</v>
      </c>
      <c r="B386" s="44" t="str">
        <f t="shared" si="27"/>
        <v>US</v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5</v>
      </c>
      <c r="F386" s="213">
        <f t="shared" si="30"/>
        <v>250</v>
      </c>
      <c r="G386" s="202">
        <v>1288465</v>
      </c>
      <c r="H386" s="198">
        <v>37035.279791666668</v>
      </c>
      <c r="I386" t="s">
        <v>2825</v>
      </c>
      <c r="M386" t="s">
        <v>3364</v>
      </c>
      <c r="N386" t="s">
        <v>2802</v>
      </c>
      <c r="O386" t="s">
        <v>2399</v>
      </c>
      <c r="P386" s="199">
        <v>50</v>
      </c>
      <c r="S386" t="s">
        <v>2759</v>
      </c>
      <c r="T386" t="s">
        <v>4061</v>
      </c>
      <c r="U386" s="201">
        <v>70</v>
      </c>
      <c r="V386" t="s">
        <v>3915</v>
      </c>
      <c r="W386" t="s">
        <v>2809</v>
      </c>
      <c r="X386" t="s">
        <v>2810</v>
      </c>
      <c r="Y386" t="s">
        <v>4193</v>
      </c>
      <c r="Z386" t="s">
        <v>3666</v>
      </c>
      <c r="AA386">
        <v>620979.1</v>
      </c>
      <c r="AB386" s="198">
        <v>37046.875</v>
      </c>
      <c r="AC386" s="198">
        <v>37050.875</v>
      </c>
    </row>
    <row r="387" spans="1:29" x14ac:dyDescent="0.2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</v>
      </c>
      <c r="F387" s="213">
        <f t="shared" si="30"/>
        <v>150</v>
      </c>
      <c r="G387" s="202">
        <v>1288466</v>
      </c>
      <c r="H387" s="198">
        <v>37035.279849537037</v>
      </c>
      <c r="I387" t="s">
        <v>2828</v>
      </c>
      <c r="M387" t="s">
        <v>3364</v>
      </c>
      <c r="N387" t="s">
        <v>2855</v>
      </c>
      <c r="O387" t="s">
        <v>4222</v>
      </c>
      <c r="Q387" s="199">
        <v>50</v>
      </c>
      <c r="S387" t="s">
        <v>2759</v>
      </c>
      <c r="T387" t="s">
        <v>4061</v>
      </c>
      <c r="U387" s="201">
        <v>44</v>
      </c>
      <c r="V387" t="s">
        <v>3279</v>
      </c>
      <c r="W387" t="s">
        <v>2856</v>
      </c>
      <c r="X387" t="s">
        <v>3263</v>
      </c>
      <c r="Y387" t="s">
        <v>4193</v>
      </c>
      <c r="Z387" t="s">
        <v>3666</v>
      </c>
      <c r="AA387">
        <v>620980.1</v>
      </c>
      <c r="AB387" s="198">
        <v>37040</v>
      </c>
      <c r="AC387" s="198">
        <v>37042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30</v>
      </c>
      <c r="F388" s="213">
        <f t="shared" si="30"/>
        <v>1500</v>
      </c>
      <c r="G388" s="202">
        <v>1288467</v>
      </c>
      <c r="H388" s="198">
        <v>37035.279872685183</v>
      </c>
      <c r="I388" t="s">
        <v>2818</v>
      </c>
      <c r="M388" t="s">
        <v>3364</v>
      </c>
      <c r="N388" t="s">
        <v>2802</v>
      </c>
      <c r="O388" t="s">
        <v>2429</v>
      </c>
      <c r="P388" s="199">
        <v>50</v>
      </c>
      <c r="S388" t="s">
        <v>2759</v>
      </c>
      <c r="T388" t="s">
        <v>4061</v>
      </c>
      <c r="U388" s="201">
        <v>55.5</v>
      </c>
      <c r="V388" t="s">
        <v>2840</v>
      </c>
      <c r="W388" t="s">
        <v>2841</v>
      </c>
      <c r="X388" t="s">
        <v>2842</v>
      </c>
      <c r="Y388" t="s">
        <v>4193</v>
      </c>
      <c r="Z388" t="s">
        <v>3666</v>
      </c>
      <c r="AA388">
        <v>620981.1</v>
      </c>
      <c r="AB388" s="198">
        <v>37408.591666666667</v>
      </c>
      <c r="AC388" s="198">
        <v>37437.591666666667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5</v>
      </c>
      <c r="F389" s="213">
        <f t="shared" si="30"/>
        <v>250</v>
      </c>
      <c r="G389" s="202">
        <v>1288468</v>
      </c>
      <c r="H389" s="198">
        <v>37035.279953703706</v>
      </c>
      <c r="I389" t="s">
        <v>2828</v>
      </c>
      <c r="M389" t="s">
        <v>3364</v>
      </c>
      <c r="N389" t="s">
        <v>2802</v>
      </c>
      <c r="O389" t="s">
        <v>4356</v>
      </c>
      <c r="P389" s="199">
        <v>50</v>
      </c>
      <c r="S389" t="s">
        <v>2759</v>
      </c>
      <c r="T389" t="s">
        <v>4061</v>
      </c>
      <c r="U389" s="201">
        <v>65.5</v>
      </c>
      <c r="V389" t="s">
        <v>2430</v>
      </c>
      <c r="W389" t="s">
        <v>2819</v>
      </c>
      <c r="X389" t="s">
        <v>2820</v>
      </c>
      <c r="Y389" t="s">
        <v>4193</v>
      </c>
      <c r="Z389" t="s">
        <v>3666</v>
      </c>
      <c r="AA389">
        <v>620982.1</v>
      </c>
      <c r="AB389" s="198">
        <v>37046.875</v>
      </c>
      <c r="AC389" s="198">
        <v>37050.875</v>
      </c>
    </row>
    <row r="390" spans="1:29" x14ac:dyDescent="0.2">
      <c r="A390" s="44" t="str">
        <f t="shared" si="26"/>
        <v>US Power Physical</v>
      </c>
      <c r="B390" s="44" t="str">
        <f t="shared" si="27"/>
        <v>US</v>
      </c>
      <c r="C390" s="44" t="str">
        <f t="shared" si="28"/>
        <v>Power</v>
      </c>
      <c r="D390" s="44" t="str">
        <f t="shared" si="29"/>
        <v>Physical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1288469</v>
      </c>
      <c r="H390" s="198">
        <v>37035.280115740738</v>
      </c>
      <c r="I390" t="s">
        <v>2813</v>
      </c>
      <c r="M390" t="s">
        <v>3364</v>
      </c>
      <c r="N390" t="s">
        <v>2802</v>
      </c>
      <c r="O390" t="s">
        <v>2431</v>
      </c>
      <c r="P390" s="199">
        <v>50</v>
      </c>
      <c r="S390" t="s">
        <v>2759</v>
      </c>
      <c r="T390" t="s">
        <v>4061</v>
      </c>
      <c r="U390" s="201">
        <v>11</v>
      </c>
      <c r="V390" t="s">
        <v>2404</v>
      </c>
      <c r="W390" t="s">
        <v>2814</v>
      </c>
      <c r="X390" t="s">
        <v>2815</v>
      </c>
      <c r="Y390" t="s">
        <v>4193</v>
      </c>
      <c r="Z390" t="s">
        <v>3666</v>
      </c>
      <c r="AA390">
        <v>620983.1</v>
      </c>
      <c r="AB390" s="198">
        <v>37036.875</v>
      </c>
      <c r="AC390" s="198">
        <v>37036.875</v>
      </c>
    </row>
    <row r="391" spans="1:29" x14ac:dyDescent="0.2">
      <c r="A391" s="44" t="str">
        <f t="shared" si="26"/>
        <v>US Natural Gas Financial</v>
      </c>
      <c r="B391" s="44" t="str">
        <f t="shared" si="27"/>
        <v>US</v>
      </c>
      <c r="C391" s="44" t="str">
        <f t="shared" si="28"/>
        <v>Natural Gas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30</v>
      </c>
      <c r="F391" s="213">
        <f t="shared" si="30"/>
        <v>300000</v>
      </c>
      <c r="G391" s="202">
        <v>1288470</v>
      </c>
      <c r="H391" s="198">
        <v>37035.280474537038</v>
      </c>
      <c r="I391" t="s">
        <v>4031</v>
      </c>
      <c r="M391" t="s">
        <v>2760</v>
      </c>
      <c r="N391" t="s">
        <v>2864</v>
      </c>
      <c r="O391" t="s">
        <v>2865</v>
      </c>
      <c r="P391" s="199">
        <v>10000</v>
      </c>
      <c r="S391" t="s">
        <v>2761</v>
      </c>
      <c r="T391" t="s">
        <v>4061</v>
      </c>
      <c r="U391" s="201">
        <v>4.17</v>
      </c>
      <c r="V391" t="s">
        <v>2432</v>
      </c>
      <c r="W391" t="s">
        <v>3529</v>
      </c>
      <c r="X391" t="s">
        <v>2866</v>
      </c>
      <c r="Y391" t="s">
        <v>4082</v>
      </c>
      <c r="Z391" t="s">
        <v>3671</v>
      </c>
      <c r="AA391" t="s">
        <v>2433</v>
      </c>
      <c r="AB391" s="198">
        <v>37043.875</v>
      </c>
      <c r="AC391" s="198">
        <v>37072.875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92</v>
      </c>
      <c r="F392" s="213">
        <f t="shared" si="30"/>
        <v>4600</v>
      </c>
      <c r="G392" s="202">
        <v>1288471</v>
      </c>
      <c r="H392" s="198">
        <v>37035.280844907407</v>
      </c>
      <c r="I392" t="s">
        <v>3306</v>
      </c>
      <c r="M392" t="s">
        <v>3364</v>
      </c>
      <c r="N392" t="s">
        <v>2802</v>
      </c>
      <c r="O392" t="s">
        <v>2821</v>
      </c>
      <c r="P392" s="199">
        <v>50</v>
      </c>
      <c r="S392" t="s">
        <v>2759</v>
      </c>
      <c r="T392" t="s">
        <v>4061</v>
      </c>
      <c r="U392" s="201">
        <v>37</v>
      </c>
      <c r="V392" t="s">
        <v>2857</v>
      </c>
      <c r="W392" t="s">
        <v>2823</v>
      </c>
      <c r="X392" t="s">
        <v>2824</v>
      </c>
      <c r="Y392" t="s">
        <v>4193</v>
      </c>
      <c r="Z392" t="s">
        <v>3666</v>
      </c>
      <c r="AA392">
        <v>620984.1</v>
      </c>
      <c r="AB392" s="198">
        <v>37165.71597222222</v>
      </c>
      <c r="AC392" s="198">
        <v>37256.71597222222</v>
      </c>
    </row>
    <row r="393" spans="1:29" x14ac:dyDescent="0.2">
      <c r="A393" s="44" t="str">
        <f t="shared" si="26"/>
        <v>US Power Physical</v>
      </c>
      <c r="B393" s="44" t="str">
        <f t="shared" si="27"/>
        <v>US</v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30</v>
      </c>
      <c r="F393" s="213">
        <f t="shared" si="30"/>
        <v>1500</v>
      </c>
      <c r="G393" s="202">
        <v>1288472</v>
      </c>
      <c r="H393" s="198">
        <v>37035.281261574077</v>
      </c>
      <c r="I393" t="s">
        <v>4513</v>
      </c>
      <c r="M393" t="s">
        <v>3364</v>
      </c>
      <c r="N393" t="s">
        <v>2802</v>
      </c>
      <c r="O393" t="s">
        <v>2656</v>
      </c>
      <c r="P393" s="199">
        <v>50</v>
      </c>
      <c r="S393" t="s">
        <v>2759</v>
      </c>
      <c r="T393" t="s">
        <v>4061</v>
      </c>
      <c r="U393" s="201">
        <v>72.25</v>
      </c>
      <c r="V393" t="s">
        <v>3947</v>
      </c>
      <c r="W393" t="s">
        <v>2811</v>
      </c>
      <c r="X393" t="s">
        <v>2862</v>
      </c>
      <c r="Y393" t="s">
        <v>4193</v>
      </c>
      <c r="Z393" t="s">
        <v>3666</v>
      </c>
      <c r="AA393">
        <v>620985.1</v>
      </c>
      <c r="AB393" s="198">
        <v>37043.594444444447</v>
      </c>
      <c r="AC393" s="198">
        <v>37072.594444444447</v>
      </c>
    </row>
    <row r="394" spans="1:29" x14ac:dyDescent="0.2">
      <c r="A394" s="44" t="str">
        <f t="shared" si="26"/>
        <v>US Natural Gas Financial</v>
      </c>
      <c r="B394" s="44" t="str">
        <f t="shared" si="27"/>
        <v>US</v>
      </c>
      <c r="C394" s="44" t="str">
        <f t="shared" si="28"/>
        <v>Natural Gas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30</v>
      </c>
      <c r="F394" s="213">
        <f t="shared" si="30"/>
        <v>300000</v>
      </c>
      <c r="G394" s="202">
        <v>1288473</v>
      </c>
      <c r="H394" s="198">
        <v>37035.281342592592</v>
      </c>
      <c r="I394" t="s">
        <v>4033</v>
      </c>
      <c r="M394" t="s">
        <v>2760</v>
      </c>
      <c r="N394" t="s">
        <v>2864</v>
      </c>
      <c r="O394" t="s">
        <v>2865</v>
      </c>
      <c r="P394" s="199">
        <v>10000</v>
      </c>
      <c r="S394" t="s">
        <v>2761</v>
      </c>
      <c r="T394" t="s">
        <v>4061</v>
      </c>
      <c r="U394" s="201">
        <v>4.165</v>
      </c>
      <c r="V394" t="s">
        <v>1743</v>
      </c>
      <c r="W394" t="s">
        <v>3529</v>
      </c>
      <c r="X394" t="s">
        <v>2866</v>
      </c>
      <c r="Y394" t="s">
        <v>4082</v>
      </c>
      <c r="Z394" t="s">
        <v>3671</v>
      </c>
      <c r="AA394" t="s">
        <v>2434</v>
      </c>
      <c r="AB394" s="198">
        <v>37043.875</v>
      </c>
      <c r="AC394" s="198">
        <v>37072.875</v>
      </c>
    </row>
    <row r="395" spans="1:29" x14ac:dyDescent="0.2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1288474</v>
      </c>
      <c r="H395" s="198">
        <v>37035.281678240739</v>
      </c>
      <c r="I395" t="s">
        <v>4513</v>
      </c>
      <c r="M395" t="s">
        <v>3364</v>
      </c>
      <c r="N395" t="s">
        <v>2802</v>
      </c>
      <c r="O395" t="s">
        <v>2431</v>
      </c>
      <c r="Q395" s="199">
        <v>50</v>
      </c>
      <c r="S395" t="s">
        <v>2759</v>
      </c>
      <c r="T395" t="s">
        <v>4061</v>
      </c>
      <c r="U395" s="201">
        <v>11.5</v>
      </c>
      <c r="V395" t="s">
        <v>3213</v>
      </c>
      <c r="W395" t="s">
        <v>2814</v>
      </c>
      <c r="X395" t="s">
        <v>2815</v>
      </c>
      <c r="Y395" t="s">
        <v>4193</v>
      </c>
      <c r="Z395" t="s">
        <v>3666</v>
      </c>
      <c r="AA395">
        <v>620986.1</v>
      </c>
      <c r="AB395" s="198">
        <v>37036.875</v>
      </c>
      <c r="AC395" s="198">
        <v>37036.875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30</v>
      </c>
      <c r="F396" s="213">
        <f t="shared" si="35"/>
        <v>1500</v>
      </c>
      <c r="G396" s="202">
        <v>1288475</v>
      </c>
      <c r="H396" s="198">
        <v>37035.281828703701</v>
      </c>
      <c r="I396" t="s">
        <v>3306</v>
      </c>
      <c r="M396" t="s">
        <v>3364</v>
      </c>
      <c r="N396" t="s">
        <v>2802</v>
      </c>
      <c r="O396" t="s">
        <v>3233</v>
      </c>
      <c r="P396" s="199">
        <v>50</v>
      </c>
      <c r="S396" t="s">
        <v>2759</v>
      </c>
      <c r="T396" t="s">
        <v>4061</v>
      </c>
      <c r="U396" s="201">
        <v>61.5</v>
      </c>
      <c r="V396" t="s">
        <v>2829</v>
      </c>
      <c r="W396" t="s">
        <v>2819</v>
      </c>
      <c r="X396" t="s">
        <v>2842</v>
      </c>
      <c r="Y396" t="s">
        <v>4193</v>
      </c>
      <c r="Z396" t="s">
        <v>3666</v>
      </c>
      <c r="AA396">
        <v>620987.1</v>
      </c>
      <c r="AB396" s="198">
        <v>37043.591666666667</v>
      </c>
      <c r="AC396" s="198">
        <v>37072.591666666667</v>
      </c>
    </row>
    <row r="397" spans="1:29" x14ac:dyDescent="0.2">
      <c r="A397" s="44" t="str">
        <f t="shared" si="31"/>
        <v>US Power Physical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61</v>
      </c>
      <c r="F397" s="213">
        <f t="shared" si="35"/>
        <v>3050</v>
      </c>
      <c r="G397" s="202">
        <v>1288476</v>
      </c>
      <c r="H397" s="198">
        <v>37035.281956018516</v>
      </c>
      <c r="I397" t="s">
        <v>2818</v>
      </c>
      <c r="M397" t="s">
        <v>3364</v>
      </c>
      <c r="N397" t="s">
        <v>2802</v>
      </c>
      <c r="O397" t="s">
        <v>2435</v>
      </c>
      <c r="P397" s="199">
        <v>50</v>
      </c>
      <c r="S397" t="s">
        <v>2759</v>
      </c>
      <c r="T397" t="s">
        <v>4061</v>
      </c>
      <c r="U397" s="201">
        <v>38.75</v>
      </c>
      <c r="V397" t="s">
        <v>2840</v>
      </c>
      <c r="W397" t="s">
        <v>2841</v>
      </c>
      <c r="X397" t="s">
        <v>2842</v>
      </c>
      <c r="Y397" t="s">
        <v>4193</v>
      </c>
      <c r="Z397" t="s">
        <v>3666</v>
      </c>
      <c r="AA397">
        <v>620988.1</v>
      </c>
      <c r="AB397" s="198">
        <v>37316.591666666667</v>
      </c>
      <c r="AC397" s="198">
        <v>37376.591666666667</v>
      </c>
    </row>
    <row r="398" spans="1:29" x14ac:dyDescent="0.2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1288477</v>
      </c>
      <c r="H398" s="198">
        <v>37035.282071759262</v>
      </c>
      <c r="I398" t="s">
        <v>2801</v>
      </c>
      <c r="M398" t="s">
        <v>3364</v>
      </c>
      <c r="N398" t="s">
        <v>2802</v>
      </c>
      <c r="O398" t="s">
        <v>2396</v>
      </c>
      <c r="Q398" s="199">
        <v>50</v>
      </c>
      <c r="S398" t="s">
        <v>2759</v>
      </c>
      <c r="T398" t="s">
        <v>4061</v>
      </c>
      <c r="U398" s="201">
        <v>27.25</v>
      </c>
      <c r="V398" t="s">
        <v>3421</v>
      </c>
      <c r="W398" t="s">
        <v>2811</v>
      </c>
      <c r="X398" t="s">
        <v>2847</v>
      </c>
      <c r="Y398" t="s">
        <v>4193</v>
      </c>
      <c r="Z398" t="s">
        <v>3666</v>
      </c>
      <c r="AA398">
        <v>620989.1</v>
      </c>
      <c r="AB398" s="198">
        <v>37036.875</v>
      </c>
      <c r="AC398" s="198">
        <v>37036.875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30</v>
      </c>
      <c r="F399" s="213">
        <f t="shared" si="35"/>
        <v>1500</v>
      </c>
      <c r="G399" s="202">
        <v>1288479</v>
      </c>
      <c r="H399" s="198">
        <v>37035.282233796293</v>
      </c>
      <c r="I399" t="s">
        <v>3306</v>
      </c>
      <c r="M399" t="s">
        <v>3364</v>
      </c>
      <c r="N399" t="s">
        <v>2802</v>
      </c>
      <c r="O399" t="s">
        <v>3233</v>
      </c>
      <c r="P399" s="199">
        <v>50</v>
      </c>
      <c r="S399" t="s">
        <v>2759</v>
      </c>
      <c r="T399" t="s">
        <v>4061</v>
      </c>
      <c r="U399" s="201">
        <v>61.5</v>
      </c>
      <c r="V399" t="s">
        <v>2829</v>
      </c>
      <c r="W399" t="s">
        <v>2819</v>
      </c>
      <c r="X399" t="s">
        <v>2842</v>
      </c>
      <c r="Y399" t="s">
        <v>4193</v>
      </c>
      <c r="Z399" t="s">
        <v>3666</v>
      </c>
      <c r="AA399">
        <v>620991.1</v>
      </c>
      <c r="AB399" s="198">
        <v>37043.591666666667</v>
      </c>
      <c r="AC399" s="198">
        <v>37072.591666666667</v>
      </c>
    </row>
    <row r="400" spans="1:29" x14ac:dyDescent="0.2">
      <c r="A400" s="44" t="str">
        <f t="shared" si="31"/>
        <v>US Power Financial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50</v>
      </c>
      <c r="G400" s="202">
        <v>1288481</v>
      </c>
      <c r="H400" s="198">
        <v>37035.283136574071</v>
      </c>
      <c r="I400" t="s">
        <v>2834</v>
      </c>
      <c r="M400" t="s">
        <v>3364</v>
      </c>
      <c r="N400" t="s">
        <v>4190</v>
      </c>
      <c r="O400" t="s">
        <v>4402</v>
      </c>
      <c r="Q400" s="199">
        <v>50</v>
      </c>
      <c r="S400" t="s">
        <v>2759</v>
      </c>
      <c r="T400" t="s">
        <v>4061</v>
      </c>
      <c r="U400" s="201">
        <v>49</v>
      </c>
      <c r="V400" t="s">
        <v>3931</v>
      </c>
      <c r="W400" t="s">
        <v>2835</v>
      </c>
      <c r="X400" t="s">
        <v>2810</v>
      </c>
      <c r="Y400" t="s">
        <v>4193</v>
      </c>
      <c r="Z400" t="s">
        <v>3671</v>
      </c>
      <c r="AA400">
        <v>620993.1</v>
      </c>
      <c r="AB400" s="198">
        <v>37036.875</v>
      </c>
      <c r="AC400" s="198">
        <v>37036.875</v>
      </c>
    </row>
    <row r="401" spans="1:29" x14ac:dyDescent="0.2">
      <c r="A401" s="44" t="str">
        <f t="shared" si="31"/>
        <v>US Power Physical</v>
      </c>
      <c r="B401" s="44" t="str">
        <f t="shared" si="32"/>
        <v>US</v>
      </c>
      <c r="C401" s="44" t="str">
        <f t="shared" si="33"/>
        <v>Power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30</v>
      </c>
      <c r="F401" s="213">
        <f t="shared" si="35"/>
        <v>1500</v>
      </c>
      <c r="G401" s="202">
        <v>1288483</v>
      </c>
      <c r="H401" s="198">
        <v>37035.283391203702</v>
      </c>
      <c r="I401" t="s">
        <v>2804</v>
      </c>
      <c r="M401" t="s">
        <v>3364</v>
      </c>
      <c r="N401" t="s">
        <v>2802</v>
      </c>
      <c r="O401" t="s">
        <v>3233</v>
      </c>
      <c r="Q401" s="199">
        <v>50</v>
      </c>
      <c r="S401" t="s">
        <v>2759</v>
      </c>
      <c r="T401" t="s">
        <v>4061</v>
      </c>
      <c r="U401" s="201">
        <v>61.75</v>
      </c>
      <c r="V401" t="s">
        <v>4205</v>
      </c>
      <c r="W401" t="s">
        <v>2819</v>
      </c>
      <c r="X401" t="s">
        <v>2842</v>
      </c>
      <c r="Y401" t="s">
        <v>4193</v>
      </c>
      <c r="Z401" t="s">
        <v>3666</v>
      </c>
      <c r="AA401">
        <v>620995.1</v>
      </c>
      <c r="AB401" s="198">
        <v>37043.591666666667</v>
      </c>
      <c r="AC401" s="198">
        <v>37072.591666666667</v>
      </c>
    </row>
    <row r="402" spans="1:29" x14ac:dyDescent="0.2">
      <c r="A402" s="44" t="str">
        <f t="shared" si="31"/>
        <v>US Power Physical</v>
      </c>
      <c r="B402" s="44" t="str">
        <f t="shared" si="32"/>
        <v>US</v>
      </c>
      <c r="C402" s="44" t="str">
        <f t="shared" si="33"/>
        <v>Power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62</v>
      </c>
      <c r="F402" s="213">
        <f t="shared" si="35"/>
        <v>3100</v>
      </c>
      <c r="G402" s="202">
        <v>1288484</v>
      </c>
      <c r="H402" s="198">
        <v>37035.283831018518</v>
      </c>
      <c r="I402" t="s">
        <v>2825</v>
      </c>
      <c r="M402" t="s">
        <v>3364</v>
      </c>
      <c r="N402" t="s">
        <v>2802</v>
      </c>
      <c r="O402" t="s">
        <v>2436</v>
      </c>
      <c r="Q402" s="199">
        <v>50</v>
      </c>
      <c r="S402" t="s">
        <v>2759</v>
      </c>
      <c r="T402" t="s">
        <v>4061</v>
      </c>
      <c r="U402" s="201">
        <v>76.25</v>
      </c>
      <c r="V402" t="s">
        <v>2437</v>
      </c>
      <c r="W402" t="s">
        <v>2841</v>
      </c>
      <c r="X402" t="s">
        <v>2842</v>
      </c>
      <c r="Y402" t="s">
        <v>4193</v>
      </c>
      <c r="Z402" t="s">
        <v>3666</v>
      </c>
      <c r="AA402">
        <v>620996.1</v>
      </c>
      <c r="AB402" s="198">
        <v>37438.591666666667</v>
      </c>
      <c r="AC402" s="198">
        <v>37499.591666666667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1288485</v>
      </c>
      <c r="H403" s="198">
        <v>37035.283946759257</v>
      </c>
      <c r="I403" t="s">
        <v>2873</v>
      </c>
      <c r="M403" t="s">
        <v>3364</v>
      </c>
      <c r="N403" t="s">
        <v>2802</v>
      </c>
      <c r="O403" t="s">
        <v>3905</v>
      </c>
      <c r="P403" s="199">
        <v>50</v>
      </c>
      <c r="S403" t="s">
        <v>2759</v>
      </c>
      <c r="T403" t="s">
        <v>4061</v>
      </c>
      <c r="U403" s="201">
        <v>31</v>
      </c>
      <c r="V403" t="s">
        <v>3426</v>
      </c>
      <c r="W403" t="s">
        <v>2819</v>
      </c>
      <c r="X403" t="s">
        <v>2820</v>
      </c>
      <c r="Y403" t="s">
        <v>4193</v>
      </c>
      <c r="Z403" t="s">
        <v>3666</v>
      </c>
      <c r="AA403">
        <v>620997.1</v>
      </c>
      <c r="AB403" s="198">
        <v>37036.875</v>
      </c>
      <c r="AC403" s="198">
        <v>37036.875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92</v>
      </c>
      <c r="F404" s="213">
        <f t="shared" si="35"/>
        <v>4600</v>
      </c>
      <c r="G404" s="202">
        <v>1288486</v>
      </c>
      <c r="H404" s="198">
        <v>37035.283946759257</v>
      </c>
      <c r="I404" t="s">
        <v>4513</v>
      </c>
      <c r="M404" t="s">
        <v>3364</v>
      </c>
      <c r="N404" t="s">
        <v>2802</v>
      </c>
      <c r="O404" t="s">
        <v>2438</v>
      </c>
      <c r="P404" s="199">
        <v>50</v>
      </c>
      <c r="S404" t="s">
        <v>2759</v>
      </c>
      <c r="T404" t="s">
        <v>4061</v>
      </c>
      <c r="U404" s="201">
        <v>39.5</v>
      </c>
      <c r="V404" t="s">
        <v>3947</v>
      </c>
      <c r="W404" t="s">
        <v>2861</v>
      </c>
      <c r="X404" t="s">
        <v>3993</v>
      </c>
      <c r="Y404" t="s">
        <v>4193</v>
      </c>
      <c r="Z404" t="s">
        <v>3666</v>
      </c>
      <c r="AA404">
        <v>620998.1</v>
      </c>
      <c r="AB404" s="198">
        <v>37530.875</v>
      </c>
      <c r="AC404" s="198">
        <v>37621.875</v>
      </c>
    </row>
    <row r="405" spans="1:29" x14ac:dyDescent="0.2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50</v>
      </c>
      <c r="G405" s="202">
        <v>1288487</v>
      </c>
      <c r="H405" s="198">
        <v>37035.28398148148</v>
      </c>
      <c r="I405" t="s">
        <v>2804</v>
      </c>
      <c r="M405" t="s">
        <v>3364</v>
      </c>
      <c r="N405" t="s">
        <v>2802</v>
      </c>
      <c r="O405" t="s">
        <v>2396</v>
      </c>
      <c r="P405" s="199">
        <v>50</v>
      </c>
      <c r="S405" t="s">
        <v>2759</v>
      </c>
      <c r="T405" t="s">
        <v>4061</v>
      </c>
      <c r="U405" s="201">
        <v>27</v>
      </c>
      <c r="V405" t="s">
        <v>3416</v>
      </c>
      <c r="W405" t="s">
        <v>2811</v>
      </c>
      <c r="X405" t="s">
        <v>2847</v>
      </c>
      <c r="Y405" t="s">
        <v>4193</v>
      </c>
      <c r="Z405" t="s">
        <v>3666</v>
      </c>
      <c r="AA405">
        <v>620999.1</v>
      </c>
      <c r="AB405" s="198">
        <v>37036.875</v>
      </c>
      <c r="AC405" s="198">
        <v>37036.875</v>
      </c>
    </row>
    <row r="406" spans="1:29" x14ac:dyDescent="0.2">
      <c r="A406" s="44" t="str">
        <f t="shared" si="31"/>
        <v>US Power Physical</v>
      </c>
      <c r="B406" s="44" t="str">
        <f t="shared" si="32"/>
        <v>US</v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365</v>
      </c>
      <c r="F406" s="213">
        <f t="shared" si="35"/>
        <v>18250</v>
      </c>
      <c r="G406" s="202">
        <v>1288488</v>
      </c>
      <c r="H406" s="198">
        <v>37035.283993055556</v>
      </c>
      <c r="I406" t="s">
        <v>4513</v>
      </c>
      <c r="M406" t="s">
        <v>3364</v>
      </c>
      <c r="N406" t="s">
        <v>2802</v>
      </c>
      <c r="O406" t="s">
        <v>2439</v>
      </c>
      <c r="P406" s="199">
        <v>50</v>
      </c>
      <c r="S406" t="s">
        <v>2759</v>
      </c>
      <c r="T406" t="s">
        <v>4061</v>
      </c>
      <c r="U406" s="201">
        <v>51.5</v>
      </c>
      <c r="V406" t="s">
        <v>3947</v>
      </c>
      <c r="W406" t="s">
        <v>2861</v>
      </c>
      <c r="X406" t="s">
        <v>3993</v>
      </c>
      <c r="Y406" t="s">
        <v>4193</v>
      </c>
      <c r="Z406" t="s">
        <v>3666</v>
      </c>
      <c r="AA406">
        <v>621000.1</v>
      </c>
      <c r="AB406" s="198">
        <v>37257.875</v>
      </c>
      <c r="AC406" s="198">
        <v>37621.875</v>
      </c>
    </row>
    <row r="407" spans="1:29" x14ac:dyDescent="0.2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365</v>
      </c>
      <c r="F407" s="213">
        <f t="shared" si="35"/>
        <v>18250</v>
      </c>
      <c r="G407" s="202">
        <v>1288489</v>
      </c>
      <c r="H407" s="198">
        <v>37035.28402777778</v>
      </c>
      <c r="I407" t="s">
        <v>4513</v>
      </c>
      <c r="M407" t="s">
        <v>3364</v>
      </c>
      <c r="N407" t="s">
        <v>2802</v>
      </c>
      <c r="O407" t="s">
        <v>2440</v>
      </c>
      <c r="P407" s="199">
        <v>50</v>
      </c>
      <c r="S407" t="s">
        <v>2759</v>
      </c>
      <c r="T407" t="s">
        <v>4061</v>
      </c>
      <c r="U407" s="201">
        <v>45</v>
      </c>
      <c r="V407" t="s">
        <v>3947</v>
      </c>
      <c r="W407" t="s">
        <v>2861</v>
      </c>
      <c r="X407" t="s">
        <v>3993</v>
      </c>
      <c r="Y407" t="s">
        <v>4193</v>
      </c>
      <c r="Z407" t="s">
        <v>3666</v>
      </c>
      <c r="AA407">
        <v>621001.1</v>
      </c>
      <c r="AB407" s="198">
        <v>37622.875</v>
      </c>
      <c r="AC407" s="198">
        <v>37986.875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62</v>
      </c>
      <c r="F408" s="213">
        <f t="shared" si="35"/>
        <v>3100</v>
      </c>
      <c r="G408" s="202">
        <v>1288490</v>
      </c>
      <c r="H408" s="198">
        <v>37035.28429398148</v>
      </c>
      <c r="I408" t="s">
        <v>2818</v>
      </c>
      <c r="M408" t="s">
        <v>3364</v>
      </c>
      <c r="N408" t="s">
        <v>2802</v>
      </c>
      <c r="O408" t="s">
        <v>2436</v>
      </c>
      <c r="P408" s="199">
        <v>50</v>
      </c>
      <c r="S408" t="s">
        <v>2759</v>
      </c>
      <c r="T408" t="s">
        <v>4061</v>
      </c>
      <c r="U408" s="201">
        <v>75.5</v>
      </c>
      <c r="V408" t="s">
        <v>2840</v>
      </c>
      <c r="W408" t="s">
        <v>2841</v>
      </c>
      <c r="X408" t="s">
        <v>2842</v>
      </c>
      <c r="Y408" t="s">
        <v>4193</v>
      </c>
      <c r="Z408" t="s">
        <v>3666</v>
      </c>
      <c r="AA408">
        <v>621002.1</v>
      </c>
      <c r="AB408" s="198">
        <v>37438.591666666667</v>
      </c>
      <c r="AC408" s="198">
        <v>37499.591666666667</v>
      </c>
    </row>
    <row r="409" spans="1:29" x14ac:dyDescent="0.2">
      <c r="A409" s="44" t="str">
        <f t="shared" si="31"/>
        <v>US Power Financial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</v>
      </c>
      <c r="G409" s="202">
        <v>1288491</v>
      </c>
      <c r="H409" s="198">
        <v>37035.28466435185</v>
      </c>
      <c r="I409" t="s">
        <v>2834</v>
      </c>
      <c r="M409" t="s">
        <v>3364</v>
      </c>
      <c r="N409" t="s">
        <v>4190</v>
      </c>
      <c r="O409" t="s">
        <v>3894</v>
      </c>
      <c r="Q409" s="199">
        <v>50</v>
      </c>
      <c r="S409" t="s">
        <v>2759</v>
      </c>
      <c r="T409" t="s">
        <v>4061</v>
      </c>
      <c r="U409" s="201">
        <v>37.25</v>
      </c>
      <c r="V409" t="s">
        <v>3931</v>
      </c>
      <c r="W409" t="s">
        <v>2835</v>
      </c>
      <c r="X409" t="s">
        <v>2810</v>
      </c>
      <c r="Y409" t="s">
        <v>4193</v>
      </c>
      <c r="Z409" t="s">
        <v>3671</v>
      </c>
      <c r="AA409">
        <v>621003.1</v>
      </c>
      <c r="AB409" s="198">
        <v>37036.875</v>
      </c>
      <c r="AC409" s="198">
        <v>37036.875</v>
      </c>
    </row>
    <row r="410" spans="1:29" x14ac:dyDescent="0.2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50</v>
      </c>
      <c r="G410" s="202">
        <v>1288492</v>
      </c>
      <c r="H410" s="198">
        <v>37035.284699074073</v>
      </c>
      <c r="I410" t="s">
        <v>3219</v>
      </c>
      <c r="M410" t="s">
        <v>3364</v>
      </c>
      <c r="N410" t="s">
        <v>2802</v>
      </c>
      <c r="O410" t="s">
        <v>3415</v>
      </c>
      <c r="P410" s="199">
        <v>50</v>
      </c>
      <c r="S410" t="s">
        <v>2759</v>
      </c>
      <c r="T410" t="s">
        <v>4061</v>
      </c>
      <c r="U410" s="201">
        <v>44.75</v>
      </c>
      <c r="V410" t="s">
        <v>1791</v>
      </c>
      <c r="W410" t="s">
        <v>2809</v>
      </c>
      <c r="X410" t="s">
        <v>2810</v>
      </c>
      <c r="Y410" t="s">
        <v>4193</v>
      </c>
      <c r="Z410" t="s">
        <v>3666</v>
      </c>
      <c r="AA410">
        <v>621004.1</v>
      </c>
      <c r="AB410" s="198">
        <v>37036.875</v>
      </c>
      <c r="AC410" s="198">
        <v>37036.875</v>
      </c>
    </row>
    <row r="411" spans="1:29" x14ac:dyDescent="0.2">
      <c r="A411" s="44" t="str">
        <f t="shared" si="31"/>
        <v>US Power Financial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5</v>
      </c>
      <c r="F411" s="213">
        <f t="shared" si="35"/>
        <v>250</v>
      </c>
      <c r="G411" s="202">
        <v>1288493</v>
      </c>
      <c r="H411" s="198">
        <v>37035.284745370373</v>
      </c>
      <c r="I411" t="s">
        <v>2825</v>
      </c>
      <c r="M411" t="s">
        <v>3364</v>
      </c>
      <c r="N411" t="s">
        <v>4190</v>
      </c>
      <c r="O411" t="s">
        <v>2392</v>
      </c>
      <c r="P411" s="199">
        <v>50</v>
      </c>
      <c r="S411" t="s">
        <v>2759</v>
      </c>
      <c r="T411" t="s">
        <v>4061</v>
      </c>
      <c r="U411" s="201">
        <v>68.5</v>
      </c>
      <c r="V411" t="s">
        <v>3915</v>
      </c>
      <c r="W411" t="s">
        <v>2835</v>
      </c>
      <c r="X411" t="s">
        <v>2810</v>
      </c>
      <c r="Y411" t="s">
        <v>4193</v>
      </c>
      <c r="Z411" t="s">
        <v>3671</v>
      </c>
      <c r="AA411">
        <v>621005.1</v>
      </c>
      <c r="AB411" s="198">
        <v>37046.875</v>
      </c>
      <c r="AC411" s="198">
        <v>37050.875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30</v>
      </c>
      <c r="F412" s="213">
        <f t="shared" si="35"/>
        <v>1500</v>
      </c>
      <c r="G412" s="202">
        <v>1288494</v>
      </c>
      <c r="H412" s="198">
        <v>37035.285613425927</v>
      </c>
      <c r="I412" t="s">
        <v>4513</v>
      </c>
      <c r="M412" t="s">
        <v>3364</v>
      </c>
      <c r="N412" t="s">
        <v>2802</v>
      </c>
      <c r="O412" t="s">
        <v>2441</v>
      </c>
      <c r="P412" s="199">
        <v>50</v>
      </c>
      <c r="S412" t="s">
        <v>2759</v>
      </c>
      <c r="T412" t="s">
        <v>4061</v>
      </c>
      <c r="U412" s="201">
        <v>42.25</v>
      </c>
      <c r="V412" t="s">
        <v>3947</v>
      </c>
      <c r="W412" t="s">
        <v>2861</v>
      </c>
      <c r="X412" t="s">
        <v>3993</v>
      </c>
      <c r="Y412" t="s">
        <v>4193</v>
      </c>
      <c r="Z412" t="s">
        <v>3666</v>
      </c>
      <c r="AA412">
        <v>621006.1</v>
      </c>
      <c r="AB412" s="198">
        <v>37500.875</v>
      </c>
      <c r="AC412" s="198">
        <v>37529.875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31</v>
      </c>
      <c r="F413" s="213">
        <f t="shared" si="35"/>
        <v>1550</v>
      </c>
      <c r="G413" s="202">
        <v>1288495</v>
      </c>
      <c r="H413" s="198">
        <v>37035.285821759258</v>
      </c>
      <c r="I413" t="s">
        <v>4513</v>
      </c>
      <c r="M413" t="s">
        <v>3364</v>
      </c>
      <c r="N413" t="s">
        <v>2802</v>
      </c>
      <c r="O413" t="s">
        <v>2442</v>
      </c>
      <c r="P413" s="199">
        <v>50</v>
      </c>
      <c r="S413" t="s">
        <v>2759</v>
      </c>
      <c r="T413" t="s">
        <v>4061</v>
      </c>
      <c r="U413" s="201">
        <v>48.25</v>
      </c>
      <c r="V413" t="s">
        <v>3947</v>
      </c>
      <c r="W413" t="s">
        <v>2861</v>
      </c>
      <c r="X413" t="s">
        <v>3993</v>
      </c>
      <c r="Y413" t="s">
        <v>4193</v>
      </c>
      <c r="Z413" t="s">
        <v>3666</v>
      </c>
      <c r="AA413">
        <v>621007.1</v>
      </c>
      <c r="AB413" s="198">
        <v>37377.875</v>
      </c>
      <c r="AC413" s="198">
        <v>37407.875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10</v>
      </c>
      <c r="G414" s="202">
        <v>1288496</v>
      </c>
      <c r="H414" s="198">
        <v>37035.285891203705</v>
      </c>
      <c r="I414" t="s">
        <v>4077</v>
      </c>
      <c r="M414" t="s">
        <v>2766</v>
      </c>
      <c r="N414" t="s">
        <v>4087</v>
      </c>
      <c r="O414" t="s">
        <v>4088</v>
      </c>
      <c r="P414" s="199">
        <v>10</v>
      </c>
      <c r="S414" t="s">
        <v>4089</v>
      </c>
      <c r="T414" t="s">
        <v>4061</v>
      </c>
      <c r="U414" s="201">
        <v>7220</v>
      </c>
      <c r="V414" t="s">
        <v>4006</v>
      </c>
      <c r="W414" t="s">
        <v>4090</v>
      </c>
      <c r="X414" t="s">
        <v>4064</v>
      </c>
      <c r="Y414" t="s">
        <v>4065</v>
      </c>
      <c r="Z414" t="s">
        <v>4066</v>
      </c>
      <c r="AA414">
        <v>2150282</v>
      </c>
    </row>
    <row r="415" spans="1:29" x14ac:dyDescent="0.2">
      <c r="A415" s="44" t="str">
        <f t="shared" si="31"/>
        <v>US Power Financial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5</v>
      </c>
      <c r="F415" s="213">
        <f t="shared" si="35"/>
        <v>250</v>
      </c>
      <c r="G415" s="202">
        <v>1288497</v>
      </c>
      <c r="H415" s="198">
        <v>37035.285937499997</v>
      </c>
      <c r="I415" t="s">
        <v>3043</v>
      </c>
      <c r="M415" t="s">
        <v>3364</v>
      </c>
      <c r="N415" t="s">
        <v>4190</v>
      </c>
      <c r="O415" t="s">
        <v>2392</v>
      </c>
      <c r="P415" s="199">
        <v>50</v>
      </c>
      <c r="S415" t="s">
        <v>2759</v>
      </c>
      <c r="T415" t="s">
        <v>4061</v>
      </c>
      <c r="U415" s="201">
        <v>66.5</v>
      </c>
      <c r="V415" t="s">
        <v>2443</v>
      </c>
      <c r="W415" t="s">
        <v>2835</v>
      </c>
      <c r="X415" t="s">
        <v>2810</v>
      </c>
      <c r="Y415" t="s">
        <v>4193</v>
      </c>
      <c r="Z415" t="s">
        <v>3671</v>
      </c>
      <c r="AA415">
        <v>621008.1</v>
      </c>
      <c r="AB415" s="198">
        <v>37046.875</v>
      </c>
      <c r="AC415" s="198">
        <v>37050.875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</v>
      </c>
      <c r="G416" s="202">
        <v>1288498</v>
      </c>
      <c r="H416" s="198">
        <v>37035.286006944443</v>
      </c>
      <c r="I416" t="s">
        <v>2839</v>
      </c>
      <c r="M416" t="s">
        <v>3364</v>
      </c>
      <c r="N416" t="s">
        <v>2802</v>
      </c>
      <c r="O416" t="s">
        <v>3905</v>
      </c>
      <c r="P416" s="199">
        <v>50</v>
      </c>
      <c r="S416" t="s">
        <v>2759</v>
      </c>
      <c r="T416" t="s">
        <v>4061</v>
      </c>
      <c r="U416" s="201">
        <v>31</v>
      </c>
      <c r="V416" t="s">
        <v>4173</v>
      </c>
      <c r="W416" t="s">
        <v>2819</v>
      </c>
      <c r="X416" t="s">
        <v>2820</v>
      </c>
      <c r="Y416" t="s">
        <v>4193</v>
      </c>
      <c r="Z416" t="s">
        <v>3666</v>
      </c>
      <c r="AA416">
        <v>621009.1</v>
      </c>
      <c r="AB416" s="198">
        <v>37036.875</v>
      </c>
      <c r="AC416" s="198">
        <v>37036.875</v>
      </c>
    </row>
    <row r="417" spans="1:29" x14ac:dyDescent="0.2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30</v>
      </c>
      <c r="F417" s="213">
        <f t="shared" si="35"/>
        <v>1500</v>
      </c>
      <c r="G417" s="202">
        <v>1288499</v>
      </c>
      <c r="H417" s="198">
        <v>37035.28601851852</v>
      </c>
      <c r="I417" t="s">
        <v>2858</v>
      </c>
      <c r="M417" t="s">
        <v>3364</v>
      </c>
      <c r="N417" t="s">
        <v>2802</v>
      </c>
      <c r="O417" t="s">
        <v>2656</v>
      </c>
      <c r="Q417" s="199">
        <v>50</v>
      </c>
      <c r="S417" t="s">
        <v>2759</v>
      </c>
      <c r="T417" t="s">
        <v>4061</v>
      </c>
      <c r="U417" s="201">
        <v>72.25</v>
      </c>
      <c r="V417" t="s">
        <v>3891</v>
      </c>
      <c r="W417" t="s">
        <v>2811</v>
      </c>
      <c r="X417" t="s">
        <v>2862</v>
      </c>
      <c r="Y417" t="s">
        <v>4193</v>
      </c>
      <c r="Z417" t="s">
        <v>3666</v>
      </c>
      <c r="AA417">
        <v>621010.1</v>
      </c>
      <c r="AB417" s="198">
        <v>37043.594444444447</v>
      </c>
      <c r="AC417" s="198">
        <v>37072.594444444447</v>
      </c>
    </row>
    <row r="418" spans="1:29" x14ac:dyDescent="0.2">
      <c r="A418" s="44" t="str">
        <f t="shared" si="31"/>
        <v>US Power Physical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1288501</v>
      </c>
      <c r="H418" s="198">
        <v>37035.286238425928</v>
      </c>
      <c r="I418" t="s">
        <v>3417</v>
      </c>
      <c r="J418" t="s">
        <v>2851</v>
      </c>
      <c r="K418" t="s">
        <v>2852</v>
      </c>
      <c r="M418" t="s">
        <v>3364</v>
      </c>
      <c r="N418" t="s">
        <v>2802</v>
      </c>
      <c r="O418" t="s">
        <v>3415</v>
      </c>
      <c r="P418" s="199">
        <v>50</v>
      </c>
      <c r="S418" t="s">
        <v>2759</v>
      </c>
      <c r="T418" t="s">
        <v>4061</v>
      </c>
      <c r="U418" s="201">
        <v>44.75</v>
      </c>
      <c r="V418" t="s">
        <v>3903</v>
      </c>
      <c r="W418" t="s">
        <v>2809</v>
      </c>
      <c r="X418" t="s">
        <v>2810</v>
      </c>
      <c r="Y418" t="s">
        <v>4193</v>
      </c>
      <c r="Z418" t="s">
        <v>3666</v>
      </c>
      <c r="AA418">
        <v>621012.1</v>
      </c>
      <c r="AB418" s="198">
        <v>37036.875</v>
      </c>
      <c r="AC418" s="198">
        <v>37036.875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</v>
      </c>
      <c r="G419" s="202">
        <v>1288500</v>
      </c>
      <c r="H419" s="198">
        <v>37035.286238425928</v>
      </c>
      <c r="I419" t="s">
        <v>2813</v>
      </c>
      <c r="M419" t="s">
        <v>3364</v>
      </c>
      <c r="N419" t="s">
        <v>2802</v>
      </c>
      <c r="O419" t="s">
        <v>4295</v>
      </c>
      <c r="P419" s="199">
        <v>50</v>
      </c>
      <c r="S419" t="s">
        <v>2759</v>
      </c>
      <c r="T419" t="s">
        <v>4061</v>
      </c>
      <c r="U419" s="201">
        <v>20.75</v>
      </c>
      <c r="V419" t="s">
        <v>2404</v>
      </c>
      <c r="W419" t="s">
        <v>2814</v>
      </c>
      <c r="X419" t="s">
        <v>2803</v>
      </c>
      <c r="Y419" t="s">
        <v>4193</v>
      </c>
      <c r="Z419" t="s">
        <v>3666</v>
      </c>
      <c r="AA419">
        <v>621011.1</v>
      </c>
      <c r="AB419" s="198">
        <v>37036.875</v>
      </c>
      <c r="AC419" s="198">
        <v>37036.875</v>
      </c>
    </row>
    <row r="420" spans="1:29" x14ac:dyDescent="0.2">
      <c r="A420" s="44" t="str">
        <f t="shared" si="31"/>
        <v>US Power Physical</v>
      </c>
      <c r="B420" s="44" t="str">
        <f t="shared" si="32"/>
        <v>US</v>
      </c>
      <c r="C420" s="44" t="str">
        <f t="shared" si="33"/>
        <v>Power</v>
      </c>
      <c r="D420" s="44" t="str">
        <f t="shared" si="34"/>
        <v>Physical</v>
      </c>
      <c r="E420" s="44">
        <f>IF(VLOOKUP(S420,'DD-Lookup'!$J$6:$L$50,3,FALSE)="Monthly",(YEAR(AC420)-YEAR(AB420))*12+MONTH(AC420)-MONTH(AB420)+1,(AC420-AB420+1))</f>
        <v>30</v>
      </c>
      <c r="F420" s="213">
        <f t="shared" si="35"/>
        <v>1500</v>
      </c>
      <c r="G420" s="202">
        <v>1288502</v>
      </c>
      <c r="H420" s="198">
        <v>37035.28670138889</v>
      </c>
      <c r="I420" t="s">
        <v>2831</v>
      </c>
      <c r="M420" t="s">
        <v>3364</v>
      </c>
      <c r="N420" t="s">
        <v>2802</v>
      </c>
      <c r="O420" t="s">
        <v>3295</v>
      </c>
      <c r="Q420" s="199">
        <v>50</v>
      </c>
      <c r="S420" t="s">
        <v>2759</v>
      </c>
      <c r="T420" t="s">
        <v>4061</v>
      </c>
      <c r="U420" s="201">
        <v>65</v>
      </c>
      <c r="V420" t="s">
        <v>4199</v>
      </c>
      <c r="W420" t="s">
        <v>3420</v>
      </c>
      <c r="X420" t="s">
        <v>3993</v>
      </c>
      <c r="Y420" t="s">
        <v>4193</v>
      </c>
      <c r="Z420" t="s">
        <v>3666</v>
      </c>
      <c r="AA420">
        <v>621014.1</v>
      </c>
      <c r="AB420" s="198">
        <v>37043.600694444445</v>
      </c>
      <c r="AC420" s="198">
        <v>37072.600694444445</v>
      </c>
    </row>
    <row r="421" spans="1:29" x14ac:dyDescent="0.2">
      <c r="A421" s="44" t="str">
        <f t="shared" si="31"/>
        <v>US Power Physical</v>
      </c>
      <c r="B421" s="44" t="str">
        <f t="shared" si="32"/>
        <v>US</v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5</v>
      </c>
      <c r="F421" s="213">
        <f t="shared" si="35"/>
        <v>250</v>
      </c>
      <c r="G421" s="202">
        <v>1288504</v>
      </c>
      <c r="H421" s="198">
        <v>37035.287326388891</v>
      </c>
      <c r="I421" t="s">
        <v>2825</v>
      </c>
      <c r="M421" t="s">
        <v>3364</v>
      </c>
      <c r="N421" t="s">
        <v>2802</v>
      </c>
      <c r="O421" t="s">
        <v>2444</v>
      </c>
      <c r="Q421" s="199">
        <v>50</v>
      </c>
      <c r="S421" t="s">
        <v>2759</v>
      </c>
      <c r="T421" t="s">
        <v>4061</v>
      </c>
      <c r="U421" s="201">
        <v>38</v>
      </c>
      <c r="V421" t="s">
        <v>2838</v>
      </c>
      <c r="W421" t="s">
        <v>2811</v>
      </c>
      <c r="X421" t="s">
        <v>2847</v>
      </c>
      <c r="Y421" t="s">
        <v>4193</v>
      </c>
      <c r="Z421" t="s">
        <v>3666</v>
      </c>
      <c r="AA421">
        <v>621016.1</v>
      </c>
      <c r="AB421" s="198">
        <v>37039.875</v>
      </c>
      <c r="AC421" s="198">
        <v>37043.875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10</v>
      </c>
      <c r="G422" s="202">
        <v>1288505</v>
      </c>
      <c r="H422" s="198">
        <v>37035.287395833337</v>
      </c>
      <c r="I422" t="s">
        <v>4071</v>
      </c>
      <c r="M422" t="s">
        <v>2766</v>
      </c>
      <c r="N422" t="s">
        <v>4058</v>
      </c>
      <c r="O422" t="s">
        <v>4059</v>
      </c>
      <c r="Q422" s="199">
        <v>10</v>
      </c>
      <c r="S422" t="s">
        <v>4060</v>
      </c>
      <c r="T422" t="s">
        <v>4061</v>
      </c>
      <c r="U422" s="201">
        <v>1743</v>
      </c>
      <c r="V422" t="s">
        <v>4074</v>
      </c>
      <c r="W422" t="s">
        <v>4068</v>
      </c>
      <c r="X422" t="s">
        <v>4064</v>
      </c>
      <c r="Y422" t="s">
        <v>4065</v>
      </c>
      <c r="Z422" t="s">
        <v>4066</v>
      </c>
      <c r="AA422">
        <v>2150286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50</v>
      </c>
      <c r="G423" s="202">
        <v>1288506</v>
      </c>
      <c r="H423" s="198">
        <v>37035.287418981483</v>
      </c>
      <c r="I423" t="s">
        <v>4513</v>
      </c>
      <c r="J423" t="s">
        <v>3125</v>
      </c>
      <c r="K423" t="s">
        <v>2852</v>
      </c>
      <c r="M423" t="s">
        <v>3364</v>
      </c>
      <c r="N423" t="s">
        <v>2802</v>
      </c>
      <c r="O423" t="s">
        <v>2396</v>
      </c>
      <c r="P423" s="199">
        <v>50</v>
      </c>
      <c r="S423" t="s">
        <v>2759</v>
      </c>
      <c r="T423" t="s">
        <v>4061</v>
      </c>
      <c r="U423" s="201">
        <v>26.75</v>
      </c>
      <c r="V423" t="s">
        <v>4487</v>
      </c>
      <c r="W423" t="s">
        <v>2811</v>
      </c>
      <c r="X423" t="s">
        <v>2847</v>
      </c>
      <c r="Y423" t="s">
        <v>4193</v>
      </c>
      <c r="Z423" t="s">
        <v>3666</v>
      </c>
      <c r="AA423">
        <v>621017.1</v>
      </c>
      <c r="AB423" s="198">
        <v>37036.875</v>
      </c>
      <c r="AC423" s="198">
        <v>37036.875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5</v>
      </c>
      <c r="F424" s="213">
        <f t="shared" si="35"/>
        <v>250</v>
      </c>
      <c r="G424" s="202">
        <v>1288507</v>
      </c>
      <c r="H424" s="198">
        <v>37035.287430555552</v>
      </c>
      <c r="I424" t="s">
        <v>2825</v>
      </c>
      <c r="M424" t="s">
        <v>3364</v>
      </c>
      <c r="N424" t="s">
        <v>2802</v>
      </c>
      <c r="O424" t="s">
        <v>2444</v>
      </c>
      <c r="Q424" s="199">
        <v>50</v>
      </c>
      <c r="S424" t="s">
        <v>2759</v>
      </c>
      <c r="T424" t="s">
        <v>4061</v>
      </c>
      <c r="U424" s="201">
        <v>38.5</v>
      </c>
      <c r="V424" t="s">
        <v>2838</v>
      </c>
      <c r="W424" t="s">
        <v>2811</v>
      </c>
      <c r="X424" t="s">
        <v>2847</v>
      </c>
      <c r="Y424" t="s">
        <v>4193</v>
      </c>
      <c r="Z424" t="s">
        <v>3666</v>
      </c>
      <c r="AA424">
        <v>621018.1</v>
      </c>
      <c r="AB424" s="198">
        <v>37039.875</v>
      </c>
      <c r="AC424" s="198">
        <v>37043.875</v>
      </c>
    </row>
    <row r="425" spans="1:29" x14ac:dyDescent="0.2">
      <c r="A425" s="44" t="str">
        <f t="shared" si="31"/>
        <v>US Power Financial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5</v>
      </c>
      <c r="F425" s="213">
        <f t="shared" si="35"/>
        <v>250</v>
      </c>
      <c r="G425" s="202">
        <v>1288508</v>
      </c>
      <c r="H425" s="198">
        <v>37035.287465277775</v>
      </c>
      <c r="I425" t="s">
        <v>3244</v>
      </c>
      <c r="M425" t="s">
        <v>3364</v>
      </c>
      <c r="N425" t="s">
        <v>4190</v>
      </c>
      <c r="O425" t="s">
        <v>2392</v>
      </c>
      <c r="P425" s="199">
        <v>50</v>
      </c>
      <c r="S425" t="s">
        <v>2759</v>
      </c>
      <c r="T425" t="s">
        <v>4061</v>
      </c>
      <c r="U425" s="201">
        <v>64.5</v>
      </c>
      <c r="V425" t="s">
        <v>2997</v>
      </c>
      <c r="W425" t="s">
        <v>2835</v>
      </c>
      <c r="X425" t="s">
        <v>2810</v>
      </c>
      <c r="Y425" t="s">
        <v>4193</v>
      </c>
      <c r="Z425" t="s">
        <v>3671</v>
      </c>
      <c r="AA425">
        <v>621019.1</v>
      </c>
      <c r="AB425" s="198">
        <v>37046.875</v>
      </c>
      <c r="AC425" s="198">
        <v>37050.875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30</v>
      </c>
      <c r="F426" s="213">
        <f t="shared" si="35"/>
        <v>1500</v>
      </c>
      <c r="G426" s="202">
        <v>1288509</v>
      </c>
      <c r="H426" s="198">
        <v>37035.287592592591</v>
      </c>
      <c r="I426" t="s">
        <v>2858</v>
      </c>
      <c r="M426" t="s">
        <v>3364</v>
      </c>
      <c r="N426" t="s">
        <v>2802</v>
      </c>
      <c r="O426" t="s">
        <v>2859</v>
      </c>
      <c r="P426" s="199">
        <v>50</v>
      </c>
      <c r="S426" t="s">
        <v>2759</v>
      </c>
      <c r="T426" t="s">
        <v>4061</v>
      </c>
      <c r="U426" s="201">
        <v>63.5</v>
      </c>
      <c r="V426" t="s">
        <v>2421</v>
      </c>
      <c r="W426" t="s">
        <v>2806</v>
      </c>
      <c r="X426" t="s">
        <v>2807</v>
      </c>
      <c r="Y426" t="s">
        <v>4193</v>
      </c>
      <c r="Z426" t="s">
        <v>3666</v>
      </c>
      <c r="AA426">
        <v>621020.1</v>
      </c>
      <c r="AB426" s="198">
        <v>37043.71597222222</v>
      </c>
      <c r="AC426" s="198">
        <v>37072.71597222222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30</v>
      </c>
      <c r="F427" s="213">
        <f t="shared" si="35"/>
        <v>1500</v>
      </c>
      <c r="G427" s="202">
        <v>1288510</v>
      </c>
      <c r="H427" s="198">
        <v>37035.287685185183</v>
      </c>
      <c r="I427" t="s">
        <v>4034</v>
      </c>
      <c r="M427" t="s">
        <v>3364</v>
      </c>
      <c r="N427" t="s">
        <v>2802</v>
      </c>
      <c r="O427" t="s">
        <v>3233</v>
      </c>
      <c r="Q427" s="199">
        <v>50</v>
      </c>
      <c r="S427" t="s">
        <v>2759</v>
      </c>
      <c r="T427" t="s">
        <v>4061</v>
      </c>
      <c r="U427" s="201">
        <v>62</v>
      </c>
      <c r="V427" t="s">
        <v>2850</v>
      </c>
      <c r="W427" t="s">
        <v>2819</v>
      </c>
      <c r="X427" t="s">
        <v>2842</v>
      </c>
      <c r="Y427" t="s">
        <v>4193</v>
      </c>
      <c r="Z427" t="s">
        <v>3666</v>
      </c>
      <c r="AA427">
        <v>621021.1</v>
      </c>
      <c r="AB427" s="198">
        <v>37043.591666666667</v>
      </c>
      <c r="AC427" s="198">
        <v>37072.591666666667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19</v>
      </c>
      <c r="G428" s="202">
        <v>1288511</v>
      </c>
      <c r="H428" s="198">
        <v>37035.288101851853</v>
      </c>
      <c r="I428" t="s">
        <v>4085</v>
      </c>
      <c r="M428" t="s">
        <v>2766</v>
      </c>
      <c r="N428" t="s">
        <v>4135</v>
      </c>
      <c r="O428" t="s">
        <v>4136</v>
      </c>
      <c r="Q428" s="199">
        <v>19</v>
      </c>
      <c r="S428" t="s">
        <v>4060</v>
      </c>
      <c r="T428" t="s">
        <v>4061</v>
      </c>
      <c r="U428" s="201">
        <v>953</v>
      </c>
      <c r="V428" t="s">
        <v>4098</v>
      </c>
      <c r="W428" t="s">
        <v>4090</v>
      </c>
      <c r="X428" t="s">
        <v>4064</v>
      </c>
      <c r="Y428" t="s">
        <v>4065</v>
      </c>
      <c r="Z428" t="s">
        <v>4066</v>
      </c>
      <c r="AA428">
        <v>2150288</v>
      </c>
    </row>
    <row r="429" spans="1:29" x14ac:dyDescent="0.2">
      <c r="A429" s="44" t="str">
        <f t="shared" si="31"/>
        <v>US Power Physical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30</v>
      </c>
      <c r="F429" s="213">
        <f t="shared" si="35"/>
        <v>1500</v>
      </c>
      <c r="G429" s="202">
        <v>1288513</v>
      </c>
      <c r="H429" s="198">
        <v>37035.288483796299</v>
      </c>
      <c r="I429" t="s">
        <v>2873</v>
      </c>
      <c r="M429" t="s">
        <v>3364</v>
      </c>
      <c r="N429" t="s">
        <v>2802</v>
      </c>
      <c r="O429" t="s">
        <v>2656</v>
      </c>
      <c r="Q429" s="199">
        <v>50</v>
      </c>
      <c r="S429" t="s">
        <v>2759</v>
      </c>
      <c r="T429" t="s">
        <v>4061</v>
      </c>
      <c r="U429" s="201">
        <v>72.5</v>
      </c>
      <c r="V429" t="s">
        <v>3426</v>
      </c>
      <c r="W429" t="s">
        <v>2811</v>
      </c>
      <c r="X429" t="s">
        <v>2862</v>
      </c>
      <c r="Y429" t="s">
        <v>4193</v>
      </c>
      <c r="Z429" t="s">
        <v>3666</v>
      </c>
      <c r="AA429">
        <v>621024.1</v>
      </c>
      <c r="AB429" s="198">
        <v>37043.594444444447</v>
      </c>
      <c r="AC429" s="198">
        <v>37072.594444444447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30</v>
      </c>
      <c r="F430" s="213">
        <f t="shared" si="35"/>
        <v>1500</v>
      </c>
      <c r="G430" s="202">
        <v>1288514</v>
      </c>
      <c r="H430" s="198">
        <v>37035.288645833331</v>
      </c>
      <c r="I430" t="s">
        <v>3306</v>
      </c>
      <c r="M430" t="s">
        <v>3364</v>
      </c>
      <c r="N430" t="s">
        <v>2802</v>
      </c>
      <c r="O430" t="s">
        <v>2991</v>
      </c>
      <c r="Q430" s="199">
        <v>50</v>
      </c>
      <c r="S430" t="s">
        <v>2759</v>
      </c>
      <c r="T430" t="s">
        <v>4061</v>
      </c>
      <c r="U430" s="201">
        <v>43</v>
      </c>
      <c r="V430" t="s">
        <v>4501</v>
      </c>
      <c r="W430" t="s">
        <v>2841</v>
      </c>
      <c r="X430" t="s">
        <v>2842</v>
      </c>
      <c r="Y430" t="s">
        <v>4193</v>
      </c>
      <c r="Z430" t="s">
        <v>3666</v>
      </c>
      <c r="AA430">
        <v>621025.1</v>
      </c>
      <c r="AB430" s="198">
        <v>37135.591666666667</v>
      </c>
      <c r="AC430" s="198">
        <v>37164.591666666667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20</v>
      </c>
      <c r="G431" s="202">
        <v>1288515</v>
      </c>
      <c r="H431" s="198">
        <v>37035.2887962963</v>
      </c>
      <c r="I431" t="s">
        <v>4057</v>
      </c>
      <c r="M431" t="s">
        <v>2766</v>
      </c>
      <c r="N431" t="s">
        <v>4058</v>
      </c>
      <c r="O431" t="s">
        <v>4059</v>
      </c>
      <c r="Q431" s="199">
        <v>20</v>
      </c>
      <c r="S431" t="s">
        <v>4060</v>
      </c>
      <c r="T431" t="s">
        <v>4061</v>
      </c>
      <c r="U431" s="201">
        <v>1744</v>
      </c>
      <c r="V431" t="s">
        <v>4062</v>
      </c>
      <c r="W431" t="s">
        <v>4068</v>
      </c>
      <c r="X431" t="s">
        <v>4064</v>
      </c>
      <c r="Y431" t="s">
        <v>4065</v>
      </c>
      <c r="Z431" t="s">
        <v>4066</v>
      </c>
      <c r="AA431">
        <v>2150290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1288516</v>
      </c>
      <c r="H432" s="198">
        <v>37035.289050925923</v>
      </c>
      <c r="I432" t="s">
        <v>3306</v>
      </c>
      <c r="M432" t="s">
        <v>3364</v>
      </c>
      <c r="N432" t="s">
        <v>2802</v>
      </c>
      <c r="O432" t="s">
        <v>4408</v>
      </c>
      <c r="P432" s="199">
        <v>50</v>
      </c>
      <c r="S432" t="s">
        <v>2759</v>
      </c>
      <c r="T432" t="s">
        <v>4061</v>
      </c>
      <c r="U432" s="201">
        <v>19.5</v>
      </c>
      <c r="V432" t="s">
        <v>4198</v>
      </c>
      <c r="W432" t="s">
        <v>3420</v>
      </c>
      <c r="X432" t="s">
        <v>2812</v>
      </c>
      <c r="Y432" t="s">
        <v>4193</v>
      </c>
      <c r="Z432" t="s">
        <v>3666</v>
      </c>
      <c r="AA432">
        <v>621026.1</v>
      </c>
      <c r="AB432" s="198">
        <v>37036.875</v>
      </c>
      <c r="AC432" s="198">
        <v>37036.875</v>
      </c>
    </row>
    <row r="433" spans="1:29" x14ac:dyDescent="0.2">
      <c r="A433" s="44" t="str">
        <f t="shared" si="31"/>
        <v xml:space="preserve"> Metals Financial</v>
      </c>
      <c r="B433" s="44" t="str">
        <f t="shared" si="32"/>
        <v/>
      </c>
      <c r="C433" s="44" t="str">
        <f t="shared" si="33"/>
        <v>Metals</v>
      </c>
      <c r="D433" s="44" t="str">
        <f t="shared" si="34"/>
        <v>Financial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20</v>
      </c>
      <c r="G433" s="202">
        <v>1288518</v>
      </c>
      <c r="H433" s="198">
        <v>37035.289456018516</v>
      </c>
      <c r="I433" t="s">
        <v>4119</v>
      </c>
      <c r="M433" t="s">
        <v>2766</v>
      </c>
      <c r="N433" t="s">
        <v>4058</v>
      </c>
      <c r="O433" t="s">
        <v>4059</v>
      </c>
      <c r="P433" s="199">
        <v>20</v>
      </c>
      <c r="S433" t="s">
        <v>4060</v>
      </c>
      <c r="T433" t="s">
        <v>4061</v>
      </c>
      <c r="U433" s="201">
        <v>1743</v>
      </c>
      <c r="V433" t="s">
        <v>2816</v>
      </c>
      <c r="W433" t="s">
        <v>4068</v>
      </c>
      <c r="X433" t="s">
        <v>4064</v>
      </c>
      <c r="Y433" t="s">
        <v>4065</v>
      </c>
      <c r="Z433" t="s">
        <v>4066</v>
      </c>
      <c r="AA433">
        <v>2150292</v>
      </c>
    </row>
    <row r="434" spans="1:29" x14ac:dyDescent="0.2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20</v>
      </c>
      <c r="G434" s="202">
        <v>1288519</v>
      </c>
      <c r="H434" s="198">
        <v>37035.289675925924</v>
      </c>
      <c r="I434" t="s">
        <v>4123</v>
      </c>
      <c r="M434" t="s">
        <v>2766</v>
      </c>
      <c r="N434" t="s">
        <v>4058</v>
      </c>
      <c r="O434" t="s">
        <v>4002</v>
      </c>
      <c r="Q434" s="199">
        <v>20</v>
      </c>
      <c r="S434" t="s">
        <v>4060</v>
      </c>
      <c r="T434" t="s">
        <v>4061</v>
      </c>
      <c r="U434" s="201">
        <v>1751</v>
      </c>
      <c r="V434" t="s">
        <v>3870</v>
      </c>
      <c r="W434" t="s">
        <v>4068</v>
      </c>
      <c r="X434" t="s">
        <v>4064</v>
      </c>
      <c r="Y434" t="s">
        <v>4065</v>
      </c>
      <c r="Z434" t="s">
        <v>4066</v>
      </c>
      <c r="AA434">
        <v>2150294</v>
      </c>
      <c r="AB434" s="198">
        <v>37090.647222222222</v>
      </c>
      <c r="AC434" s="198">
        <v>37090.647222222222</v>
      </c>
    </row>
    <row r="435" spans="1:29" x14ac:dyDescent="0.2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9</v>
      </c>
      <c r="G435" s="202">
        <v>1288520</v>
      </c>
      <c r="H435" s="198">
        <v>37035.289837962962</v>
      </c>
      <c r="I435" t="s">
        <v>4077</v>
      </c>
      <c r="M435" t="s">
        <v>2766</v>
      </c>
      <c r="N435" t="s">
        <v>4058</v>
      </c>
      <c r="O435" t="s">
        <v>4059</v>
      </c>
      <c r="P435" s="199">
        <v>9</v>
      </c>
      <c r="S435" t="s">
        <v>4060</v>
      </c>
      <c r="T435" t="s">
        <v>4061</v>
      </c>
      <c r="U435" s="201">
        <v>1743</v>
      </c>
      <c r="V435" t="s">
        <v>4026</v>
      </c>
      <c r="W435" t="s">
        <v>4068</v>
      </c>
      <c r="X435" t="s">
        <v>4064</v>
      </c>
      <c r="Y435" t="s">
        <v>4065</v>
      </c>
      <c r="Z435" t="s">
        <v>4066</v>
      </c>
      <c r="AA435">
        <v>2150296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92</v>
      </c>
      <c r="F436" s="213">
        <f t="shared" si="35"/>
        <v>4600</v>
      </c>
      <c r="G436" s="202">
        <v>1288521</v>
      </c>
      <c r="H436" s="198">
        <v>37035.289849537039</v>
      </c>
      <c r="I436" t="s">
        <v>2873</v>
      </c>
      <c r="M436" t="s">
        <v>3364</v>
      </c>
      <c r="N436" t="s">
        <v>2802</v>
      </c>
      <c r="O436" t="s">
        <v>2821</v>
      </c>
      <c r="Q436" s="199">
        <v>50</v>
      </c>
      <c r="S436" t="s">
        <v>2759</v>
      </c>
      <c r="T436" t="s">
        <v>4061</v>
      </c>
      <c r="U436" s="201">
        <v>37.25</v>
      </c>
      <c r="V436" t="s">
        <v>3426</v>
      </c>
      <c r="W436" t="s">
        <v>2823</v>
      </c>
      <c r="X436" t="s">
        <v>2824</v>
      </c>
      <c r="Y436" t="s">
        <v>4193</v>
      </c>
      <c r="Z436" t="s">
        <v>3666</v>
      </c>
      <c r="AA436">
        <v>621028.1</v>
      </c>
      <c r="AB436" s="198">
        <v>37165.71597222222</v>
      </c>
      <c r="AC436" s="198">
        <v>37256.71597222222</v>
      </c>
    </row>
    <row r="437" spans="1:29" x14ac:dyDescent="0.2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11</v>
      </c>
      <c r="G437" s="202">
        <v>1288522</v>
      </c>
      <c r="H437" s="198">
        <v>37035.289918981478</v>
      </c>
      <c r="I437" t="s">
        <v>4128</v>
      </c>
      <c r="M437" t="s">
        <v>2766</v>
      </c>
      <c r="N437" t="s">
        <v>4058</v>
      </c>
      <c r="O437" t="s">
        <v>4059</v>
      </c>
      <c r="P437" s="199">
        <v>11</v>
      </c>
      <c r="S437" t="s">
        <v>4060</v>
      </c>
      <c r="T437" t="s">
        <v>4061</v>
      </c>
      <c r="U437" s="201">
        <v>1743</v>
      </c>
      <c r="V437" t="s">
        <v>4130</v>
      </c>
      <c r="W437" t="s">
        <v>4068</v>
      </c>
      <c r="X437" t="s">
        <v>4064</v>
      </c>
      <c r="Y437" t="s">
        <v>4065</v>
      </c>
      <c r="Z437" t="s">
        <v>4066</v>
      </c>
      <c r="AA437">
        <v>2150298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5</v>
      </c>
      <c r="F438" s="213">
        <f t="shared" si="35"/>
        <v>250</v>
      </c>
      <c r="G438" s="202">
        <v>1288523</v>
      </c>
      <c r="H438" s="198">
        <v>37035.290069444447</v>
      </c>
      <c r="I438" t="s">
        <v>3306</v>
      </c>
      <c r="M438" t="s">
        <v>3364</v>
      </c>
      <c r="N438" t="s">
        <v>2802</v>
      </c>
      <c r="O438" t="s">
        <v>4467</v>
      </c>
      <c r="Q438" s="199">
        <v>50</v>
      </c>
      <c r="S438" t="s">
        <v>2759</v>
      </c>
      <c r="T438" t="s">
        <v>4061</v>
      </c>
      <c r="U438" s="201">
        <v>32</v>
      </c>
      <c r="V438" t="s">
        <v>4198</v>
      </c>
      <c r="W438" t="s">
        <v>2806</v>
      </c>
      <c r="X438" t="s">
        <v>2807</v>
      </c>
      <c r="Y438" t="s">
        <v>4193</v>
      </c>
      <c r="Z438" t="s">
        <v>3666</v>
      </c>
      <c r="AA438">
        <v>621030.1</v>
      </c>
      <c r="AB438" s="198">
        <v>37039.875</v>
      </c>
      <c r="AC438" s="198">
        <v>37043.875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1288524</v>
      </c>
      <c r="H439" s="198">
        <v>37035.290127314816</v>
      </c>
      <c r="I439" t="s">
        <v>2871</v>
      </c>
      <c r="M439" t="s">
        <v>3364</v>
      </c>
      <c r="N439" t="s">
        <v>2802</v>
      </c>
      <c r="O439" t="s">
        <v>3415</v>
      </c>
      <c r="P439" s="199">
        <v>50</v>
      </c>
      <c r="S439" t="s">
        <v>2759</v>
      </c>
      <c r="T439" t="s">
        <v>4061</v>
      </c>
      <c r="U439" s="201">
        <v>44.75</v>
      </c>
      <c r="V439" t="s">
        <v>3411</v>
      </c>
      <c r="W439" t="s">
        <v>2809</v>
      </c>
      <c r="X439" t="s">
        <v>2810</v>
      </c>
      <c r="Y439" t="s">
        <v>4193</v>
      </c>
      <c r="Z439" t="s">
        <v>3666</v>
      </c>
      <c r="AA439">
        <v>621031.1</v>
      </c>
      <c r="AB439" s="198">
        <v>37036.875</v>
      </c>
      <c r="AC439" s="198">
        <v>37036.875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1288525</v>
      </c>
      <c r="H440" s="198">
        <v>37035.290173611109</v>
      </c>
      <c r="I440" t="s">
        <v>4513</v>
      </c>
      <c r="M440" t="s">
        <v>3364</v>
      </c>
      <c r="N440" t="s">
        <v>2802</v>
      </c>
      <c r="O440" t="s">
        <v>3415</v>
      </c>
      <c r="P440" s="199">
        <v>50</v>
      </c>
      <c r="S440" t="s">
        <v>2759</v>
      </c>
      <c r="T440" t="s">
        <v>4061</v>
      </c>
      <c r="U440" s="201">
        <v>44.75</v>
      </c>
      <c r="V440" t="s">
        <v>4514</v>
      </c>
      <c r="W440" t="s">
        <v>2809</v>
      </c>
      <c r="X440" t="s">
        <v>2810</v>
      </c>
      <c r="Y440" t="s">
        <v>4193</v>
      </c>
      <c r="Z440" t="s">
        <v>3666</v>
      </c>
      <c r="AA440">
        <v>621032.1</v>
      </c>
      <c r="AB440" s="198">
        <v>37036.875</v>
      </c>
      <c r="AC440" s="198">
        <v>37036.875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5</v>
      </c>
      <c r="F441" s="213">
        <f t="shared" si="35"/>
        <v>250</v>
      </c>
      <c r="G441" s="202">
        <v>1288526</v>
      </c>
      <c r="H441" s="198">
        <v>37035.290543981479</v>
      </c>
      <c r="I441" t="s">
        <v>2871</v>
      </c>
      <c r="M441" t="s">
        <v>3364</v>
      </c>
      <c r="N441" t="s">
        <v>2802</v>
      </c>
      <c r="O441" t="s">
        <v>4467</v>
      </c>
      <c r="Q441" s="199">
        <v>50</v>
      </c>
      <c r="S441" t="s">
        <v>2759</v>
      </c>
      <c r="T441" t="s">
        <v>4061</v>
      </c>
      <c r="U441" s="201">
        <v>32.5</v>
      </c>
      <c r="V441" t="s">
        <v>4289</v>
      </c>
      <c r="W441" t="s">
        <v>2806</v>
      </c>
      <c r="X441" t="s">
        <v>2807</v>
      </c>
      <c r="Y441" t="s">
        <v>4193</v>
      </c>
      <c r="Z441" t="s">
        <v>3666</v>
      </c>
      <c r="AA441">
        <v>621034.1</v>
      </c>
      <c r="AB441" s="198">
        <v>37039.875</v>
      </c>
      <c r="AC441" s="198">
        <v>37043.875</v>
      </c>
    </row>
    <row r="442" spans="1:29" x14ac:dyDescent="0.2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10</v>
      </c>
      <c r="G442" s="202">
        <v>1288527</v>
      </c>
      <c r="H442" s="198">
        <v>37035.290578703702</v>
      </c>
      <c r="I442" t="s">
        <v>4096</v>
      </c>
      <c r="M442" t="s">
        <v>2766</v>
      </c>
      <c r="N442" t="s">
        <v>4092</v>
      </c>
      <c r="O442" t="s">
        <v>4093</v>
      </c>
      <c r="Q442" s="199">
        <v>10</v>
      </c>
      <c r="S442" t="s">
        <v>4060</v>
      </c>
      <c r="T442" t="s">
        <v>4061</v>
      </c>
      <c r="U442" s="201">
        <v>484</v>
      </c>
      <c r="V442" t="s">
        <v>2383</v>
      </c>
      <c r="W442" t="s">
        <v>4081</v>
      </c>
      <c r="X442" t="s">
        <v>4064</v>
      </c>
      <c r="Y442" t="s">
        <v>4065</v>
      </c>
      <c r="Z442" t="s">
        <v>4066</v>
      </c>
      <c r="AA442">
        <v>2150300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92</v>
      </c>
      <c r="F443" s="213">
        <f t="shared" si="35"/>
        <v>4600</v>
      </c>
      <c r="G443" s="202">
        <v>1288528</v>
      </c>
      <c r="H443" s="198">
        <v>37035.291192129633</v>
      </c>
      <c r="I443" t="s">
        <v>4513</v>
      </c>
      <c r="M443" t="s">
        <v>3364</v>
      </c>
      <c r="N443" t="s">
        <v>2802</v>
      </c>
      <c r="O443" t="s">
        <v>2438</v>
      </c>
      <c r="P443" s="199">
        <v>50</v>
      </c>
      <c r="S443" t="s">
        <v>2759</v>
      </c>
      <c r="T443" t="s">
        <v>4061</v>
      </c>
      <c r="U443" s="201">
        <v>39</v>
      </c>
      <c r="V443" t="s">
        <v>3947</v>
      </c>
      <c r="W443" t="s">
        <v>2861</v>
      </c>
      <c r="X443" t="s">
        <v>3993</v>
      </c>
      <c r="Y443" t="s">
        <v>4193</v>
      </c>
      <c r="Z443" t="s">
        <v>3666</v>
      </c>
      <c r="AA443">
        <v>621035.1</v>
      </c>
      <c r="AB443" s="198">
        <v>37530.875</v>
      </c>
      <c r="AC443" s="198">
        <v>37621.875</v>
      </c>
    </row>
    <row r="444" spans="1:29" x14ac:dyDescent="0.2">
      <c r="A444" s="44" t="str">
        <f t="shared" si="31"/>
        <v>US Power Financial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1288529</v>
      </c>
      <c r="H444" s="198">
        <v>37035.291319444441</v>
      </c>
      <c r="I444" t="s">
        <v>2825</v>
      </c>
      <c r="M444" t="s">
        <v>3364</v>
      </c>
      <c r="N444" t="s">
        <v>4190</v>
      </c>
      <c r="O444" t="s">
        <v>2445</v>
      </c>
      <c r="Q444" s="199">
        <v>50</v>
      </c>
      <c r="S444" t="s">
        <v>2759</v>
      </c>
      <c r="T444" t="s">
        <v>4061</v>
      </c>
      <c r="U444" s="201">
        <v>40.5</v>
      </c>
      <c r="V444" t="s">
        <v>3915</v>
      </c>
      <c r="W444" t="s">
        <v>2835</v>
      </c>
      <c r="X444" t="s">
        <v>2810</v>
      </c>
      <c r="Y444" t="s">
        <v>4193</v>
      </c>
      <c r="Z444" t="s">
        <v>3671</v>
      </c>
      <c r="AA444">
        <v>621036.1</v>
      </c>
      <c r="AB444" s="198">
        <v>37043.875</v>
      </c>
      <c r="AC444" s="198">
        <v>37043.875</v>
      </c>
    </row>
    <row r="445" spans="1:29" x14ac:dyDescent="0.2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31</v>
      </c>
      <c r="F445" s="213">
        <f t="shared" si="35"/>
        <v>1550</v>
      </c>
      <c r="G445" s="202">
        <v>1288530</v>
      </c>
      <c r="H445" s="198">
        <v>37035.291400462964</v>
      </c>
      <c r="I445" t="s">
        <v>4513</v>
      </c>
      <c r="M445" t="s">
        <v>3364</v>
      </c>
      <c r="N445" t="s">
        <v>2802</v>
      </c>
      <c r="O445" t="s">
        <v>2442</v>
      </c>
      <c r="P445" s="199">
        <v>50</v>
      </c>
      <c r="S445" t="s">
        <v>2759</v>
      </c>
      <c r="T445" t="s">
        <v>4061</v>
      </c>
      <c r="U445" s="201">
        <v>47.75</v>
      </c>
      <c r="V445" t="s">
        <v>3947</v>
      </c>
      <c r="W445" t="s">
        <v>2861</v>
      </c>
      <c r="X445" t="s">
        <v>3993</v>
      </c>
      <c r="Y445" t="s">
        <v>4193</v>
      </c>
      <c r="Z445" t="s">
        <v>3666</v>
      </c>
      <c r="AA445">
        <v>621037.1</v>
      </c>
      <c r="AB445" s="198">
        <v>37377.875</v>
      </c>
      <c r="AC445" s="198">
        <v>37407.875</v>
      </c>
    </row>
    <row r="446" spans="1:29" x14ac:dyDescent="0.2">
      <c r="A446" s="44" t="str">
        <f t="shared" si="31"/>
        <v>US Power Financial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1288531</v>
      </c>
      <c r="H446" s="198">
        <v>37035.291412037041</v>
      </c>
      <c r="I446" t="s">
        <v>2825</v>
      </c>
      <c r="M446" t="s">
        <v>3364</v>
      </c>
      <c r="N446" t="s">
        <v>4190</v>
      </c>
      <c r="O446" t="s">
        <v>2427</v>
      </c>
      <c r="Q446" s="199">
        <v>50</v>
      </c>
      <c r="S446" t="s">
        <v>2759</v>
      </c>
      <c r="T446" t="s">
        <v>4061</v>
      </c>
      <c r="U446" s="201">
        <v>52.25</v>
      </c>
      <c r="V446" t="s">
        <v>3915</v>
      </c>
      <c r="W446" t="s">
        <v>2835</v>
      </c>
      <c r="X446" t="s">
        <v>2810</v>
      </c>
      <c r="Y446" t="s">
        <v>4193</v>
      </c>
      <c r="Z446" t="s">
        <v>3671</v>
      </c>
      <c r="AA446">
        <v>621038.1</v>
      </c>
      <c r="AB446" s="198">
        <v>37043.875</v>
      </c>
      <c r="AC446" s="198">
        <v>37043.875</v>
      </c>
    </row>
    <row r="447" spans="1:29" x14ac:dyDescent="0.2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20</v>
      </c>
      <c r="G447" s="202">
        <v>1288532</v>
      </c>
      <c r="H447" s="198">
        <v>37035.291770833333</v>
      </c>
      <c r="I447" t="s">
        <v>4139</v>
      </c>
      <c r="M447" t="s">
        <v>2766</v>
      </c>
      <c r="N447" t="s">
        <v>4072</v>
      </c>
      <c r="O447" t="s">
        <v>4073</v>
      </c>
      <c r="Q447" s="199">
        <v>20</v>
      </c>
      <c r="S447" t="s">
        <v>4060</v>
      </c>
      <c r="T447" t="s">
        <v>4061</v>
      </c>
      <c r="U447" s="201">
        <v>1542</v>
      </c>
      <c r="V447" t="s">
        <v>3873</v>
      </c>
      <c r="W447" t="s">
        <v>4068</v>
      </c>
      <c r="X447" t="s">
        <v>4064</v>
      </c>
      <c r="Y447" t="s">
        <v>4065</v>
      </c>
      <c r="Z447" t="s">
        <v>4066</v>
      </c>
      <c r="AA447">
        <v>2150302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</v>
      </c>
      <c r="G448" s="202">
        <v>1288533</v>
      </c>
      <c r="H448" s="198">
        <v>37035.291990740741</v>
      </c>
      <c r="I448" t="s">
        <v>2858</v>
      </c>
      <c r="M448" t="s">
        <v>3364</v>
      </c>
      <c r="N448" t="s">
        <v>2802</v>
      </c>
      <c r="O448" t="s">
        <v>2656</v>
      </c>
      <c r="P448" s="199">
        <v>50</v>
      </c>
      <c r="S448" t="s">
        <v>2759</v>
      </c>
      <c r="T448" t="s">
        <v>4061</v>
      </c>
      <c r="U448" s="201">
        <v>72.5</v>
      </c>
      <c r="V448" t="s">
        <v>3891</v>
      </c>
      <c r="W448" t="s">
        <v>2811</v>
      </c>
      <c r="X448" t="s">
        <v>2862</v>
      </c>
      <c r="Y448" t="s">
        <v>4193</v>
      </c>
      <c r="Z448" t="s">
        <v>3666</v>
      </c>
      <c r="AA448">
        <v>621040.1</v>
      </c>
      <c r="AB448" s="198">
        <v>37043.594444444447</v>
      </c>
      <c r="AC448" s="198">
        <v>37072.594444444447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1288534</v>
      </c>
      <c r="H449" s="198">
        <v>37035.292002314818</v>
      </c>
      <c r="I449" t="s">
        <v>3789</v>
      </c>
      <c r="M449" t="s">
        <v>3364</v>
      </c>
      <c r="N449" t="s">
        <v>2802</v>
      </c>
      <c r="O449" t="s">
        <v>2833</v>
      </c>
      <c r="Q449" s="199">
        <v>50</v>
      </c>
      <c r="S449" t="s">
        <v>2759</v>
      </c>
      <c r="T449" t="s">
        <v>4061</v>
      </c>
      <c r="U449" s="201">
        <v>39.5</v>
      </c>
      <c r="V449" t="s">
        <v>4203</v>
      </c>
      <c r="W449" t="s">
        <v>2823</v>
      </c>
      <c r="X449" t="s">
        <v>2807</v>
      </c>
      <c r="Y449" t="s">
        <v>4193</v>
      </c>
      <c r="Z449" t="s">
        <v>3666</v>
      </c>
      <c r="AA449">
        <v>621041.1</v>
      </c>
      <c r="AB449" s="198">
        <v>37135.71597222222</v>
      </c>
      <c r="AC449" s="198">
        <v>37164.71597222222</v>
      </c>
    </row>
    <row r="450" spans="1:29" x14ac:dyDescent="0.2">
      <c r="A450" s="44" t="str">
        <f t="shared" si="31"/>
        <v>US Natural Gas Financial</v>
      </c>
      <c r="B450" s="44" t="str">
        <f t="shared" si="32"/>
        <v>US</v>
      </c>
      <c r="C450" s="44" t="str">
        <f t="shared" si="33"/>
        <v>Natural Gas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30</v>
      </c>
      <c r="F450" s="213">
        <f t="shared" si="35"/>
        <v>300000</v>
      </c>
      <c r="G450" s="202">
        <v>1288538</v>
      </c>
      <c r="H450" s="198">
        <v>37035.292129629626</v>
      </c>
      <c r="I450" t="s">
        <v>2863</v>
      </c>
      <c r="M450" t="s">
        <v>2760</v>
      </c>
      <c r="N450" t="s">
        <v>2864</v>
      </c>
      <c r="O450" t="s">
        <v>2865</v>
      </c>
      <c r="P450" s="199">
        <v>10000</v>
      </c>
      <c r="S450" t="s">
        <v>2761</v>
      </c>
      <c r="T450" t="s">
        <v>4061</v>
      </c>
      <c r="U450" s="201">
        <v>4.16</v>
      </c>
      <c r="V450" t="s">
        <v>3901</v>
      </c>
      <c r="W450" t="s">
        <v>3529</v>
      </c>
      <c r="X450" t="s">
        <v>2866</v>
      </c>
      <c r="Y450" t="s">
        <v>4082</v>
      </c>
      <c r="Z450" t="s">
        <v>3671</v>
      </c>
      <c r="AA450" t="s">
        <v>2446</v>
      </c>
      <c r="AB450" s="198">
        <v>37043.875</v>
      </c>
      <c r="AC450" s="198">
        <v>37072.875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1288539</v>
      </c>
      <c r="H451" s="198">
        <v>37035.29215277778</v>
      </c>
      <c r="I451" t="s">
        <v>2804</v>
      </c>
      <c r="M451" t="s">
        <v>3364</v>
      </c>
      <c r="N451" t="s">
        <v>2802</v>
      </c>
      <c r="O451" t="s">
        <v>4408</v>
      </c>
      <c r="Q451" s="199">
        <v>50</v>
      </c>
      <c r="S451" t="s">
        <v>2759</v>
      </c>
      <c r="T451" t="s">
        <v>4061</v>
      </c>
      <c r="U451" s="201">
        <v>19.75</v>
      </c>
      <c r="V451" t="s">
        <v>3416</v>
      </c>
      <c r="W451" t="s">
        <v>3420</v>
      </c>
      <c r="X451" t="s">
        <v>2812</v>
      </c>
      <c r="Y451" t="s">
        <v>4193</v>
      </c>
      <c r="Z451" t="s">
        <v>3666</v>
      </c>
      <c r="AA451">
        <v>621042.1</v>
      </c>
      <c r="AB451" s="198">
        <v>37036.875</v>
      </c>
      <c r="AC451" s="198">
        <v>37036.875</v>
      </c>
    </row>
    <row r="452" spans="1:29" x14ac:dyDescent="0.2">
      <c r="A452" s="44" t="str">
        <f t="shared" si="31"/>
        <v>US Power Financial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3</v>
      </c>
      <c r="F452" s="213">
        <f t="shared" si="35"/>
        <v>150</v>
      </c>
      <c r="G452" s="202">
        <v>1288541</v>
      </c>
      <c r="H452" s="198">
        <v>37035.292326388888</v>
      </c>
      <c r="I452" t="s">
        <v>2825</v>
      </c>
      <c r="M452" t="s">
        <v>3364</v>
      </c>
      <c r="N452" t="s">
        <v>4190</v>
      </c>
      <c r="O452" t="s">
        <v>1858</v>
      </c>
      <c r="Q452" s="199">
        <v>50</v>
      </c>
      <c r="S452" t="s">
        <v>2759</v>
      </c>
      <c r="T452" t="s">
        <v>4061</v>
      </c>
      <c r="U452" s="201">
        <v>50.5</v>
      </c>
      <c r="V452" t="s">
        <v>3915</v>
      </c>
      <c r="W452" t="s">
        <v>2835</v>
      </c>
      <c r="X452" t="s">
        <v>2810</v>
      </c>
      <c r="Y452" t="s">
        <v>4193</v>
      </c>
      <c r="Z452" t="s">
        <v>3671</v>
      </c>
      <c r="AA452">
        <v>621044.1</v>
      </c>
      <c r="AB452" s="198">
        <v>37040.875</v>
      </c>
      <c r="AC452" s="198">
        <v>37042.875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1288542</v>
      </c>
      <c r="H453" s="198">
        <v>37035.292337962965</v>
      </c>
      <c r="I453" t="s">
        <v>2854</v>
      </c>
      <c r="M453" t="s">
        <v>3364</v>
      </c>
      <c r="N453" t="s">
        <v>2802</v>
      </c>
      <c r="O453" t="s">
        <v>3415</v>
      </c>
      <c r="Q453" s="199">
        <v>50</v>
      </c>
      <c r="S453" t="s">
        <v>2759</v>
      </c>
      <c r="T453" t="s">
        <v>4061</v>
      </c>
      <c r="U453" s="201">
        <v>44.75</v>
      </c>
      <c r="V453" t="s">
        <v>3898</v>
      </c>
      <c r="W453" t="s">
        <v>2809</v>
      </c>
      <c r="X453" t="s">
        <v>2810</v>
      </c>
      <c r="Y453" t="s">
        <v>4193</v>
      </c>
      <c r="Z453" t="s">
        <v>3666</v>
      </c>
      <c r="AA453">
        <v>621045.1</v>
      </c>
      <c r="AB453" s="198">
        <v>37036.875</v>
      </c>
      <c r="AC453" s="198">
        <v>37036.875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1288543</v>
      </c>
      <c r="H454" s="198">
        <v>37035.292384259257</v>
      </c>
      <c r="I454" t="s">
        <v>4034</v>
      </c>
      <c r="M454" t="s">
        <v>3364</v>
      </c>
      <c r="N454" t="s">
        <v>2855</v>
      </c>
      <c r="O454" t="s">
        <v>2447</v>
      </c>
      <c r="Q454" s="199">
        <v>50</v>
      </c>
      <c r="S454" t="s">
        <v>2759</v>
      </c>
      <c r="T454" t="s">
        <v>4061</v>
      </c>
      <c r="U454" s="201">
        <v>38.5</v>
      </c>
      <c r="V454" t="s">
        <v>4202</v>
      </c>
      <c r="W454" t="s">
        <v>2856</v>
      </c>
      <c r="X454" t="s">
        <v>3211</v>
      </c>
      <c r="Y454" t="s">
        <v>4193</v>
      </c>
      <c r="Z454" t="s">
        <v>3666</v>
      </c>
      <c r="AA454">
        <v>621046.1</v>
      </c>
      <c r="AB454" s="198">
        <v>37036.875</v>
      </c>
      <c r="AC454" s="198">
        <v>37036.875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1288544</v>
      </c>
      <c r="H455" s="198">
        <v>37035.292453703703</v>
      </c>
      <c r="I455" t="s">
        <v>2854</v>
      </c>
      <c r="M455" t="s">
        <v>3364</v>
      </c>
      <c r="N455" t="s">
        <v>2802</v>
      </c>
      <c r="O455" t="s">
        <v>3415</v>
      </c>
      <c r="Q455" s="199">
        <v>50</v>
      </c>
      <c r="S455" t="s">
        <v>2759</v>
      </c>
      <c r="T455" t="s">
        <v>4061</v>
      </c>
      <c r="U455" s="201">
        <v>44.75</v>
      </c>
      <c r="V455" t="s">
        <v>3898</v>
      </c>
      <c r="W455" t="s">
        <v>2809</v>
      </c>
      <c r="X455" t="s">
        <v>2810</v>
      </c>
      <c r="Y455" t="s">
        <v>4193</v>
      </c>
      <c r="Z455" t="s">
        <v>3666</v>
      </c>
      <c r="AA455">
        <v>621047.1</v>
      </c>
      <c r="AB455" s="198">
        <v>37036.875</v>
      </c>
      <c r="AC455" s="198">
        <v>37036.875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10</v>
      </c>
      <c r="G456" s="202">
        <v>1288545</v>
      </c>
      <c r="H456" s="198">
        <v>37035.292546296296</v>
      </c>
      <c r="I456" t="s">
        <v>4086</v>
      </c>
      <c r="M456" t="s">
        <v>2766</v>
      </c>
      <c r="N456" t="s">
        <v>4092</v>
      </c>
      <c r="O456" t="s">
        <v>4093</v>
      </c>
      <c r="P456" s="199">
        <v>10</v>
      </c>
      <c r="S456" t="s">
        <v>4060</v>
      </c>
      <c r="T456" t="s">
        <v>4061</v>
      </c>
      <c r="U456" s="201">
        <v>483</v>
      </c>
      <c r="V456" t="s">
        <v>2448</v>
      </c>
      <c r="W456" t="s">
        <v>4081</v>
      </c>
      <c r="X456" t="s">
        <v>4064</v>
      </c>
      <c r="Y456" t="s">
        <v>4065</v>
      </c>
      <c r="Z456" t="s">
        <v>4066</v>
      </c>
      <c r="AA456">
        <v>2150306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1288546</v>
      </c>
      <c r="H457" s="198">
        <v>37035.292939814812</v>
      </c>
      <c r="I457" t="s">
        <v>3230</v>
      </c>
      <c r="M457" t="s">
        <v>3364</v>
      </c>
      <c r="N457" t="s">
        <v>2802</v>
      </c>
      <c r="O457" t="s">
        <v>3905</v>
      </c>
      <c r="P457" s="199">
        <v>50</v>
      </c>
      <c r="S457" t="s">
        <v>2759</v>
      </c>
      <c r="T457" t="s">
        <v>4061</v>
      </c>
      <c r="U457" s="201">
        <v>30.9</v>
      </c>
      <c r="V457" t="s">
        <v>3231</v>
      </c>
      <c r="W457" t="s">
        <v>2819</v>
      </c>
      <c r="X457" t="s">
        <v>2820</v>
      </c>
      <c r="Y457" t="s">
        <v>4193</v>
      </c>
      <c r="Z457" t="s">
        <v>3666</v>
      </c>
      <c r="AA457">
        <v>621050.1</v>
      </c>
      <c r="AB457" s="198">
        <v>37036.875</v>
      </c>
      <c r="AC457" s="198">
        <v>37036.875</v>
      </c>
    </row>
    <row r="458" spans="1:29" x14ac:dyDescent="0.2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1288549</v>
      </c>
      <c r="H458" s="198">
        <v>37035.293668981481</v>
      </c>
      <c r="I458" t="s">
        <v>2846</v>
      </c>
      <c r="M458" t="s">
        <v>3364</v>
      </c>
      <c r="N458" t="s">
        <v>2802</v>
      </c>
      <c r="O458" t="s">
        <v>4408</v>
      </c>
      <c r="Q458" s="199">
        <v>50</v>
      </c>
      <c r="S458" t="s">
        <v>2759</v>
      </c>
      <c r="T458" t="s">
        <v>4061</v>
      </c>
      <c r="U458" s="201">
        <v>20</v>
      </c>
      <c r="V458" t="s">
        <v>3459</v>
      </c>
      <c r="W458" t="s">
        <v>3420</v>
      </c>
      <c r="X458" t="s">
        <v>2812</v>
      </c>
      <c r="Y458" t="s">
        <v>4193</v>
      </c>
      <c r="Z458" t="s">
        <v>3666</v>
      </c>
      <c r="AA458">
        <v>621053.1</v>
      </c>
      <c r="AB458" s="198">
        <v>37036.875</v>
      </c>
      <c r="AC458" s="198">
        <v>37036.875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</v>
      </c>
      <c r="G459" s="202">
        <v>1288550</v>
      </c>
      <c r="H459" s="198">
        <v>37035.29414351852</v>
      </c>
      <c r="I459" t="s">
        <v>4163</v>
      </c>
      <c r="M459" t="s">
        <v>2766</v>
      </c>
      <c r="N459" t="s">
        <v>4087</v>
      </c>
      <c r="O459" t="s">
        <v>4088</v>
      </c>
      <c r="Q459" s="199">
        <v>5</v>
      </c>
      <c r="S459" t="s">
        <v>4089</v>
      </c>
      <c r="T459" t="s">
        <v>4061</v>
      </c>
      <c r="U459" s="201">
        <v>7245</v>
      </c>
      <c r="V459" t="s">
        <v>2407</v>
      </c>
      <c r="W459" t="s">
        <v>4090</v>
      </c>
      <c r="X459" t="s">
        <v>4064</v>
      </c>
      <c r="Y459" t="s">
        <v>4065</v>
      </c>
      <c r="Z459" t="s">
        <v>4066</v>
      </c>
      <c r="AA459">
        <v>2150308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20</v>
      </c>
      <c r="G460" s="202">
        <v>1288553</v>
      </c>
      <c r="H460" s="198">
        <v>37035.294641203705</v>
      </c>
      <c r="I460" t="s">
        <v>4141</v>
      </c>
      <c r="M460" t="s">
        <v>2766</v>
      </c>
      <c r="N460" t="s">
        <v>4058</v>
      </c>
      <c r="O460" t="s">
        <v>4059</v>
      </c>
      <c r="P460" s="199">
        <v>20</v>
      </c>
      <c r="S460" t="s">
        <v>4060</v>
      </c>
      <c r="T460" t="s">
        <v>4061</v>
      </c>
      <c r="U460" s="201">
        <v>1742</v>
      </c>
      <c r="V460" t="s">
        <v>2941</v>
      </c>
      <c r="W460" t="s">
        <v>4068</v>
      </c>
      <c r="X460" t="s">
        <v>4064</v>
      </c>
      <c r="Y460" t="s">
        <v>4065</v>
      </c>
      <c r="Z460" t="s">
        <v>4066</v>
      </c>
      <c r="AA460">
        <v>2150310</v>
      </c>
    </row>
    <row r="461" spans="1:29" x14ac:dyDescent="0.2">
      <c r="A461" s="44" t="str">
        <f t="shared" si="36"/>
        <v>US Natural Gas Financial</v>
      </c>
      <c r="B461" s="44" t="str">
        <f t="shared" si="37"/>
        <v>US</v>
      </c>
      <c r="C461" s="44" t="str">
        <f t="shared" si="38"/>
        <v>Natural Gas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30</v>
      </c>
      <c r="F461" s="213">
        <f t="shared" si="40"/>
        <v>300000</v>
      </c>
      <c r="G461" s="202">
        <v>1288554</v>
      </c>
      <c r="H461" s="198">
        <v>37035.294652777775</v>
      </c>
      <c r="I461" t="s">
        <v>3271</v>
      </c>
      <c r="M461" t="s">
        <v>2760</v>
      </c>
      <c r="N461" t="s">
        <v>2864</v>
      </c>
      <c r="O461" t="s">
        <v>2865</v>
      </c>
      <c r="Q461" s="199">
        <v>10000</v>
      </c>
      <c r="S461" t="s">
        <v>2761</v>
      </c>
      <c r="T461" t="s">
        <v>4061</v>
      </c>
      <c r="U461" s="201">
        <v>4.165</v>
      </c>
      <c r="V461" t="s">
        <v>3436</v>
      </c>
      <c r="W461" t="s">
        <v>3529</v>
      </c>
      <c r="X461" t="s">
        <v>2866</v>
      </c>
      <c r="Y461" t="s">
        <v>4082</v>
      </c>
      <c r="Z461" t="s">
        <v>3671</v>
      </c>
      <c r="AA461" t="s">
        <v>2449</v>
      </c>
      <c r="AB461" s="198">
        <v>37043.875</v>
      </c>
      <c r="AC461" s="198">
        <v>37072.875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5</v>
      </c>
      <c r="F462" s="213">
        <f t="shared" si="40"/>
        <v>250</v>
      </c>
      <c r="G462" s="202">
        <v>1288557</v>
      </c>
      <c r="H462" s="198">
        <v>37035.294861111113</v>
      </c>
      <c r="I462" t="s">
        <v>2839</v>
      </c>
      <c r="M462" t="s">
        <v>3364</v>
      </c>
      <c r="N462" t="s">
        <v>2802</v>
      </c>
      <c r="O462" t="s">
        <v>4467</v>
      </c>
      <c r="P462" s="199">
        <v>50</v>
      </c>
      <c r="S462" t="s">
        <v>2759</v>
      </c>
      <c r="T462" t="s">
        <v>4061</v>
      </c>
      <c r="U462" s="201">
        <v>32.25</v>
      </c>
      <c r="V462" t="s">
        <v>1690</v>
      </c>
      <c r="W462" t="s">
        <v>2806</v>
      </c>
      <c r="X462" t="s">
        <v>2807</v>
      </c>
      <c r="Y462" t="s">
        <v>4193</v>
      </c>
      <c r="Z462" t="s">
        <v>3666</v>
      </c>
      <c r="AA462">
        <v>621058.1</v>
      </c>
      <c r="AB462" s="198">
        <v>37039.875</v>
      </c>
      <c r="AC462" s="198">
        <v>37043.875</v>
      </c>
    </row>
    <row r="463" spans="1:29" x14ac:dyDescent="0.2">
      <c r="A463" s="44" t="str">
        <f t="shared" si="36"/>
        <v>US Power Financial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1288560</v>
      </c>
      <c r="H463" s="198">
        <v>37035.295972222222</v>
      </c>
      <c r="I463" t="s">
        <v>4513</v>
      </c>
      <c r="M463" t="s">
        <v>3364</v>
      </c>
      <c r="N463" t="s">
        <v>4190</v>
      </c>
      <c r="O463" t="s">
        <v>4402</v>
      </c>
      <c r="P463" s="199">
        <v>50</v>
      </c>
      <c r="S463" t="s">
        <v>2759</v>
      </c>
      <c r="T463" t="s">
        <v>4061</v>
      </c>
      <c r="U463" s="201">
        <v>49.25</v>
      </c>
      <c r="V463" t="s">
        <v>2994</v>
      </c>
      <c r="W463" t="s">
        <v>2835</v>
      </c>
      <c r="X463" t="s">
        <v>2810</v>
      </c>
      <c r="Y463" t="s">
        <v>4193</v>
      </c>
      <c r="Z463" t="s">
        <v>3671</v>
      </c>
      <c r="AA463">
        <v>621064.1</v>
      </c>
      <c r="AB463" s="198">
        <v>37036.875</v>
      </c>
      <c r="AC463" s="198">
        <v>37036.875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1288561</v>
      </c>
      <c r="H464" s="198">
        <v>37035.296087962961</v>
      </c>
      <c r="I464" t="s">
        <v>2825</v>
      </c>
      <c r="M464" t="s">
        <v>3364</v>
      </c>
      <c r="N464" t="s">
        <v>2802</v>
      </c>
      <c r="O464" t="s">
        <v>4408</v>
      </c>
      <c r="Q464" s="199">
        <v>50</v>
      </c>
      <c r="S464" t="s">
        <v>2759</v>
      </c>
      <c r="T464" t="s">
        <v>4061</v>
      </c>
      <c r="U464" s="201">
        <v>20.5</v>
      </c>
      <c r="V464" t="s">
        <v>2838</v>
      </c>
      <c r="W464" t="s">
        <v>3420</v>
      </c>
      <c r="X464" t="s">
        <v>2812</v>
      </c>
      <c r="Y464" t="s">
        <v>4193</v>
      </c>
      <c r="Z464" t="s">
        <v>3666</v>
      </c>
      <c r="AA464">
        <v>621065.1</v>
      </c>
      <c r="AB464" s="198">
        <v>37036.875</v>
      </c>
      <c r="AC464" s="198">
        <v>37036.875</v>
      </c>
    </row>
    <row r="465" spans="1:29" x14ac:dyDescent="0.2">
      <c r="A465" s="44" t="str">
        <f t="shared" si="36"/>
        <v>US Natural Gas Financial</v>
      </c>
      <c r="B465" s="44" t="str">
        <f t="shared" si="37"/>
        <v>US</v>
      </c>
      <c r="C465" s="44" t="str">
        <f t="shared" si="38"/>
        <v>Natural Gas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30</v>
      </c>
      <c r="F465" s="213">
        <f t="shared" si="40"/>
        <v>450000</v>
      </c>
      <c r="G465" s="202">
        <v>1288562</v>
      </c>
      <c r="H465" s="198">
        <v>37035.296412037038</v>
      </c>
      <c r="I465" t="s">
        <v>2849</v>
      </c>
      <c r="M465" t="s">
        <v>2760</v>
      </c>
      <c r="N465" t="s">
        <v>2864</v>
      </c>
      <c r="O465" t="s">
        <v>2865</v>
      </c>
      <c r="Q465" s="199">
        <v>15000</v>
      </c>
      <c r="S465" t="s">
        <v>2761</v>
      </c>
      <c r="T465" t="s">
        <v>4061</v>
      </c>
      <c r="U465" s="201">
        <v>4.165</v>
      </c>
      <c r="V465" t="s">
        <v>4025</v>
      </c>
      <c r="W465" t="s">
        <v>3529</v>
      </c>
      <c r="X465" t="s">
        <v>2866</v>
      </c>
      <c r="Y465" t="s">
        <v>4082</v>
      </c>
      <c r="Z465" t="s">
        <v>3671</v>
      </c>
      <c r="AA465" t="s">
        <v>2450</v>
      </c>
      <c r="AB465" s="198">
        <v>37043.875</v>
      </c>
      <c r="AC465" s="198">
        <v>37072.875</v>
      </c>
    </row>
    <row r="466" spans="1:29" x14ac:dyDescent="0.2">
      <c r="A466" s="44" t="str">
        <f t="shared" si="36"/>
        <v>US Natural Gas Financial</v>
      </c>
      <c r="B466" s="44" t="str">
        <f t="shared" si="37"/>
        <v>US</v>
      </c>
      <c r="C466" s="44" t="str">
        <f t="shared" si="38"/>
        <v>Natural Gas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30</v>
      </c>
      <c r="F466" s="213">
        <f t="shared" si="40"/>
        <v>450000</v>
      </c>
      <c r="G466" s="202">
        <v>1288563</v>
      </c>
      <c r="H466" s="198">
        <v>37035.29650462963</v>
      </c>
      <c r="I466" t="s">
        <v>2869</v>
      </c>
      <c r="M466" t="s">
        <v>2760</v>
      </c>
      <c r="N466" t="s">
        <v>2864</v>
      </c>
      <c r="O466" t="s">
        <v>2865</v>
      </c>
      <c r="Q466" s="199">
        <v>15000</v>
      </c>
      <c r="S466" t="s">
        <v>2761</v>
      </c>
      <c r="T466" t="s">
        <v>4061</v>
      </c>
      <c r="U466" s="201">
        <v>4.17</v>
      </c>
      <c r="V466" t="s">
        <v>3806</v>
      </c>
      <c r="W466" t="s">
        <v>3529</v>
      </c>
      <c r="X466" t="s">
        <v>2866</v>
      </c>
      <c r="Y466" t="s">
        <v>4082</v>
      </c>
      <c r="Z466" t="s">
        <v>3671</v>
      </c>
      <c r="AA466" t="s">
        <v>2451</v>
      </c>
      <c r="AB466" s="198">
        <v>37043.875</v>
      </c>
      <c r="AC466" s="198">
        <v>37072.875</v>
      </c>
    </row>
    <row r="467" spans="1:29" x14ac:dyDescent="0.2">
      <c r="A467" s="44" t="str">
        <f t="shared" si="36"/>
        <v>US Natural Gas Financial</v>
      </c>
      <c r="B467" s="44" t="str">
        <f t="shared" si="37"/>
        <v>US</v>
      </c>
      <c r="C467" s="44" t="str">
        <f t="shared" si="38"/>
        <v>Natural Gas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31</v>
      </c>
      <c r="F467" s="213">
        <f t="shared" si="40"/>
        <v>310000</v>
      </c>
      <c r="G467" s="202">
        <v>1288564</v>
      </c>
      <c r="H467" s="198">
        <v>37035.296724537038</v>
      </c>
      <c r="I467" t="s">
        <v>2869</v>
      </c>
      <c r="M467" t="s">
        <v>2760</v>
      </c>
      <c r="N467" t="s">
        <v>2864</v>
      </c>
      <c r="O467" t="s">
        <v>3234</v>
      </c>
      <c r="Q467" s="199">
        <v>10000</v>
      </c>
      <c r="S467" t="s">
        <v>2761</v>
      </c>
      <c r="T467" t="s">
        <v>4061</v>
      </c>
      <c r="U467" s="201">
        <v>4.2424999999999997</v>
      </c>
      <c r="V467" t="s">
        <v>3806</v>
      </c>
      <c r="W467" t="s">
        <v>3529</v>
      </c>
      <c r="X467" t="s">
        <v>2866</v>
      </c>
      <c r="Y467" t="s">
        <v>4082</v>
      </c>
      <c r="Z467" t="s">
        <v>3671</v>
      </c>
      <c r="AA467" t="s">
        <v>2452</v>
      </c>
      <c r="AB467" s="198">
        <v>37073.875</v>
      </c>
      <c r="AC467" s="198">
        <v>37103.875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1500</v>
      </c>
      <c r="G468" s="202">
        <v>1288566</v>
      </c>
      <c r="H468" s="198">
        <v>37035.297210648147</v>
      </c>
      <c r="I468" t="s">
        <v>4513</v>
      </c>
      <c r="M468" t="s">
        <v>3364</v>
      </c>
      <c r="N468" t="s">
        <v>2802</v>
      </c>
      <c r="O468" t="s">
        <v>1709</v>
      </c>
      <c r="Q468" s="199">
        <v>50</v>
      </c>
      <c r="S468" t="s">
        <v>2759</v>
      </c>
      <c r="T468" t="s">
        <v>4061</v>
      </c>
      <c r="U468" s="201">
        <v>70.25</v>
      </c>
      <c r="V468" t="s">
        <v>3947</v>
      </c>
      <c r="W468" t="s">
        <v>2861</v>
      </c>
      <c r="X468" t="s">
        <v>3993</v>
      </c>
      <c r="Y468" t="s">
        <v>4193</v>
      </c>
      <c r="Z468" t="s">
        <v>3666</v>
      </c>
      <c r="AA468">
        <v>621067.1</v>
      </c>
      <c r="AB468" s="198">
        <v>37043.875</v>
      </c>
      <c r="AC468" s="198">
        <v>37072.875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365</v>
      </c>
      <c r="F469" s="213">
        <f t="shared" si="40"/>
        <v>18250</v>
      </c>
      <c r="G469" s="202">
        <v>1288567</v>
      </c>
      <c r="H469" s="198">
        <v>37035.297638888886</v>
      </c>
      <c r="I469" t="s">
        <v>2801</v>
      </c>
      <c r="M469" t="s">
        <v>3364</v>
      </c>
      <c r="N469" t="s">
        <v>2802</v>
      </c>
      <c r="O469" t="s">
        <v>2453</v>
      </c>
      <c r="Q469" s="199">
        <v>50</v>
      </c>
      <c r="S469" t="s">
        <v>2759</v>
      </c>
      <c r="T469" t="s">
        <v>4061</v>
      </c>
      <c r="U469" s="201">
        <v>41.5</v>
      </c>
      <c r="V469" t="s">
        <v>2454</v>
      </c>
      <c r="W469" t="s">
        <v>2811</v>
      </c>
      <c r="X469" t="s">
        <v>1756</v>
      </c>
      <c r="Y469" t="s">
        <v>4193</v>
      </c>
      <c r="Z469" t="s">
        <v>3666</v>
      </c>
      <c r="AA469">
        <v>621068.1</v>
      </c>
      <c r="AB469" s="198">
        <v>37622.594444444447</v>
      </c>
      <c r="AC469" s="198">
        <v>37986.594444444447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</v>
      </c>
      <c r="F470" s="213">
        <f t="shared" si="40"/>
        <v>150</v>
      </c>
      <c r="G470" s="202">
        <v>1288570</v>
      </c>
      <c r="H470" s="198">
        <v>37035.297939814816</v>
      </c>
      <c r="I470" t="s">
        <v>4034</v>
      </c>
      <c r="M470" t="s">
        <v>3364</v>
      </c>
      <c r="N470" t="s">
        <v>2855</v>
      </c>
      <c r="O470" t="s">
        <v>4222</v>
      </c>
      <c r="P470" s="199">
        <v>50</v>
      </c>
      <c r="S470" t="s">
        <v>2759</v>
      </c>
      <c r="T470" t="s">
        <v>4061</v>
      </c>
      <c r="U470" s="201">
        <v>43.75</v>
      </c>
      <c r="V470" t="s">
        <v>4202</v>
      </c>
      <c r="W470" t="s">
        <v>2856</v>
      </c>
      <c r="X470" t="s">
        <v>3263</v>
      </c>
      <c r="Y470" t="s">
        <v>4193</v>
      </c>
      <c r="Z470" t="s">
        <v>3666</v>
      </c>
      <c r="AA470">
        <v>621070.1</v>
      </c>
      <c r="AB470" s="198">
        <v>37040</v>
      </c>
      <c r="AC470" s="198">
        <v>37042</v>
      </c>
    </row>
    <row r="471" spans="1:29" x14ac:dyDescent="0.2">
      <c r="A471" s="44" t="str">
        <f t="shared" si="36"/>
        <v>US Natural Gas Financial</v>
      </c>
      <c r="B471" s="44" t="str">
        <f t="shared" si="37"/>
        <v>US</v>
      </c>
      <c r="C471" s="44" t="str">
        <f t="shared" si="38"/>
        <v>Natural Gas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30</v>
      </c>
      <c r="F471" s="213">
        <f t="shared" si="40"/>
        <v>150000</v>
      </c>
      <c r="G471" s="202">
        <v>1288572</v>
      </c>
      <c r="H471" s="198">
        <v>37035.298275462963</v>
      </c>
      <c r="I471" t="s">
        <v>4033</v>
      </c>
      <c r="M471" t="s">
        <v>2760</v>
      </c>
      <c r="N471" t="s">
        <v>2864</v>
      </c>
      <c r="O471" t="s">
        <v>2865</v>
      </c>
      <c r="P471" s="199">
        <v>5000</v>
      </c>
      <c r="S471" t="s">
        <v>2761</v>
      </c>
      <c r="T471" t="s">
        <v>4061</v>
      </c>
      <c r="U471" s="201">
        <v>4.17</v>
      </c>
      <c r="V471" t="s">
        <v>3987</v>
      </c>
      <c r="W471" t="s">
        <v>3529</v>
      </c>
      <c r="X471" t="s">
        <v>2866</v>
      </c>
      <c r="Y471" t="s">
        <v>4082</v>
      </c>
      <c r="Z471" t="s">
        <v>3671</v>
      </c>
      <c r="AA471" t="s">
        <v>2455</v>
      </c>
      <c r="AB471" s="198">
        <v>37043.875</v>
      </c>
      <c r="AC471" s="198">
        <v>37072.875</v>
      </c>
    </row>
    <row r="472" spans="1:29" x14ac:dyDescent="0.2">
      <c r="A472" s="44" t="str">
        <f t="shared" si="36"/>
        <v>US Natural Gas Financial</v>
      </c>
      <c r="B472" s="44" t="str">
        <f t="shared" si="37"/>
        <v>US</v>
      </c>
      <c r="C472" s="44" t="str">
        <f t="shared" si="38"/>
        <v>Natural Gas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151</v>
      </c>
      <c r="F472" s="213">
        <f t="shared" si="40"/>
        <v>755000</v>
      </c>
      <c r="G472" s="202">
        <v>1288573</v>
      </c>
      <c r="H472" s="198">
        <v>37035.298472222225</v>
      </c>
      <c r="I472" t="s">
        <v>2871</v>
      </c>
      <c r="M472" t="s">
        <v>2760</v>
      </c>
      <c r="N472" t="s">
        <v>2864</v>
      </c>
      <c r="O472" t="s">
        <v>3253</v>
      </c>
      <c r="P472" s="199">
        <v>5000</v>
      </c>
      <c r="S472" t="s">
        <v>2761</v>
      </c>
      <c r="T472" t="s">
        <v>4061</v>
      </c>
      <c r="U472" s="201">
        <v>4.665</v>
      </c>
      <c r="V472" t="s">
        <v>3418</v>
      </c>
      <c r="W472" t="s">
        <v>3529</v>
      </c>
      <c r="X472" t="s">
        <v>2866</v>
      </c>
      <c r="Y472" t="s">
        <v>4082</v>
      </c>
      <c r="Z472" t="s">
        <v>3671</v>
      </c>
      <c r="AA472" t="s">
        <v>2456</v>
      </c>
      <c r="AB472" s="198">
        <v>37196</v>
      </c>
      <c r="AC472" s="198">
        <v>37346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30</v>
      </c>
      <c r="F473" s="213">
        <f t="shared" si="40"/>
        <v>1500</v>
      </c>
      <c r="G473" s="202">
        <v>1288574</v>
      </c>
      <c r="H473" s="198">
        <v>37035.298680555556</v>
      </c>
      <c r="I473" t="s">
        <v>1853</v>
      </c>
      <c r="M473" t="s">
        <v>3364</v>
      </c>
      <c r="N473" t="s">
        <v>2802</v>
      </c>
      <c r="O473" t="s">
        <v>2656</v>
      </c>
      <c r="P473" s="199">
        <v>50</v>
      </c>
      <c r="S473" t="s">
        <v>2759</v>
      </c>
      <c r="T473" t="s">
        <v>4061</v>
      </c>
      <c r="U473" s="201">
        <v>72.25</v>
      </c>
      <c r="V473" t="s">
        <v>1854</v>
      </c>
      <c r="W473" t="s">
        <v>2811</v>
      </c>
      <c r="X473" t="s">
        <v>2862</v>
      </c>
      <c r="Y473" t="s">
        <v>4193</v>
      </c>
      <c r="Z473" t="s">
        <v>3666</v>
      </c>
      <c r="AA473">
        <v>621071.1</v>
      </c>
      <c r="AB473" s="198">
        <v>37043.594444444447</v>
      </c>
      <c r="AC473" s="198">
        <v>37072.594444444447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1288575</v>
      </c>
      <c r="H474" s="198">
        <v>37035.298738425925</v>
      </c>
      <c r="I474" t="s">
        <v>2828</v>
      </c>
      <c r="M474" t="s">
        <v>3364</v>
      </c>
      <c r="N474" t="s">
        <v>2802</v>
      </c>
      <c r="O474" t="s">
        <v>2396</v>
      </c>
      <c r="Q474" s="199">
        <v>50</v>
      </c>
      <c r="S474" t="s">
        <v>2759</v>
      </c>
      <c r="T474" t="s">
        <v>4061</v>
      </c>
      <c r="U474" s="201">
        <v>26.75</v>
      </c>
      <c r="V474" t="s">
        <v>4249</v>
      </c>
      <c r="W474" t="s">
        <v>2811</v>
      </c>
      <c r="X474" t="s">
        <v>2847</v>
      </c>
      <c r="Y474" t="s">
        <v>4193</v>
      </c>
      <c r="Z474" t="s">
        <v>3666</v>
      </c>
      <c r="AA474">
        <v>621072.1</v>
      </c>
      <c r="AB474" s="198">
        <v>37036.875</v>
      </c>
      <c r="AC474" s="198">
        <v>37036.875</v>
      </c>
    </row>
    <row r="475" spans="1:29" x14ac:dyDescent="0.2">
      <c r="A475" s="44" t="str">
        <f t="shared" si="36"/>
        <v>US Natural Gas Financial</v>
      </c>
      <c r="B475" s="44" t="str">
        <f t="shared" si="37"/>
        <v>US</v>
      </c>
      <c r="C475" s="44" t="str">
        <f t="shared" si="38"/>
        <v>Natural Gas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30</v>
      </c>
      <c r="F475" s="213">
        <f t="shared" si="40"/>
        <v>300000</v>
      </c>
      <c r="G475" s="202">
        <v>1288576</v>
      </c>
      <c r="H475" s="198">
        <v>37035.29892361111</v>
      </c>
      <c r="I475" t="s">
        <v>3244</v>
      </c>
      <c r="M475" t="s">
        <v>2760</v>
      </c>
      <c r="N475" t="s">
        <v>2864</v>
      </c>
      <c r="O475" t="s">
        <v>2865</v>
      </c>
      <c r="P475" s="199">
        <v>10000</v>
      </c>
      <c r="S475" t="s">
        <v>2761</v>
      </c>
      <c r="T475" t="s">
        <v>4061</v>
      </c>
      <c r="U475" s="201">
        <v>4.17</v>
      </c>
      <c r="V475" t="s">
        <v>3798</v>
      </c>
      <c r="W475" t="s">
        <v>3529</v>
      </c>
      <c r="X475" t="s">
        <v>2866</v>
      </c>
      <c r="Y475" t="s">
        <v>4082</v>
      </c>
      <c r="Z475" t="s">
        <v>3671</v>
      </c>
      <c r="AA475" t="s">
        <v>2457</v>
      </c>
      <c r="AB475" s="198">
        <v>37043.875</v>
      </c>
      <c r="AC475" s="198">
        <v>37072.875</v>
      </c>
    </row>
    <row r="476" spans="1:29" x14ac:dyDescent="0.2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10</v>
      </c>
      <c r="G476" s="202">
        <v>1288577</v>
      </c>
      <c r="H476" s="198">
        <v>37035.299085648148</v>
      </c>
      <c r="I476" t="s">
        <v>1929</v>
      </c>
      <c r="M476" t="s">
        <v>2766</v>
      </c>
      <c r="N476" t="s">
        <v>4058</v>
      </c>
      <c r="O476" t="s">
        <v>4059</v>
      </c>
      <c r="Q476" s="199">
        <v>10</v>
      </c>
      <c r="S476" t="s">
        <v>4060</v>
      </c>
      <c r="T476" t="s">
        <v>4061</v>
      </c>
      <c r="U476" s="201">
        <v>1743</v>
      </c>
      <c r="V476" t="s">
        <v>3215</v>
      </c>
      <c r="W476" t="s">
        <v>4068</v>
      </c>
      <c r="X476" t="s">
        <v>4064</v>
      </c>
      <c r="Y476" t="s">
        <v>4065</v>
      </c>
      <c r="Z476" t="s">
        <v>4066</v>
      </c>
      <c r="AA476">
        <v>2150334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10</v>
      </c>
      <c r="G477" s="202">
        <v>1288578</v>
      </c>
      <c r="H477" s="198">
        <v>37035.299189814818</v>
      </c>
      <c r="I477" t="s">
        <v>4163</v>
      </c>
      <c r="M477" t="s">
        <v>2766</v>
      </c>
      <c r="N477" t="s">
        <v>4058</v>
      </c>
      <c r="O477" t="s">
        <v>4059</v>
      </c>
      <c r="Q477" s="199">
        <v>10</v>
      </c>
      <c r="S477" t="s">
        <v>4060</v>
      </c>
      <c r="T477" t="s">
        <v>4061</v>
      </c>
      <c r="U477" s="201">
        <v>1743</v>
      </c>
      <c r="V477" t="s">
        <v>2407</v>
      </c>
      <c r="W477" t="s">
        <v>4068</v>
      </c>
      <c r="X477" t="s">
        <v>4064</v>
      </c>
      <c r="Y477" t="s">
        <v>4065</v>
      </c>
      <c r="Z477" t="s">
        <v>4066</v>
      </c>
      <c r="AA477">
        <v>2150336</v>
      </c>
    </row>
    <row r="478" spans="1:29" x14ac:dyDescent="0.2">
      <c r="A478" s="44" t="str">
        <f t="shared" si="36"/>
        <v>US Power Financial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</v>
      </c>
      <c r="G478" s="202">
        <v>1288579</v>
      </c>
      <c r="H478" s="198">
        <v>37035.299444444441</v>
      </c>
      <c r="I478" t="s">
        <v>2858</v>
      </c>
      <c r="M478" t="s">
        <v>3364</v>
      </c>
      <c r="N478" t="s">
        <v>4190</v>
      </c>
      <c r="O478" t="s">
        <v>2458</v>
      </c>
      <c r="P478" s="199">
        <v>50</v>
      </c>
      <c r="S478" t="s">
        <v>2759</v>
      </c>
      <c r="T478" t="s">
        <v>4061</v>
      </c>
      <c r="U478" s="201">
        <v>29.5</v>
      </c>
      <c r="V478" t="s">
        <v>3412</v>
      </c>
      <c r="W478" t="s">
        <v>4191</v>
      </c>
      <c r="X478" t="s">
        <v>4192</v>
      </c>
      <c r="Y478" t="s">
        <v>4193</v>
      </c>
      <c r="Z478" t="s">
        <v>3671</v>
      </c>
      <c r="AA478">
        <v>621073.1</v>
      </c>
      <c r="AB478" s="198">
        <v>37035.875</v>
      </c>
      <c r="AC478" s="198">
        <v>37035.875</v>
      </c>
    </row>
    <row r="479" spans="1:29" x14ac:dyDescent="0.2">
      <c r="A479" s="44" t="str">
        <f t="shared" si="36"/>
        <v>US Power Financial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3">
        <f t="shared" si="40"/>
        <v>50</v>
      </c>
      <c r="G479" s="202">
        <v>1288580</v>
      </c>
      <c r="H479" s="198">
        <v>37035.299560185187</v>
      </c>
      <c r="I479" t="s">
        <v>4513</v>
      </c>
      <c r="M479" t="s">
        <v>3364</v>
      </c>
      <c r="N479" t="s">
        <v>4190</v>
      </c>
      <c r="O479" t="s">
        <v>4402</v>
      </c>
      <c r="P479" s="199">
        <v>50</v>
      </c>
      <c r="S479" t="s">
        <v>2759</v>
      </c>
      <c r="T479" t="s">
        <v>4061</v>
      </c>
      <c r="U479" s="201">
        <v>49.25</v>
      </c>
      <c r="V479" t="s">
        <v>2994</v>
      </c>
      <c r="W479" t="s">
        <v>2835</v>
      </c>
      <c r="X479" t="s">
        <v>2810</v>
      </c>
      <c r="Y479" t="s">
        <v>4193</v>
      </c>
      <c r="Z479" t="s">
        <v>3671</v>
      </c>
      <c r="AA479">
        <v>621074.1</v>
      </c>
      <c r="AB479" s="198">
        <v>37036.875</v>
      </c>
      <c r="AC479" s="198">
        <v>37036.875</v>
      </c>
    </row>
    <row r="480" spans="1:29" x14ac:dyDescent="0.2">
      <c r="A480" s="44" t="str">
        <f t="shared" si="36"/>
        <v>US Power Financial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1288581</v>
      </c>
      <c r="H480" s="198">
        <v>37035.30027777778</v>
      </c>
      <c r="I480" t="s">
        <v>2415</v>
      </c>
      <c r="M480" t="s">
        <v>3364</v>
      </c>
      <c r="N480" t="s">
        <v>4190</v>
      </c>
      <c r="O480" t="s">
        <v>4425</v>
      </c>
      <c r="P480" s="199">
        <v>50</v>
      </c>
      <c r="S480" t="s">
        <v>2759</v>
      </c>
      <c r="T480" t="s">
        <v>4061</v>
      </c>
      <c r="U480" s="201">
        <v>30.9</v>
      </c>
      <c r="V480" t="s">
        <v>2459</v>
      </c>
      <c r="W480" t="s">
        <v>2819</v>
      </c>
      <c r="X480" t="s">
        <v>2820</v>
      </c>
      <c r="Y480" t="s">
        <v>4193</v>
      </c>
      <c r="Z480" t="s">
        <v>3671</v>
      </c>
      <c r="AA480">
        <v>621077.1</v>
      </c>
      <c r="AB480" s="198">
        <v>37036.875</v>
      </c>
      <c r="AC480" s="198">
        <v>37036.875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50</v>
      </c>
      <c r="G481" s="202">
        <v>1288582</v>
      </c>
      <c r="H481" s="198">
        <v>37035.300416666665</v>
      </c>
      <c r="I481" t="s">
        <v>2825</v>
      </c>
      <c r="M481" t="s">
        <v>3364</v>
      </c>
      <c r="N481" t="s">
        <v>2802</v>
      </c>
      <c r="O481" t="s">
        <v>4295</v>
      </c>
      <c r="P481" s="199">
        <v>50</v>
      </c>
      <c r="S481" t="s">
        <v>2759</v>
      </c>
      <c r="T481" t="s">
        <v>4061</v>
      </c>
      <c r="U481" s="201">
        <v>20.5</v>
      </c>
      <c r="V481" t="s">
        <v>2838</v>
      </c>
      <c r="W481" t="s">
        <v>2814</v>
      </c>
      <c r="X481" t="s">
        <v>2803</v>
      </c>
      <c r="Y481" t="s">
        <v>4193</v>
      </c>
      <c r="Z481" t="s">
        <v>3666</v>
      </c>
      <c r="AA481">
        <v>621079.1</v>
      </c>
      <c r="AB481" s="198">
        <v>37036.875</v>
      </c>
      <c r="AC481" s="198">
        <v>37036.875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5</v>
      </c>
      <c r="F482" s="213">
        <f t="shared" si="40"/>
        <v>250</v>
      </c>
      <c r="G482" s="202">
        <v>1288584</v>
      </c>
      <c r="H482" s="198">
        <v>37035.300578703704</v>
      </c>
      <c r="I482" t="s">
        <v>2858</v>
      </c>
      <c r="M482" t="s">
        <v>3364</v>
      </c>
      <c r="N482" t="s">
        <v>2802</v>
      </c>
      <c r="O482" t="s">
        <v>4359</v>
      </c>
      <c r="P482" s="199">
        <v>50</v>
      </c>
      <c r="S482" t="s">
        <v>2759</v>
      </c>
      <c r="T482" t="s">
        <v>4061</v>
      </c>
      <c r="U482" s="201">
        <v>64.25</v>
      </c>
      <c r="V482" t="s">
        <v>2421</v>
      </c>
      <c r="W482" t="s">
        <v>2806</v>
      </c>
      <c r="X482" t="s">
        <v>2807</v>
      </c>
      <c r="Y482" t="s">
        <v>4193</v>
      </c>
      <c r="Z482" t="s">
        <v>3666</v>
      </c>
      <c r="AA482">
        <v>621082.1</v>
      </c>
      <c r="AB482" s="198">
        <v>37046.875</v>
      </c>
      <c r="AC482" s="198">
        <v>37050.875</v>
      </c>
    </row>
    <row r="483" spans="1:29" x14ac:dyDescent="0.2">
      <c r="A483" s="44" t="str">
        <f t="shared" si="36"/>
        <v>US Power Financial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1288585</v>
      </c>
      <c r="H483" s="198">
        <v>37035.300671296296</v>
      </c>
      <c r="I483" t="s">
        <v>4033</v>
      </c>
      <c r="M483" t="s">
        <v>3364</v>
      </c>
      <c r="N483" t="s">
        <v>4190</v>
      </c>
      <c r="O483" t="s">
        <v>3894</v>
      </c>
      <c r="Q483" s="199">
        <v>50</v>
      </c>
      <c r="S483" t="s">
        <v>2759</v>
      </c>
      <c r="T483" t="s">
        <v>4061</v>
      </c>
      <c r="U483" s="201">
        <v>37.25</v>
      </c>
      <c r="V483" t="s">
        <v>2460</v>
      </c>
      <c r="W483" t="s">
        <v>2835</v>
      </c>
      <c r="X483" t="s">
        <v>2810</v>
      </c>
      <c r="Y483" t="s">
        <v>4193</v>
      </c>
      <c r="Z483" t="s">
        <v>3671</v>
      </c>
      <c r="AA483">
        <v>621083.1</v>
      </c>
      <c r="AB483" s="198">
        <v>37036.875</v>
      </c>
      <c r="AC483" s="198">
        <v>37036.875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50</v>
      </c>
      <c r="G484" s="202">
        <v>1288586</v>
      </c>
      <c r="H484" s="198">
        <v>37035.301319444443</v>
      </c>
      <c r="I484" t="s">
        <v>2836</v>
      </c>
      <c r="M484" t="s">
        <v>3364</v>
      </c>
      <c r="N484" t="s">
        <v>2802</v>
      </c>
      <c r="O484" t="s">
        <v>2396</v>
      </c>
      <c r="Q484" s="199">
        <v>50</v>
      </c>
      <c r="S484" t="s">
        <v>2759</v>
      </c>
      <c r="T484" t="s">
        <v>4061</v>
      </c>
      <c r="U484" s="201">
        <v>26.75</v>
      </c>
      <c r="V484" t="s">
        <v>3009</v>
      </c>
      <c r="W484" t="s">
        <v>2811</v>
      </c>
      <c r="X484" t="s">
        <v>2847</v>
      </c>
      <c r="Y484" t="s">
        <v>4193</v>
      </c>
      <c r="Z484" t="s">
        <v>3666</v>
      </c>
      <c r="AA484">
        <v>621084.1</v>
      </c>
      <c r="AB484" s="198">
        <v>37036.875</v>
      </c>
      <c r="AC484" s="198">
        <v>37036.875</v>
      </c>
    </row>
    <row r="485" spans="1:29" x14ac:dyDescent="0.2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50</v>
      </c>
      <c r="G485" s="202">
        <v>1288587</v>
      </c>
      <c r="H485" s="198">
        <v>37035.301574074074</v>
      </c>
      <c r="I485" t="s">
        <v>2817</v>
      </c>
      <c r="M485" t="s">
        <v>3364</v>
      </c>
      <c r="N485" t="s">
        <v>2802</v>
      </c>
      <c r="O485" t="s">
        <v>2396</v>
      </c>
      <c r="P485" s="199">
        <v>50</v>
      </c>
      <c r="S485" t="s">
        <v>2759</v>
      </c>
      <c r="T485" t="s">
        <v>4061</v>
      </c>
      <c r="U485" s="201">
        <v>26.5</v>
      </c>
      <c r="V485" t="s">
        <v>2417</v>
      </c>
      <c r="W485" t="s">
        <v>2811</v>
      </c>
      <c r="X485" t="s">
        <v>2847</v>
      </c>
      <c r="Y485" t="s">
        <v>4193</v>
      </c>
      <c r="Z485" t="s">
        <v>3666</v>
      </c>
      <c r="AA485">
        <v>621086.1</v>
      </c>
      <c r="AB485" s="198">
        <v>37036.875</v>
      </c>
      <c r="AC485" s="198">
        <v>37036.875</v>
      </c>
    </row>
    <row r="486" spans="1:29" x14ac:dyDescent="0.2">
      <c r="A486" s="44" t="str">
        <f t="shared" si="36"/>
        <v>US Natural Gas Financial</v>
      </c>
      <c r="B486" s="44" t="str">
        <f t="shared" si="37"/>
        <v>US</v>
      </c>
      <c r="C486" s="44" t="str">
        <f t="shared" si="38"/>
        <v>Natural Gas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30</v>
      </c>
      <c r="F486" s="213">
        <f t="shared" si="40"/>
        <v>150000</v>
      </c>
      <c r="G486" s="202">
        <v>1288588</v>
      </c>
      <c r="H486" s="198">
        <v>37035.302465277775</v>
      </c>
      <c r="I486" t="s">
        <v>3271</v>
      </c>
      <c r="M486" t="s">
        <v>2760</v>
      </c>
      <c r="N486" t="s">
        <v>2864</v>
      </c>
      <c r="O486" t="s">
        <v>2865</v>
      </c>
      <c r="P486" s="199">
        <v>5000</v>
      </c>
      <c r="S486" t="s">
        <v>2761</v>
      </c>
      <c r="T486" t="s">
        <v>4061</v>
      </c>
      <c r="U486" s="201">
        <v>4.165</v>
      </c>
      <c r="V486" t="s">
        <v>3273</v>
      </c>
      <c r="W486" t="s">
        <v>3529</v>
      </c>
      <c r="X486" t="s">
        <v>2866</v>
      </c>
      <c r="Y486" t="s">
        <v>4082</v>
      </c>
      <c r="Z486" t="s">
        <v>3671</v>
      </c>
      <c r="AA486" t="s">
        <v>2461</v>
      </c>
      <c r="AB486" s="198">
        <v>37043.875</v>
      </c>
      <c r="AC486" s="198">
        <v>37072.875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20</v>
      </c>
      <c r="G487" s="202">
        <v>1288589</v>
      </c>
      <c r="H487" s="198">
        <v>37035.302731481483</v>
      </c>
      <c r="I487" t="s">
        <v>4096</v>
      </c>
      <c r="M487" t="s">
        <v>2766</v>
      </c>
      <c r="N487" t="s">
        <v>4058</v>
      </c>
      <c r="O487" t="s">
        <v>4059</v>
      </c>
      <c r="Q487" s="199">
        <v>20</v>
      </c>
      <c r="S487" t="s">
        <v>4060</v>
      </c>
      <c r="T487" t="s">
        <v>4061</v>
      </c>
      <c r="U487" s="201">
        <v>1744</v>
      </c>
      <c r="V487" t="s">
        <v>4189</v>
      </c>
      <c r="W487" t="s">
        <v>4068</v>
      </c>
      <c r="X487" t="s">
        <v>4064</v>
      </c>
      <c r="Y487" t="s">
        <v>4065</v>
      </c>
      <c r="Z487" t="s">
        <v>4066</v>
      </c>
      <c r="AA487">
        <v>2150342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20</v>
      </c>
      <c r="G488" s="202">
        <v>1288590</v>
      </c>
      <c r="H488" s="198">
        <v>37035.302881944444</v>
      </c>
      <c r="I488" t="s">
        <v>4128</v>
      </c>
      <c r="M488" t="s">
        <v>2766</v>
      </c>
      <c r="N488" t="s">
        <v>4058</v>
      </c>
      <c r="O488" t="s">
        <v>4059</v>
      </c>
      <c r="P488" s="199">
        <v>20</v>
      </c>
      <c r="S488" t="s">
        <v>4060</v>
      </c>
      <c r="T488" t="s">
        <v>4061</v>
      </c>
      <c r="U488" s="201">
        <v>1744</v>
      </c>
      <c r="V488" t="s">
        <v>4130</v>
      </c>
      <c r="W488" t="s">
        <v>4068</v>
      </c>
      <c r="X488" t="s">
        <v>4064</v>
      </c>
      <c r="Y488" t="s">
        <v>4065</v>
      </c>
      <c r="Z488" t="s">
        <v>4066</v>
      </c>
      <c r="AA488">
        <v>2150345</v>
      </c>
    </row>
    <row r="489" spans="1:29" x14ac:dyDescent="0.2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153</v>
      </c>
      <c r="F489" s="213">
        <f t="shared" si="40"/>
        <v>382500</v>
      </c>
      <c r="G489" s="202">
        <v>1288592</v>
      </c>
      <c r="H489" s="198">
        <v>37035.303194444445</v>
      </c>
      <c r="I489" t="s">
        <v>3769</v>
      </c>
      <c r="M489" t="s">
        <v>2760</v>
      </c>
      <c r="N489" t="s">
        <v>2864</v>
      </c>
      <c r="O489" t="s">
        <v>4239</v>
      </c>
      <c r="P489" s="199">
        <v>2500</v>
      </c>
      <c r="S489" t="s">
        <v>2761</v>
      </c>
      <c r="T489" t="s">
        <v>4061</v>
      </c>
      <c r="U489" s="201">
        <v>4.2850000000000001</v>
      </c>
      <c r="V489" t="s">
        <v>2670</v>
      </c>
      <c r="W489" t="s">
        <v>3529</v>
      </c>
      <c r="X489" t="s">
        <v>2866</v>
      </c>
      <c r="Y489" t="s">
        <v>4082</v>
      </c>
      <c r="Z489" t="s">
        <v>3671</v>
      </c>
      <c r="AA489" t="s">
        <v>2462</v>
      </c>
      <c r="AB489" s="198">
        <v>37043</v>
      </c>
      <c r="AC489" s="198">
        <v>37195</v>
      </c>
    </row>
    <row r="490" spans="1:29" x14ac:dyDescent="0.2">
      <c r="A490" s="44" t="str">
        <f t="shared" si="36"/>
        <v>US Natural Gas Physical</v>
      </c>
      <c r="B490" s="44" t="str">
        <f t="shared" si="37"/>
        <v>US</v>
      </c>
      <c r="C490" s="44" t="str">
        <f t="shared" si="38"/>
        <v>Natural Gas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10000</v>
      </c>
      <c r="G490" s="202">
        <v>1288593</v>
      </c>
      <c r="H490" s="198">
        <v>37035.303310185183</v>
      </c>
      <c r="I490" t="s">
        <v>2831</v>
      </c>
      <c r="M490" t="s">
        <v>2760</v>
      </c>
      <c r="N490" t="s">
        <v>3220</v>
      </c>
      <c r="O490" t="s">
        <v>2463</v>
      </c>
      <c r="Q490" s="199">
        <v>10000</v>
      </c>
      <c r="S490" t="s">
        <v>2761</v>
      </c>
      <c r="T490" t="s">
        <v>4061</v>
      </c>
      <c r="U490" s="201">
        <v>4.1988000000000003</v>
      </c>
      <c r="V490" t="s">
        <v>3221</v>
      </c>
      <c r="W490" t="s">
        <v>3222</v>
      </c>
      <c r="X490" t="s">
        <v>3223</v>
      </c>
      <c r="Y490" t="s">
        <v>3224</v>
      </c>
      <c r="Z490" t="s">
        <v>3671</v>
      </c>
      <c r="AA490">
        <v>806828</v>
      </c>
      <c r="AB490" s="198">
        <v>37036.875</v>
      </c>
      <c r="AC490" s="198">
        <v>37036.875</v>
      </c>
    </row>
    <row r="491" spans="1:29" x14ac:dyDescent="0.2">
      <c r="A491" s="44" t="str">
        <f t="shared" si="36"/>
        <v>US Natural Gas Physical</v>
      </c>
      <c r="B491" s="44" t="str">
        <f t="shared" si="37"/>
        <v>US</v>
      </c>
      <c r="C491" s="44" t="str">
        <f t="shared" si="38"/>
        <v>Natural Gas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10000</v>
      </c>
      <c r="G491" s="202">
        <v>1288594</v>
      </c>
      <c r="H491" s="198">
        <v>37035.303333333337</v>
      </c>
      <c r="I491" t="s">
        <v>2831</v>
      </c>
      <c r="M491" t="s">
        <v>2760</v>
      </c>
      <c r="N491" t="s">
        <v>3220</v>
      </c>
      <c r="O491" t="s">
        <v>2463</v>
      </c>
      <c r="Q491" s="199">
        <v>10000</v>
      </c>
      <c r="S491" t="s">
        <v>2761</v>
      </c>
      <c r="T491" t="s">
        <v>4061</v>
      </c>
      <c r="U491" s="201">
        <v>4.2000999999999999</v>
      </c>
      <c r="V491" t="s">
        <v>3221</v>
      </c>
      <c r="W491" t="s">
        <v>3222</v>
      </c>
      <c r="X491" t="s">
        <v>3223</v>
      </c>
      <c r="Y491" t="s">
        <v>3224</v>
      </c>
      <c r="Z491" t="s">
        <v>3671</v>
      </c>
      <c r="AA491">
        <v>806827</v>
      </c>
      <c r="AB491" s="198">
        <v>37036.875</v>
      </c>
      <c r="AC491" s="198">
        <v>37036.875</v>
      </c>
    </row>
    <row r="492" spans="1:29" x14ac:dyDescent="0.2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10</v>
      </c>
      <c r="G492" s="202">
        <v>1288595</v>
      </c>
      <c r="H492" s="198">
        <v>37035.303379629629</v>
      </c>
      <c r="I492" t="s">
        <v>2336</v>
      </c>
      <c r="M492" t="s">
        <v>2766</v>
      </c>
      <c r="N492" t="s">
        <v>4072</v>
      </c>
      <c r="O492" t="s">
        <v>4073</v>
      </c>
      <c r="Q492" s="199">
        <v>10</v>
      </c>
      <c r="S492" t="s">
        <v>4060</v>
      </c>
      <c r="T492" t="s">
        <v>4061</v>
      </c>
      <c r="U492" s="201">
        <v>1543</v>
      </c>
      <c r="V492" t="s">
        <v>2337</v>
      </c>
      <c r="W492" t="s">
        <v>4068</v>
      </c>
      <c r="X492" t="s">
        <v>4064</v>
      </c>
      <c r="Y492" t="s">
        <v>4065</v>
      </c>
      <c r="Z492" t="s">
        <v>4066</v>
      </c>
      <c r="AA492">
        <v>2150347</v>
      </c>
    </row>
    <row r="493" spans="1:29" x14ac:dyDescent="0.2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20</v>
      </c>
      <c r="G493" s="202">
        <v>1288596</v>
      </c>
      <c r="H493" s="198">
        <v>37035.303402777776</v>
      </c>
      <c r="I493" t="s">
        <v>4128</v>
      </c>
      <c r="M493" t="s">
        <v>2766</v>
      </c>
      <c r="N493" t="s">
        <v>4058</v>
      </c>
      <c r="O493" t="s">
        <v>4059</v>
      </c>
      <c r="P493" s="199">
        <v>20</v>
      </c>
      <c r="S493" t="s">
        <v>4060</v>
      </c>
      <c r="T493" t="s">
        <v>4061</v>
      </c>
      <c r="U493" s="201">
        <v>1743</v>
      </c>
      <c r="V493" t="s">
        <v>4130</v>
      </c>
      <c r="W493" t="s">
        <v>4068</v>
      </c>
      <c r="X493" t="s">
        <v>4064</v>
      </c>
      <c r="Y493" t="s">
        <v>4065</v>
      </c>
      <c r="Z493" t="s">
        <v>4066</v>
      </c>
      <c r="AA493">
        <v>2150349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1288597</v>
      </c>
      <c r="H494" s="198">
        <v>37035.303495370368</v>
      </c>
      <c r="I494" t="s">
        <v>2836</v>
      </c>
      <c r="M494" t="s">
        <v>3364</v>
      </c>
      <c r="N494" t="s">
        <v>2802</v>
      </c>
      <c r="O494" t="s">
        <v>3905</v>
      </c>
      <c r="Q494" s="199">
        <v>50</v>
      </c>
      <c r="S494" t="s">
        <v>2759</v>
      </c>
      <c r="T494" t="s">
        <v>4061</v>
      </c>
      <c r="U494" s="201">
        <v>31.1</v>
      </c>
      <c r="V494" t="s">
        <v>2837</v>
      </c>
      <c r="W494" t="s">
        <v>2819</v>
      </c>
      <c r="X494" t="s">
        <v>2820</v>
      </c>
      <c r="Y494" t="s">
        <v>4193</v>
      </c>
      <c r="Z494" t="s">
        <v>3666</v>
      </c>
      <c r="AA494">
        <v>621087.1</v>
      </c>
      <c r="AB494" s="198">
        <v>37036.875</v>
      </c>
      <c r="AC494" s="198">
        <v>37036.875</v>
      </c>
    </row>
    <row r="495" spans="1:29" x14ac:dyDescent="0.2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3">
        <f t="shared" si="40"/>
        <v>155000</v>
      </c>
      <c r="G495" s="202">
        <v>1288598</v>
      </c>
      <c r="H495" s="198">
        <v>37035.303530092591</v>
      </c>
      <c r="I495" t="s">
        <v>3244</v>
      </c>
      <c r="M495" t="s">
        <v>2760</v>
      </c>
      <c r="N495" t="s">
        <v>2864</v>
      </c>
      <c r="O495" t="s">
        <v>3234</v>
      </c>
      <c r="P495" s="199">
        <v>5000</v>
      </c>
      <c r="S495" t="s">
        <v>2761</v>
      </c>
      <c r="T495" t="s">
        <v>4061</v>
      </c>
      <c r="U495" s="201">
        <v>4.2324999999999999</v>
      </c>
      <c r="V495" t="s">
        <v>3798</v>
      </c>
      <c r="W495" t="s">
        <v>3529</v>
      </c>
      <c r="X495" t="s">
        <v>2866</v>
      </c>
      <c r="Y495" t="s">
        <v>4082</v>
      </c>
      <c r="Z495" t="s">
        <v>3671</v>
      </c>
      <c r="AA495" t="s">
        <v>2464</v>
      </c>
      <c r="AB495" s="198">
        <v>37073.875</v>
      </c>
      <c r="AC495" s="198">
        <v>37103.875</v>
      </c>
    </row>
    <row r="496" spans="1:29" x14ac:dyDescent="0.2">
      <c r="A496" s="44" t="str">
        <f t="shared" si="36"/>
        <v>US Natural Gas Physical</v>
      </c>
      <c r="B496" s="44" t="str">
        <f t="shared" si="37"/>
        <v>US</v>
      </c>
      <c r="C496" s="44" t="str">
        <f t="shared" si="38"/>
        <v>Natural Gas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10000</v>
      </c>
      <c r="G496" s="202">
        <v>1288604</v>
      </c>
      <c r="H496" s="198">
        <v>37035.30364583333</v>
      </c>
      <c r="I496" t="s">
        <v>2831</v>
      </c>
      <c r="M496" t="s">
        <v>2760</v>
      </c>
      <c r="N496" t="s">
        <v>3220</v>
      </c>
      <c r="O496" t="s">
        <v>2465</v>
      </c>
      <c r="P496" s="199">
        <v>10000</v>
      </c>
      <c r="S496" t="s">
        <v>2761</v>
      </c>
      <c r="T496" t="s">
        <v>4061</v>
      </c>
      <c r="U496" s="201">
        <v>4.0824999999999996</v>
      </c>
      <c r="V496" t="s">
        <v>3221</v>
      </c>
      <c r="W496" t="s">
        <v>3260</v>
      </c>
      <c r="X496" t="s">
        <v>3261</v>
      </c>
      <c r="Y496" t="s">
        <v>3224</v>
      </c>
      <c r="Z496" t="s">
        <v>3671</v>
      </c>
      <c r="AA496">
        <v>806829</v>
      </c>
      <c r="AB496" s="198">
        <v>37036.875</v>
      </c>
      <c r="AC496" s="198">
        <v>37036.875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50</v>
      </c>
      <c r="G497" s="202">
        <v>1288606</v>
      </c>
      <c r="H497" s="198">
        <v>37035.303703703707</v>
      </c>
      <c r="I497" t="s">
        <v>2836</v>
      </c>
      <c r="M497" t="s">
        <v>3364</v>
      </c>
      <c r="N497" t="s">
        <v>2802</v>
      </c>
      <c r="O497" t="s">
        <v>3905</v>
      </c>
      <c r="P497" s="199">
        <v>50</v>
      </c>
      <c r="S497" t="s">
        <v>2759</v>
      </c>
      <c r="T497" t="s">
        <v>4061</v>
      </c>
      <c r="U497" s="201">
        <v>31</v>
      </c>
      <c r="V497" t="s">
        <v>4486</v>
      </c>
      <c r="W497" t="s">
        <v>2819</v>
      </c>
      <c r="X497" t="s">
        <v>2820</v>
      </c>
      <c r="Y497" t="s">
        <v>4193</v>
      </c>
      <c r="Z497" t="s">
        <v>3666</v>
      </c>
      <c r="AA497">
        <v>621089.1</v>
      </c>
      <c r="AB497" s="198">
        <v>37036.875</v>
      </c>
      <c r="AC497" s="198">
        <v>37036.875</v>
      </c>
    </row>
    <row r="498" spans="1:29" x14ac:dyDescent="0.2">
      <c r="A498" s="44" t="str">
        <f t="shared" si="36"/>
        <v>US Natural Gas Physical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10000</v>
      </c>
      <c r="G498" s="202">
        <v>1288605</v>
      </c>
      <c r="H498" s="198">
        <v>37035.303703703707</v>
      </c>
      <c r="I498" t="s">
        <v>2831</v>
      </c>
      <c r="M498" t="s">
        <v>2760</v>
      </c>
      <c r="N498" t="s">
        <v>3220</v>
      </c>
      <c r="O498" t="s">
        <v>2465</v>
      </c>
      <c r="P498" s="199">
        <v>10000</v>
      </c>
      <c r="S498" t="s">
        <v>2761</v>
      </c>
      <c r="T498" t="s">
        <v>4061</v>
      </c>
      <c r="U498" s="201">
        <v>4.08</v>
      </c>
      <c r="V498" t="s">
        <v>3221</v>
      </c>
      <c r="W498" t="s">
        <v>3260</v>
      </c>
      <c r="X498" t="s">
        <v>3261</v>
      </c>
      <c r="Y498" t="s">
        <v>3224</v>
      </c>
      <c r="Z498" t="s">
        <v>3671</v>
      </c>
      <c r="AA498">
        <v>806830</v>
      </c>
      <c r="AB498" s="198">
        <v>37036.875</v>
      </c>
      <c r="AC498" s="198">
        <v>37036.875</v>
      </c>
    </row>
    <row r="499" spans="1:29" x14ac:dyDescent="0.2">
      <c r="A499" s="44" t="str">
        <f t="shared" si="36"/>
        <v>US Natural Gas Physical</v>
      </c>
      <c r="B499" s="44" t="str">
        <f t="shared" si="37"/>
        <v>US</v>
      </c>
      <c r="C499" s="44" t="str">
        <f t="shared" si="38"/>
        <v>Natural Gas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10000</v>
      </c>
      <c r="G499" s="202">
        <v>1288607</v>
      </c>
      <c r="H499" s="198">
        <v>37035.303738425922</v>
      </c>
      <c r="I499" t="s">
        <v>3225</v>
      </c>
      <c r="M499" t="s">
        <v>2760</v>
      </c>
      <c r="N499" t="s">
        <v>3220</v>
      </c>
      <c r="O499" t="s">
        <v>2463</v>
      </c>
      <c r="P499" s="199">
        <v>10000</v>
      </c>
      <c r="S499" t="s">
        <v>2761</v>
      </c>
      <c r="T499" t="s">
        <v>4061</v>
      </c>
      <c r="U499" s="201">
        <v>4.1962999999999999</v>
      </c>
      <c r="V499" t="s">
        <v>3265</v>
      </c>
      <c r="W499" t="s">
        <v>3222</v>
      </c>
      <c r="X499" t="s">
        <v>3223</v>
      </c>
      <c r="Y499" t="s">
        <v>3224</v>
      </c>
      <c r="Z499" t="s">
        <v>3671</v>
      </c>
      <c r="AA499">
        <v>806831</v>
      </c>
      <c r="AB499" s="198">
        <v>37036.875</v>
      </c>
      <c r="AC499" s="198">
        <v>37036.875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1288608</v>
      </c>
      <c r="H500" s="198">
        <v>37035.303761574076</v>
      </c>
      <c r="I500" t="s">
        <v>2836</v>
      </c>
      <c r="M500" t="s">
        <v>3364</v>
      </c>
      <c r="N500" t="s">
        <v>2802</v>
      </c>
      <c r="O500" t="s">
        <v>3905</v>
      </c>
      <c r="P500" s="199">
        <v>50</v>
      </c>
      <c r="S500" t="s">
        <v>2759</v>
      </c>
      <c r="T500" t="s">
        <v>4061</v>
      </c>
      <c r="U500" s="201">
        <v>30.9</v>
      </c>
      <c r="V500" t="s">
        <v>4486</v>
      </c>
      <c r="W500" t="s">
        <v>2819</v>
      </c>
      <c r="X500" t="s">
        <v>2820</v>
      </c>
      <c r="Y500" t="s">
        <v>4193</v>
      </c>
      <c r="Z500" t="s">
        <v>3666</v>
      </c>
      <c r="AA500">
        <v>621090.1</v>
      </c>
      <c r="AB500" s="198">
        <v>37036.875</v>
      </c>
      <c r="AC500" s="198">
        <v>37036.875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</v>
      </c>
      <c r="G501" s="202">
        <v>1288609</v>
      </c>
      <c r="H501" s="198">
        <v>37035.303831018522</v>
      </c>
      <c r="I501" t="s">
        <v>4084</v>
      </c>
      <c r="M501" t="s">
        <v>2766</v>
      </c>
      <c r="N501" t="s">
        <v>4072</v>
      </c>
      <c r="O501" t="s">
        <v>4073</v>
      </c>
      <c r="P501" s="199">
        <v>2</v>
      </c>
      <c r="S501" t="s">
        <v>4060</v>
      </c>
      <c r="T501" t="s">
        <v>4061</v>
      </c>
      <c r="U501" s="201">
        <v>1541</v>
      </c>
      <c r="V501" t="s">
        <v>4134</v>
      </c>
      <c r="W501" t="s">
        <v>4068</v>
      </c>
      <c r="X501" t="s">
        <v>4064</v>
      </c>
      <c r="Y501" t="s">
        <v>4065</v>
      </c>
      <c r="Z501" t="s">
        <v>4066</v>
      </c>
      <c r="AA501">
        <v>2150351</v>
      </c>
    </row>
    <row r="502" spans="1:29" x14ac:dyDescent="0.2">
      <c r="A502" s="44" t="str">
        <f t="shared" si="36"/>
        <v>US Natural Gas Physical</v>
      </c>
      <c r="B502" s="44" t="str">
        <f t="shared" si="37"/>
        <v>US</v>
      </c>
      <c r="C502" s="44" t="str">
        <f t="shared" si="38"/>
        <v>Natural Gas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10000</v>
      </c>
      <c r="G502" s="202">
        <v>1288610</v>
      </c>
      <c r="H502" s="198">
        <v>37035.304050925923</v>
      </c>
      <c r="I502" t="s">
        <v>2831</v>
      </c>
      <c r="M502" t="s">
        <v>2760</v>
      </c>
      <c r="N502" t="s">
        <v>3220</v>
      </c>
      <c r="O502" t="s">
        <v>2465</v>
      </c>
      <c r="P502" s="199">
        <v>10000</v>
      </c>
      <c r="S502" t="s">
        <v>2761</v>
      </c>
      <c r="T502" t="s">
        <v>4061</v>
      </c>
      <c r="U502" s="201">
        <v>4.0750000000000002</v>
      </c>
      <c r="V502" t="s">
        <v>3221</v>
      </c>
      <c r="W502" t="s">
        <v>3260</v>
      </c>
      <c r="X502" t="s">
        <v>3261</v>
      </c>
      <c r="Y502" t="s">
        <v>3224</v>
      </c>
      <c r="Z502" t="s">
        <v>3671</v>
      </c>
      <c r="AA502">
        <v>806832</v>
      </c>
      <c r="AB502" s="198">
        <v>37036.875</v>
      </c>
      <c r="AC502" s="198">
        <v>37036.875</v>
      </c>
    </row>
    <row r="503" spans="1:29" x14ac:dyDescent="0.2">
      <c r="A503" s="44" t="str">
        <f t="shared" si="36"/>
        <v>US Natural Gas Physical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10000</v>
      </c>
      <c r="G503" s="202">
        <v>1288611</v>
      </c>
      <c r="H503" s="198">
        <v>37035.304513888892</v>
      </c>
      <c r="I503" t="s">
        <v>2831</v>
      </c>
      <c r="M503" t="s">
        <v>2760</v>
      </c>
      <c r="N503" t="s">
        <v>3220</v>
      </c>
      <c r="O503" t="s">
        <v>2463</v>
      </c>
      <c r="Q503" s="199">
        <v>10000</v>
      </c>
      <c r="S503" t="s">
        <v>2761</v>
      </c>
      <c r="T503" t="s">
        <v>4061</v>
      </c>
      <c r="U503" s="201">
        <v>4.1976000000000004</v>
      </c>
      <c r="V503" t="s">
        <v>3221</v>
      </c>
      <c r="W503" t="s">
        <v>3222</v>
      </c>
      <c r="X503" t="s">
        <v>3223</v>
      </c>
      <c r="Y503" t="s">
        <v>3224</v>
      </c>
      <c r="Z503" t="s">
        <v>3671</v>
      </c>
      <c r="AA503">
        <v>806833</v>
      </c>
      <c r="AB503" s="198">
        <v>37036.875</v>
      </c>
      <c r="AC503" s="198">
        <v>37036.875</v>
      </c>
    </row>
    <row r="504" spans="1:29" x14ac:dyDescent="0.2">
      <c r="A504" s="44" t="str">
        <f t="shared" si="36"/>
        <v>US Natural Gas Physical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5000</v>
      </c>
      <c r="G504" s="202">
        <v>1288612</v>
      </c>
      <c r="H504" s="198">
        <v>37035.304745370369</v>
      </c>
      <c r="I504" t="s">
        <v>2831</v>
      </c>
      <c r="M504" t="s">
        <v>2760</v>
      </c>
      <c r="N504" t="s">
        <v>3220</v>
      </c>
      <c r="O504" t="s">
        <v>2466</v>
      </c>
      <c r="Q504" s="199">
        <v>5000</v>
      </c>
      <c r="S504" t="s">
        <v>2761</v>
      </c>
      <c r="T504" t="s">
        <v>4061</v>
      </c>
      <c r="U504" s="201">
        <v>3.9975000000000001</v>
      </c>
      <c r="V504" t="s">
        <v>3221</v>
      </c>
      <c r="W504" t="s">
        <v>3260</v>
      </c>
      <c r="X504" t="s">
        <v>3261</v>
      </c>
      <c r="Y504" t="s">
        <v>3224</v>
      </c>
      <c r="Z504" t="s">
        <v>3671</v>
      </c>
      <c r="AA504">
        <v>806834</v>
      </c>
      <c r="AB504" s="198">
        <v>37036.875</v>
      </c>
      <c r="AC504" s="198">
        <v>37036.875</v>
      </c>
    </row>
    <row r="505" spans="1:29" x14ac:dyDescent="0.2">
      <c r="A505" s="44" t="str">
        <f t="shared" si="36"/>
        <v>US Natural Gas Physical</v>
      </c>
      <c r="B505" s="44" t="str">
        <f t="shared" si="37"/>
        <v>US</v>
      </c>
      <c r="C505" s="44" t="str">
        <f t="shared" si="38"/>
        <v>Natural Gas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5000</v>
      </c>
      <c r="G505" s="202">
        <v>1288613</v>
      </c>
      <c r="H505" s="198">
        <v>37035.304837962962</v>
      </c>
      <c r="I505" t="s">
        <v>2831</v>
      </c>
      <c r="M505" t="s">
        <v>2760</v>
      </c>
      <c r="N505" t="s">
        <v>3220</v>
      </c>
      <c r="O505" t="s">
        <v>2463</v>
      </c>
      <c r="P505" s="199">
        <v>5000</v>
      </c>
      <c r="S505" t="s">
        <v>2761</v>
      </c>
      <c r="T505" t="s">
        <v>4061</v>
      </c>
      <c r="U505" s="201">
        <v>4.1962999999999999</v>
      </c>
      <c r="V505" t="s">
        <v>3221</v>
      </c>
      <c r="W505" t="s">
        <v>3222</v>
      </c>
      <c r="X505" t="s">
        <v>3223</v>
      </c>
      <c r="Y505" t="s">
        <v>3224</v>
      </c>
      <c r="Z505" t="s">
        <v>3671</v>
      </c>
      <c r="AA505">
        <v>806835</v>
      </c>
      <c r="AB505" s="198">
        <v>37036.875</v>
      </c>
      <c r="AC505" s="198">
        <v>37036.875</v>
      </c>
    </row>
    <row r="506" spans="1:29" x14ac:dyDescent="0.2">
      <c r="A506" s="44" t="str">
        <f t="shared" si="36"/>
        <v>US Power Financial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1288614</v>
      </c>
      <c r="H506" s="198">
        <v>37035.304907407408</v>
      </c>
      <c r="I506" t="s">
        <v>2839</v>
      </c>
      <c r="M506" t="s">
        <v>3364</v>
      </c>
      <c r="N506" t="s">
        <v>4190</v>
      </c>
      <c r="O506" t="s">
        <v>4402</v>
      </c>
      <c r="Q506" s="199">
        <v>50</v>
      </c>
      <c r="S506" t="s">
        <v>2759</v>
      </c>
      <c r="T506" t="s">
        <v>4061</v>
      </c>
      <c r="U506" s="201">
        <v>49.25</v>
      </c>
      <c r="V506" t="s">
        <v>4466</v>
      </c>
      <c r="W506" t="s">
        <v>2835</v>
      </c>
      <c r="X506" t="s">
        <v>2810</v>
      </c>
      <c r="Y506" t="s">
        <v>4193</v>
      </c>
      <c r="Z506" t="s">
        <v>3671</v>
      </c>
      <c r="AA506">
        <v>621094.1</v>
      </c>
      <c r="AB506" s="198">
        <v>37036.875</v>
      </c>
      <c r="AC506" s="198">
        <v>37036.875</v>
      </c>
    </row>
    <row r="507" spans="1:29" x14ac:dyDescent="0.2">
      <c r="A507" s="44" t="str">
        <f t="shared" si="36"/>
        <v>US Natural Gas Financial</v>
      </c>
      <c r="B507" s="44" t="str">
        <f t="shared" si="37"/>
        <v>US</v>
      </c>
      <c r="C507" s="44" t="str">
        <f t="shared" si="38"/>
        <v>Natural Gas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153</v>
      </c>
      <c r="F507" s="213">
        <f t="shared" si="40"/>
        <v>765000</v>
      </c>
      <c r="G507" s="202">
        <v>1288615</v>
      </c>
      <c r="H507" s="198">
        <v>37035.305231481485</v>
      </c>
      <c r="I507" t="s">
        <v>3228</v>
      </c>
      <c r="M507" t="s">
        <v>2760</v>
      </c>
      <c r="N507" t="s">
        <v>2864</v>
      </c>
      <c r="O507" t="s">
        <v>4239</v>
      </c>
      <c r="Q507" s="199">
        <v>5000</v>
      </c>
      <c r="S507" t="s">
        <v>2761</v>
      </c>
      <c r="T507" t="s">
        <v>4061</v>
      </c>
      <c r="U507" s="201">
        <v>4.29</v>
      </c>
      <c r="V507" t="s">
        <v>3241</v>
      </c>
      <c r="W507" t="s">
        <v>3529</v>
      </c>
      <c r="X507" t="s">
        <v>2866</v>
      </c>
      <c r="Y507" t="s">
        <v>4082</v>
      </c>
      <c r="Z507" t="s">
        <v>3671</v>
      </c>
      <c r="AA507" t="s">
        <v>2467</v>
      </c>
      <c r="AB507" s="198">
        <v>37043</v>
      </c>
      <c r="AC507" s="198">
        <v>37195</v>
      </c>
    </row>
    <row r="508" spans="1:29" x14ac:dyDescent="0.2">
      <c r="A508" s="44" t="str">
        <f t="shared" si="36"/>
        <v>US Power Financial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1288616</v>
      </c>
      <c r="H508" s="198">
        <v>37035.305405092593</v>
      </c>
      <c r="I508" t="s">
        <v>2839</v>
      </c>
      <c r="M508" t="s">
        <v>3364</v>
      </c>
      <c r="N508" t="s">
        <v>4190</v>
      </c>
      <c r="O508" t="s">
        <v>4402</v>
      </c>
      <c r="Q508" s="199">
        <v>50</v>
      </c>
      <c r="S508" t="s">
        <v>2759</v>
      </c>
      <c r="T508" t="s">
        <v>4061</v>
      </c>
      <c r="U508" s="201">
        <v>49.5</v>
      </c>
      <c r="V508" t="s">
        <v>4466</v>
      </c>
      <c r="W508" t="s">
        <v>2835</v>
      </c>
      <c r="X508" t="s">
        <v>2810</v>
      </c>
      <c r="Y508" t="s">
        <v>4193</v>
      </c>
      <c r="Z508" t="s">
        <v>3671</v>
      </c>
      <c r="AA508">
        <v>621095.1</v>
      </c>
      <c r="AB508" s="198">
        <v>37036.875</v>
      </c>
      <c r="AC508" s="198">
        <v>37036.875</v>
      </c>
    </row>
    <row r="509" spans="1:29" x14ac:dyDescent="0.2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310000</v>
      </c>
      <c r="G509" s="202">
        <v>1288618</v>
      </c>
      <c r="H509" s="198">
        <v>37035.305914351855</v>
      </c>
      <c r="I509" t="s">
        <v>2854</v>
      </c>
      <c r="M509" t="s">
        <v>2760</v>
      </c>
      <c r="N509" t="s">
        <v>2864</v>
      </c>
      <c r="O509" t="s">
        <v>3234</v>
      </c>
      <c r="P509" s="199">
        <v>10000</v>
      </c>
      <c r="S509" t="s">
        <v>2761</v>
      </c>
      <c r="T509" t="s">
        <v>4061</v>
      </c>
      <c r="U509" s="201">
        <v>4.2275</v>
      </c>
      <c r="V509" t="s">
        <v>3195</v>
      </c>
      <c r="W509" t="s">
        <v>3529</v>
      </c>
      <c r="X509" t="s">
        <v>2866</v>
      </c>
      <c r="Y509" t="s">
        <v>4082</v>
      </c>
      <c r="Z509" t="s">
        <v>3671</v>
      </c>
      <c r="AA509" t="s">
        <v>2468</v>
      </c>
      <c r="AB509" s="198">
        <v>37073.875</v>
      </c>
      <c r="AC509" s="198">
        <v>37103.875</v>
      </c>
    </row>
    <row r="510" spans="1:29" x14ac:dyDescent="0.2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20</v>
      </c>
      <c r="G510" s="202">
        <v>1288620</v>
      </c>
      <c r="H510" s="198">
        <v>37035.305995370371</v>
      </c>
      <c r="I510" t="s">
        <v>4077</v>
      </c>
      <c r="M510" t="s">
        <v>2766</v>
      </c>
      <c r="N510" t="s">
        <v>4058</v>
      </c>
      <c r="O510" t="s">
        <v>4059</v>
      </c>
      <c r="Q510" s="199">
        <v>20</v>
      </c>
      <c r="S510" t="s">
        <v>4060</v>
      </c>
      <c r="T510" t="s">
        <v>4061</v>
      </c>
      <c r="U510" s="201">
        <v>1744</v>
      </c>
      <c r="V510" t="s">
        <v>3888</v>
      </c>
      <c r="W510" t="s">
        <v>4068</v>
      </c>
      <c r="X510" t="s">
        <v>4064</v>
      </c>
      <c r="Y510" t="s">
        <v>4065</v>
      </c>
      <c r="Z510" t="s">
        <v>4066</v>
      </c>
      <c r="AA510">
        <v>2150356</v>
      </c>
    </row>
    <row r="511" spans="1:29" x14ac:dyDescent="0.2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20</v>
      </c>
      <c r="G511" s="202">
        <v>1288622</v>
      </c>
      <c r="H511" s="198">
        <v>37035.306087962963</v>
      </c>
      <c r="I511" t="s">
        <v>4137</v>
      </c>
      <c r="M511" t="s">
        <v>2766</v>
      </c>
      <c r="N511" t="s">
        <v>4058</v>
      </c>
      <c r="O511" t="s">
        <v>4059</v>
      </c>
      <c r="P511" s="199">
        <v>20</v>
      </c>
      <c r="S511" t="s">
        <v>4060</v>
      </c>
      <c r="T511" t="s">
        <v>4061</v>
      </c>
      <c r="U511" s="201">
        <v>1743</v>
      </c>
      <c r="V511" t="s">
        <v>4021</v>
      </c>
      <c r="W511" t="s">
        <v>4068</v>
      </c>
      <c r="X511" t="s">
        <v>4064</v>
      </c>
      <c r="Y511" t="s">
        <v>4065</v>
      </c>
      <c r="Z511" t="s">
        <v>4066</v>
      </c>
      <c r="AA511">
        <v>2150358</v>
      </c>
    </row>
    <row r="512" spans="1:29" x14ac:dyDescent="0.2">
      <c r="A512" s="44" t="str">
        <f t="shared" si="36"/>
        <v>US Natural Gas Physical</v>
      </c>
      <c r="B512" s="44" t="str">
        <f t="shared" si="37"/>
        <v>US</v>
      </c>
      <c r="C512" s="44" t="str">
        <f t="shared" si="38"/>
        <v>Natural Gas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10000</v>
      </c>
      <c r="G512" s="202">
        <v>1288623</v>
      </c>
      <c r="H512" s="198">
        <v>37035.306122685186</v>
      </c>
      <c r="I512" t="s">
        <v>2831</v>
      </c>
      <c r="M512" t="s">
        <v>2760</v>
      </c>
      <c r="N512" t="s">
        <v>3220</v>
      </c>
      <c r="O512" t="s">
        <v>2463</v>
      </c>
      <c r="Q512" s="199">
        <v>10000</v>
      </c>
      <c r="S512" t="s">
        <v>2761</v>
      </c>
      <c r="T512" t="s">
        <v>4061</v>
      </c>
      <c r="U512" s="201">
        <v>4.1938000000000004</v>
      </c>
      <c r="V512" t="s">
        <v>3221</v>
      </c>
      <c r="W512" t="s">
        <v>3222</v>
      </c>
      <c r="X512" t="s">
        <v>3223</v>
      </c>
      <c r="Y512" t="s">
        <v>3224</v>
      </c>
      <c r="Z512" t="s">
        <v>3671</v>
      </c>
      <c r="AA512">
        <v>806836</v>
      </c>
      <c r="AB512" s="198">
        <v>37036.875</v>
      </c>
      <c r="AC512" s="198">
        <v>37036.875</v>
      </c>
    </row>
    <row r="513" spans="1:29" x14ac:dyDescent="0.2">
      <c r="A513" s="44" t="str">
        <f t="shared" si="36"/>
        <v>US Natural Gas Physical</v>
      </c>
      <c r="B513" s="44" t="str">
        <f t="shared" si="37"/>
        <v>US</v>
      </c>
      <c r="C513" s="44" t="str">
        <f t="shared" si="38"/>
        <v>Natural Gas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10000</v>
      </c>
      <c r="G513" s="202">
        <v>1288624</v>
      </c>
      <c r="H513" s="198">
        <v>37035.306157407409</v>
      </c>
      <c r="I513" t="s">
        <v>2831</v>
      </c>
      <c r="M513" t="s">
        <v>2760</v>
      </c>
      <c r="N513" t="s">
        <v>3220</v>
      </c>
      <c r="O513" t="s">
        <v>2465</v>
      </c>
      <c r="P513" s="199">
        <v>10000</v>
      </c>
      <c r="S513" t="s">
        <v>2761</v>
      </c>
      <c r="T513" t="s">
        <v>4061</v>
      </c>
      <c r="U513" s="201">
        <v>4.0724999999999998</v>
      </c>
      <c r="V513" t="s">
        <v>3221</v>
      </c>
      <c r="W513" t="s">
        <v>3260</v>
      </c>
      <c r="X513" t="s">
        <v>3261</v>
      </c>
      <c r="Y513" t="s">
        <v>3224</v>
      </c>
      <c r="Z513" t="s">
        <v>3671</v>
      </c>
      <c r="AA513">
        <v>806837</v>
      </c>
      <c r="AB513" s="198">
        <v>37036.875</v>
      </c>
      <c r="AC513" s="198">
        <v>37036.875</v>
      </c>
    </row>
    <row r="514" spans="1:29" x14ac:dyDescent="0.2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10</v>
      </c>
      <c r="G514" s="202">
        <v>1288625</v>
      </c>
      <c r="H514" s="198">
        <v>37035.306261574071</v>
      </c>
      <c r="I514" t="s">
        <v>4031</v>
      </c>
      <c r="M514" t="s">
        <v>2766</v>
      </c>
      <c r="N514" t="s">
        <v>4092</v>
      </c>
      <c r="O514" t="s">
        <v>4093</v>
      </c>
      <c r="P514" s="199">
        <v>10</v>
      </c>
      <c r="S514" t="s">
        <v>4060</v>
      </c>
      <c r="T514" t="s">
        <v>4061</v>
      </c>
      <c r="U514" s="201">
        <v>483</v>
      </c>
      <c r="V514" t="s">
        <v>4075</v>
      </c>
      <c r="W514" t="s">
        <v>4081</v>
      </c>
      <c r="X514" t="s">
        <v>4064</v>
      </c>
      <c r="Y514" t="s">
        <v>4065</v>
      </c>
      <c r="Z514" t="s">
        <v>4066</v>
      </c>
      <c r="AA514">
        <v>2150360</v>
      </c>
    </row>
    <row r="515" spans="1:29" x14ac:dyDescent="0.2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30</v>
      </c>
      <c r="F515" s="213">
        <f t="shared" si="40"/>
        <v>1500</v>
      </c>
      <c r="G515" s="202">
        <v>1288626</v>
      </c>
      <c r="H515" s="198">
        <v>37035.306574074071</v>
      </c>
      <c r="I515" t="s">
        <v>2813</v>
      </c>
      <c r="J515" t="s">
        <v>2851</v>
      </c>
      <c r="K515" t="s">
        <v>2852</v>
      </c>
      <c r="M515" t="s">
        <v>3364</v>
      </c>
      <c r="N515" t="s">
        <v>2802</v>
      </c>
      <c r="O515" t="s">
        <v>3233</v>
      </c>
      <c r="Q515" s="199">
        <v>50</v>
      </c>
      <c r="S515" t="s">
        <v>2759</v>
      </c>
      <c r="T515" t="s">
        <v>4061</v>
      </c>
      <c r="U515" s="201">
        <v>61.75</v>
      </c>
      <c r="V515" t="s">
        <v>3902</v>
      </c>
      <c r="W515" t="s">
        <v>2819</v>
      </c>
      <c r="X515" t="s">
        <v>2842</v>
      </c>
      <c r="Y515" t="s">
        <v>4193</v>
      </c>
      <c r="Z515" t="s">
        <v>3666</v>
      </c>
      <c r="AA515">
        <v>621097.1</v>
      </c>
      <c r="AB515" s="198">
        <v>37043.591666666667</v>
      </c>
      <c r="AC515" s="198">
        <v>37072.591666666667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10</v>
      </c>
      <c r="G516" s="202">
        <v>1288627</v>
      </c>
      <c r="H516" s="198">
        <v>37035.306585648148</v>
      </c>
      <c r="I516" t="s">
        <v>1929</v>
      </c>
      <c r="M516" t="s">
        <v>2766</v>
      </c>
      <c r="N516" t="s">
        <v>4058</v>
      </c>
      <c r="O516" t="s">
        <v>4059</v>
      </c>
      <c r="P516" s="199">
        <v>10</v>
      </c>
      <c r="S516" t="s">
        <v>4060</v>
      </c>
      <c r="T516" t="s">
        <v>4061</v>
      </c>
      <c r="U516" s="201">
        <v>1742</v>
      </c>
      <c r="V516" t="s">
        <v>3215</v>
      </c>
      <c r="W516" t="s">
        <v>4068</v>
      </c>
      <c r="X516" t="s">
        <v>4064</v>
      </c>
      <c r="Y516" t="s">
        <v>4065</v>
      </c>
      <c r="Z516" t="s">
        <v>4066</v>
      </c>
      <c r="AA516">
        <v>2150362</v>
      </c>
    </row>
    <row r="517" spans="1:29" x14ac:dyDescent="0.2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3">
        <f t="shared" si="40"/>
        <v>10</v>
      </c>
      <c r="G517" s="202">
        <v>1288628</v>
      </c>
      <c r="H517" s="198">
        <v>37035.306666666664</v>
      </c>
      <c r="I517" t="s">
        <v>4122</v>
      </c>
      <c r="M517" t="s">
        <v>2766</v>
      </c>
      <c r="N517" t="s">
        <v>4072</v>
      </c>
      <c r="O517" t="s">
        <v>4073</v>
      </c>
      <c r="P517" s="199">
        <v>10</v>
      </c>
      <c r="S517" t="s">
        <v>4060</v>
      </c>
      <c r="T517" t="s">
        <v>4061</v>
      </c>
      <c r="U517" s="201">
        <v>1541</v>
      </c>
      <c r="V517" t="s">
        <v>4138</v>
      </c>
      <c r="W517" t="s">
        <v>4068</v>
      </c>
      <c r="X517" t="s">
        <v>4064</v>
      </c>
      <c r="Y517" t="s">
        <v>4065</v>
      </c>
      <c r="Z517" t="s">
        <v>4066</v>
      </c>
      <c r="AA517">
        <v>2150364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10</v>
      </c>
      <c r="G518" s="202">
        <v>1288629</v>
      </c>
      <c r="H518" s="198">
        <v>37035.30667824074</v>
      </c>
      <c r="I518" t="s">
        <v>4077</v>
      </c>
      <c r="M518" t="s">
        <v>2766</v>
      </c>
      <c r="N518" t="s">
        <v>4058</v>
      </c>
      <c r="O518" t="s">
        <v>4059</v>
      </c>
      <c r="P518" s="199">
        <v>10</v>
      </c>
      <c r="S518" t="s">
        <v>4060</v>
      </c>
      <c r="T518" t="s">
        <v>4061</v>
      </c>
      <c r="U518" s="201">
        <v>1742</v>
      </c>
      <c r="V518" t="s">
        <v>3867</v>
      </c>
      <c r="W518" t="s">
        <v>4068</v>
      </c>
      <c r="X518" t="s">
        <v>4064</v>
      </c>
      <c r="Y518" t="s">
        <v>4065</v>
      </c>
      <c r="Z518" t="s">
        <v>4066</v>
      </c>
      <c r="AA518">
        <v>2150366</v>
      </c>
    </row>
    <row r="519" spans="1:29" x14ac:dyDescent="0.2">
      <c r="A519" s="44" t="str">
        <f t="shared" si="36"/>
        <v xml:space="preserve"> Metals Financial</v>
      </c>
      <c r="B519" s="44" t="str">
        <f t="shared" si="37"/>
        <v/>
      </c>
      <c r="C519" s="44" t="str">
        <f t="shared" si="38"/>
        <v>Metals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8</v>
      </c>
      <c r="G519" s="202">
        <v>1288630</v>
      </c>
      <c r="H519" s="198">
        <v>37035.306805555556</v>
      </c>
      <c r="I519" t="s">
        <v>4077</v>
      </c>
      <c r="M519" t="s">
        <v>2766</v>
      </c>
      <c r="N519" t="s">
        <v>4072</v>
      </c>
      <c r="O519" t="s">
        <v>4073</v>
      </c>
      <c r="P519" s="199">
        <v>8</v>
      </c>
      <c r="S519" t="s">
        <v>4060</v>
      </c>
      <c r="T519" t="s">
        <v>4061</v>
      </c>
      <c r="U519" s="201">
        <v>1541</v>
      </c>
      <c r="V519" t="s">
        <v>3888</v>
      </c>
      <c r="W519" t="s">
        <v>4068</v>
      </c>
      <c r="X519" t="s">
        <v>4064</v>
      </c>
      <c r="Y519" t="s">
        <v>4065</v>
      </c>
      <c r="Z519" t="s">
        <v>4066</v>
      </c>
      <c r="AA519">
        <v>2150368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20</v>
      </c>
      <c r="G520" s="202">
        <v>1288632</v>
      </c>
      <c r="H520" s="198">
        <v>37035.307627314818</v>
      </c>
      <c r="I520" t="s">
        <v>4128</v>
      </c>
      <c r="M520" t="s">
        <v>2766</v>
      </c>
      <c r="N520" t="s">
        <v>4058</v>
      </c>
      <c r="O520" t="s">
        <v>4059</v>
      </c>
      <c r="P520" s="199">
        <v>20</v>
      </c>
      <c r="S520" t="s">
        <v>4060</v>
      </c>
      <c r="T520" t="s">
        <v>4061</v>
      </c>
      <c r="U520" s="201">
        <v>1741</v>
      </c>
      <c r="V520" t="s">
        <v>4130</v>
      </c>
      <c r="W520" t="s">
        <v>4068</v>
      </c>
      <c r="X520" t="s">
        <v>4064</v>
      </c>
      <c r="Y520" t="s">
        <v>4065</v>
      </c>
      <c r="Z520" t="s">
        <v>4066</v>
      </c>
      <c r="AA520">
        <v>2150372</v>
      </c>
    </row>
    <row r="521" spans="1:29" x14ac:dyDescent="0.2">
      <c r="A521" s="44" t="str">
        <f t="shared" si="36"/>
        <v>US Natural Gas Physical</v>
      </c>
      <c r="B521" s="44" t="str">
        <f t="shared" si="37"/>
        <v>US</v>
      </c>
      <c r="C521" s="44" t="str">
        <f t="shared" si="38"/>
        <v>Natural Gas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10000</v>
      </c>
      <c r="G521" s="202">
        <v>1288633</v>
      </c>
      <c r="H521" s="198">
        <v>37035.30773148148</v>
      </c>
      <c r="I521" t="s">
        <v>2831</v>
      </c>
      <c r="M521" t="s">
        <v>2760</v>
      </c>
      <c r="N521" t="s">
        <v>3220</v>
      </c>
      <c r="O521" t="s">
        <v>2463</v>
      </c>
      <c r="Q521" s="199">
        <v>10000</v>
      </c>
      <c r="S521" t="s">
        <v>2761</v>
      </c>
      <c r="T521" t="s">
        <v>4061</v>
      </c>
      <c r="U521" s="201">
        <v>4.1900000000000004</v>
      </c>
      <c r="V521" t="s">
        <v>3221</v>
      </c>
      <c r="W521" t="s">
        <v>3222</v>
      </c>
      <c r="X521" t="s">
        <v>3223</v>
      </c>
      <c r="Y521" t="s">
        <v>3224</v>
      </c>
      <c r="Z521" t="s">
        <v>3671</v>
      </c>
      <c r="AA521">
        <v>806838</v>
      </c>
      <c r="AB521" s="198">
        <v>37036.875</v>
      </c>
      <c r="AC521" s="198">
        <v>37036.875</v>
      </c>
    </row>
    <row r="522" spans="1:29" x14ac:dyDescent="0.2">
      <c r="A522" s="44" t="str">
        <f t="shared" si="36"/>
        <v>US Natural Gas Physical</v>
      </c>
      <c r="B522" s="44" t="str">
        <f t="shared" si="37"/>
        <v>US</v>
      </c>
      <c r="C522" s="44" t="str">
        <f t="shared" si="38"/>
        <v>Natural Gas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10000</v>
      </c>
      <c r="G522" s="202">
        <v>1288634</v>
      </c>
      <c r="H522" s="198">
        <v>37035.307766203703</v>
      </c>
      <c r="I522" t="s">
        <v>2831</v>
      </c>
      <c r="M522" t="s">
        <v>2760</v>
      </c>
      <c r="N522" t="s">
        <v>3220</v>
      </c>
      <c r="O522" t="s">
        <v>2465</v>
      </c>
      <c r="P522" s="199">
        <v>10000</v>
      </c>
      <c r="S522" t="s">
        <v>2761</v>
      </c>
      <c r="T522" t="s">
        <v>4061</v>
      </c>
      <c r="U522" s="201">
        <v>4.07</v>
      </c>
      <c r="V522" t="s">
        <v>3221</v>
      </c>
      <c r="W522" t="s">
        <v>3260</v>
      </c>
      <c r="X522" t="s">
        <v>3261</v>
      </c>
      <c r="Y522" t="s">
        <v>3224</v>
      </c>
      <c r="Z522" t="s">
        <v>3671</v>
      </c>
      <c r="AA522">
        <v>806839</v>
      </c>
      <c r="AB522" s="198">
        <v>37036.875</v>
      </c>
      <c r="AC522" s="198">
        <v>37036.875</v>
      </c>
    </row>
    <row r="523" spans="1:29" x14ac:dyDescent="0.2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10</v>
      </c>
      <c r="G523" s="202">
        <v>1288636</v>
      </c>
      <c r="H523" s="198">
        <v>37035.308055555557</v>
      </c>
      <c r="I523" t="s">
        <v>4139</v>
      </c>
      <c r="M523" t="s">
        <v>2766</v>
      </c>
      <c r="N523" t="s">
        <v>4058</v>
      </c>
      <c r="O523" t="s">
        <v>4059</v>
      </c>
      <c r="Q523" s="199">
        <v>10</v>
      </c>
      <c r="S523" t="s">
        <v>4060</v>
      </c>
      <c r="T523" t="s">
        <v>4061</v>
      </c>
      <c r="U523" s="201">
        <v>1741</v>
      </c>
      <c r="V523" t="s">
        <v>3873</v>
      </c>
      <c r="W523" t="s">
        <v>4068</v>
      </c>
      <c r="X523" t="s">
        <v>4064</v>
      </c>
      <c r="Y523" t="s">
        <v>4065</v>
      </c>
      <c r="Z523" t="s">
        <v>4066</v>
      </c>
      <c r="AA523">
        <v>2150374</v>
      </c>
    </row>
    <row r="524" spans="1:29" x14ac:dyDescent="0.2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20</v>
      </c>
      <c r="G524" s="202">
        <v>1288637</v>
      </c>
      <c r="H524" s="198">
        <v>37035.308368055557</v>
      </c>
      <c r="I524" t="s">
        <v>4141</v>
      </c>
      <c r="M524" t="s">
        <v>2766</v>
      </c>
      <c r="N524" t="s">
        <v>4058</v>
      </c>
      <c r="O524" t="s">
        <v>4059</v>
      </c>
      <c r="Q524" s="199">
        <v>20</v>
      </c>
      <c r="S524" t="s">
        <v>4060</v>
      </c>
      <c r="T524" t="s">
        <v>4061</v>
      </c>
      <c r="U524" s="201">
        <v>1742</v>
      </c>
      <c r="V524" t="s">
        <v>2941</v>
      </c>
      <c r="W524" t="s">
        <v>4068</v>
      </c>
      <c r="X524" t="s">
        <v>4064</v>
      </c>
      <c r="Y524" t="s">
        <v>4065</v>
      </c>
      <c r="Z524" t="s">
        <v>4066</v>
      </c>
      <c r="AA524">
        <v>2150376</v>
      </c>
    </row>
    <row r="525" spans="1:29" x14ac:dyDescent="0.2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1288640</v>
      </c>
      <c r="H525" s="198">
        <v>37035.308506944442</v>
      </c>
      <c r="I525" t="s">
        <v>4137</v>
      </c>
      <c r="M525" t="s">
        <v>2766</v>
      </c>
      <c r="N525" t="s">
        <v>4072</v>
      </c>
      <c r="O525" t="s">
        <v>4481</v>
      </c>
      <c r="P525" s="199">
        <v>50</v>
      </c>
      <c r="S525" t="s">
        <v>4060</v>
      </c>
      <c r="T525" t="s">
        <v>4061</v>
      </c>
      <c r="U525" s="201">
        <v>1539.5</v>
      </c>
      <c r="V525" t="s">
        <v>2469</v>
      </c>
      <c r="W525" t="s">
        <v>4121</v>
      </c>
      <c r="X525" t="s">
        <v>4064</v>
      </c>
      <c r="Y525" t="s">
        <v>4065</v>
      </c>
      <c r="Z525" t="s">
        <v>4066</v>
      </c>
      <c r="AA525">
        <v>2150380</v>
      </c>
      <c r="AB525" s="198">
        <v>37118</v>
      </c>
      <c r="AC525" s="198">
        <v>37118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1288639</v>
      </c>
      <c r="H526" s="198">
        <v>37035.308506944442</v>
      </c>
      <c r="I526" t="s">
        <v>4137</v>
      </c>
      <c r="M526" t="s">
        <v>2766</v>
      </c>
      <c r="N526" t="s">
        <v>4072</v>
      </c>
      <c r="O526" t="s">
        <v>3408</v>
      </c>
      <c r="Q526" s="199">
        <v>50</v>
      </c>
      <c r="S526" t="s">
        <v>4060</v>
      </c>
      <c r="T526" t="s">
        <v>4061</v>
      </c>
      <c r="U526" s="201">
        <v>1535</v>
      </c>
      <c r="V526" t="s">
        <v>2469</v>
      </c>
      <c r="W526" t="s">
        <v>4121</v>
      </c>
      <c r="X526" t="s">
        <v>4064</v>
      </c>
      <c r="Y526" t="s">
        <v>4065</v>
      </c>
      <c r="Z526" t="s">
        <v>4066</v>
      </c>
      <c r="AA526">
        <v>2150378</v>
      </c>
      <c r="AB526" s="198">
        <v>37090</v>
      </c>
      <c r="AC526" s="198">
        <v>37090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62</v>
      </c>
      <c r="F527" s="213">
        <f t="shared" si="45"/>
        <v>3100</v>
      </c>
      <c r="G527" s="202">
        <v>1288641</v>
      </c>
      <c r="H527" s="198">
        <v>37035.308819444443</v>
      </c>
      <c r="I527" t="s">
        <v>2817</v>
      </c>
      <c r="M527" t="s">
        <v>3364</v>
      </c>
      <c r="N527" t="s">
        <v>2802</v>
      </c>
      <c r="O527" t="s">
        <v>2470</v>
      </c>
      <c r="Q527" s="199">
        <v>50</v>
      </c>
      <c r="S527" t="s">
        <v>2759</v>
      </c>
      <c r="T527" t="s">
        <v>4061</v>
      </c>
      <c r="U527" s="201">
        <v>90.5</v>
      </c>
      <c r="V527" t="s">
        <v>3010</v>
      </c>
      <c r="W527" t="s">
        <v>2841</v>
      </c>
      <c r="X527" t="s">
        <v>2842</v>
      </c>
      <c r="Y527" t="s">
        <v>4193</v>
      </c>
      <c r="Z527" t="s">
        <v>3666</v>
      </c>
      <c r="AA527">
        <v>621101.1</v>
      </c>
      <c r="AB527" s="198">
        <v>37073.591666666667</v>
      </c>
      <c r="AC527" s="198">
        <v>37134.591666666667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4</v>
      </c>
      <c r="G528" s="202">
        <v>1288642</v>
      </c>
      <c r="H528" s="198">
        <v>37035.308865740742</v>
      </c>
      <c r="I528" t="s">
        <v>4077</v>
      </c>
      <c r="M528" t="s">
        <v>2766</v>
      </c>
      <c r="N528" t="s">
        <v>4058</v>
      </c>
      <c r="O528" t="s">
        <v>4059</v>
      </c>
      <c r="P528" s="199">
        <v>4</v>
      </c>
      <c r="S528" t="s">
        <v>4060</v>
      </c>
      <c r="T528" t="s">
        <v>4061</v>
      </c>
      <c r="U528" s="201">
        <v>1741</v>
      </c>
      <c r="V528" t="s">
        <v>3867</v>
      </c>
      <c r="W528" t="s">
        <v>4068</v>
      </c>
      <c r="X528" t="s">
        <v>4064</v>
      </c>
      <c r="Y528" t="s">
        <v>4065</v>
      </c>
      <c r="Z528" t="s">
        <v>4066</v>
      </c>
      <c r="AA528">
        <v>2150385</v>
      </c>
    </row>
    <row r="529" spans="1:29" x14ac:dyDescent="0.2">
      <c r="A529" s="44" t="str">
        <f t="shared" si="41"/>
        <v>US Natural Gas Physical</v>
      </c>
      <c r="B529" s="44" t="str">
        <f t="shared" si="42"/>
        <v>US</v>
      </c>
      <c r="C529" s="44" t="str">
        <f t="shared" si="43"/>
        <v>Natural Gas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7880</v>
      </c>
      <c r="G529" s="202">
        <v>1288643</v>
      </c>
      <c r="H529" s="198">
        <v>37035.309259259258</v>
      </c>
      <c r="I529" t="s">
        <v>3271</v>
      </c>
      <c r="M529" t="s">
        <v>2760</v>
      </c>
      <c r="N529" t="s">
        <v>3220</v>
      </c>
      <c r="O529" t="s">
        <v>2471</v>
      </c>
      <c r="Q529" s="199">
        <v>7880</v>
      </c>
      <c r="S529" t="s">
        <v>2761</v>
      </c>
      <c r="T529" t="s">
        <v>4061</v>
      </c>
      <c r="U529" s="201">
        <v>3.97</v>
      </c>
      <c r="V529" t="s">
        <v>3123</v>
      </c>
      <c r="W529" t="s">
        <v>3260</v>
      </c>
      <c r="X529" t="s">
        <v>3261</v>
      </c>
      <c r="Y529" t="s">
        <v>3224</v>
      </c>
      <c r="Z529" t="s">
        <v>3671</v>
      </c>
      <c r="AA529">
        <v>806840</v>
      </c>
      <c r="AB529" s="198">
        <v>37036.875</v>
      </c>
      <c r="AC529" s="198">
        <v>37036.875</v>
      </c>
    </row>
    <row r="530" spans="1:29" x14ac:dyDescent="0.2">
      <c r="A530" s="44" t="str">
        <f t="shared" si="41"/>
        <v>US Natural Gas Financial</v>
      </c>
      <c r="B530" s="44" t="str">
        <f t="shared" si="42"/>
        <v>US</v>
      </c>
      <c r="C530" s="44" t="str">
        <f t="shared" si="43"/>
        <v>Natural Gas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30</v>
      </c>
      <c r="F530" s="213">
        <f t="shared" si="45"/>
        <v>150000</v>
      </c>
      <c r="G530" s="202">
        <v>1288644</v>
      </c>
      <c r="H530" s="198">
        <v>37035.309363425928</v>
      </c>
      <c r="I530" t="s">
        <v>4033</v>
      </c>
      <c r="M530" t="s">
        <v>2760</v>
      </c>
      <c r="N530" t="s">
        <v>2864</v>
      </c>
      <c r="O530" t="s">
        <v>2865</v>
      </c>
      <c r="Q530" s="199">
        <v>5000</v>
      </c>
      <c r="S530" t="s">
        <v>2761</v>
      </c>
      <c r="T530" t="s">
        <v>4061</v>
      </c>
      <c r="U530" s="201">
        <v>4.165</v>
      </c>
      <c r="V530" t="s">
        <v>3987</v>
      </c>
      <c r="W530" t="s">
        <v>3529</v>
      </c>
      <c r="X530" t="s">
        <v>2866</v>
      </c>
      <c r="Y530" t="s">
        <v>4082</v>
      </c>
      <c r="Z530" t="s">
        <v>3671</v>
      </c>
      <c r="AA530" t="s">
        <v>2472</v>
      </c>
      <c r="AB530" s="198">
        <v>37043.875</v>
      </c>
      <c r="AC530" s="198">
        <v>37072.875</v>
      </c>
    </row>
    <row r="531" spans="1:29" x14ac:dyDescent="0.2">
      <c r="A531" s="44" t="str">
        <f t="shared" si="41"/>
        <v>US Natural Gas Financial</v>
      </c>
      <c r="B531" s="44" t="str">
        <f t="shared" si="42"/>
        <v>US</v>
      </c>
      <c r="C531" s="44" t="str">
        <f t="shared" si="43"/>
        <v>Natural Gas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151</v>
      </c>
      <c r="F531" s="213">
        <f t="shared" si="45"/>
        <v>377500</v>
      </c>
      <c r="G531" s="202">
        <v>1288645</v>
      </c>
      <c r="H531" s="198">
        <v>37035.309988425928</v>
      </c>
      <c r="I531" t="s">
        <v>2801</v>
      </c>
      <c r="M531" t="s">
        <v>2760</v>
      </c>
      <c r="N531" t="s">
        <v>2864</v>
      </c>
      <c r="O531" t="s">
        <v>3253</v>
      </c>
      <c r="P531" s="199">
        <v>2500</v>
      </c>
      <c r="S531" t="s">
        <v>2761</v>
      </c>
      <c r="T531" t="s">
        <v>4061</v>
      </c>
      <c r="U531" s="201">
        <v>4.6550000000000002</v>
      </c>
      <c r="V531" t="s">
        <v>4027</v>
      </c>
      <c r="W531" t="s">
        <v>3529</v>
      </c>
      <c r="X531" t="s">
        <v>2866</v>
      </c>
      <c r="Y531" t="s">
        <v>4082</v>
      </c>
      <c r="Z531" t="s">
        <v>3671</v>
      </c>
      <c r="AA531" t="s">
        <v>2473</v>
      </c>
      <c r="AB531" s="198">
        <v>37196</v>
      </c>
      <c r="AC531" s="198">
        <v>37346</v>
      </c>
    </row>
    <row r="532" spans="1:29" x14ac:dyDescent="0.2">
      <c r="A532" s="44" t="str">
        <f t="shared" si="41"/>
        <v>US Natural Gas Physical</v>
      </c>
      <c r="B532" s="44" t="str">
        <f t="shared" si="42"/>
        <v>US</v>
      </c>
      <c r="C532" s="44" t="str">
        <f t="shared" si="43"/>
        <v>Natural Gas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10000</v>
      </c>
      <c r="G532" s="202">
        <v>1288646</v>
      </c>
      <c r="H532" s="198">
        <v>37035.310347222221</v>
      </c>
      <c r="I532" t="s">
        <v>3225</v>
      </c>
      <c r="M532" t="s">
        <v>2760</v>
      </c>
      <c r="N532" t="s">
        <v>3220</v>
      </c>
      <c r="O532" t="s">
        <v>2463</v>
      </c>
      <c r="Q532" s="199">
        <v>10000</v>
      </c>
      <c r="S532" t="s">
        <v>2761</v>
      </c>
      <c r="T532" t="s">
        <v>4061</v>
      </c>
      <c r="U532" s="201">
        <v>4.1887999999999996</v>
      </c>
      <c r="V532" t="s">
        <v>3265</v>
      </c>
      <c r="W532" t="s">
        <v>3222</v>
      </c>
      <c r="X532" t="s">
        <v>3223</v>
      </c>
      <c r="Y532" t="s">
        <v>3224</v>
      </c>
      <c r="Z532" t="s">
        <v>3671</v>
      </c>
      <c r="AA532">
        <v>806841</v>
      </c>
      <c r="AB532" s="198">
        <v>37036.875</v>
      </c>
      <c r="AC532" s="198">
        <v>37036.875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1288649</v>
      </c>
      <c r="H533" s="198">
        <v>37035.310567129629</v>
      </c>
      <c r="I533" t="s">
        <v>2817</v>
      </c>
      <c r="M533" t="s">
        <v>3364</v>
      </c>
      <c r="N533" t="s">
        <v>2802</v>
      </c>
      <c r="O533" t="s">
        <v>4408</v>
      </c>
      <c r="P533" s="199">
        <v>50</v>
      </c>
      <c r="S533" t="s">
        <v>2759</v>
      </c>
      <c r="T533" t="s">
        <v>4061</v>
      </c>
      <c r="U533" s="201">
        <v>20.75</v>
      </c>
      <c r="V533" t="s">
        <v>2417</v>
      </c>
      <c r="W533" t="s">
        <v>3420</v>
      </c>
      <c r="X533" t="s">
        <v>2812</v>
      </c>
      <c r="Y533" t="s">
        <v>4193</v>
      </c>
      <c r="Z533" t="s">
        <v>3666</v>
      </c>
      <c r="AA533">
        <v>621102.1</v>
      </c>
      <c r="AB533" s="198">
        <v>37036.875</v>
      </c>
      <c r="AC533" s="198">
        <v>37036.875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3</v>
      </c>
      <c r="F534" s="213">
        <f t="shared" si="45"/>
        <v>150</v>
      </c>
      <c r="G534" s="202">
        <v>1288650</v>
      </c>
      <c r="H534" s="198">
        <v>37035.311018518521</v>
      </c>
      <c r="I534" t="s">
        <v>4034</v>
      </c>
      <c r="M534" t="s">
        <v>3364</v>
      </c>
      <c r="N534" t="s">
        <v>2855</v>
      </c>
      <c r="O534" t="s">
        <v>4222</v>
      </c>
      <c r="P534" s="199">
        <v>50</v>
      </c>
      <c r="S534" t="s">
        <v>2759</v>
      </c>
      <c r="T534" t="s">
        <v>4061</v>
      </c>
      <c r="U534" s="201">
        <v>43.75</v>
      </c>
      <c r="V534" t="s">
        <v>4202</v>
      </c>
      <c r="W534" t="s">
        <v>2856</v>
      </c>
      <c r="X534" t="s">
        <v>3263</v>
      </c>
      <c r="Y534" t="s">
        <v>4193</v>
      </c>
      <c r="Z534" t="s">
        <v>3666</v>
      </c>
      <c r="AA534">
        <v>621103.1</v>
      </c>
      <c r="AB534" s="198">
        <v>37040</v>
      </c>
      <c r="AC534" s="198">
        <v>37042</v>
      </c>
    </row>
    <row r="535" spans="1:29" x14ac:dyDescent="0.2">
      <c r="A535" s="44" t="str">
        <f t="shared" si="41"/>
        <v xml:space="preserve"> Natural Gas Physical</v>
      </c>
      <c r="B535" s="44" t="str">
        <f t="shared" si="42"/>
        <v/>
      </c>
      <c r="C535" s="44" t="str">
        <f t="shared" si="43"/>
        <v>Natural Gas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10000</v>
      </c>
      <c r="G535" s="202">
        <v>1288651</v>
      </c>
      <c r="H535" s="198">
        <v>37035.311296296299</v>
      </c>
      <c r="I535" t="s">
        <v>3238</v>
      </c>
      <c r="M535" t="s">
        <v>2760</v>
      </c>
      <c r="N535" t="s">
        <v>3254</v>
      </c>
      <c r="O535" t="s">
        <v>2474</v>
      </c>
      <c r="Q535" s="199">
        <v>10000</v>
      </c>
      <c r="S535" t="s">
        <v>2761</v>
      </c>
      <c r="T535" t="s">
        <v>4061</v>
      </c>
      <c r="U535" s="201">
        <v>4.3499999999999996</v>
      </c>
      <c r="V535" t="s">
        <v>3432</v>
      </c>
      <c r="W535" t="s">
        <v>3255</v>
      </c>
      <c r="X535" t="s">
        <v>3256</v>
      </c>
      <c r="Y535" t="s">
        <v>3224</v>
      </c>
      <c r="Z535" t="s">
        <v>3671</v>
      </c>
      <c r="AA535">
        <v>806842</v>
      </c>
      <c r="AB535" s="198">
        <v>37036.875</v>
      </c>
      <c r="AC535" s="198">
        <v>37036.875</v>
      </c>
    </row>
    <row r="536" spans="1:29" x14ac:dyDescent="0.2">
      <c r="A536" s="44" t="str">
        <f t="shared" si="41"/>
        <v xml:space="preserve"> Natural Gas Physical</v>
      </c>
      <c r="B536" s="44" t="str">
        <f t="shared" si="42"/>
        <v/>
      </c>
      <c r="C536" s="44" t="str">
        <f t="shared" si="43"/>
        <v>Natural Gas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10000</v>
      </c>
      <c r="G536" s="202">
        <v>1288652</v>
      </c>
      <c r="H536" s="198">
        <v>37035.311331018522</v>
      </c>
      <c r="I536" t="s">
        <v>3238</v>
      </c>
      <c r="M536" t="s">
        <v>2760</v>
      </c>
      <c r="N536" t="s">
        <v>3254</v>
      </c>
      <c r="O536" t="s">
        <v>2474</v>
      </c>
      <c r="Q536" s="199">
        <v>10000</v>
      </c>
      <c r="S536" t="s">
        <v>2761</v>
      </c>
      <c r="T536" t="s">
        <v>4061</v>
      </c>
      <c r="U536" s="201">
        <v>4.3550000000000004</v>
      </c>
      <c r="V536" t="s">
        <v>3432</v>
      </c>
      <c r="W536" t="s">
        <v>3255</v>
      </c>
      <c r="X536" t="s">
        <v>3256</v>
      </c>
      <c r="Y536" t="s">
        <v>3224</v>
      </c>
      <c r="Z536" t="s">
        <v>3671</v>
      </c>
      <c r="AA536">
        <v>806843</v>
      </c>
      <c r="AB536" s="198">
        <v>37036.875</v>
      </c>
      <c r="AC536" s="198">
        <v>37036.875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3</v>
      </c>
      <c r="F537" s="213">
        <f t="shared" si="45"/>
        <v>150</v>
      </c>
      <c r="G537" s="202">
        <v>1288653</v>
      </c>
      <c r="H537" s="198">
        <v>37035.311388888891</v>
      </c>
      <c r="I537" t="s">
        <v>2818</v>
      </c>
      <c r="M537" t="s">
        <v>3364</v>
      </c>
      <c r="N537" t="s">
        <v>2855</v>
      </c>
      <c r="O537" t="s">
        <v>4222</v>
      </c>
      <c r="Q537" s="199">
        <v>50</v>
      </c>
      <c r="S537" t="s">
        <v>2759</v>
      </c>
      <c r="T537" t="s">
        <v>4061</v>
      </c>
      <c r="U537" s="201">
        <v>44</v>
      </c>
      <c r="V537" t="s">
        <v>3914</v>
      </c>
      <c r="W537" t="s">
        <v>2856</v>
      </c>
      <c r="X537" t="s">
        <v>3263</v>
      </c>
      <c r="Y537" t="s">
        <v>4193</v>
      </c>
      <c r="Z537" t="s">
        <v>3666</v>
      </c>
      <c r="AA537">
        <v>621104.1</v>
      </c>
      <c r="AB537" s="198">
        <v>37040</v>
      </c>
      <c r="AC537" s="198">
        <v>37042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5</v>
      </c>
      <c r="F538" s="213">
        <f t="shared" si="45"/>
        <v>250</v>
      </c>
      <c r="G538" s="202">
        <v>1288654</v>
      </c>
      <c r="H538" s="198">
        <v>37035.31150462963</v>
      </c>
      <c r="I538" t="s">
        <v>2836</v>
      </c>
      <c r="M538" t="s">
        <v>3364</v>
      </c>
      <c r="N538" t="s">
        <v>2802</v>
      </c>
      <c r="O538" t="s">
        <v>2399</v>
      </c>
      <c r="P538" s="199">
        <v>50</v>
      </c>
      <c r="S538" t="s">
        <v>2759</v>
      </c>
      <c r="T538" t="s">
        <v>4061</v>
      </c>
      <c r="U538" s="201">
        <v>67.5</v>
      </c>
      <c r="V538" t="s">
        <v>4211</v>
      </c>
      <c r="W538" t="s">
        <v>2809</v>
      </c>
      <c r="X538" t="s">
        <v>2810</v>
      </c>
      <c r="Y538" t="s">
        <v>4193</v>
      </c>
      <c r="Z538" t="s">
        <v>3666</v>
      </c>
      <c r="AA538">
        <v>621105.1</v>
      </c>
      <c r="AB538" s="198">
        <v>37046.875</v>
      </c>
      <c r="AC538" s="198">
        <v>37050.875</v>
      </c>
    </row>
    <row r="539" spans="1:29" x14ac:dyDescent="0.2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4</v>
      </c>
      <c r="G539" s="202">
        <v>1288655</v>
      </c>
      <c r="H539" s="198">
        <v>37035.311516203707</v>
      </c>
      <c r="I539" t="s">
        <v>4077</v>
      </c>
      <c r="M539" t="s">
        <v>2766</v>
      </c>
      <c r="N539" t="s">
        <v>4072</v>
      </c>
      <c r="O539" t="s">
        <v>4073</v>
      </c>
      <c r="Q539" s="199">
        <v>4</v>
      </c>
      <c r="S539" t="s">
        <v>4060</v>
      </c>
      <c r="T539" t="s">
        <v>4061</v>
      </c>
      <c r="U539" s="201">
        <v>1543</v>
      </c>
      <c r="V539" t="s">
        <v>3867</v>
      </c>
      <c r="W539" t="s">
        <v>4068</v>
      </c>
      <c r="X539" t="s">
        <v>4064</v>
      </c>
      <c r="Y539" t="s">
        <v>4065</v>
      </c>
      <c r="Z539" t="s">
        <v>4066</v>
      </c>
      <c r="AA539">
        <v>2150397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1288656</v>
      </c>
      <c r="H540" s="198">
        <v>37035.311597222222</v>
      </c>
      <c r="I540" t="s">
        <v>2858</v>
      </c>
      <c r="M540" t="s">
        <v>3364</v>
      </c>
      <c r="N540" t="s">
        <v>2802</v>
      </c>
      <c r="O540" t="s">
        <v>2396</v>
      </c>
      <c r="P540" s="199">
        <v>50</v>
      </c>
      <c r="S540" t="s">
        <v>2759</v>
      </c>
      <c r="T540" t="s">
        <v>4061</v>
      </c>
      <c r="U540" s="201">
        <v>26</v>
      </c>
      <c r="V540" t="s">
        <v>3891</v>
      </c>
      <c r="W540" t="s">
        <v>2811</v>
      </c>
      <c r="X540" t="s">
        <v>2847</v>
      </c>
      <c r="Y540" t="s">
        <v>4193</v>
      </c>
      <c r="Z540" t="s">
        <v>3666</v>
      </c>
      <c r="AA540">
        <v>621106.1</v>
      </c>
      <c r="AB540" s="198">
        <v>37036.875</v>
      </c>
      <c r="AC540" s="198">
        <v>37036.875</v>
      </c>
    </row>
    <row r="541" spans="1:29" x14ac:dyDescent="0.2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77500</v>
      </c>
      <c r="G541" s="202">
        <v>1288657</v>
      </c>
      <c r="H541" s="198">
        <v>37035.31177083333</v>
      </c>
      <c r="I541" t="s">
        <v>2869</v>
      </c>
      <c r="M541" t="s">
        <v>2760</v>
      </c>
      <c r="N541" t="s">
        <v>2864</v>
      </c>
      <c r="O541" t="s">
        <v>2875</v>
      </c>
      <c r="P541" s="199">
        <v>2500</v>
      </c>
      <c r="S541" t="s">
        <v>2761</v>
      </c>
      <c r="T541" t="s">
        <v>4061</v>
      </c>
      <c r="U541" s="201">
        <v>4.3075000000000001</v>
      </c>
      <c r="V541" t="s">
        <v>2870</v>
      </c>
      <c r="W541" t="s">
        <v>3529</v>
      </c>
      <c r="X541" t="s">
        <v>2866</v>
      </c>
      <c r="Y541" t="s">
        <v>4082</v>
      </c>
      <c r="Z541" t="s">
        <v>3671</v>
      </c>
      <c r="AA541" t="s">
        <v>2475</v>
      </c>
      <c r="AB541" s="198">
        <v>37104.875</v>
      </c>
      <c r="AC541" s="198">
        <v>37134.875</v>
      </c>
    </row>
    <row r="542" spans="1:29" x14ac:dyDescent="0.2">
      <c r="A542" s="44" t="str">
        <f t="shared" si="41"/>
        <v>US Power Financial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1288660</v>
      </c>
      <c r="H542" s="198">
        <v>37035.31181712963</v>
      </c>
      <c r="I542" t="s">
        <v>2858</v>
      </c>
      <c r="M542" t="s">
        <v>3364</v>
      </c>
      <c r="N542" t="s">
        <v>4190</v>
      </c>
      <c r="O542" t="s">
        <v>4402</v>
      </c>
      <c r="P542" s="199">
        <v>50</v>
      </c>
      <c r="S542" t="s">
        <v>2759</v>
      </c>
      <c r="T542" t="s">
        <v>4061</v>
      </c>
      <c r="U542" s="201">
        <v>49.75</v>
      </c>
      <c r="V542" t="s">
        <v>3210</v>
      </c>
      <c r="W542" t="s">
        <v>2835</v>
      </c>
      <c r="X542" t="s">
        <v>2810</v>
      </c>
      <c r="Y542" t="s">
        <v>4193</v>
      </c>
      <c r="Z542" t="s">
        <v>3671</v>
      </c>
      <c r="AA542">
        <v>621108.1</v>
      </c>
      <c r="AB542" s="198">
        <v>37036.875</v>
      </c>
      <c r="AC542" s="198">
        <v>37036.875</v>
      </c>
    </row>
    <row r="543" spans="1:29" x14ac:dyDescent="0.2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365</v>
      </c>
      <c r="F543" s="213">
        <f t="shared" si="45"/>
        <v>18250</v>
      </c>
      <c r="G543" s="202">
        <v>1288661</v>
      </c>
      <c r="H543" s="198">
        <v>37035.312060185184</v>
      </c>
      <c r="I543" t="s">
        <v>4513</v>
      </c>
      <c r="M543" t="s">
        <v>3364</v>
      </c>
      <c r="N543" t="s">
        <v>2802</v>
      </c>
      <c r="O543" t="s">
        <v>2439</v>
      </c>
      <c r="P543" s="199">
        <v>50</v>
      </c>
      <c r="S543" t="s">
        <v>2759</v>
      </c>
      <c r="T543" t="s">
        <v>4061</v>
      </c>
      <c r="U543" s="201">
        <v>51</v>
      </c>
      <c r="V543" t="s">
        <v>3947</v>
      </c>
      <c r="W543" t="s">
        <v>2861</v>
      </c>
      <c r="X543" t="s">
        <v>3993</v>
      </c>
      <c r="Y543" t="s">
        <v>4193</v>
      </c>
      <c r="Z543" t="s">
        <v>3666</v>
      </c>
      <c r="AA543">
        <v>621109.1</v>
      </c>
      <c r="AB543" s="198">
        <v>37257.875</v>
      </c>
      <c r="AC543" s="198">
        <v>37621.875</v>
      </c>
    </row>
    <row r="544" spans="1:29" x14ac:dyDescent="0.2">
      <c r="A544" s="44" t="str">
        <f t="shared" si="41"/>
        <v>US Natural Gas Financial</v>
      </c>
      <c r="B544" s="44" t="str">
        <f t="shared" si="42"/>
        <v>US</v>
      </c>
      <c r="C544" s="44" t="str">
        <f t="shared" si="43"/>
        <v>Natural Gas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30</v>
      </c>
      <c r="F544" s="213">
        <f t="shared" si="45"/>
        <v>75000</v>
      </c>
      <c r="G544" s="202">
        <v>1288662</v>
      </c>
      <c r="H544" s="198">
        <v>37035.312071759261</v>
      </c>
      <c r="I544" t="s">
        <v>3441</v>
      </c>
      <c r="M544" t="s">
        <v>2760</v>
      </c>
      <c r="N544" t="s">
        <v>2864</v>
      </c>
      <c r="O544" t="s">
        <v>2865</v>
      </c>
      <c r="P544" s="199">
        <v>2500</v>
      </c>
      <c r="S544" t="s">
        <v>2761</v>
      </c>
      <c r="T544" t="s">
        <v>4061</v>
      </c>
      <c r="U544" s="201">
        <v>4.16</v>
      </c>
      <c r="V544" t="s">
        <v>3442</v>
      </c>
      <c r="W544" t="s">
        <v>3529</v>
      </c>
      <c r="X544" t="s">
        <v>2866</v>
      </c>
      <c r="Y544" t="s">
        <v>4082</v>
      </c>
      <c r="Z544" t="s">
        <v>3671</v>
      </c>
      <c r="AA544" t="s">
        <v>2476</v>
      </c>
      <c r="AB544" s="198">
        <v>37043.875</v>
      </c>
      <c r="AC544" s="198">
        <v>37072.875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30</v>
      </c>
      <c r="F545" s="213">
        <f t="shared" si="45"/>
        <v>1500</v>
      </c>
      <c r="G545" s="202">
        <v>1288663</v>
      </c>
      <c r="H545" s="198">
        <v>37035.312476851854</v>
      </c>
      <c r="I545" t="s">
        <v>2871</v>
      </c>
      <c r="M545" t="s">
        <v>3364</v>
      </c>
      <c r="N545" t="s">
        <v>2802</v>
      </c>
      <c r="O545" t="s">
        <v>3233</v>
      </c>
      <c r="Q545" s="199">
        <v>50</v>
      </c>
      <c r="S545" t="s">
        <v>2759</v>
      </c>
      <c r="T545" t="s">
        <v>4061</v>
      </c>
      <c r="U545" s="201">
        <v>62.25</v>
      </c>
      <c r="V545" t="s">
        <v>4201</v>
      </c>
      <c r="W545" t="s">
        <v>2819</v>
      </c>
      <c r="X545" t="s">
        <v>2842</v>
      </c>
      <c r="Y545" t="s">
        <v>4193</v>
      </c>
      <c r="Z545" t="s">
        <v>3666</v>
      </c>
      <c r="AA545">
        <v>621111.1</v>
      </c>
      <c r="AB545" s="198">
        <v>37043.591666666667</v>
      </c>
      <c r="AC545" s="198">
        <v>37072.591666666667</v>
      </c>
    </row>
    <row r="546" spans="1:29" x14ac:dyDescent="0.2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6</v>
      </c>
      <c r="G546" s="202">
        <v>1288665</v>
      </c>
      <c r="H546" s="198">
        <v>37035.312511574077</v>
      </c>
      <c r="I546" t="s">
        <v>4077</v>
      </c>
      <c r="M546" t="s">
        <v>2766</v>
      </c>
      <c r="N546" t="s">
        <v>4072</v>
      </c>
      <c r="O546" t="s">
        <v>4073</v>
      </c>
      <c r="Q546" s="199">
        <v>6</v>
      </c>
      <c r="S546" t="s">
        <v>4060</v>
      </c>
      <c r="T546" t="s">
        <v>4061</v>
      </c>
      <c r="U546" s="201">
        <v>1544</v>
      </c>
      <c r="V546" t="s">
        <v>3867</v>
      </c>
      <c r="W546" t="s">
        <v>4068</v>
      </c>
      <c r="X546" t="s">
        <v>4064</v>
      </c>
      <c r="Y546" t="s">
        <v>4065</v>
      </c>
      <c r="Z546" t="s">
        <v>4066</v>
      </c>
      <c r="AA546">
        <v>2150405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365</v>
      </c>
      <c r="F547" s="213">
        <f t="shared" si="45"/>
        <v>18250</v>
      </c>
      <c r="G547" s="202">
        <v>1288666</v>
      </c>
      <c r="H547" s="198">
        <v>37035.312534722223</v>
      </c>
      <c r="I547" t="s">
        <v>4513</v>
      </c>
      <c r="M547" t="s">
        <v>3364</v>
      </c>
      <c r="N547" t="s">
        <v>2802</v>
      </c>
      <c r="O547" t="s">
        <v>2439</v>
      </c>
      <c r="Q547" s="199">
        <v>50</v>
      </c>
      <c r="S547" t="s">
        <v>2759</v>
      </c>
      <c r="T547" t="s">
        <v>4061</v>
      </c>
      <c r="U547" s="201">
        <v>50.5</v>
      </c>
      <c r="V547" t="s">
        <v>3947</v>
      </c>
      <c r="W547" t="s">
        <v>2861</v>
      </c>
      <c r="X547" t="s">
        <v>3993</v>
      </c>
      <c r="Y547" t="s">
        <v>4193</v>
      </c>
      <c r="Z547" t="s">
        <v>3666</v>
      </c>
      <c r="AA547">
        <v>621112.1</v>
      </c>
      <c r="AB547" s="198">
        <v>37257.875</v>
      </c>
      <c r="AC547" s="198">
        <v>37621.875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5</v>
      </c>
      <c r="F548" s="213">
        <f t="shared" si="45"/>
        <v>250</v>
      </c>
      <c r="G548" s="202">
        <v>1288667</v>
      </c>
      <c r="H548" s="198">
        <v>37035.312557870369</v>
      </c>
      <c r="I548" t="s">
        <v>2825</v>
      </c>
      <c r="M548" t="s">
        <v>3364</v>
      </c>
      <c r="N548" t="s">
        <v>2802</v>
      </c>
      <c r="O548" t="s">
        <v>2444</v>
      </c>
      <c r="Q548" s="199">
        <v>50</v>
      </c>
      <c r="S548" t="s">
        <v>2759</v>
      </c>
      <c r="T548" t="s">
        <v>4061</v>
      </c>
      <c r="U548" s="201">
        <v>39</v>
      </c>
      <c r="V548" t="s">
        <v>2838</v>
      </c>
      <c r="W548" t="s">
        <v>2811</v>
      </c>
      <c r="X548" t="s">
        <v>2847</v>
      </c>
      <c r="Y548" t="s">
        <v>4193</v>
      </c>
      <c r="Z548" t="s">
        <v>3666</v>
      </c>
      <c r="AA548">
        <v>621113.1</v>
      </c>
      <c r="AB548" s="198">
        <v>37039.875</v>
      </c>
      <c r="AC548" s="198">
        <v>37043.875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30</v>
      </c>
      <c r="F549" s="213">
        <f t="shared" si="45"/>
        <v>1500</v>
      </c>
      <c r="G549" s="202">
        <v>1288669</v>
      </c>
      <c r="H549" s="198">
        <v>37035.312581018516</v>
      </c>
      <c r="I549" t="s">
        <v>2818</v>
      </c>
      <c r="M549" t="s">
        <v>3364</v>
      </c>
      <c r="N549" t="s">
        <v>2802</v>
      </c>
      <c r="O549" t="s">
        <v>2991</v>
      </c>
      <c r="Q549" s="199">
        <v>50</v>
      </c>
      <c r="S549" t="s">
        <v>2759</v>
      </c>
      <c r="T549" t="s">
        <v>4061</v>
      </c>
      <c r="U549" s="201">
        <v>43</v>
      </c>
      <c r="V549" t="s">
        <v>2840</v>
      </c>
      <c r="W549" t="s">
        <v>2841</v>
      </c>
      <c r="X549" t="s">
        <v>2842</v>
      </c>
      <c r="Y549" t="s">
        <v>4193</v>
      </c>
      <c r="Z549" t="s">
        <v>3666</v>
      </c>
      <c r="AA549">
        <v>621115.1</v>
      </c>
      <c r="AB549" s="198">
        <v>37135.591666666667</v>
      </c>
      <c r="AC549" s="198">
        <v>37164.591666666667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5</v>
      </c>
      <c r="F550" s="213">
        <f t="shared" si="45"/>
        <v>250</v>
      </c>
      <c r="G550" s="202">
        <v>1288668</v>
      </c>
      <c r="H550" s="198">
        <v>37035.312581018516</v>
      </c>
      <c r="I550" t="s">
        <v>2825</v>
      </c>
      <c r="M550" t="s">
        <v>3364</v>
      </c>
      <c r="N550" t="s">
        <v>2802</v>
      </c>
      <c r="O550" t="s">
        <v>1716</v>
      </c>
      <c r="Q550" s="199">
        <v>50</v>
      </c>
      <c r="S550" t="s">
        <v>2759</v>
      </c>
      <c r="T550" t="s">
        <v>4061</v>
      </c>
      <c r="U550" s="201">
        <v>33</v>
      </c>
      <c r="V550" t="s">
        <v>2838</v>
      </c>
      <c r="W550" t="s">
        <v>3420</v>
      </c>
      <c r="X550" t="s">
        <v>2812</v>
      </c>
      <c r="Y550" t="s">
        <v>4193</v>
      </c>
      <c r="Z550" t="s">
        <v>3666</v>
      </c>
      <c r="AA550">
        <v>621114.1</v>
      </c>
      <c r="AB550" s="198">
        <v>37039.875</v>
      </c>
      <c r="AC550" s="198">
        <v>37043.875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30</v>
      </c>
      <c r="F551" s="213">
        <f t="shared" si="45"/>
        <v>1500</v>
      </c>
      <c r="G551" s="202">
        <v>1288670</v>
      </c>
      <c r="H551" s="198">
        <v>37035.312592592592</v>
      </c>
      <c r="I551" t="s">
        <v>4033</v>
      </c>
      <c r="M551" t="s">
        <v>3364</v>
      </c>
      <c r="N551" t="s">
        <v>2802</v>
      </c>
      <c r="O551" t="s">
        <v>2656</v>
      </c>
      <c r="Q551" s="199">
        <v>50</v>
      </c>
      <c r="S551" t="s">
        <v>2759</v>
      </c>
      <c r="T551" t="s">
        <v>4061</v>
      </c>
      <c r="U551" s="201">
        <v>72.5</v>
      </c>
      <c r="V551" t="s">
        <v>3910</v>
      </c>
      <c r="W551" t="s">
        <v>2811</v>
      </c>
      <c r="X551" t="s">
        <v>2862</v>
      </c>
      <c r="Y551" t="s">
        <v>4193</v>
      </c>
      <c r="Z551" t="s">
        <v>3666</v>
      </c>
      <c r="AA551">
        <v>621116.1</v>
      </c>
      <c r="AB551" s="198">
        <v>37043.594444444447</v>
      </c>
      <c r="AC551" s="198">
        <v>37072.594444444447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365</v>
      </c>
      <c r="F552" s="213">
        <f t="shared" si="45"/>
        <v>18250</v>
      </c>
      <c r="G552" s="202">
        <v>1288671</v>
      </c>
      <c r="H552" s="198">
        <v>37035.312615740739</v>
      </c>
      <c r="I552" t="s">
        <v>2801</v>
      </c>
      <c r="M552" t="s">
        <v>3364</v>
      </c>
      <c r="N552" t="s">
        <v>2802</v>
      </c>
      <c r="O552" t="s">
        <v>2477</v>
      </c>
      <c r="Q552" s="199">
        <v>50</v>
      </c>
      <c r="S552" t="s">
        <v>2759</v>
      </c>
      <c r="T552" t="s">
        <v>4061</v>
      </c>
      <c r="U552" s="201">
        <v>47</v>
      </c>
      <c r="V552" t="s">
        <v>3911</v>
      </c>
      <c r="W552" t="s">
        <v>2811</v>
      </c>
      <c r="X552" t="s">
        <v>2862</v>
      </c>
      <c r="Y552" t="s">
        <v>4193</v>
      </c>
      <c r="Z552" t="s">
        <v>3666</v>
      </c>
      <c r="AA552">
        <v>621117.1</v>
      </c>
      <c r="AB552" s="198">
        <v>37257.594444444447</v>
      </c>
      <c r="AC552" s="198">
        <v>37621.594444444447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20</v>
      </c>
      <c r="G553" s="202">
        <v>1288672</v>
      </c>
      <c r="H553" s="198">
        <v>37035.312673611108</v>
      </c>
      <c r="I553" t="s">
        <v>4141</v>
      </c>
      <c r="M553" t="s">
        <v>2766</v>
      </c>
      <c r="N553" t="s">
        <v>4058</v>
      </c>
      <c r="O553" t="s">
        <v>4059</v>
      </c>
      <c r="Q553" s="199">
        <v>20</v>
      </c>
      <c r="S553" t="s">
        <v>4060</v>
      </c>
      <c r="T553" t="s">
        <v>4061</v>
      </c>
      <c r="U553" s="201">
        <v>1744</v>
      </c>
      <c r="V553" t="s">
        <v>2941</v>
      </c>
      <c r="W553" t="s">
        <v>4068</v>
      </c>
      <c r="X553" t="s">
        <v>4064</v>
      </c>
      <c r="Y553" t="s">
        <v>4065</v>
      </c>
      <c r="Z553" t="s">
        <v>4066</v>
      </c>
      <c r="AA553">
        <v>2150407</v>
      </c>
    </row>
    <row r="554" spans="1:29" x14ac:dyDescent="0.2">
      <c r="A554" s="44" t="str">
        <f t="shared" si="41"/>
        <v>US Natural Gas Financial</v>
      </c>
      <c r="B554" s="44" t="str">
        <f t="shared" si="42"/>
        <v>US</v>
      </c>
      <c r="C554" s="44" t="str">
        <f t="shared" si="43"/>
        <v>Natural Gas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30</v>
      </c>
      <c r="F554" s="213">
        <f t="shared" si="45"/>
        <v>3000</v>
      </c>
      <c r="G554" s="202">
        <v>1288673</v>
      </c>
      <c r="H554" s="198">
        <v>37035.312743055554</v>
      </c>
      <c r="I554" t="s">
        <v>3244</v>
      </c>
      <c r="M554" t="s">
        <v>2760</v>
      </c>
      <c r="N554" t="s">
        <v>3193</v>
      </c>
      <c r="O554" t="s">
        <v>4028</v>
      </c>
      <c r="Q554" s="199">
        <v>100</v>
      </c>
      <c r="S554" t="s">
        <v>3118</v>
      </c>
      <c r="T554" t="s">
        <v>4061</v>
      </c>
      <c r="U554" s="201">
        <v>1.7500000000000002E-2</v>
      </c>
      <c r="V554" t="s">
        <v>3831</v>
      </c>
      <c r="W554" t="s">
        <v>3119</v>
      </c>
      <c r="X554" t="s">
        <v>3120</v>
      </c>
      <c r="Y554" t="s">
        <v>4082</v>
      </c>
      <c r="Z554" t="s">
        <v>3671</v>
      </c>
      <c r="AA554" t="s">
        <v>2478</v>
      </c>
      <c r="AB554" s="198">
        <v>37043</v>
      </c>
      <c r="AC554" s="198">
        <v>37072</v>
      </c>
    </row>
    <row r="555" spans="1:29" x14ac:dyDescent="0.2">
      <c r="A555" s="44" t="str">
        <f t="shared" si="41"/>
        <v>US Natural Gas Financial</v>
      </c>
      <c r="B555" s="44" t="str">
        <f t="shared" si="42"/>
        <v>US</v>
      </c>
      <c r="C555" s="44" t="str">
        <f t="shared" si="43"/>
        <v>Natural Gas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30</v>
      </c>
      <c r="F555" s="213">
        <f t="shared" si="45"/>
        <v>3000</v>
      </c>
      <c r="G555" s="202">
        <v>1288676</v>
      </c>
      <c r="H555" s="198">
        <v>37035.312928240739</v>
      </c>
      <c r="I555" t="s">
        <v>3244</v>
      </c>
      <c r="M555" t="s">
        <v>2760</v>
      </c>
      <c r="N555" t="s">
        <v>3193</v>
      </c>
      <c r="O555" t="s">
        <v>4028</v>
      </c>
      <c r="Q555" s="199">
        <v>100</v>
      </c>
      <c r="S555" t="s">
        <v>3118</v>
      </c>
      <c r="T555" t="s">
        <v>4061</v>
      </c>
      <c r="U555" s="201">
        <v>1.7500000000000002E-2</v>
      </c>
      <c r="V555" t="s">
        <v>3831</v>
      </c>
      <c r="W555" t="s">
        <v>3119</v>
      </c>
      <c r="X555" t="s">
        <v>3120</v>
      </c>
      <c r="Y555" t="s">
        <v>4082</v>
      </c>
      <c r="Z555" t="s">
        <v>3671</v>
      </c>
      <c r="AA555" t="s">
        <v>2479</v>
      </c>
      <c r="AB555" s="198">
        <v>37043</v>
      </c>
      <c r="AC555" s="198">
        <v>37072</v>
      </c>
    </row>
    <row r="556" spans="1:29" x14ac:dyDescent="0.2">
      <c r="A556" s="44" t="str">
        <f t="shared" si="41"/>
        <v>US Natural Gas Physical</v>
      </c>
      <c r="B556" s="44" t="str">
        <f t="shared" si="42"/>
        <v>US</v>
      </c>
      <c r="C556" s="44" t="str">
        <f t="shared" si="43"/>
        <v>Natural Gas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5000</v>
      </c>
      <c r="G556" s="202">
        <v>1288678</v>
      </c>
      <c r="H556" s="198">
        <v>37035.312939814816</v>
      </c>
      <c r="I556" t="s">
        <v>3250</v>
      </c>
      <c r="M556" t="s">
        <v>2760</v>
      </c>
      <c r="N556" t="s">
        <v>3220</v>
      </c>
      <c r="O556" t="s">
        <v>2480</v>
      </c>
      <c r="Q556" s="199">
        <v>5000</v>
      </c>
      <c r="S556" t="s">
        <v>2761</v>
      </c>
      <c r="T556" t="s">
        <v>4061</v>
      </c>
      <c r="U556" s="201">
        <v>4.04</v>
      </c>
      <c r="V556" t="s">
        <v>3430</v>
      </c>
      <c r="W556" t="s">
        <v>3004</v>
      </c>
      <c r="X556" t="s">
        <v>3246</v>
      </c>
      <c r="Y556" t="s">
        <v>3224</v>
      </c>
      <c r="Z556" t="s">
        <v>3671</v>
      </c>
      <c r="AA556">
        <v>806844</v>
      </c>
      <c r="AB556" s="198">
        <v>37036.875</v>
      </c>
      <c r="AC556" s="198">
        <v>37036.875</v>
      </c>
    </row>
    <row r="557" spans="1:29" x14ac:dyDescent="0.2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40</v>
      </c>
      <c r="G557" s="202">
        <v>1288680</v>
      </c>
      <c r="H557" s="198">
        <v>37035.312951388885</v>
      </c>
      <c r="I557" t="s">
        <v>4123</v>
      </c>
      <c r="M557" t="s">
        <v>2766</v>
      </c>
      <c r="N557" t="s">
        <v>4072</v>
      </c>
      <c r="O557" t="s">
        <v>3408</v>
      </c>
      <c r="Q557" s="199">
        <v>40</v>
      </c>
      <c r="S557" t="s">
        <v>4060</v>
      </c>
      <c r="T557" t="s">
        <v>4061</v>
      </c>
      <c r="U557" s="201">
        <v>1538</v>
      </c>
      <c r="V557" t="s">
        <v>2382</v>
      </c>
      <c r="W557" t="s">
        <v>4121</v>
      </c>
      <c r="X557" t="s">
        <v>4064</v>
      </c>
      <c r="Y557" t="s">
        <v>4065</v>
      </c>
      <c r="Z557" t="s">
        <v>4066</v>
      </c>
      <c r="AA557">
        <v>2150411</v>
      </c>
      <c r="AB557" s="198">
        <v>37090</v>
      </c>
      <c r="AC557" s="198">
        <v>37090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40</v>
      </c>
      <c r="G558" s="202">
        <v>1288681</v>
      </c>
      <c r="H558" s="198">
        <v>37035.312951388885</v>
      </c>
      <c r="I558" t="s">
        <v>4123</v>
      </c>
      <c r="M558" t="s">
        <v>2766</v>
      </c>
      <c r="N558" t="s">
        <v>4072</v>
      </c>
      <c r="O558" t="s">
        <v>4073</v>
      </c>
      <c r="P558" s="199">
        <v>40</v>
      </c>
      <c r="S558" t="s">
        <v>4060</v>
      </c>
      <c r="T558" t="s">
        <v>4061</v>
      </c>
      <c r="U558" s="201">
        <v>1543.5</v>
      </c>
      <c r="V558" t="s">
        <v>2382</v>
      </c>
      <c r="W558" t="s">
        <v>4121</v>
      </c>
      <c r="X558" t="s">
        <v>4064</v>
      </c>
      <c r="Y558" t="s">
        <v>4065</v>
      </c>
      <c r="Z558" t="s">
        <v>4066</v>
      </c>
      <c r="AA558">
        <v>2150413</v>
      </c>
    </row>
    <row r="559" spans="1:29" x14ac:dyDescent="0.2">
      <c r="A559" s="44" t="str">
        <f t="shared" si="41"/>
        <v>US Natural Gas Physical</v>
      </c>
      <c r="B559" s="44" t="str">
        <f t="shared" si="42"/>
        <v>US</v>
      </c>
      <c r="C559" s="44" t="str">
        <f t="shared" si="43"/>
        <v>Natural Gas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5000</v>
      </c>
      <c r="G559" s="202">
        <v>1288682</v>
      </c>
      <c r="H559" s="198">
        <v>37035.313043981485</v>
      </c>
      <c r="I559" t="s">
        <v>3250</v>
      </c>
      <c r="M559" t="s">
        <v>2760</v>
      </c>
      <c r="N559" t="s">
        <v>3220</v>
      </c>
      <c r="O559" t="s">
        <v>2481</v>
      </c>
      <c r="Q559" s="199">
        <v>5000</v>
      </c>
      <c r="S559" t="s">
        <v>2761</v>
      </c>
      <c r="T559" t="s">
        <v>4061</v>
      </c>
      <c r="U559" s="201">
        <v>4.0350000000000001</v>
      </c>
      <c r="V559" t="s">
        <v>4267</v>
      </c>
      <c r="W559" t="s">
        <v>3004</v>
      </c>
      <c r="X559" t="s">
        <v>3246</v>
      </c>
      <c r="Y559" t="s">
        <v>3224</v>
      </c>
      <c r="Z559" t="s">
        <v>3671</v>
      </c>
      <c r="AA559">
        <v>806845</v>
      </c>
      <c r="AB559" s="198">
        <v>37036.875</v>
      </c>
      <c r="AC559" s="198">
        <v>37036.875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5</v>
      </c>
      <c r="F560" s="213">
        <f t="shared" si="45"/>
        <v>250</v>
      </c>
      <c r="G560" s="202">
        <v>1288683</v>
      </c>
      <c r="H560" s="198">
        <v>37035.313055555554</v>
      </c>
      <c r="I560" t="s">
        <v>4034</v>
      </c>
      <c r="M560" t="s">
        <v>3364</v>
      </c>
      <c r="N560" t="s">
        <v>2802</v>
      </c>
      <c r="O560" t="s">
        <v>2444</v>
      </c>
      <c r="Q560" s="199">
        <v>50</v>
      </c>
      <c r="S560" t="s">
        <v>2759</v>
      </c>
      <c r="T560" t="s">
        <v>4061</v>
      </c>
      <c r="U560" s="201">
        <v>39.5</v>
      </c>
      <c r="V560" t="s">
        <v>2830</v>
      </c>
      <c r="W560" t="s">
        <v>2811</v>
      </c>
      <c r="X560" t="s">
        <v>2847</v>
      </c>
      <c r="Y560" t="s">
        <v>4193</v>
      </c>
      <c r="Z560" t="s">
        <v>3666</v>
      </c>
      <c r="AA560">
        <v>621118.1</v>
      </c>
      <c r="AB560" s="198">
        <v>37039.875</v>
      </c>
      <c r="AC560" s="198">
        <v>37043.875</v>
      </c>
    </row>
    <row r="561" spans="1:29" x14ac:dyDescent="0.2">
      <c r="A561" s="44" t="str">
        <f t="shared" si="41"/>
        <v>US Natural Gas Physical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13">
        <f t="shared" si="45"/>
        <v>2251</v>
      </c>
      <c r="G561" s="202">
        <v>1288685</v>
      </c>
      <c r="H561" s="198">
        <v>37035.313240740739</v>
      </c>
      <c r="I561" t="s">
        <v>3271</v>
      </c>
      <c r="M561" t="s">
        <v>2760</v>
      </c>
      <c r="N561" t="s">
        <v>3220</v>
      </c>
      <c r="O561" t="s">
        <v>2463</v>
      </c>
      <c r="Q561" s="199">
        <v>2251</v>
      </c>
      <c r="S561" t="s">
        <v>2761</v>
      </c>
      <c r="T561" t="s">
        <v>4061</v>
      </c>
      <c r="U561" s="201">
        <v>4.1900000000000004</v>
      </c>
      <c r="V561" t="s">
        <v>3047</v>
      </c>
      <c r="W561" t="s">
        <v>3222</v>
      </c>
      <c r="X561" t="s">
        <v>3223</v>
      </c>
      <c r="Y561" t="s">
        <v>3224</v>
      </c>
      <c r="Z561" t="s">
        <v>3671</v>
      </c>
      <c r="AA561">
        <v>806846</v>
      </c>
      <c r="AB561" s="198">
        <v>37036.875</v>
      </c>
      <c r="AC561" s="198">
        <v>37036.875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30</v>
      </c>
      <c r="F562" s="213">
        <f t="shared" si="45"/>
        <v>1500</v>
      </c>
      <c r="G562" s="202">
        <v>1288686</v>
      </c>
      <c r="H562" s="198">
        <v>37035.313414351855</v>
      </c>
      <c r="I562" t="s">
        <v>2858</v>
      </c>
      <c r="M562" t="s">
        <v>3364</v>
      </c>
      <c r="N562" t="s">
        <v>2802</v>
      </c>
      <c r="O562" t="s">
        <v>2826</v>
      </c>
      <c r="Q562" s="199">
        <v>50</v>
      </c>
      <c r="S562" t="s">
        <v>2759</v>
      </c>
      <c r="T562" t="s">
        <v>4061</v>
      </c>
      <c r="U562" s="201">
        <v>64.5</v>
      </c>
      <c r="V562" t="s">
        <v>2482</v>
      </c>
      <c r="W562" t="s">
        <v>2809</v>
      </c>
      <c r="X562" t="s">
        <v>2827</v>
      </c>
      <c r="Y562" t="s">
        <v>4193</v>
      </c>
      <c r="Z562" t="s">
        <v>3666</v>
      </c>
      <c r="AA562">
        <v>621120.1</v>
      </c>
      <c r="AB562" s="198">
        <v>37043.71597222222</v>
      </c>
      <c r="AC562" s="198">
        <v>37072.71597222222</v>
      </c>
    </row>
    <row r="563" spans="1:29" x14ac:dyDescent="0.2">
      <c r="A563" s="44" t="str">
        <f t="shared" si="41"/>
        <v>US Natural Gas Physical</v>
      </c>
      <c r="B563" s="44" t="str">
        <f t="shared" si="42"/>
        <v>US</v>
      </c>
      <c r="C563" s="44" t="str">
        <f t="shared" si="43"/>
        <v>Natural Gas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5000</v>
      </c>
      <c r="G563" s="202">
        <v>1288687</v>
      </c>
      <c r="H563" s="198">
        <v>37035.313449074078</v>
      </c>
      <c r="I563" t="s">
        <v>3250</v>
      </c>
      <c r="M563" t="s">
        <v>2760</v>
      </c>
      <c r="N563" t="s">
        <v>3220</v>
      </c>
      <c r="O563" t="s">
        <v>2481</v>
      </c>
      <c r="Q563" s="199">
        <v>5000</v>
      </c>
      <c r="S563" t="s">
        <v>2761</v>
      </c>
      <c r="T563" t="s">
        <v>4061</v>
      </c>
      <c r="U563" s="201">
        <v>4.0374999999999996</v>
      </c>
      <c r="V563" t="s">
        <v>4267</v>
      </c>
      <c r="W563" t="s">
        <v>3004</v>
      </c>
      <c r="X563" t="s">
        <v>3246</v>
      </c>
      <c r="Y563" t="s">
        <v>3224</v>
      </c>
      <c r="Z563" t="s">
        <v>3671</v>
      </c>
      <c r="AA563">
        <v>806847</v>
      </c>
      <c r="AB563" s="198">
        <v>37036.875</v>
      </c>
      <c r="AC563" s="198">
        <v>37036.875</v>
      </c>
    </row>
    <row r="564" spans="1:29" x14ac:dyDescent="0.2">
      <c r="A564" s="44" t="str">
        <f t="shared" si="41"/>
        <v xml:space="preserve"> Metals Financial</v>
      </c>
      <c r="B564" s="44" t="str">
        <f t="shared" si="42"/>
        <v/>
      </c>
      <c r="C564" s="44" t="str">
        <f t="shared" si="43"/>
        <v>Metals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6</v>
      </c>
      <c r="G564" s="202">
        <v>1288688</v>
      </c>
      <c r="H564" s="198">
        <v>37035.313645833332</v>
      </c>
      <c r="I564" t="s">
        <v>4123</v>
      </c>
      <c r="M564" t="s">
        <v>2766</v>
      </c>
      <c r="N564" t="s">
        <v>4058</v>
      </c>
      <c r="O564" t="s">
        <v>4002</v>
      </c>
      <c r="P564" s="199">
        <v>6</v>
      </c>
      <c r="S564" t="s">
        <v>4060</v>
      </c>
      <c r="T564" t="s">
        <v>4061</v>
      </c>
      <c r="U564" s="201">
        <v>1750</v>
      </c>
      <c r="V564" t="s">
        <v>3870</v>
      </c>
      <c r="W564" t="s">
        <v>4068</v>
      </c>
      <c r="X564" t="s">
        <v>4064</v>
      </c>
      <c r="Y564" t="s">
        <v>4065</v>
      </c>
      <c r="Z564" t="s">
        <v>4066</v>
      </c>
      <c r="AA564">
        <v>2150429</v>
      </c>
      <c r="AB564" s="198">
        <v>37090.647222222222</v>
      </c>
      <c r="AC564" s="198">
        <v>37090.647222222222</v>
      </c>
    </row>
    <row r="565" spans="1:29" x14ac:dyDescent="0.2">
      <c r="A565" s="44" t="str">
        <f t="shared" si="41"/>
        <v>US Natural Gas Physical</v>
      </c>
      <c r="B565" s="44" t="str">
        <f t="shared" si="42"/>
        <v>US</v>
      </c>
      <c r="C565" s="44" t="str">
        <f t="shared" si="43"/>
        <v>Natural Gas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5000</v>
      </c>
      <c r="G565" s="202">
        <v>1288689</v>
      </c>
      <c r="H565" s="198">
        <v>37035.313807870371</v>
      </c>
      <c r="I565" t="s">
        <v>3225</v>
      </c>
      <c r="M565" t="s">
        <v>2760</v>
      </c>
      <c r="N565" t="s">
        <v>3220</v>
      </c>
      <c r="O565" t="s">
        <v>2481</v>
      </c>
      <c r="Q565" s="199">
        <v>5000</v>
      </c>
      <c r="S565" t="s">
        <v>2761</v>
      </c>
      <c r="T565" t="s">
        <v>4061</v>
      </c>
      <c r="U565" s="201">
        <v>4.04</v>
      </c>
      <c r="V565" t="s">
        <v>3265</v>
      </c>
      <c r="W565" t="s">
        <v>3004</v>
      </c>
      <c r="X565" t="s">
        <v>3246</v>
      </c>
      <c r="Y565" t="s">
        <v>3224</v>
      </c>
      <c r="Z565" t="s">
        <v>3671</v>
      </c>
      <c r="AA565">
        <v>806848</v>
      </c>
      <c r="AB565" s="198">
        <v>37036.875</v>
      </c>
      <c r="AC565" s="198">
        <v>37036.875</v>
      </c>
    </row>
    <row r="566" spans="1:29" x14ac:dyDescent="0.2">
      <c r="A566" s="44" t="str">
        <f t="shared" si="41"/>
        <v>US Natural Gas Physical</v>
      </c>
      <c r="B566" s="44" t="str">
        <f t="shared" si="42"/>
        <v>US</v>
      </c>
      <c r="C566" s="44" t="str">
        <f t="shared" si="43"/>
        <v>Natural Gas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5000</v>
      </c>
      <c r="G566" s="202">
        <v>1288690</v>
      </c>
      <c r="H566" s="198">
        <v>37035.313877314817</v>
      </c>
      <c r="I566" t="s">
        <v>3225</v>
      </c>
      <c r="M566" t="s">
        <v>2760</v>
      </c>
      <c r="N566" t="s">
        <v>3220</v>
      </c>
      <c r="O566" t="s">
        <v>2481</v>
      </c>
      <c r="Q566" s="199">
        <v>5000</v>
      </c>
      <c r="S566" t="s">
        <v>2761</v>
      </c>
      <c r="T566" t="s">
        <v>4061</v>
      </c>
      <c r="U566" s="201">
        <v>4.0425000000000004</v>
      </c>
      <c r="V566" t="s">
        <v>3226</v>
      </c>
      <c r="W566" t="s">
        <v>3004</v>
      </c>
      <c r="X566" t="s">
        <v>3246</v>
      </c>
      <c r="Y566" t="s">
        <v>3224</v>
      </c>
      <c r="Z566" t="s">
        <v>3671</v>
      </c>
      <c r="AA566">
        <v>806849</v>
      </c>
      <c r="AB566" s="198">
        <v>37036.875</v>
      </c>
      <c r="AC566" s="198">
        <v>37036.875</v>
      </c>
    </row>
    <row r="567" spans="1:29" x14ac:dyDescent="0.2">
      <c r="A567" s="44" t="str">
        <f t="shared" si="41"/>
        <v xml:space="preserve"> Metals Financial</v>
      </c>
      <c r="B567" s="44" t="str">
        <f t="shared" si="42"/>
        <v/>
      </c>
      <c r="C567" s="44" t="str">
        <f t="shared" si="43"/>
        <v>Metals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</v>
      </c>
      <c r="G567" s="202">
        <v>1288691</v>
      </c>
      <c r="H567" s="198">
        <v>37035.314039351855</v>
      </c>
      <c r="I567" t="s">
        <v>4140</v>
      </c>
      <c r="M567" t="s">
        <v>2766</v>
      </c>
      <c r="N567" t="s">
        <v>4087</v>
      </c>
      <c r="O567" t="s">
        <v>4088</v>
      </c>
      <c r="Q567" s="199">
        <v>5</v>
      </c>
      <c r="S567" t="s">
        <v>4089</v>
      </c>
      <c r="T567" t="s">
        <v>4061</v>
      </c>
      <c r="U567" s="201">
        <v>7230</v>
      </c>
      <c r="V567" t="s">
        <v>2483</v>
      </c>
      <c r="W567" t="s">
        <v>4090</v>
      </c>
      <c r="X567" t="s">
        <v>4064</v>
      </c>
      <c r="Y567" t="s">
        <v>4065</v>
      </c>
      <c r="Z567" t="s">
        <v>4066</v>
      </c>
      <c r="AA567">
        <v>2150432</v>
      </c>
    </row>
    <row r="568" spans="1:29" x14ac:dyDescent="0.2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10</v>
      </c>
      <c r="G568" s="202">
        <v>1288692</v>
      </c>
      <c r="H568" s="198">
        <v>37035.31417824074</v>
      </c>
      <c r="I568" t="s">
        <v>4128</v>
      </c>
      <c r="M568" t="s">
        <v>2766</v>
      </c>
      <c r="N568" t="s">
        <v>4078</v>
      </c>
      <c r="O568" t="s">
        <v>4079</v>
      </c>
      <c r="Q568" s="199">
        <v>10</v>
      </c>
      <c r="S568" t="s">
        <v>4080</v>
      </c>
      <c r="T568" t="s">
        <v>4061</v>
      </c>
      <c r="U568" s="201">
        <v>1269</v>
      </c>
      <c r="V568" t="s">
        <v>3878</v>
      </c>
      <c r="W568" t="s">
        <v>4081</v>
      </c>
      <c r="X568" t="s">
        <v>4064</v>
      </c>
      <c r="Y568" t="s">
        <v>4065</v>
      </c>
      <c r="Z568" t="s">
        <v>4066</v>
      </c>
      <c r="AA568">
        <v>2150434</v>
      </c>
    </row>
    <row r="569" spans="1:29" x14ac:dyDescent="0.2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15</v>
      </c>
      <c r="G569" s="202">
        <v>1288693</v>
      </c>
      <c r="H569" s="198">
        <v>37035.314236111109</v>
      </c>
      <c r="I569" t="s">
        <v>4096</v>
      </c>
      <c r="M569" t="s">
        <v>2766</v>
      </c>
      <c r="N569" t="s">
        <v>4058</v>
      </c>
      <c r="O569" t="s">
        <v>4059</v>
      </c>
      <c r="Q569" s="199">
        <v>15</v>
      </c>
      <c r="S569" t="s">
        <v>4060</v>
      </c>
      <c r="T569" t="s">
        <v>4061</v>
      </c>
      <c r="U569" s="201">
        <v>1746</v>
      </c>
      <c r="V569" t="s">
        <v>4189</v>
      </c>
      <c r="W569" t="s">
        <v>4068</v>
      </c>
      <c r="X569" t="s">
        <v>4064</v>
      </c>
      <c r="Y569" t="s">
        <v>4065</v>
      </c>
      <c r="Z569" t="s">
        <v>4066</v>
      </c>
      <c r="AA569">
        <v>2150438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1288694</v>
      </c>
      <c r="H570" s="198">
        <v>37035.314236111109</v>
      </c>
      <c r="I570" t="s">
        <v>4140</v>
      </c>
      <c r="M570" t="s">
        <v>2766</v>
      </c>
      <c r="N570" t="s">
        <v>4087</v>
      </c>
      <c r="O570" t="s">
        <v>4088</v>
      </c>
      <c r="Q570" s="199">
        <v>10</v>
      </c>
      <c r="S570" t="s">
        <v>4089</v>
      </c>
      <c r="T570" t="s">
        <v>4061</v>
      </c>
      <c r="U570" s="201">
        <v>7245</v>
      </c>
      <c r="V570" t="s">
        <v>2483</v>
      </c>
      <c r="W570" t="s">
        <v>4090</v>
      </c>
      <c r="X570" t="s">
        <v>4064</v>
      </c>
      <c r="Y570" t="s">
        <v>4065</v>
      </c>
      <c r="Z570" t="s">
        <v>4066</v>
      </c>
      <c r="AA570">
        <v>2150436</v>
      </c>
    </row>
    <row r="571" spans="1:29" x14ac:dyDescent="0.2">
      <c r="A571" s="44" t="str">
        <f t="shared" si="41"/>
        <v>US Natural Gas Physical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5000</v>
      </c>
      <c r="G571" s="202">
        <v>1288695</v>
      </c>
      <c r="H571" s="198">
        <v>37035.314386574071</v>
      </c>
      <c r="I571" t="s">
        <v>3250</v>
      </c>
      <c r="M571" t="s">
        <v>2760</v>
      </c>
      <c r="N571" t="s">
        <v>3220</v>
      </c>
      <c r="O571" t="s">
        <v>2484</v>
      </c>
      <c r="P571" s="199">
        <v>5000</v>
      </c>
      <c r="S571" t="s">
        <v>2761</v>
      </c>
      <c r="T571" t="s">
        <v>4061</v>
      </c>
      <c r="U571" s="201">
        <v>4</v>
      </c>
      <c r="V571" t="s">
        <v>4209</v>
      </c>
      <c r="W571" t="s">
        <v>3004</v>
      </c>
      <c r="X571" t="s">
        <v>3246</v>
      </c>
      <c r="Y571" t="s">
        <v>3224</v>
      </c>
      <c r="Z571" t="s">
        <v>3671</v>
      </c>
      <c r="AA571">
        <v>806850</v>
      </c>
      <c r="AB571" s="198">
        <v>37036.875</v>
      </c>
      <c r="AC571" s="198">
        <v>37036.875</v>
      </c>
    </row>
    <row r="572" spans="1:29" x14ac:dyDescent="0.2">
      <c r="A572" s="44" t="str">
        <f t="shared" si="41"/>
        <v>US Natural Gas Physical</v>
      </c>
      <c r="B572" s="44" t="str">
        <f t="shared" si="42"/>
        <v>US</v>
      </c>
      <c r="C572" s="44" t="str">
        <f t="shared" si="43"/>
        <v>Natural Gas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10000</v>
      </c>
      <c r="G572" s="202">
        <v>1288696</v>
      </c>
      <c r="H572" s="198">
        <v>37035.314398148148</v>
      </c>
      <c r="I572" t="s">
        <v>3769</v>
      </c>
      <c r="M572" t="s">
        <v>2760</v>
      </c>
      <c r="N572" t="s">
        <v>3220</v>
      </c>
      <c r="O572" t="s">
        <v>2463</v>
      </c>
      <c r="Q572" s="199">
        <v>10000</v>
      </c>
      <c r="S572" t="s">
        <v>2761</v>
      </c>
      <c r="T572" t="s">
        <v>4061</v>
      </c>
      <c r="U572" s="201">
        <v>4.1900000000000004</v>
      </c>
      <c r="V572" t="s">
        <v>3002</v>
      </c>
      <c r="W572" t="s">
        <v>3222</v>
      </c>
      <c r="X572" t="s">
        <v>3223</v>
      </c>
      <c r="Y572" t="s">
        <v>3224</v>
      </c>
      <c r="Z572" t="s">
        <v>3671</v>
      </c>
      <c r="AA572">
        <v>806851</v>
      </c>
      <c r="AB572" s="198">
        <v>37036.875</v>
      </c>
      <c r="AC572" s="198">
        <v>37036.875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5</v>
      </c>
      <c r="F573" s="213">
        <f t="shared" si="45"/>
        <v>250</v>
      </c>
      <c r="G573" s="202">
        <v>1288697</v>
      </c>
      <c r="H573" s="198">
        <v>37035.314409722225</v>
      </c>
      <c r="I573" t="s">
        <v>3789</v>
      </c>
      <c r="M573" t="s">
        <v>3364</v>
      </c>
      <c r="N573" t="s">
        <v>2802</v>
      </c>
      <c r="O573" t="s">
        <v>2444</v>
      </c>
      <c r="Q573" s="199">
        <v>50</v>
      </c>
      <c r="S573" t="s">
        <v>2759</v>
      </c>
      <c r="T573" t="s">
        <v>4061</v>
      </c>
      <c r="U573" s="201">
        <v>40</v>
      </c>
      <c r="V573" t="s">
        <v>2799</v>
      </c>
      <c r="W573" t="s">
        <v>2811</v>
      </c>
      <c r="X573" t="s">
        <v>2847</v>
      </c>
      <c r="Y573" t="s">
        <v>4193</v>
      </c>
      <c r="Z573" t="s">
        <v>3666</v>
      </c>
      <c r="AA573">
        <v>621121.1</v>
      </c>
      <c r="AB573" s="198">
        <v>37039.875</v>
      </c>
      <c r="AC573" s="198">
        <v>37043.875</v>
      </c>
    </row>
    <row r="574" spans="1:29" x14ac:dyDescent="0.2">
      <c r="A574" s="44" t="str">
        <f t="shared" si="41"/>
        <v>US Crude Financial</v>
      </c>
      <c r="B574" s="44" t="str">
        <f t="shared" si="42"/>
        <v>US</v>
      </c>
      <c r="C574" s="44" t="str">
        <f t="shared" si="43"/>
        <v>Crude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50000</v>
      </c>
      <c r="G574" s="202">
        <v>1288698</v>
      </c>
      <c r="H574" s="198">
        <v>37035.314444444448</v>
      </c>
      <c r="I574" t="s">
        <v>4182</v>
      </c>
      <c r="M574" t="s">
        <v>3757</v>
      </c>
      <c r="N574" t="s">
        <v>4183</v>
      </c>
      <c r="O574" t="s">
        <v>2790</v>
      </c>
      <c r="Q574" s="199">
        <v>50000</v>
      </c>
      <c r="S574" t="s">
        <v>2767</v>
      </c>
      <c r="T574" t="s">
        <v>4061</v>
      </c>
      <c r="U574" s="201">
        <v>29.64</v>
      </c>
      <c r="V574" t="s">
        <v>3201</v>
      </c>
      <c r="W574" t="s">
        <v>4185</v>
      </c>
      <c r="X574" t="s">
        <v>4186</v>
      </c>
      <c r="Y574" t="s">
        <v>3401</v>
      </c>
      <c r="Z574" t="s">
        <v>3671</v>
      </c>
      <c r="AA574">
        <v>106886</v>
      </c>
      <c r="AB574" s="198">
        <v>37073</v>
      </c>
      <c r="AC574" s="198">
        <v>37103</v>
      </c>
    </row>
    <row r="575" spans="1:29" x14ac:dyDescent="0.2">
      <c r="A575" s="44" t="str">
        <f t="shared" si="41"/>
        <v>US Natural Gas Physical</v>
      </c>
      <c r="B575" s="44" t="str">
        <f t="shared" si="42"/>
        <v>US</v>
      </c>
      <c r="C575" s="44" t="str">
        <f t="shared" si="43"/>
        <v>Natural Gas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5000</v>
      </c>
      <c r="G575" s="202">
        <v>1288700</v>
      </c>
      <c r="H575" s="198">
        <v>37035.314456018517</v>
      </c>
      <c r="I575" t="s">
        <v>3250</v>
      </c>
      <c r="M575" t="s">
        <v>2760</v>
      </c>
      <c r="N575" t="s">
        <v>3220</v>
      </c>
      <c r="O575" t="s">
        <v>2485</v>
      </c>
      <c r="Q575" s="199">
        <v>5000</v>
      </c>
      <c r="S575" t="s">
        <v>2761</v>
      </c>
      <c r="T575" t="s">
        <v>4061</v>
      </c>
      <c r="U575" s="201">
        <v>4.0049999999999999</v>
      </c>
      <c r="V575" t="s">
        <v>4209</v>
      </c>
      <c r="W575" t="s">
        <v>3004</v>
      </c>
      <c r="X575" t="s">
        <v>3246</v>
      </c>
      <c r="Y575" t="s">
        <v>3224</v>
      </c>
      <c r="Z575" t="s">
        <v>3671</v>
      </c>
      <c r="AA575">
        <v>806853</v>
      </c>
      <c r="AB575" s="198">
        <v>37036.875</v>
      </c>
      <c r="AC575" s="198">
        <v>37036.875</v>
      </c>
    </row>
    <row r="576" spans="1:29" x14ac:dyDescent="0.2">
      <c r="A576" s="44" t="str">
        <f t="shared" si="41"/>
        <v>US Natural Gas Physical</v>
      </c>
      <c r="B576" s="44" t="str">
        <f t="shared" si="42"/>
        <v>US</v>
      </c>
      <c r="C576" s="44" t="str">
        <f t="shared" si="43"/>
        <v>Natural Gas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5000</v>
      </c>
      <c r="G576" s="202">
        <v>1288699</v>
      </c>
      <c r="H576" s="198">
        <v>37035.314456018517</v>
      </c>
      <c r="I576" t="s">
        <v>2831</v>
      </c>
      <c r="M576" t="s">
        <v>2760</v>
      </c>
      <c r="N576" t="s">
        <v>3220</v>
      </c>
      <c r="O576" t="s">
        <v>2466</v>
      </c>
      <c r="Q576" s="199">
        <v>5000</v>
      </c>
      <c r="S576" t="s">
        <v>2761</v>
      </c>
      <c r="T576" t="s">
        <v>4061</v>
      </c>
      <c r="U576" s="201">
        <v>3.99</v>
      </c>
      <c r="V576" t="s">
        <v>3221</v>
      </c>
      <c r="W576" t="s">
        <v>3260</v>
      </c>
      <c r="X576" t="s">
        <v>3261</v>
      </c>
      <c r="Y576" t="s">
        <v>3224</v>
      </c>
      <c r="Z576" t="s">
        <v>3671</v>
      </c>
      <c r="AA576">
        <v>806852</v>
      </c>
      <c r="AB576" s="198">
        <v>37036.875</v>
      </c>
      <c r="AC576" s="198">
        <v>37036.875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59</v>
      </c>
      <c r="F577" s="213">
        <f t="shared" si="45"/>
        <v>2950</v>
      </c>
      <c r="G577" s="202">
        <v>1288701</v>
      </c>
      <c r="H577" s="198">
        <v>37035.314479166664</v>
      </c>
      <c r="I577" t="s">
        <v>4513</v>
      </c>
      <c r="M577" t="s">
        <v>3364</v>
      </c>
      <c r="N577" t="s">
        <v>2802</v>
      </c>
      <c r="O577" t="s">
        <v>2486</v>
      </c>
      <c r="Q577" s="199">
        <v>50</v>
      </c>
      <c r="S577" t="s">
        <v>2759</v>
      </c>
      <c r="T577" t="s">
        <v>4061</v>
      </c>
      <c r="U577" s="201">
        <v>44.25</v>
      </c>
      <c r="V577" t="s">
        <v>3947</v>
      </c>
      <c r="W577" t="s">
        <v>2861</v>
      </c>
      <c r="X577" t="s">
        <v>3993</v>
      </c>
      <c r="Y577" t="s">
        <v>4193</v>
      </c>
      <c r="Z577" t="s">
        <v>3666</v>
      </c>
      <c r="AA577">
        <v>621122.1</v>
      </c>
      <c r="AB577" s="198">
        <v>37257.875</v>
      </c>
      <c r="AC577" s="198">
        <v>37315.875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1288702</v>
      </c>
      <c r="H578" s="198">
        <v>37035.31449074074</v>
      </c>
      <c r="I578" t="s">
        <v>2828</v>
      </c>
      <c r="M578" t="s">
        <v>3364</v>
      </c>
      <c r="N578" t="s">
        <v>2855</v>
      </c>
      <c r="O578" t="s">
        <v>2447</v>
      </c>
      <c r="Q578" s="199">
        <v>50</v>
      </c>
      <c r="S578" t="s">
        <v>2759</v>
      </c>
      <c r="T578" t="s">
        <v>4061</v>
      </c>
      <c r="U578" s="201">
        <v>39</v>
      </c>
      <c r="V578" t="s">
        <v>3279</v>
      </c>
      <c r="W578" t="s">
        <v>2856</v>
      </c>
      <c r="X578" t="s">
        <v>3211</v>
      </c>
      <c r="Y578" t="s">
        <v>4193</v>
      </c>
      <c r="Z578" t="s">
        <v>3666</v>
      </c>
      <c r="AA578">
        <v>621123.1</v>
      </c>
      <c r="AB578" s="198">
        <v>37036.875</v>
      </c>
      <c r="AC578" s="198">
        <v>37036.875</v>
      </c>
    </row>
    <row r="579" spans="1:29" x14ac:dyDescent="0.2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2</v>
      </c>
      <c r="G579" s="202">
        <v>1288703</v>
      </c>
      <c r="H579" s="198">
        <v>37035.314513888887</v>
      </c>
      <c r="I579" t="s">
        <v>4084</v>
      </c>
      <c r="M579" t="s">
        <v>2766</v>
      </c>
      <c r="N579" t="s">
        <v>4058</v>
      </c>
      <c r="O579" t="s">
        <v>4059</v>
      </c>
      <c r="P579" s="199">
        <v>2</v>
      </c>
      <c r="S579" t="s">
        <v>4060</v>
      </c>
      <c r="T579" t="s">
        <v>4061</v>
      </c>
      <c r="U579" s="201">
        <v>1745</v>
      </c>
      <c r="V579" t="s">
        <v>4134</v>
      </c>
      <c r="W579" t="s">
        <v>4068</v>
      </c>
      <c r="X579" t="s">
        <v>4064</v>
      </c>
      <c r="Y579" t="s">
        <v>4065</v>
      </c>
      <c r="Z579" t="s">
        <v>4066</v>
      </c>
      <c r="AA579">
        <v>2150440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61</v>
      </c>
      <c r="F580" s="213">
        <f t="shared" si="45"/>
        <v>3050</v>
      </c>
      <c r="G580" s="202">
        <v>1288704</v>
      </c>
      <c r="H580" s="198">
        <v>37035.314525462964</v>
      </c>
      <c r="I580" t="s">
        <v>4513</v>
      </c>
      <c r="M580" t="s">
        <v>3364</v>
      </c>
      <c r="N580" t="s">
        <v>2802</v>
      </c>
      <c r="O580" t="s">
        <v>2487</v>
      </c>
      <c r="Q580" s="199">
        <v>50</v>
      </c>
      <c r="S580" t="s">
        <v>2759</v>
      </c>
      <c r="T580" t="s">
        <v>4061</v>
      </c>
      <c r="U580" s="201">
        <v>41</v>
      </c>
      <c r="V580" t="s">
        <v>3947</v>
      </c>
      <c r="W580" t="s">
        <v>2861</v>
      </c>
      <c r="X580" t="s">
        <v>3993</v>
      </c>
      <c r="Y580" t="s">
        <v>4193</v>
      </c>
      <c r="Z580" t="s">
        <v>3666</v>
      </c>
      <c r="AA580">
        <v>621124.1</v>
      </c>
      <c r="AB580" s="198">
        <v>37316.875</v>
      </c>
      <c r="AC580" s="198">
        <v>37376.875</v>
      </c>
    </row>
    <row r="581" spans="1:29" x14ac:dyDescent="0.2">
      <c r="A581" s="44" t="str">
        <f t="shared" si="41"/>
        <v>US Natural Gas Physical</v>
      </c>
      <c r="B581" s="44" t="str">
        <f t="shared" si="42"/>
        <v>US</v>
      </c>
      <c r="C581" s="44" t="str">
        <f t="shared" si="43"/>
        <v>Natural Gas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5000</v>
      </c>
      <c r="G581" s="202">
        <v>1288705</v>
      </c>
      <c r="H581" s="198">
        <v>37035.314664351848</v>
      </c>
      <c r="I581" t="s">
        <v>2674</v>
      </c>
      <c r="M581" t="s">
        <v>2760</v>
      </c>
      <c r="N581" t="s">
        <v>3220</v>
      </c>
      <c r="O581" t="s">
        <v>2488</v>
      </c>
      <c r="Q581" s="199">
        <v>5000</v>
      </c>
      <c r="S581" t="s">
        <v>2761</v>
      </c>
      <c r="T581" t="s">
        <v>4061</v>
      </c>
      <c r="U581" s="201">
        <v>3.9849999999999999</v>
      </c>
      <c r="V581" t="s">
        <v>2675</v>
      </c>
      <c r="W581" t="s">
        <v>3260</v>
      </c>
      <c r="X581" t="s">
        <v>3261</v>
      </c>
      <c r="Y581" t="s">
        <v>3224</v>
      </c>
      <c r="Z581" t="s">
        <v>3671</v>
      </c>
      <c r="AA581">
        <v>806854</v>
      </c>
      <c r="AB581" s="198">
        <v>37036.875</v>
      </c>
      <c r="AC581" s="198">
        <v>37036.875</v>
      </c>
    </row>
    <row r="582" spans="1:29" x14ac:dyDescent="0.2">
      <c r="A582" s="44" t="str">
        <f t="shared" si="41"/>
        <v xml:space="preserve"> Metals Financial</v>
      </c>
      <c r="B582" s="44" t="str">
        <f t="shared" si="42"/>
        <v/>
      </c>
      <c r="C582" s="44" t="str">
        <f t="shared" si="43"/>
        <v>Metals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8</v>
      </c>
      <c r="G582" s="202">
        <v>1288706</v>
      </c>
      <c r="H582" s="198">
        <v>37035.314675925925</v>
      </c>
      <c r="I582" t="s">
        <v>2489</v>
      </c>
      <c r="M582" t="s">
        <v>2766</v>
      </c>
      <c r="N582" t="s">
        <v>4058</v>
      </c>
      <c r="O582" t="s">
        <v>4059</v>
      </c>
      <c r="P582" s="199">
        <v>8</v>
      </c>
      <c r="S582" t="s">
        <v>4060</v>
      </c>
      <c r="T582" t="s">
        <v>4061</v>
      </c>
      <c r="U582" s="201">
        <v>1745</v>
      </c>
      <c r="V582" t="s">
        <v>2490</v>
      </c>
      <c r="W582" t="s">
        <v>4068</v>
      </c>
      <c r="X582" t="s">
        <v>4064</v>
      </c>
      <c r="Y582" t="s">
        <v>4065</v>
      </c>
      <c r="Z582" t="s">
        <v>4066</v>
      </c>
      <c r="AA582">
        <v>2150442</v>
      </c>
    </row>
    <row r="583" spans="1:29" x14ac:dyDescent="0.2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</v>
      </c>
      <c r="G583" s="202">
        <v>1288708</v>
      </c>
      <c r="H583" s="198">
        <v>37035.314803240741</v>
      </c>
      <c r="I583" t="s">
        <v>4077</v>
      </c>
      <c r="M583" t="s">
        <v>2766</v>
      </c>
      <c r="N583" t="s">
        <v>4058</v>
      </c>
      <c r="O583" t="s">
        <v>4059</v>
      </c>
      <c r="Q583" s="199">
        <v>5</v>
      </c>
      <c r="S583" t="s">
        <v>4060</v>
      </c>
      <c r="T583" t="s">
        <v>4061</v>
      </c>
      <c r="U583" s="201">
        <v>1746</v>
      </c>
      <c r="V583" t="s">
        <v>3888</v>
      </c>
      <c r="W583" t="s">
        <v>4068</v>
      </c>
      <c r="X583" t="s">
        <v>4064</v>
      </c>
      <c r="Y583" t="s">
        <v>4065</v>
      </c>
      <c r="Z583" t="s">
        <v>4066</v>
      </c>
      <c r="AA583">
        <v>2150444</v>
      </c>
    </row>
    <row r="584" spans="1:29" x14ac:dyDescent="0.2">
      <c r="A584" s="44" t="str">
        <f t="shared" si="41"/>
        <v>US Natural Gas Physical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30</v>
      </c>
      <c r="F584" s="213">
        <f t="shared" si="45"/>
        <v>150000</v>
      </c>
      <c r="G584" s="202">
        <v>1288707</v>
      </c>
      <c r="H584" s="198">
        <v>37035.314803240741</v>
      </c>
      <c r="I584" t="s">
        <v>2813</v>
      </c>
      <c r="M584" t="s">
        <v>2760</v>
      </c>
      <c r="N584" t="s">
        <v>3220</v>
      </c>
      <c r="O584" t="s">
        <v>4325</v>
      </c>
      <c r="P584" s="199">
        <v>5000</v>
      </c>
      <c r="S584" t="s">
        <v>2761</v>
      </c>
      <c r="T584" t="s">
        <v>4061</v>
      </c>
      <c r="U584" s="201">
        <v>4.5025000000000004</v>
      </c>
      <c r="V584" t="s">
        <v>3148</v>
      </c>
      <c r="W584" t="s">
        <v>2668</v>
      </c>
      <c r="X584" t="s">
        <v>2669</v>
      </c>
      <c r="Y584" t="s">
        <v>3224</v>
      </c>
      <c r="Z584" t="s">
        <v>3671</v>
      </c>
      <c r="AA584" t="s">
        <v>2491</v>
      </c>
      <c r="AB584" s="198">
        <v>37043.875</v>
      </c>
      <c r="AC584" s="198">
        <v>37072.875</v>
      </c>
    </row>
    <row r="585" spans="1:29" x14ac:dyDescent="0.2">
      <c r="A585" s="44" t="str">
        <f t="shared" si="41"/>
        <v>US Natural Gas Physical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614</v>
      </c>
      <c r="G585" s="202">
        <v>1288710</v>
      </c>
      <c r="H585" s="198">
        <v>37035.314814814818</v>
      </c>
      <c r="I585" t="s">
        <v>2674</v>
      </c>
      <c r="M585" t="s">
        <v>2760</v>
      </c>
      <c r="N585" t="s">
        <v>3220</v>
      </c>
      <c r="O585" t="s">
        <v>2488</v>
      </c>
      <c r="Q585" s="199">
        <v>614</v>
      </c>
      <c r="S585" t="s">
        <v>2761</v>
      </c>
      <c r="T585" t="s">
        <v>4061</v>
      </c>
      <c r="U585" s="201">
        <v>3.99</v>
      </c>
      <c r="V585" t="s">
        <v>2675</v>
      </c>
      <c r="W585" t="s">
        <v>3260</v>
      </c>
      <c r="X585" t="s">
        <v>3261</v>
      </c>
      <c r="Y585" t="s">
        <v>3224</v>
      </c>
      <c r="Z585" t="s">
        <v>3671</v>
      </c>
      <c r="AA585">
        <v>806855</v>
      </c>
      <c r="AB585" s="198">
        <v>37036.875</v>
      </c>
      <c r="AC585" s="198">
        <v>37036.875</v>
      </c>
    </row>
    <row r="586" spans="1:29" x14ac:dyDescent="0.2">
      <c r="A586" s="44" t="str">
        <f t="shared" si="41"/>
        <v>US Natural Gas Financial</v>
      </c>
      <c r="B586" s="44" t="str">
        <f t="shared" si="42"/>
        <v>US</v>
      </c>
      <c r="C586" s="44" t="str">
        <f t="shared" si="43"/>
        <v>Natural Gas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30</v>
      </c>
      <c r="F586" s="213">
        <f t="shared" si="45"/>
        <v>300000</v>
      </c>
      <c r="G586" s="202">
        <v>1288714</v>
      </c>
      <c r="H586" s="198">
        <v>37035.315069444441</v>
      </c>
      <c r="I586" t="s">
        <v>3271</v>
      </c>
      <c r="M586" t="s">
        <v>2760</v>
      </c>
      <c r="N586" t="s">
        <v>2864</v>
      </c>
      <c r="O586" t="s">
        <v>2865</v>
      </c>
      <c r="Q586" s="199">
        <v>10000</v>
      </c>
      <c r="S586" t="s">
        <v>2761</v>
      </c>
      <c r="T586" t="s">
        <v>4061</v>
      </c>
      <c r="U586" s="201">
        <v>4.16</v>
      </c>
      <c r="V586" t="s">
        <v>3436</v>
      </c>
      <c r="W586" t="s">
        <v>3529</v>
      </c>
      <c r="X586" t="s">
        <v>2866</v>
      </c>
      <c r="Y586" t="s">
        <v>4082</v>
      </c>
      <c r="Z586" t="s">
        <v>3671</v>
      </c>
      <c r="AA586" t="s">
        <v>2492</v>
      </c>
      <c r="AB586" s="198">
        <v>37043.875</v>
      </c>
      <c r="AC586" s="198">
        <v>37072.875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62</v>
      </c>
      <c r="F587" s="213">
        <f t="shared" ref="F587:F650" si="50">E587*SUM(P587:Q587)</f>
        <v>3100</v>
      </c>
      <c r="G587" s="202">
        <v>1288715</v>
      </c>
      <c r="H587" s="198">
        <v>37035.315150462964</v>
      </c>
      <c r="I587" t="s">
        <v>2832</v>
      </c>
      <c r="M587" t="s">
        <v>3364</v>
      </c>
      <c r="N587" t="s">
        <v>2802</v>
      </c>
      <c r="O587" t="s">
        <v>3895</v>
      </c>
      <c r="Q587" s="199">
        <v>50</v>
      </c>
      <c r="S587" t="s">
        <v>2759</v>
      </c>
      <c r="T587" t="s">
        <v>4061</v>
      </c>
      <c r="U587" s="201">
        <v>76.25</v>
      </c>
      <c r="V587" t="s">
        <v>3896</v>
      </c>
      <c r="W587" t="s">
        <v>2823</v>
      </c>
      <c r="X587" t="s">
        <v>2824</v>
      </c>
      <c r="Y587" t="s">
        <v>4193</v>
      </c>
      <c r="Z587" t="s">
        <v>3666</v>
      </c>
      <c r="AA587">
        <v>621125.1</v>
      </c>
      <c r="AB587" s="198">
        <v>37438.71597222222</v>
      </c>
      <c r="AC587" s="198">
        <v>37499.71597222222</v>
      </c>
    </row>
    <row r="588" spans="1:29" x14ac:dyDescent="0.2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20</v>
      </c>
      <c r="G588" s="202">
        <v>1288716</v>
      </c>
      <c r="H588" s="198">
        <v>37035.315254629626</v>
      </c>
      <c r="I588" t="s">
        <v>4031</v>
      </c>
      <c r="M588" t="s">
        <v>2766</v>
      </c>
      <c r="N588" t="s">
        <v>4072</v>
      </c>
      <c r="O588" t="s">
        <v>4073</v>
      </c>
      <c r="P588" s="199">
        <v>20</v>
      </c>
      <c r="S588" t="s">
        <v>4060</v>
      </c>
      <c r="T588" t="s">
        <v>4061</v>
      </c>
      <c r="U588" s="201">
        <v>1544</v>
      </c>
      <c r="V588" t="s">
        <v>4076</v>
      </c>
      <c r="W588" t="s">
        <v>4068</v>
      </c>
      <c r="X588" t="s">
        <v>4064</v>
      </c>
      <c r="Y588" t="s">
        <v>4065</v>
      </c>
      <c r="Z588" t="s">
        <v>4066</v>
      </c>
      <c r="AA588">
        <v>2150448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10</v>
      </c>
      <c r="G589" s="202">
        <v>1288717</v>
      </c>
      <c r="H589" s="198">
        <v>37035.315289351849</v>
      </c>
      <c r="I589" t="s">
        <v>4122</v>
      </c>
      <c r="M589" t="s">
        <v>2766</v>
      </c>
      <c r="N589" t="s">
        <v>4058</v>
      </c>
      <c r="O589" t="s">
        <v>4059</v>
      </c>
      <c r="P589" s="199">
        <v>10</v>
      </c>
      <c r="S589" t="s">
        <v>4060</v>
      </c>
      <c r="T589" t="s">
        <v>4061</v>
      </c>
      <c r="U589" s="201">
        <v>1745</v>
      </c>
      <c r="V589" t="s">
        <v>4138</v>
      </c>
      <c r="W589" t="s">
        <v>4068</v>
      </c>
      <c r="X589" t="s">
        <v>4064</v>
      </c>
      <c r="Y589" t="s">
        <v>4065</v>
      </c>
      <c r="Z589" t="s">
        <v>4066</v>
      </c>
      <c r="AA589">
        <v>2150450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1288718</v>
      </c>
      <c r="H590" s="198">
        <v>37035.315289351849</v>
      </c>
      <c r="I590" t="s">
        <v>2801</v>
      </c>
      <c r="M590" t="s">
        <v>3364</v>
      </c>
      <c r="N590" t="s">
        <v>2802</v>
      </c>
      <c r="O590" t="s">
        <v>2396</v>
      </c>
      <c r="P590" s="199">
        <v>50</v>
      </c>
      <c r="S590" t="s">
        <v>2759</v>
      </c>
      <c r="T590" t="s">
        <v>4061</v>
      </c>
      <c r="U590" s="201">
        <v>25.75</v>
      </c>
      <c r="V590" t="s">
        <v>3421</v>
      </c>
      <c r="W590" t="s">
        <v>2811</v>
      </c>
      <c r="X590" t="s">
        <v>2847</v>
      </c>
      <c r="Y590" t="s">
        <v>4193</v>
      </c>
      <c r="Z590" t="s">
        <v>3666</v>
      </c>
      <c r="AA590">
        <v>621126.1</v>
      </c>
      <c r="AB590" s="198">
        <v>37036.875</v>
      </c>
      <c r="AC590" s="198">
        <v>37036.875</v>
      </c>
    </row>
    <row r="591" spans="1:29" x14ac:dyDescent="0.2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10</v>
      </c>
      <c r="G591" s="202">
        <v>1288720</v>
      </c>
      <c r="H591" s="198">
        <v>37035.315300925926</v>
      </c>
      <c r="I591" t="s">
        <v>2336</v>
      </c>
      <c r="M591" t="s">
        <v>2766</v>
      </c>
      <c r="N591" t="s">
        <v>4087</v>
      </c>
      <c r="O591" t="s">
        <v>4088</v>
      </c>
      <c r="P591" s="199">
        <v>10</v>
      </c>
      <c r="S591" t="s">
        <v>4089</v>
      </c>
      <c r="T591" t="s">
        <v>4061</v>
      </c>
      <c r="U591" s="201">
        <v>7235</v>
      </c>
      <c r="V591" t="s">
        <v>2337</v>
      </c>
      <c r="W591" t="s">
        <v>4090</v>
      </c>
      <c r="X591" t="s">
        <v>4064</v>
      </c>
      <c r="Y591" t="s">
        <v>4065</v>
      </c>
      <c r="Z591" t="s">
        <v>4066</v>
      </c>
      <c r="AA591">
        <v>2150452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92</v>
      </c>
      <c r="F592" s="213">
        <f t="shared" si="50"/>
        <v>4600</v>
      </c>
      <c r="G592" s="202">
        <v>1288719</v>
      </c>
      <c r="H592" s="198">
        <v>37035.315300925926</v>
      </c>
      <c r="I592" t="s">
        <v>2873</v>
      </c>
      <c r="M592" t="s">
        <v>3364</v>
      </c>
      <c r="N592" t="s">
        <v>2802</v>
      </c>
      <c r="O592" t="s">
        <v>4390</v>
      </c>
      <c r="Q592" s="199">
        <v>50</v>
      </c>
      <c r="S592" t="s">
        <v>2759</v>
      </c>
      <c r="T592" t="s">
        <v>4061</v>
      </c>
      <c r="U592" s="201">
        <v>40.25</v>
      </c>
      <c r="V592" t="s">
        <v>3426</v>
      </c>
      <c r="W592" t="s">
        <v>2811</v>
      </c>
      <c r="X592" t="s">
        <v>2862</v>
      </c>
      <c r="Y592" t="s">
        <v>4193</v>
      </c>
      <c r="Z592" t="s">
        <v>3666</v>
      </c>
      <c r="AA592">
        <v>621127.1</v>
      </c>
      <c r="AB592" s="198">
        <v>37165.594444444447</v>
      </c>
      <c r="AC592" s="198">
        <v>37256.594444444447</v>
      </c>
    </row>
    <row r="593" spans="1:29" x14ac:dyDescent="0.2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10</v>
      </c>
      <c r="G593" s="202">
        <v>1288721</v>
      </c>
      <c r="H593" s="198">
        <v>37035.315370370372</v>
      </c>
      <c r="I593" t="s">
        <v>4137</v>
      </c>
      <c r="M593" t="s">
        <v>2766</v>
      </c>
      <c r="N593" t="s">
        <v>4058</v>
      </c>
      <c r="O593" t="s">
        <v>4059</v>
      </c>
      <c r="P593" s="199">
        <v>10</v>
      </c>
      <c r="S593" t="s">
        <v>4060</v>
      </c>
      <c r="T593" t="s">
        <v>4061</v>
      </c>
      <c r="U593" s="201">
        <v>1745</v>
      </c>
      <c r="V593" t="s">
        <v>4021</v>
      </c>
      <c r="W593" t="s">
        <v>4068</v>
      </c>
      <c r="X593" t="s">
        <v>4064</v>
      </c>
      <c r="Y593" t="s">
        <v>4065</v>
      </c>
      <c r="Z593" t="s">
        <v>4066</v>
      </c>
      <c r="AA593">
        <v>2150454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5</v>
      </c>
      <c r="F594" s="213">
        <f t="shared" si="50"/>
        <v>250</v>
      </c>
      <c r="G594" s="202">
        <v>1288722</v>
      </c>
      <c r="H594" s="198">
        <v>37035.315405092595</v>
      </c>
      <c r="I594" t="s">
        <v>2828</v>
      </c>
      <c r="M594" t="s">
        <v>3364</v>
      </c>
      <c r="N594" t="s">
        <v>2802</v>
      </c>
      <c r="O594" t="s">
        <v>4467</v>
      </c>
      <c r="Q594" s="199">
        <v>50</v>
      </c>
      <c r="S594" t="s">
        <v>2759</v>
      </c>
      <c r="T594" t="s">
        <v>4061</v>
      </c>
      <c r="U594" s="201">
        <v>32.75</v>
      </c>
      <c r="V594" t="s">
        <v>4249</v>
      </c>
      <c r="W594" t="s">
        <v>2806</v>
      </c>
      <c r="X594" t="s">
        <v>2807</v>
      </c>
      <c r="Y594" t="s">
        <v>4193</v>
      </c>
      <c r="Z594" t="s">
        <v>3666</v>
      </c>
      <c r="AA594">
        <v>621128.1</v>
      </c>
      <c r="AB594" s="198">
        <v>37039.875</v>
      </c>
      <c r="AC594" s="198">
        <v>37043.875</v>
      </c>
    </row>
    <row r="595" spans="1:29" x14ac:dyDescent="0.2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10</v>
      </c>
      <c r="G595" s="202">
        <v>1288723</v>
      </c>
      <c r="H595" s="198">
        <v>37035.315439814818</v>
      </c>
      <c r="I595" t="s">
        <v>4122</v>
      </c>
      <c r="M595" t="s">
        <v>2766</v>
      </c>
      <c r="N595" t="s">
        <v>4072</v>
      </c>
      <c r="O595" t="s">
        <v>4073</v>
      </c>
      <c r="P595" s="199">
        <v>10</v>
      </c>
      <c r="S595" t="s">
        <v>4060</v>
      </c>
      <c r="T595" t="s">
        <v>4061</v>
      </c>
      <c r="U595" s="201">
        <v>1543</v>
      </c>
      <c r="V595" t="s">
        <v>4138</v>
      </c>
      <c r="W595" t="s">
        <v>4068</v>
      </c>
      <c r="X595" t="s">
        <v>4064</v>
      </c>
      <c r="Y595" t="s">
        <v>4065</v>
      </c>
      <c r="Z595" t="s">
        <v>4066</v>
      </c>
      <c r="AA595">
        <v>2150456</v>
      </c>
    </row>
    <row r="596" spans="1:29" x14ac:dyDescent="0.2">
      <c r="A596" s="44" t="str">
        <f t="shared" si="46"/>
        <v>US Power Financial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50</v>
      </c>
      <c r="G596" s="202">
        <v>1288724</v>
      </c>
      <c r="H596" s="198">
        <v>37035.315486111111</v>
      </c>
      <c r="I596" t="s">
        <v>4513</v>
      </c>
      <c r="M596" t="s">
        <v>3364</v>
      </c>
      <c r="N596" t="s">
        <v>4190</v>
      </c>
      <c r="O596" t="s">
        <v>4402</v>
      </c>
      <c r="P596" s="199">
        <v>50</v>
      </c>
      <c r="S596" t="s">
        <v>2759</v>
      </c>
      <c r="T596" t="s">
        <v>4061</v>
      </c>
      <c r="U596" s="201">
        <v>49.5</v>
      </c>
      <c r="V596" t="s">
        <v>2994</v>
      </c>
      <c r="W596" t="s">
        <v>2835</v>
      </c>
      <c r="X596" t="s">
        <v>2810</v>
      </c>
      <c r="Y596" t="s">
        <v>4193</v>
      </c>
      <c r="Z596" t="s">
        <v>3671</v>
      </c>
      <c r="AA596">
        <v>621129.1</v>
      </c>
      <c r="AB596" s="198">
        <v>37036.875</v>
      </c>
      <c r="AC596" s="198">
        <v>37036.875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92</v>
      </c>
      <c r="F597" s="213">
        <f t="shared" si="50"/>
        <v>4600</v>
      </c>
      <c r="G597" s="202">
        <v>1288725</v>
      </c>
      <c r="H597" s="198">
        <v>37035.315520833334</v>
      </c>
      <c r="I597" t="s">
        <v>4513</v>
      </c>
      <c r="M597" t="s">
        <v>3364</v>
      </c>
      <c r="N597" t="s">
        <v>2802</v>
      </c>
      <c r="O597" t="s">
        <v>2493</v>
      </c>
      <c r="Q597" s="199">
        <v>50</v>
      </c>
      <c r="S597" t="s">
        <v>2759</v>
      </c>
      <c r="T597" t="s">
        <v>4061</v>
      </c>
      <c r="U597" s="201">
        <v>40.5</v>
      </c>
      <c r="V597" t="s">
        <v>3947</v>
      </c>
      <c r="W597" t="s">
        <v>2861</v>
      </c>
      <c r="X597" t="s">
        <v>3993</v>
      </c>
      <c r="Y597" t="s">
        <v>4193</v>
      </c>
      <c r="Z597" t="s">
        <v>3666</v>
      </c>
      <c r="AA597">
        <v>621130.1</v>
      </c>
      <c r="AB597" s="198">
        <v>37165.875</v>
      </c>
      <c r="AC597" s="198">
        <v>37256.875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92</v>
      </c>
      <c r="F598" s="213">
        <f t="shared" si="50"/>
        <v>4600</v>
      </c>
      <c r="G598" s="202">
        <v>1288726</v>
      </c>
      <c r="H598" s="198">
        <v>37035.315567129626</v>
      </c>
      <c r="I598" t="s">
        <v>4513</v>
      </c>
      <c r="M598" t="s">
        <v>3364</v>
      </c>
      <c r="N598" t="s">
        <v>2802</v>
      </c>
      <c r="O598" t="s">
        <v>4390</v>
      </c>
      <c r="P598" s="199">
        <v>50</v>
      </c>
      <c r="S598" t="s">
        <v>2759</v>
      </c>
      <c r="T598" t="s">
        <v>4061</v>
      </c>
      <c r="U598" s="201">
        <v>40</v>
      </c>
      <c r="V598" t="s">
        <v>3947</v>
      </c>
      <c r="W598" t="s">
        <v>2811</v>
      </c>
      <c r="X598" t="s">
        <v>2862</v>
      </c>
      <c r="Y598" t="s">
        <v>4193</v>
      </c>
      <c r="Z598" t="s">
        <v>3666</v>
      </c>
      <c r="AA598">
        <v>621131.1</v>
      </c>
      <c r="AB598" s="198">
        <v>37165.594444444447</v>
      </c>
      <c r="AC598" s="198">
        <v>37256.594444444447</v>
      </c>
    </row>
    <row r="599" spans="1:29" x14ac:dyDescent="0.2">
      <c r="A599" s="44" t="str">
        <f t="shared" si="46"/>
        <v>US Natural Gas Physical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5000</v>
      </c>
      <c r="G599" s="202">
        <v>1288727</v>
      </c>
      <c r="H599" s="198">
        <v>37035.315671296295</v>
      </c>
      <c r="I599" t="s">
        <v>4259</v>
      </c>
      <c r="M599" t="s">
        <v>2760</v>
      </c>
      <c r="N599" t="s">
        <v>3220</v>
      </c>
      <c r="O599" t="s">
        <v>2494</v>
      </c>
      <c r="Q599" s="199">
        <v>5000</v>
      </c>
      <c r="S599" t="s">
        <v>2761</v>
      </c>
      <c r="T599" t="s">
        <v>4061</v>
      </c>
      <c r="U599" s="201">
        <v>3.99</v>
      </c>
      <c r="V599" t="s">
        <v>4260</v>
      </c>
      <c r="W599" t="s">
        <v>3004</v>
      </c>
      <c r="X599" t="s">
        <v>3246</v>
      </c>
      <c r="Y599" t="s">
        <v>3224</v>
      </c>
      <c r="Z599" t="s">
        <v>3671</v>
      </c>
      <c r="AA599">
        <v>806858</v>
      </c>
      <c r="AB599" s="198">
        <v>37036.875</v>
      </c>
      <c r="AC599" s="198">
        <v>37036.875</v>
      </c>
    </row>
    <row r="600" spans="1:29" x14ac:dyDescent="0.2">
      <c r="A600" s="44" t="str">
        <f t="shared" si="46"/>
        <v xml:space="preserve"> Metals Financial</v>
      </c>
      <c r="B600" s="44" t="str">
        <f t="shared" si="47"/>
        <v/>
      </c>
      <c r="C600" s="44" t="str">
        <f t="shared" si="48"/>
        <v>Metals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10</v>
      </c>
      <c r="G600" s="202">
        <v>1288728</v>
      </c>
      <c r="H600" s="198">
        <v>37035.315694444442</v>
      </c>
      <c r="I600" t="s">
        <v>4141</v>
      </c>
      <c r="M600" t="s">
        <v>2766</v>
      </c>
      <c r="N600" t="s">
        <v>4058</v>
      </c>
      <c r="O600" t="s">
        <v>4059</v>
      </c>
      <c r="Q600" s="199">
        <v>10</v>
      </c>
      <c r="S600" t="s">
        <v>4060</v>
      </c>
      <c r="T600" t="s">
        <v>4061</v>
      </c>
      <c r="U600" s="201">
        <v>1745</v>
      </c>
      <c r="V600" t="s">
        <v>2941</v>
      </c>
      <c r="W600" t="s">
        <v>4068</v>
      </c>
      <c r="X600" t="s">
        <v>4064</v>
      </c>
      <c r="Y600" t="s">
        <v>4065</v>
      </c>
      <c r="Z600" t="s">
        <v>4066</v>
      </c>
      <c r="AA600">
        <v>2150458</v>
      </c>
    </row>
    <row r="601" spans="1:29" x14ac:dyDescent="0.2">
      <c r="A601" s="44" t="str">
        <f t="shared" si="46"/>
        <v>US Natural Gas Physical</v>
      </c>
      <c r="B601" s="44" t="str">
        <f t="shared" si="47"/>
        <v>US</v>
      </c>
      <c r="C601" s="44" t="str">
        <f t="shared" si="48"/>
        <v>Natural Gas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10000</v>
      </c>
      <c r="G601" s="202">
        <v>1288729</v>
      </c>
      <c r="H601" s="198">
        <v>37035.315775462965</v>
      </c>
      <c r="I601" t="s">
        <v>3249</v>
      </c>
      <c r="M601" t="s">
        <v>2760</v>
      </c>
      <c r="N601" t="s">
        <v>3220</v>
      </c>
      <c r="O601" t="s">
        <v>2463</v>
      </c>
      <c r="P601" s="199">
        <v>10000</v>
      </c>
      <c r="S601" t="s">
        <v>2761</v>
      </c>
      <c r="T601" t="s">
        <v>4061</v>
      </c>
      <c r="U601" s="201">
        <v>4.1887999999999996</v>
      </c>
      <c r="V601" t="s">
        <v>3005</v>
      </c>
      <c r="W601" t="s">
        <v>3222</v>
      </c>
      <c r="X601" t="s">
        <v>3223</v>
      </c>
      <c r="Y601" t="s">
        <v>3224</v>
      </c>
      <c r="Z601" t="s">
        <v>3671</v>
      </c>
      <c r="AA601">
        <v>806859</v>
      </c>
      <c r="AB601" s="198">
        <v>37036.875</v>
      </c>
      <c r="AC601" s="198">
        <v>37036.875</v>
      </c>
    </row>
    <row r="602" spans="1:29" x14ac:dyDescent="0.2">
      <c r="A602" s="44" t="str">
        <f t="shared" si="46"/>
        <v>US Natural Gas Physical</v>
      </c>
      <c r="B602" s="44" t="str">
        <f t="shared" si="47"/>
        <v>US</v>
      </c>
      <c r="C602" s="44" t="str">
        <f t="shared" si="48"/>
        <v>Natural Gas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5000</v>
      </c>
      <c r="G602" s="202">
        <v>1288730</v>
      </c>
      <c r="H602" s="198">
        <v>37035.315937500003</v>
      </c>
      <c r="I602" t="s">
        <v>3250</v>
      </c>
      <c r="M602" t="s">
        <v>2760</v>
      </c>
      <c r="N602" t="s">
        <v>3220</v>
      </c>
      <c r="O602" t="s">
        <v>2481</v>
      </c>
      <c r="Q602" s="199">
        <v>5000</v>
      </c>
      <c r="S602" t="s">
        <v>2761</v>
      </c>
      <c r="T602" t="s">
        <v>4061</v>
      </c>
      <c r="U602" s="201">
        <v>4.05</v>
      </c>
      <c r="V602" t="s">
        <v>4267</v>
      </c>
      <c r="W602" t="s">
        <v>3004</v>
      </c>
      <c r="X602" t="s">
        <v>3246</v>
      </c>
      <c r="Y602" t="s">
        <v>3224</v>
      </c>
      <c r="Z602" t="s">
        <v>3671</v>
      </c>
      <c r="AA602">
        <v>806860</v>
      </c>
      <c r="AB602" s="198">
        <v>37036.875</v>
      </c>
      <c r="AC602" s="198">
        <v>37036.875</v>
      </c>
    </row>
    <row r="603" spans="1:29" x14ac:dyDescent="0.2">
      <c r="A603" s="44" t="str">
        <f t="shared" si="46"/>
        <v>US Natural Gas Physical</v>
      </c>
      <c r="B603" s="44" t="str">
        <f t="shared" si="47"/>
        <v>US</v>
      </c>
      <c r="C603" s="44" t="str">
        <f t="shared" si="48"/>
        <v>Natural Gas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5000</v>
      </c>
      <c r="G603" s="202">
        <v>1288731</v>
      </c>
      <c r="H603" s="198">
        <v>37035.315995370373</v>
      </c>
      <c r="I603" t="s">
        <v>3250</v>
      </c>
      <c r="M603" t="s">
        <v>2760</v>
      </c>
      <c r="N603" t="s">
        <v>3220</v>
      </c>
      <c r="O603" t="s">
        <v>2481</v>
      </c>
      <c r="Q603" s="199">
        <v>5000</v>
      </c>
      <c r="S603" t="s">
        <v>2761</v>
      </c>
      <c r="T603" t="s">
        <v>4061</v>
      </c>
      <c r="U603" s="201">
        <v>4.0525000000000002</v>
      </c>
      <c r="V603" t="s">
        <v>4267</v>
      </c>
      <c r="W603" t="s">
        <v>3004</v>
      </c>
      <c r="X603" t="s">
        <v>3246</v>
      </c>
      <c r="Y603" t="s">
        <v>3224</v>
      </c>
      <c r="Z603" t="s">
        <v>3671</v>
      </c>
      <c r="AA603">
        <v>806861</v>
      </c>
      <c r="AB603" s="198">
        <v>37036.875</v>
      </c>
      <c r="AC603" s="198">
        <v>37036.875</v>
      </c>
    </row>
    <row r="604" spans="1:29" x14ac:dyDescent="0.2">
      <c r="A604" s="44" t="str">
        <f t="shared" si="46"/>
        <v>US Natural Gas Physical</v>
      </c>
      <c r="B604" s="44" t="str">
        <f t="shared" si="47"/>
        <v>US</v>
      </c>
      <c r="C604" s="44" t="str">
        <f t="shared" si="48"/>
        <v>Natural Gas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5000</v>
      </c>
      <c r="G604" s="202">
        <v>1288732</v>
      </c>
      <c r="H604" s="198">
        <v>37035.316018518519</v>
      </c>
      <c r="I604" t="s">
        <v>3250</v>
      </c>
      <c r="M604" t="s">
        <v>2760</v>
      </c>
      <c r="N604" t="s">
        <v>3220</v>
      </c>
      <c r="O604" t="s">
        <v>2480</v>
      </c>
      <c r="Q604" s="199">
        <v>5000</v>
      </c>
      <c r="S604" t="s">
        <v>2761</v>
      </c>
      <c r="T604" t="s">
        <v>4061</v>
      </c>
      <c r="U604" s="201">
        <v>4.0525000000000002</v>
      </c>
      <c r="V604" t="s">
        <v>4267</v>
      </c>
      <c r="W604" t="s">
        <v>3004</v>
      </c>
      <c r="X604" t="s">
        <v>3246</v>
      </c>
      <c r="Y604" t="s">
        <v>3224</v>
      </c>
      <c r="Z604" t="s">
        <v>3671</v>
      </c>
      <c r="AA604">
        <v>806862</v>
      </c>
      <c r="AB604" s="198">
        <v>37036.875</v>
      </c>
      <c r="AC604" s="198">
        <v>37036.875</v>
      </c>
    </row>
    <row r="605" spans="1:29" x14ac:dyDescent="0.2">
      <c r="A605" s="44" t="str">
        <f t="shared" si="46"/>
        <v>US Natural Gas Physical</v>
      </c>
      <c r="B605" s="44" t="str">
        <f t="shared" si="47"/>
        <v>US</v>
      </c>
      <c r="C605" s="44" t="str">
        <f t="shared" si="48"/>
        <v>Natural Gas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</v>
      </c>
      <c r="G605" s="202">
        <v>1288733</v>
      </c>
      <c r="H605" s="198">
        <v>37035.316064814811</v>
      </c>
      <c r="I605" t="s">
        <v>3250</v>
      </c>
      <c r="M605" t="s">
        <v>2760</v>
      </c>
      <c r="N605" t="s">
        <v>3220</v>
      </c>
      <c r="O605" t="s">
        <v>2481</v>
      </c>
      <c r="Q605" s="199">
        <v>5000</v>
      </c>
      <c r="S605" t="s">
        <v>2761</v>
      </c>
      <c r="T605" t="s">
        <v>4061</v>
      </c>
      <c r="U605" s="201">
        <v>4.0549999999999997</v>
      </c>
      <c r="V605" t="s">
        <v>4267</v>
      </c>
      <c r="W605" t="s">
        <v>3004</v>
      </c>
      <c r="X605" t="s">
        <v>3246</v>
      </c>
      <c r="Y605" t="s">
        <v>3224</v>
      </c>
      <c r="Z605" t="s">
        <v>3671</v>
      </c>
      <c r="AA605">
        <v>806863</v>
      </c>
      <c r="AB605" s="198">
        <v>37036.875</v>
      </c>
      <c r="AC605" s="198">
        <v>37036.875</v>
      </c>
    </row>
    <row r="606" spans="1:29" x14ac:dyDescent="0.2">
      <c r="A606" s="44" t="str">
        <f t="shared" si="46"/>
        <v>US Natural Gas Physical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5000</v>
      </c>
      <c r="G606" s="202">
        <v>1288734</v>
      </c>
      <c r="H606" s="198">
        <v>37035.316250000003</v>
      </c>
      <c r="I606" t="s">
        <v>3249</v>
      </c>
      <c r="M606" t="s">
        <v>2760</v>
      </c>
      <c r="N606" t="s">
        <v>3220</v>
      </c>
      <c r="O606" t="s">
        <v>2481</v>
      </c>
      <c r="Q606" s="199">
        <v>5000</v>
      </c>
      <c r="S606" t="s">
        <v>2761</v>
      </c>
      <c r="T606" t="s">
        <v>4061</v>
      </c>
      <c r="U606" s="201">
        <v>4.0625</v>
      </c>
      <c r="V606" t="s">
        <v>3919</v>
      </c>
      <c r="W606" t="s">
        <v>3004</v>
      </c>
      <c r="X606" t="s">
        <v>3246</v>
      </c>
      <c r="Y606" t="s">
        <v>3224</v>
      </c>
      <c r="Z606" t="s">
        <v>3671</v>
      </c>
      <c r="AA606">
        <v>806864</v>
      </c>
      <c r="AB606" s="198">
        <v>37036.875</v>
      </c>
      <c r="AC606" s="198">
        <v>37036.875</v>
      </c>
    </row>
    <row r="607" spans="1:29" x14ac:dyDescent="0.2">
      <c r="A607" s="44" t="str">
        <f t="shared" si="46"/>
        <v>US Natural Gas Physical</v>
      </c>
      <c r="B607" s="44" t="str">
        <f t="shared" si="47"/>
        <v>US</v>
      </c>
      <c r="C607" s="44" t="str">
        <f t="shared" si="48"/>
        <v>Natural Gas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10000</v>
      </c>
      <c r="G607" s="202">
        <v>1288735</v>
      </c>
      <c r="H607" s="198">
        <v>37035.316296296296</v>
      </c>
      <c r="I607" t="s">
        <v>3769</v>
      </c>
      <c r="M607" t="s">
        <v>2760</v>
      </c>
      <c r="N607" t="s">
        <v>3220</v>
      </c>
      <c r="O607" t="s">
        <v>2463</v>
      </c>
      <c r="Q607" s="199">
        <v>10000</v>
      </c>
      <c r="S607" t="s">
        <v>2761</v>
      </c>
      <c r="T607" t="s">
        <v>4061</v>
      </c>
      <c r="U607" s="201">
        <v>4.1900000000000004</v>
      </c>
      <c r="V607" t="s">
        <v>3002</v>
      </c>
      <c r="W607" t="s">
        <v>3222</v>
      </c>
      <c r="X607" t="s">
        <v>3223</v>
      </c>
      <c r="Y607" t="s">
        <v>3224</v>
      </c>
      <c r="Z607" t="s">
        <v>3671</v>
      </c>
      <c r="AA607">
        <v>806865</v>
      </c>
      <c r="AB607" s="198">
        <v>37036.875</v>
      </c>
      <c r="AC607" s="198">
        <v>37036.875</v>
      </c>
    </row>
    <row r="608" spans="1:29" x14ac:dyDescent="0.2">
      <c r="A608" s="44" t="str">
        <f t="shared" si="46"/>
        <v>US Natural Gas Physical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5000</v>
      </c>
      <c r="G608" s="202">
        <v>1288736</v>
      </c>
      <c r="H608" s="198">
        <v>37035.316319444442</v>
      </c>
      <c r="I608" t="s">
        <v>3249</v>
      </c>
      <c r="M608" t="s">
        <v>2760</v>
      </c>
      <c r="N608" t="s">
        <v>3220</v>
      </c>
      <c r="O608" t="s">
        <v>2485</v>
      </c>
      <c r="Q608" s="199">
        <v>5000</v>
      </c>
      <c r="S608" t="s">
        <v>2761</v>
      </c>
      <c r="T608" t="s">
        <v>4061</v>
      </c>
      <c r="U608" s="201">
        <v>4.0125000000000002</v>
      </c>
      <c r="V608" t="s">
        <v>3005</v>
      </c>
      <c r="W608" t="s">
        <v>3004</v>
      </c>
      <c r="X608" t="s">
        <v>3246</v>
      </c>
      <c r="Y608" t="s">
        <v>3224</v>
      </c>
      <c r="Z608" t="s">
        <v>3671</v>
      </c>
      <c r="AA608">
        <v>806866</v>
      </c>
      <c r="AB608" s="198">
        <v>37036.875</v>
      </c>
      <c r="AC608" s="198">
        <v>37036.875</v>
      </c>
    </row>
    <row r="609" spans="1:29" x14ac:dyDescent="0.2">
      <c r="A609" s="44" t="str">
        <f t="shared" si="46"/>
        <v>US Natural Gas Physical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5000</v>
      </c>
      <c r="G609" s="202">
        <v>1288737</v>
      </c>
      <c r="H609" s="198">
        <v>37035.316423611112</v>
      </c>
      <c r="I609" t="s">
        <v>3249</v>
      </c>
      <c r="M609" t="s">
        <v>2760</v>
      </c>
      <c r="N609" t="s">
        <v>3220</v>
      </c>
      <c r="O609" t="s">
        <v>2494</v>
      </c>
      <c r="Q609" s="199">
        <v>5000</v>
      </c>
      <c r="S609" t="s">
        <v>2761</v>
      </c>
      <c r="T609" t="s">
        <v>4061</v>
      </c>
      <c r="U609" s="201">
        <v>4.0025000000000004</v>
      </c>
      <c r="V609" t="s">
        <v>3919</v>
      </c>
      <c r="W609" t="s">
        <v>3004</v>
      </c>
      <c r="X609" t="s">
        <v>3246</v>
      </c>
      <c r="Y609" t="s">
        <v>3224</v>
      </c>
      <c r="Z609" t="s">
        <v>3671</v>
      </c>
      <c r="AA609">
        <v>806867</v>
      </c>
      <c r="AB609" s="198">
        <v>37036.875</v>
      </c>
      <c r="AC609" s="198">
        <v>37036.875</v>
      </c>
    </row>
    <row r="610" spans="1:29" x14ac:dyDescent="0.2">
      <c r="A610" s="44" t="str">
        <f t="shared" si="46"/>
        <v>US Natural Gas Physical</v>
      </c>
      <c r="B610" s="44" t="str">
        <f t="shared" si="47"/>
        <v>US</v>
      </c>
      <c r="C610" s="44" t="str">
        <f t="shared" si="48"/>
        <v>Natural Gas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5000</v>
      </c>
      <c r="G610" s="202">
        <v>1288738</v>
      </c>
      <c r="H610" s="198">
        <v>37035.316458333335</v>
      </c>
      <c r="I610" t="s">
        <v>3225</v>
      </c>
      <c r="M610" t="s">
        <v>2760</v>
      </c>
      <c r="N610" t="s">
        <v>3220</v>
      </c>
      <c r="O610" t="s">
        <v>2484</v>
      </c>
      <c r="Q610" s="199">
        <v>5000</v>
      </c>
      <c r="S610" t="s">
        <v>2761</v>
      </c>
      <c r="T610" t="s">
        <v>4061</v>
      </c>
      <c r="U610" s="201">
        <v>4.0125000000000002</v>
      </c>
      <c r="V610" t="s">
        <v>3226</v>
      </c>
      <c r="W610" t="s">
        <v>3004</v>
      </c>
      <c r="X610" t="s">
        <v>3246</v>
      </c>
      <c r="Y610" t="s">
        <v>3224</v>
      </c>
      <c r="Z610" t="s">
        <v>3671</v>
      </c>
      <c r="AA610">
        <v>806868</v>
      </c>
      <c r="AB610" s="198">
        <v>37036.875</v>
      </c>
      <c r="AC610" s="198">
        <v>37036.875</v>
      </c>
    </row>
    <row r="611" spans="1:29" x14ac:dyDescent="0.2">
      <c r="A611" s="44" t="str">
        <f t="shared" si="46"/>
        <v>US Natural Gas Physical</v>
      </c>
      <c r="B611" s="44" t="str">
        <f t="shared" si="47"/>
        <v>US</v>
      </c>
      <c r="C611" s="44" t="str">
        <f t="shared" si="48"/>
        <v>Natural Gas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10000</v>
      </c>
      <c r="G611" s="202">
        <v>1288739</v>
      </c>
      <c r="H611" s="198">
        <v>37035.316562499997</v>
      </c>
      <c r="I611" t="s">
        <v>3225</v>
      </c>
      <c r="M611" t="s">
        <v>2760</v>
      </c>
      <c r="N611" t="s">
        <v>3220</v>
      </c>
      <c r="O611" t="s">
        <v>2463</v>
      </c>
      <c r="Q611" s="199">
        <v>10000</v>
      </c>
      <c r="S611" t="s">
        <v>2761</v>
      </c>
      <c r="T611" t="s">
        <v>4061</v>
      </c>
      <c r="U611" s="201">
        <v>4.1913</v>
      </c>
      <c r="V611" t="s">
        <v>3259</v>
      </c>
      <c r="W611" t="s">
        <v>3222</v>
      </c>
      <c r="X611" t="s">
        <v>3223</v>
      </c>
      <c r="Y611" t="s">
        <v>3224</v>
      </c>
      <c r="Z611" t="s">
        <v>3671</v>
      </c>
      <c r="AA611">
        <v>806869</v>
      </c>
      <c r="AB611" s="198">
        <v>37036.875</v>
      </c>
      <c r="AC611" s="198">
        <v>37036.875</v>
      </c>
    </row>
    <row r="612" spans="1:29" x14ac:dyDescent="0.2">
      <c r="A612" s="44" t="str">
        <f t="shared" si="46"/>
        <v>US Natural Gas Physical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5000</v>
      </c>
      <c r="G612" s="202">
        <v>1288740</v>
      </c>
      <c r="H612" s="198">
        <v>37035.316643518519</v>
      </c>
      <c r="I612" t="s">
        <v>3225</v>
      </c>
      <c r="M612" t="s">
        <v>2760</v>
      </c>
      <c r="N612" t="s">
        <v>3220</v>
      </c>
      <c r="O612" t="s">
        <v>2481</v>
      </c>
      <c r="P612" s="199">
        <v>5000</v>
      </c>
      <c r="S612" t="s">
        <v>2761</v>
      </c>
      <c r="T612" t="s">
        <v>4061</v>
      </c>
      <c r="U612" s="201">
        <v>4.07</v>
      </c>
      <c r="V612" t="s">
        <v>3265</v>
      </c>
      <c r="W612" t="s">
        <v>3004</v>
      </c>
      <c r="X612" t="s">
        <v>3246</v>
      </c>
      <c r="Y612" t="s">
        <v>3224</v>
      </c>
      <c r="Z612" t="s">
        <v>3671</v>
      </c>
      <c r="AA612">
        <v>806870</v>
      </c>
      <c r="AB612" s="198">
        <v>37036.875</v>
      </c>
      <c r="AC612" s="198">
        <v>37036.875</v>
      </c>
    </row>
    <row r="613" spans="1:29" x14ac:dyDescent="0.2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</v>
      </c>
      <c r="G613" s="202">
        <v>1288741</v>
      </c>
      <c r="H613" s="198">
        <v>37035.316655092596</v>
      </c>
      <c r="I613" t="s">
        <v>2390</v>
      </c>
      <c r="M613" t="s">
        <v>2766</v>
      </c>
      <c r="N613" t="s">
        <v>4058</v>
      </c>
      <c r="O613" t="s">
        <v>4002</v>
      </c>
      <c r="P613" s="199">
        <v>5</v>
      </c>
      <c r="S613" t="s">
        <v>4060</v>
      </c>
      <c r="T613" t="s">
        <v>4061</v>
      </c>
      <c r="U613" s="201">
        <v>1750</v>
      </c>
      <c r="V613" t="s">
        <v>2391</v>
      </c>
      <c r="W613" t="s">
        <v>4068</v>
      </c>
      <c r="X613" t="s">
        <v>4064</v>
      </c>
      <c r="Y613" t="s">
        <v>4065</v>
      </c>
      <c r="Z613" t="s">
        <v>4066</v>
      </c>
      <c r="AA613">
        <v>2150464</v>
      </c>
      <c r="AB613" s="198">
        <v>37090.647222222222</v>
      </c>
      <c r="AC613" s="198">
        <v>37090.647222222222</v>
      </c>
    </row>
    <row r="614" spans="1:29" x14ac:dyDescent="0.2">
      <c r="A614" s="44" t="str">
        <f t="shared" si="46"/>
        <v>US Natural Gas Physical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5000</v>
      </c>
      <c r="G614" s="202">
        <v>1288742</v>
      </c>
      <c r="H614" s="198">
        <v>37035.316689814812</v>
      </c>
      <c r="I614" t="s">
        <v>3225</v>
      </c>
      <c r="M614" t="s">
        <v>2760</v>
      </c>
      <c r="N614" t="s">
        <v>3220</v>
      </c>
      <c r="O614" t="s">
        <v>2481</v>
      </c>
      <c r="P614" s="199">
        <v>5000</v>
      </c>
      <c r="S614" t="s">
        <v>2761</v>
      </c>
      <c r="T614" t="s">
        <v>4061</v>
      </c>
      <c r="U614" s="201">
        <v>4.0674999999999999</v>
      </c>
      <c r="V614" t="s">
        <v>3259</v>
      </c>
      <c r="W614" t="s">
        <v>3004</v>
      </c>
      <c r="X614" t="s">
        <v>3246</v>
      </c>
      <c r="Y614" t="s">
        <v>3224</v>
      </c>
      <c r="Z614" t="s">
        <v>3671</v>
      </c>
      <c r="AA614">
        <v>806872</v>
      </c>
      <c r="AB614" s="198">
        <v>37036.875</v>
      </c>
      <c r="AC614" s="198">
        <v>37036.875</v>
      </c>
    </row>
    <row r="615" spans="1:29" x14ac:dyDescent="0.2">
      <c r="A615" s="44" t="str">
        <f t="shared" si="46"/>
        <v>US Natural Gas Physical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5000</v>
      </c>
      <c r="G615" s="202">
        <v>1288743</v>
      </c>
      <c r="H615" s="198">
        <v>37035.316701388889</v>
      </c>
      <c r="I615" t="s">
        <v>3225</v>
      </c>
      <c r="M615" t="s">
        <v>2760</v>
      </c>
      <c r="N615" t="s">
        <v>3220</v>
      </c>
      <c r="O615" t="s">
        <v>2484</v>
      </c>
      <c r="P615" s="199">
        <v>5000</v>
      </c>
      <c r="S615" t="s">
        <v>2761</v>
      </c>
      <c r="T615" t="s">
        <v>4061</v>
      </c>
      <c r="U615" s="201">
        <v>4.0149999999999997</v>
      </c>
      <c r="V615" t="s">
        <v>3226</v>
      </c>
      <c r="W615" t="s">
        <v>3004</v>
      </c>
      <c r="X615" t="s">
        <v>3246</v>
      </c>
      <c r="Y615" t="s">
        <v>3224</v>
      </c>
      <c r="Z615" t="s">
        <v>3671</v>
      </c>
      <c r="AA615">
        <v>806871</v>
      </c>
      <c r="AB615" s="198">
        <v>37036.875</v>
      </c>
      <c r="AC615" s="198">
        <v>37036.875</v>
      </c>
    </row>
    <row r="616" spans="1:29" x14ac:dyDescent="0.2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151</v>
      </c>
      <c r="F616" s="213">
        <f t="shared" si="50"/>
        <v>377500</v>
      </c>
      <c r="G616" s="202">
        <v>1288744</v>
      </c>
      <c r="H616" s="198">
        <v>37035.316724537035</v>
      </c>
      <c r="I616" t="s">
        <v>4033</v>
      </c>
      <c r="M616" t="s">
        <v>2760</v>
      </c>
      <c r="N616" t="s">
        <v>2864</v>
      </c>
      <c r="O616" t="s">
        <v>3253</v>
      </c>
      <c r="P616" s="199">
        <v>2500</v>
      </c>
      <c r="S616" t="s">
        <v>2761</v>
      </c>
      <c r="T616" t="s">
        <v>4061</v>
      </c>
      <c r="U616" s="201">
        <v>4.6500000000000004</v>
      </c>
      <c r="V616" t="s">
        <v>3987</v>
      </c>
      <c r="W616" t="s">
        <v>3529</v>
      </c>
      <c r="X616" t="s">
        <v>2866</v>
      </c>
      <c r="Y616" t="s">
        <v>4082</v>
      </c>
      <c r="Z616" t="s">
        <v>3671</v>
      </c>
      <c r="AA616" t="s">
        <v>2495</v>
      </c>
      <c r="AB616" s="198">
        <v>37196</v>
      </c>
      <c r="AC616" s="198">
        <v>37346</v>
      </c>
    </row>
    <row r="617" spans="1:29" x14ac:dyDescent="0.2">
      <c r="A617" s="44" t="str">
        <f t="shared" si="46"/>
        <v>US Natural Gas Physical</v>
      </c>
      <c r="B617" s="44" t="str">
        <f t="shared" si="47"/>
        <v>US</v>
      </c>
      <c r="C617" s="44" t="str">
        <f t="shared" si="48"/>
        <v>Natural Gas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5000</v>
      </c>
      <c r="G617" s="202">
        <v>1288745</v>
      </c>
      <c r="H617" s="198">
        <v>37035.316736111112</v>
      </c>
      <c r="I617" t="s">
        <v>3225</v>
      </c>
      <c r="M617" t="s">
        <v>2760</v>
      </c>
      <c r="N617" t="s">
        <v>3220</v>
      </c>
      <c r="O617" t="s">
        <v>2481</v>
      </c>
      <c r="P617" s="199">
        <v>5000</v>
      </c>
      <c r="S617" t="s">
        <v>2761</v>
      </c>
      <c r="T617" t="s">
        <v>4061</v>
      </c>
      <c r="U617" s="201">
        <v>4.0650000000000004</v>
      </c>
      <c r="V617" t="s">
        <v>3259</v>
      </c>
      <c r="W617" t="s">
        <v>3004</v>
      </c>
      <c r="X617" t="s">
        <v>3246</v>
      </c>
      <c r="Y617" t="s">
        <v>3224</v>
      </c>
      <c r="Z617" t="s">
        <v>3671</v>
      </c>
      <c r="AA617">
        <v>806873</v>
      </c>
      <c r="AB617" s="198">
        <v>37036.875</v>
      </c>
      <c r="AC617" s="198">
        <v>37036.875</v>
      </c>
    </row>
    <row r="618" spans="1:29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2</v>
      </c>
      <c r="G618" s="202">
        <v>1288747</v>
      </c>
      <c r="H618" s="198">
        <v>37035.316793981481</v>
      </c>
      <c r="I618" t="s">
        <v>4084</v>
      </c>
      <c r="M618" t="s">
        <v>2766</v>
      </c>
      <c r="N618" t="s">
        <v>4058</v>
      </c>
      <c r="O618" t="s">
        <v>4059</v>
      </c>
      <c r="P618" s="199">
        <v>2</v>
      </c>
      <c r="S618" t="s">
        <v>4060</v>
      </c>
      <c r="T618" t="s">
        <v>4061</v>
      </c>
      <c r="U618" s="201">
        <v>1744</v>
      </c>
      <c r="V618" t="s">
        <v>4134</v>
      </c>
      <c r="W618" t="s">
        <v>4068</v>
      </c>
      <c r="X618" t="s">
        <v>4064</v>
      </c>
      <c r="Y618" t="s">
        <v>4065</v>
      </c>
      <c r="Z618" t="s">
        <v>4066</v>
      </c>
      <c r="AA618">
        <v>2150466</v>
      </c>
    </row>
    <row r="619" spans="1:29" x14ac:dyDescent="0.2">
      <c r="A619" s="44" t="str">
        <f t="shared" si="46"/>
        <v>US Natural Gas Financial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7</v>
      </c>
      <c r="F619" s="213">
        <f t="shared" si="50"/>
        <v>210000</v>
      </c>
      <c r="G619" s="202">
        <v>1288748</v>
      </c>
      <c r="H619" s="198">
        <v>37035.316817129627</v>
      </c>
      <c r="I619" t="s">
        <v>3769</v>
      </c>
      <c r="M619" t="s">
        <v>2760</v>
      </c>
      <c r="N619" t="s">
        <v>2864</v>
      </c>
      <c r="O619" t="s">
        <v>4375</v>
      </c>
      <c r="P619" s="199">
        <v>30000</v>
      </c>
      <c r="S619" t="s">
        <v>2761</v>
      </c>
      <c r="T619" t="s">
        <v>4061</v>
      </c>
      <c r="U619" s="201">
        <v>4.1100000000000003</v>
      </c>
      <c r="V619" t="s">
        <v>3280</v>
      </c>
      <c r="W619" t="s">
        <v>3281</v>
      </c>
      <c r="X619" t="s">
        <v>4236</v>
      </c>
      <c r="Y619" t="s">
        <v>4082</v>
      </c>
      <c r="Z619" t="s">
        <v>3671</v>
      </c>
      <c r="AA619" t="s">
        <v>2496</v>
      </c>
      <c r="AB619" s="198">
        <v>37036.875</v>
      </c>
      <c r="AC619" s="198">
        <v>37042.875</v>
      </c>
    </row>
    <row r="620" spans="1:29" x14ac:dyDescent="0.2">
      <c r="A620" s="44" t="str">
        <f t="shared" si="46"/>
        <v xml:space="preserve"> Metals Financial</v>
      </c>
      <c r="B620" s="44" t="str">
        <f t="shared" si="47"/>
        <v/>
      </c>
      <c r="C620" s="44" t="str">
        <f t="shared" si="48"/>
        <v>Metals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13</v>
      </c>
      <c r="G620" s="202">
        <v>1288749</v>
      </c>
      <c r="H620" s="198">
        <v>37035.316886574074</v>
      </c>
      <c r="I620" t="s">
        <v>4128</v>
      </c>
      <c r="M620" t="s">
        <v>2766</v>
      </c>
      <c r="N620" t="s">
        <v>4058</v>
      </c>
      <c r="O620" t="s">
        <v>4059</v>
      </c>
      <c r="P620" s="199">
        <v>13</v>
      </c>
      <c r="S620" t="s">
        <v>4060</v>
      </c>
      <c r="T620" t="s">
        <v>4061</v>
      </c>
      <c r="U620" s="201">
        <v>1744</v>
      </c>
      <c r="V620" t="s">
        <v>4130</v>
      </c>
      <c r="W620" t="s">
        <v>4068</v>
      </c>
      <c r="X620" t="s">
        <v>4064</v>
      </c>
      <c r="Y620" t="s">
        <v>4065</v>
      </c>
      <c r="Z620" t="s">
        <v>4066</v>
      </c>
      <c r="AA620">
        <v>2150468</v>
      </c>
    </row>
    <row r="621" spans="1:29" x14ac:dyDescent="0.2">
      <c r="A621" s="44" t="str">
        <f t="shared" si="46"/>
        <v>US Natural Gas Physical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5000</v>
      </c>
      <c r="G621" s="202">
        <v>1288750</v>
      </c>
      <c r="H621" s="198">
        <v>37035.31690972222</v>
      </c>
      <c r="I621" t="s">
        <v>3250</v>
      </c>
      <c r="M621" t="s">
        <v>2760</v>
      </c>
      <c r="N621" t="s">
        <v>3220</v>
      </c>
      <c r="O621" t="s">
        <v>2480</v>
      </c>
      <c r="P621" s="199">
        <v>5000</v>
      </c>
      <c r="S621" t="s">
        <v>2761</v>
      </c>
      <c r="T621" t="s">
        <v>4061</v>
      </c>
      <c r="U621" s="201">
        <v>4.0650000000000004</v>
      </c>
      <c r="V621" t="s">
        <v>4267</v>
      </c>
      <c r="W621" t="s">
        <v>3004</v>
      </c>
      <c r="X621" t="s">
        <v>3246</v>
      </c>
      <c r="Y621" t="s">
        <v>3224</v>
      </c>
      <c r="Z621" t="s">
        <v>3671</v>
      </c>
      <c r="AA621">
        <v>806874</v>
      </c>
      <c r="AB621" s="198">
        <v>37036.875</v>
      </c>
      <c r="AC621" s="198">
        <v>37036.875</v>
      </c>
    </row>
    <row r="622" spans="1:29" x14ac:dyDescent="0.2">
      <c r="A622" s="44" t="str">
        <f t="shared" si="46"/>
        <v>US Natural Gas Physical</v>
      </c>
      <c r="B622" s="44" t="str">
        <f t="shared" si="47"/>
        <v>US</v>
      </c>
      <c r="C622" s="44" t="str">
        <f t="shared" si="48"/>
        <v>Natural Gas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5000</v>
      </c>
      <c r="G622" s="202">
        <v>1288751</v>
      </c>
      <c r="H622" s="198">
        <v>37035.316944444443</v>
      </c>
      <c r="I622" t="s">
        <v>3250</v>
      </c>
      <c r="M622" t="s">
        <v>2760</v>
      </c>
      <c r="N622" t="s">
        <v>3220</v>
      </c>
      <c r="O622" t="s">
        <v>2481</v>
      </c>
      <c r="P622" s="199">
        <v>5000</v>
      </c>
      <c r="S622" t="s">
        <v>2761</v>
      </c>
      <c r="T622" t="s">
        <v>4061</v>
      </c>
      <c r="U622" s="201">
        <v>4.0625</v>
      </c>
      <c r="V622" t="s">
        <v>4267</v>
      </c>
      <c r="W622" t="s">
        <v>3004</v>
      </c>
      <c r="X622" t="s">
        <v>3246</v>
      </c>
      <c r="Y622" t="s">
        <v>3224</v>
      </c>
      <c r="Z622" t="s">
        <v>3671</v>
      </c>
      <c r="AA622">
        <v>806875</v>
      </c>
      <c r="AB622" s="198">
        <v>37036.875</v>
      </c>
      <c r="AC622" s="198">
        <v>37036.875</v>
      </c>
    </row>
    <row r="623" spans="1:29" x14ac:dyDescent="0.2">
      <c r="A623" s="44" t="str">
        <f t="shared" si="46"/>
        <v>US Natural Gas Physical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5000</v>
      </c>
      <c r="G623" s="202">
        <v>1288752</v>
      </c>
      <c r="H623" s="198">
        <v>37035.317048611112</v>
      </c>
      <c r="I623" t="s">
        <v>3225</v>
      </c>
      <c r="M623" t="s">
        <v>2760</v>
      </c>
      <c r="N623" t="s">
        <v>3220</v>
      </c>
      <c r="O623" t="s">
        <v>2481</v>
      </c>
      <c r="P623" s="199">
        <v>5000</v>
      </c>
      <c r="S623" t="s">
        <v>2761</v>
      </c>
      <c r="T623" t="s">
        <v>4061</v>
      </c>
      <c r="U623" s="201">
        <v>4.0549999999999997</v>
      </c>
      <c r="V623" t="s">
        <v>3226</v>
      </c>
      <c r="W623" t="s">
        <v>3004</v>
      </c>
      <c r="X623" t="s">
        <v>3246</v>
      </c>
      <c r="Y623" t="s">
        <v>3224</v>
      </c>
      <c r="Z623" t="s">
        <v>3671</v>
      </c>
      <c r="AA623">
        <v>806876</v>
      </c>
      <c r="AB623" s="198">
        <v>37036.875</v>
      </c>
      <c r="AC623" s="198">
        <v>37036.875</v>
      </c>
    </row>
    <row r="624" spans="1:29" x14ac:dyDescent="0.2">
      <c r="A624" s="44" t="str">
        <f t="shared" si="46"/>
        <v>US Natural Gas Physical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5000</v>
      </c>
      <c r="G624" s="202">
        <v>1288754</v>
      </c>
      <c r="H624" s="198">
        <v>37035.317071759258</v>
      </c>
      <c r="I624" t="s">
        <v>3250</v>
      </c>
      <c r="M624" t="s">
        <v>2760</v>
      </c>
      <c r="N624" t="s">
        <v>3220</v>
      </c>
      <c r="O624" t="s">
        <v>2481</v>
      </c>
      <c r="Q624" s="199">
        <v>5000</v>
      </c>
      <c r="S624" t="s">
        <v>2761</v>
      </c>
      <c r="T624" t="s">
        <v>4061</v>
      </c>
      <c r="U624" s="201">
        <v>4.0575000000000001</v>
      </c>
      <c r="V624" t="s">
        <v>4267</v>
      </c>
      <c r="W624" t="s">
        <v>3004</v>
      </c>
      <c r="X624" t="s">
        <v>3246</v>
      </c>
      <c r="Y624" t="s">
        <v>3224</v>
      </c>
      <c r="Z624" t="s">
        <v>3671</v>
      </c>
      <c r="AA624">
        <v>806877</v>
      </c>
      <c r="AB624" s="198">
        <v>37036.875</v>
      </c>
      <c r="AC624" s="198">
        <v>37036.875</v>
      </c>
    </row>
    <row r="625" spans="1:29" x14ac:dyDescent="0.2">
      <c r="A625" s="44" t="str">
        <f t="shared" si="46"/>
        <v>US Natural Gas Physical</v>
      </c>
      <c r="B625" s="44" t="str">
        <f t="shared" si="47"/>
        <v>US</v>
      </c>
      <c r="C625" s="44" t="str">
        <f t="shared" si="48"/>
        <v>Natural Gas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5000</v>
      </c>
      <c r="G625" s="202">
        <v>1288755</v>
      </c>
      <c r="H625" s="198">
        <v>37035.317094907405</v>
      </c>
      <c r="I625" t="s">
        <v>3249</v>
      </c>
      <c r="M625" t="s">
        <v>2760</v>
      </c>
      <c r="N625" t="s">
        <v>3220</v>
      </c>
      <c r="O625" t="s">
        <v>2481</v>
      </c>
      <c r="P625" s="199">
        <v>5000</v>
      </c>
      <c r="S625" t="s">
        <v>2761</v>
      </c>
      <c r="T625" t="s">
        <v>4061</v>
      </c>
      <c r="U625" s="201">
        <v>4.0549999999999997</v>
      </c>
      <c r="V625" t="s">
        <v>3919</v>
      </c>
      <c r="W625" t="s">
        <v>3004</v>
      </c>
      <c r="X625" t="s">
        <v>3246</v>
      </c>
      <c r="Y625" t="s">
        <v>3224</v>
      </c>
      <c r="Z625" t="s">
        <v>3671</v>
      </c>
      <c r="AA625">
        <v>806878</v>
      </c>
      <c r="AB625" s="198">
        <v>37036.875</v>
      </c>
      <c r="AC625" s="198">
        <v>37036.875</v>
      </c>
    </row>
    <row r="626" spans="1:29" x14ac:dyDescent="0.2">
      <c r="A626" s="44" t="str">
        <f t="shared" si="46"/>
        <v>US Natural Gas Physical</v>
      </c>
      <c r="B626" s="44" t="str">
        <f t="shared" si="47"/>
        <v>US</v>
      </c>
      <c r="C626" s="44" t="str">
        <f t="shared" si="48"/>
        <v>Natural Gas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5000</v>
      </c>
      <c r="G626" s="202">
        <v>1288756</v>
      </c>
      <c r="H626" s="198">
        <v>37035.317106481481</v>
      </c>
      <c r="I626" t="s">
        <v>3250</v>
      </c>
      <c r="M626" t="s">
        <v>2760</v>
      </c>
      <c r="N626" t="s">
        <v>3220</v>
      </c>
      <c r="O626" t="s">
        <v>2481</v>
      </c>
      <c r="Q626" s="199">
        <v>5000</v>
      </c>
      <c r="S626" t="s">
        <v>2761</v>
      </c>
      <c r="T626" t="s">
        <v>4061</v>
      </c>
      <c r="U626" s="201">
        <v>4.0575000000000001</v>
      </c>
      <c r="V626" t="s">
        <v>4267</v>
      </c>
      <c r="W626" t="s">
        <v>3004</v>
      </c>
      <c r="X626" t="s">
        <v>3246</v>
      </c>
      <c r="Y626" t="s">
        <v>3224</v>
      </c>
      <c r="Z626" t="s">
        <v>3671</v>
      </c>
      <c r="AA626">
        <v>806879</v>
      </c>
      <c r="AB626" s="198">
        <v>37036.875</v>
      </c>
      <c r="AC626" s="198">
        <v>37036.875</v>
      </c>
    </row>
    <row r="627" spans="1:29" x14ac:dyDescent="0.2">
      <c r="A627" s="44" t="str">
        <f t="shared" si="46"/>
        <v>US Natural Gas Physical</v>
      </c>
      <c r="B627" s="44" t="str">
        <f t="shared" si="47"/>
        <v>US</v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5000</v>
      </c>
      <c r="G627" s="202">
        <v>1288758</v>
      </c>
      <c r="H627" s="198">
        <v>37035.317129629628</v>
      </c>
      <c r="I627" t="s">
        <v>3249</v>
      </c>
      <c r="M627" t="s">
        <v>2760</v>
      </c>
      <c r="N627" t="s">
        <v>3220</v>
      </c>
      <c r="O627" t="s">
        <v>2494</v>
      </c>
      <c r="P627" s="199">
        <v>5000</v>
      </c>
      <c r="S627" t="s">
        <v>2761</v>
      </c>
      <c r="T627" t="s">
        <v>4061</v>
      </c>
      <c r="U627" s="201">
        <v>4.0049999999999999</v>
      </c>
      <c r="V627" t="s">
        <v>3919</v>
      </c>
      <c r="W627" t="s">
        <v>3004</v>
      </c>
      <c r="X627" t="s">
        <v>3246</v>
      </c>
      <c r="Y627" t="s">
        <v>3224</v>
      </c>
      <c r="Z627" t="s">
        <v>3671</v>
      </c>
      <c r="AA627">
        <v>806880</v>
      </c>
      <c r="AB627" s="198">
        <v>37036.875</v>
      </c>
      <c r="AC627" s="198">
        <v>37036.875</v>
      </c>
    </row>
    <row r="628" spans="1:29" x14ac:dyDescent="0.2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</v>
      </c>
      <c r="G628" s="202">
        <v>1288759</v>
      </c>
      <c r="H628" s="198">
        <v>37035.317175925928</v>
      </c>
      <c r="I628" t="s">
        <v>2813</v>
      </c>
      <c r="M628" t="s">
        <v>3364</v>
      </c>
      <c r="N628" t="s">
        <v>2802</v>
      </c>
      <c r="O628" t="s">
        <v>2396</v>
      </c>
      <c r="P628" s="199">
        <v>50</v>
      </c>
      <c r="S628" t="s">
        <v>2759</v>
      </c>
      <c r="T628" t="s">
        <v>4061</v>
      </c>
      <c r="U628" s="201">
        <v>25.5</v>
      </c>
      <c r="V628" t="s">
        <v>2497</v>
      </c>
      <c r="W628" t="s">
        <v>2811</v>
      </c>
      <c r="X628" t="s">
        <v>2847</v>
      </c>
      <c r="Y628" t="s">
        <v>4193</v>
      </c>
      <c r="Z628" t="s">
        <v>3666</v>
      </c>
      <c r="AA628">
        <v>621133.1</v>
      </c>
      <c r="AB628" s="198">
        <v>37036.875</v>
      </c>
      <c r="AC628" s="198">
        <v>37036.875</v>
      </c>
    </row>
    <row r="629" spans="1:29" x14ac:dyDescent="0.2">
      <c r="A629" s="44" t="str">
        <f t="shared" si="46"/>
        <v>US Natural Gas Physical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5000</v>
      </c>
      <c r="G629" s="202">
        <v>1288760</v>
      </c>
      <c r="H629" s="198">
        <v>37035.317199074074</v>
      </c>
      <c r="I629" t="s">
        <v>3249</v>
      </c>
      <c r="M629" t="s">
        <v>2760</v>
      </c>
      <c r="N629" t="s">
        <v>3220</v>
      </c>
      <c r="O629" t="s">
        <v>2485</v>
      </c>
      <c r="P629" s="199">
        <v>5000</v>
      </c>
      <c r="S629" t="s">
        <v>2761</v>
      </c>
      <c r="T629" t="s">
        <v>4061</v>
      </c>
      <c r="U629" s="201">
        <v>4.0199999999999996</v>
      </c>
      <c r="V629" t="s">
        <v>3005</v>
      </c>
      <c r="W629" t="s">
        <v>3004</v>
      </c>
      <c r="X629" t="s">
        <v>3246</v>
      </c>
      <c r="Y629" t="s">
        <v>3224</v>
      </c>
      <c r="Z629" t="s">
        <v>3671</v>
      </c>
      <c r="AA629">
        <v>806881</v>
      </c>
      <c r="AB629" s="198">
        <v>37036.875</v>
      </c>
      <c r="AC629" s="198">
        <v>37036.875</v>
      </c>
    </row>
    <row r="630" spans="1:29" x14ac:dyDescent="0.2">
      <c r="A630" s="44" t="str">
        <f t="shared" si="46"/>
        <v>US Natural Gas Physical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5000</v>
      </c>
      <c r="G630" s="202">
        <v>1288761</v>
      </c>
      <c r="H630" s="198">
        <v>37035.31722222222</v>
      </c>
      <c r="I630" t="s">
        <v>3250</v>
      </c>
      <c r="M630" t="s">
        <v>2760</v>
      </c>
      <c r="N630" t="s">
        <v>3220</v>
      </c>
      <c r="O630" t="s">
        <v>2481</v>
      </c>
      <c r="Q630" s="199">
        <v>5000</v>
      </c>
      <c r="S630" t="s">
        <v>2761</v>
      </c>
      <c r="T630" t="s">
        <v>4061</v>
      </c>
      <c r="U630" s="201">
        <v>4.0599999999999996</v>
      </c>
      <c r="V630" t="s">
        <v>4267</v>
      </c>
      <c r="W630" t="s">
        <v>3004</v>
      </c>
      <c r="X630" t="s">
        <v>3246</v>
      </c>
      <c r="Y630" t="s">
        <v>3224</v>
      </c>
      <c r="Z630" t="s">
        <v>3671</v>
      </c>
      <c r="AA630">
        <v>806882</v>
      </c>
      <c r="AB630" s="198">
        <v>37036.875</v>
      </c>
      <c r="AC630" s="198">
        <v>37036.875</v>
      </c>
    </row>
    <row r="631" spans="1:29" x14ac:dyDescent="0.2">
      <c r="A631" s="44" t="str">
        <f t="shared" si="46"/>
        <v>US Natural Gas Financial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30</v>
      </c>
      <c r="F631" s="213">
        <f t="shared" si="50"/>
        <v>300000</v>
      </c>
      <c r="G631" s="202">
        <v>1288765</v>
      </c>
      <c r="H631" s="198">
        <v>37035.317337962966</v>
      </c>
      <c r="I631" t="s">
        <v>2818</v>
      </c>
      <c r="M631" t="s">
        <v>2760</v>
      </c>
      <c r="N631" t="s">
        <v>2864</v>
      </c>
      <c r="O631" t="s">
        <v>2865</v>
      </c>
      <c r="P631" s="199">
        <v>10000</v>
      </c>
      <c r="S631" t="s">
        <v>2761</v>
      </c>
      <c r="T631" t="s">
        <v>4061</v>
      </c>
      <c r="U631" s="201">
        <v>4.1550000000000002</v>
      </c>
      <c r="V631" t="s">
        <v>2659</v>
      </c>
      <c r="W631" t="s">
        <v>3529</v>
      </c>
      <c r="X631" t="s">
        <v>2866</v>
      </c>
      <c r="Y631" t="s">
        <v>4082</v>
      </c>
      <c r="Z631" t="s">
        <v>3671</v>
      </c>
      <c r="AA631" t="s">
        <v>2498</v>
      </c>
      <c r="AB631" s="198">
        <v>37043.875</v>
      </c>
      <c r="AC631" s="198">
        <v>37072.875</v>
      </c>
    </row>
    <row r="632" spans="1:29" x14ac:dyDescent="0.2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2</v>
      </c>
      <c r="G632" s="202">
        <v>1288766</v>
      </c>
      <c r="H632" s="198">
        <v>37035.317418981482</v>
      </c>
      <c r="I632" t="s">
        <v>4084</v>
      </c>
      <c r="M632" t="s">
        <v>2766</v>
      </c>
      <c r="N632" t="s">
        <v>4072</v>
      </c>
      <c r="O632" t="s">
        <v>4073</v>
      </c>
      <c r="P632" s="199">
        <v>2</v>
      </c>
      <c r="S632" t="s">
        <v>4060</v>
      </c>
      <c r="T632" t="s">
        <v>4061</v>
      </c>
      <c r="U632" s="201">
        <v>1542</v>
      </c>
      <c r="V632" t="s">
        <v>4134</v>
      </c>
      <c r="W632" t="s">
        <v>4068</v>
      </c>
      <c r="X632" t="s">
        <v>4064</v>
      </c>
      <c r="Y632" t="s">
        <v>4065</v>
      </c>
      <c r="Z632" t="s">
        <v>4066</v>
      </c>
      <c r="AA632">
        <v>2150470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50</v>
      </c>
      <c r="G633" s="202">
        <v>1288767</v>
      </c>
      <c r="H633" s="198">
        <v>37035.317557870374</v>
      </c>
      <c r="I633" t="s">
        <v>2813</v>
      </c>
      <c r="M633" t="s">
        <v>3364</v>
      </c>
      <c r="N633" t="s">
        <v>2802</v>
      </c>
      <c r="O633" t="s">
        <v>4408</v>
      </c>
      <c r="P633" s="199">
        <v>50</v>
      </c>
      <c r="S633" t="s">
        <v>2759</v>
      </c>
      <c r="T633" t="s">
        <v>4061</v>
      </c>
      <c r="U633" s="201">
        <v>20</v>
      </c>
      <c r="V633" t="s">
        <v>2497</v>
      </c>
      <c r="W633" t="s">
        <v>3420</v>
      </c>
      <c r="X633" t="s">
        <v>2812</v>
      </c>
      <c r="Y633" t="s">
        <v>4193</v>
      </c>
      <c r="Z633" t="s">
        <v>3666</v>
      </c>
      <c r="AA633">
        <v>621134.1</v>
      </c>
      <c r="AB633" s="198">
        <v>37036.875</v>
      </c>
      <c r="AC633" s="198">
        <v>37036.875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1288768</v>
      </c>
      <c r="H634" s="198">
        <v>37035.31763888889</v>
      </c>
      <c r="I634" t="s">
        <v>2863</v>
      </c>
      <c r="M634" t="s">
        <v>3364</v>
      </c>
      <c r="N634" t="s">
        <v>2802</v>
      </c>
      <c r="O634" t="s">
        <v>4408</v>
      </c>
      <c r="P634" s="199">
        <v>50</v>
      </c>
      <c r="S634" t="s">
        <v>2759</v>
      </c>
      <c r="T634" t="s">
        <v>4061</v>
      </c>
      <c r="U634" s="201">
        <v>19.75</v>
      </c>
      <c r="V634" t="s">
        <v>3214</v>
      </c>
      <c r="W634" t="s">
        <v>3420</v>
      </c>
      <c r="X634" t="s">
        <v>2812</v>
      </c>
      <c r="Y634" t="s">
        <v>4193</v>
      </c>
      <c r="Z634" t="s">
        <v>3666</v>
      </c>
      <c r="AA634">
        <v>621135.1</v>
      </c>
      <c r="AB634" s="198">
        <v>37036.875</v>
      </c>
      <c r="AC634" s="198">
        <v>37036.875</v>
      </c>
    </row>
    <row r="635" spans="1:29" x14ac:dyDescent="0.2">
      <c r="A635" s="44" t="str">
        <f t="shared" si="46"/>
        <v>US Natural Gas Physical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10000</v>
      </c>
      <c r="G635" s="202">
        <v>1288769</v>
      </c>
      <c r="H635" s="198">
        <v>37035.317731481482</v>
      </c>
      <c r="I635" t="s">
        <v>3249</v>
      </c>
      <c r="M635" t="s">
        <v>2760</v>
      </c>
      <c r="N635" t="s">
        <v>3220</v>
      </c>
      <c r="O635" t="s">
        <v>2465</v>
      </c>
      <c r="P635" s="199">
        <v>10000</v>
      </c>
      <c r="S635" t="s">
        <v>2761</v>
      </c>
      <c r="T635" t="s">
        <v>4061</v>
      </c>
      <c r="U635" s="201">
        <v>4.0599999999999996</v>
      </c>
      <c r="V635" t="s">
        <v>3005</v>
      </c>
      <c r="W635" t="s">
        <v>3260</v>
      </c>
      <c r="X635" t="s">
        <v>3261</v>
      </c>
      <c r="Y635" t="s">
        <v>3224</v>
      </c>
      <c r="Z635" t="s">
        <v>3671</v>
      </c>
      <c r="AA635">
        <v>806883</v>
      </c>
      <c r="AB635" s="198">
        <v>37036.875</v>
      </c>
      <c r="AC635" s="198">
        <v>37036.875</v>
      </c>
    </row>
    <row r="636" spans="1:29" x14ac:dyDescent="0.2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10</v>
      </c>
      <c r="G636" s="202">
        <v>1288770</v>
      </c>
      <c r="H636" s="198">
        <v>37035.317777777775</v>
      </c>
      <c r="I636" t="s">
        <v>4091</v>
      </c>
      <c r="M636" t="s">
        <v>2766</v>
      </c>
      <c r="N636" t="s">
        <v>4072</v>
      </c>
      <c r="O636" t="s">
        <v>4073</v>
      </c>
      <c r="Q636" s="199">
        <v>10</v>
      </c>
      <c r="S636" t="s">
        <v>4060</v>
      </c>
      <c r="T636" t="s">
        <v>4061</v>
      </c>
      <c r="U636" s="201">
        <v>1543</v>
      </c>
      <c r="V636" t="s">
        <v>4094</v>
      </c>
      <c r="W636" t="s">
        <v>4068</v>
      </c>
      <c r="X636" t="s">
        <v>4064</v>
      </c>
      <c r="Y636" t="s">
        <v>4065</v>
      </c>
      <c r="Z636" t="s">
        <v>4066</v>
      </c>
      <c r="AA636">
        <v>2150472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30</v>
      </c>
      <c r="F637" s="213">
        <f t="shared" si="50"/>
        <v>1500</v>
      </c>
      <c r="G637" s="202">
        <v>1288771</v>
      </c>
      <c r="H637" s="198">
        <v>37035.317881944444</v>
      </c>
      <c r="I637" t="s">
        <v>1853</v>
      </c>
      <c r="M637" t="s">
        <v>3364</v>
      </c>
      <c r="N637" t="s">
        <v>2802</v>
      </c>
      <c r="O637" t="s">
        <v>2656</v>
      </c>
      <c r="P637" s="199">
        <v>50</v>
      </c>
      <c r="S637" t="s">
        <v>2759</v>
      </c>
      <c r="T637" t="s">
        <v>4061</v>
      </c>
      <c r="U637" s="201">
        <v>72.5</v>
      </c>
      <c r="V637" t="s">
        <v>1854</v>
      </c>
      <c r="W637" t="s">
        <v>2811</v>
      </c>
      <c r="X637" t="s">
        <v>2862</v>
      </c>
      <c r="Y637" t="s">
        <v>4193</v>
      </c>
      <c r="Z637" t="s">
        <v>3666</v>
      </c>
      <c r="AA637">
        <v>621137.1</v>
      </c>
      <c r="AB637" s="198">
        <v>37043.594444444447</v>
      </c>
      <c r="AC637" s="198">
        <v>37072.594444444447</v>
      </c>
    </row>
    <row r="638" spans="1:29" x14ac:dyDescent="0.2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10000</v>
      </c>
      <c r="G638" s="202">
        <v>1288772</v>
      </c>
      <c r="H638" s="198">
        <v>37035.318032407406</v>
      </c>
      <c r="I638" t="s">
        <v>2831</v>
      </c>
      <c r="M638" t="s">
        <v>2760</v>
      </c>
      <c r="N638" t="s">
        <v>3220</v>
      </c>
      <c r="O638" t="s">
        <v>2463</v>
      </c>
      <c r="Q638" s="199">
        <v>10000</v>
      </c>
      <c r="S638" t="s">
        <v>2761</v>
      </c>
      <c r="T638" t="s">
        <v>4061</v>
      </c>
      <c r="U638" s="201">
        <v>4.1900000000000004</v>
      </c>
      <c r="V638" t="s">
        <v>3251</v>
      </c>
      <c r="W638" t="s">
        <v>3222</v>
      </c>
      <c r="X638" t="s">
        <v>3223</v>
      </c>
      <c r="Y638" t="s">
        <v>3224</v>
      </c>
      <c r="Z638" t="s">
        <v>3671</v>
      </c>
      <c r="AA638">
        <v>806884</v>
      </c>
      <c r="AB638" s="198">
        <v>37036.875</v>
      </c>
      <c r="AC638" s="198">
        <v>37036.875</v>
      </c>
    </row>
    <row r="639" spans="1:29" x14ac:dyDescent="0.2">
      <c r="A639" s="44" t="str">
        <f t="shared" si="46"/>
        <v>US Power Physical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365</v>
      </c>
      <c r="F639" s="213">
        <f t="shared" si="50"/>
        <v>18250</v>
      </c>
      <c r="G639" s="202">
        <v>1288773</v>
      </c>
      <c r="H639" s="198">
        <v>37035.318206018521</v>
      </c>
      <c r="I639" t="s">
        <v>4513</v>
      </c>
      <c r="M639" t="s">
        <v>3364</v>
      </c>
      <c r="N639" t="s">
        <v>2802</v>
      </c>
      <c r="O639" t="s">
        <v>2453</v>
      </c>
      <c r="Q639" s="199">
        <v>50</v>
      </c>
      <c r="S639" t="s">
        <v>2759</v>
      </c>
      <c r="T639" t="s">
        <v>4061</v>
      </c>
      <c r="U639" s="201">
        <v>42</v>
      </c>
      <c r="V639" t="s">
        <v>3947</v>
      </c>
      <c r="W639" t="s">
        <v>2811</v>
      </c>
      <c r="X639" t="s">
        <v>1756</v>
      </c>
      <c r="Y639" t="s">
        <v>4193</v>
      </c>
      <c r="Z639" t="s">
        <v>3666</v>
      </c>
      <c r="AA639">
        <v>621139.1</v>
      </c>
      <c r="AB639" s="198">
        <v>37622.594444444447</v>
      </c>
      <c r="AC639" s="198">
        <v>37986.594444444447</v>
      </c>
    </row>
    <row r="640" spans="1:29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13">
        <f t="shared" si="50"/>
        <v>10000</v>
      </c>
      <c r="G640" s="202">
        <v>1288774</v>
      </c>
      <c r="H640" s="198">
        <v>37035.318287037036</v>
      </c>
      <c r="I640" t="s">
        <v>3250</v>
      </c>
      <c r="M640" t="s">
        <v>2760</v>
      </c>
      <c r="N640" t="s">
        <v>3220</v>
      </c>
      <c r="O640" t="s">
        <v>2463</v>
      </c>
      <c r="P640" s="199">
        <v>10000</v>
      </c>
      <c r="S640" t="s">
        <v>2761</v>
      </c>
      <c r="T640" t="s">
        <v>4061</v>
      </c>
      <c r="U640" s="201">
        <v>4.1887999999999996</v>
      </c>
      <c r="V640" t="s">
        <v>3011</v>
      </c>
      <c r="W640" t="s">
        <v>3222</v>
      </c>
      <c r="X640" t="s">
        <v>3223</v>
      </c>
      <c r="Y640" t="s">
        <v>3224</v>
      </c>
      <c r="Z640" t="s">
        <v>3671</v>
      </c>
      <c r="AA640">
        <v>806885</v>
      </c>
      <c r="AB640" s="198">
        <v>37036.875</v>
      </c>
      <c r="AC640" s="198">
        <v>37036.875</v>
      </c>
    </row>
    <row r="641" spans="1:29" x14ac:dyDescent="0.2">
      <c r="A641" s="44" t="str">
        <f t="shared" si="46"/>
        <v xml:space="preserve"> Metals Financial</v>
      </c>
      <c r="B641" s="44" t="str">
        <f t="shared" si="47"/>
        <v/>
      </c>
      <c r="C641" s="44" t="str">
        <f t="shared" si="48"/>
        <v>Metals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8</v>
      </c>
      <c r="G641" s="202">
        <v>1288775</v>
      </c>
      <c r="H641" s="198">
        <v>37035.318310185183</v>
      </c>
      <c r="I641" t="s">
        <v>4128</v>
      </c>
      <c r="M641" t="s">
        <v>2766</v>
      </c>
      <c r="N641" t="s">
        <v>4072</v>
      </c>
      <c r="O641" t="s">
        <v>4073</v>
      </c>
      <c r="P641" s="199">
        <v>8</v>
      </c>
      <c r="S641" t="s">
        <v>4060</v>
      </c>
      <c r="T641" t="s">
        <v>4061</v>
      </c>
      <c r="U641" s="201">
        <v>1542</v>
      </c>
      <c r="V641" t="s">
        <v>3878</v>
      </c>
      <c r="W641" t="s">
        <v>4068</v>
      </c>
      <c r="X641" t="s">
        <v>4064</v>
      </c>
      <c r="Y641" t="s">
        <v>4065</v>
      </c>
      <c r="Z641" t="s">
        <v>4066</v>
      </c>
      <c r="AA641">
        <v>2150478</v>
      </c>
    </row>
    <row r="642" spans="1:29" x14ac:dyDescent="0.2">
      <c r="A642" s="44" t="str">
        <f t="shared" si="46"/>
        <v>US Natural Gas Physical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10000</v>
      </c>
      <c r="G642" s="202">
        <v>1288776</v>
      </c>
      <c r="H642" s="198">
        <v>37035.318333333336</v>
      </c>
      <c r="I642" t="s">
        <v>3225</v>
      </c>
      <c r="M642" t="s">
        <v>2760</v>
      </c>
      <c r="N642" t="s">
        <v>3220</v>
      </c>
      <c r="O642" t="s">
        <v>2463</v>
      </c>
      <c r="Q642" s="199">
        <v>10000</v>
      </c>
      <c r="S642" t="s">
        <v>2761</v>
      </c>
      <c r="T642" t="s">
        <v>4061</v>
      </c>
      <c r="U642" s="201">
        <v>4.1900000000000004</v>
      </c>
      <c r="V642" t="s">
        <v>3259</v>
      </c>
      <c r="W642" t="s">
        <v>3222</v>
      </c>
      <c r="X642" t="s">
        <v>3223</v>
      </c>
      <c r="Y642" t="s">
        <v>3224</v>
      </c>
      <c r="Z642" t="s">
        <v>3671</v>
      </c>
      <c r="AA642">
        <v>806886</v>
      </c>
      <c r="AB642" s="198">
        <v>37036.875</v>
      </c>
      <c r="AC642" s="198">
        <v>37036.875</v>
      </c>
    </row>
    <row r="643" spans="1:29" x14ac:dyDescent="0.2">
      <c r="A643" s="44" t="str">
        <f t="shared" si="46"/>
        <v>US Natural Gas Physical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5000</v>
      </c>
      <c r="G643" s="202">
        <v>1288777</v>
      </c>
      <c r="H643" s="198">
        <v>37035.318391203706</v>
      </c>
      <c r="I643" t="s">
        <v>3225</v>
      </c>
      <c r="M643" t="s">
        <v>2760</v>
      </c>
      <c r="N643" t="s">
        <v>3220</v>
      </c>
      <c r="O643" t="s">
        <v>2494</v>
      </c>
      <c r="P643" s="199">
        <v>5000</v>
      </c>
      <c r="S643" t="s">
        <v>2761</v>
      </c>
      <c r="T643" t="s">
        <v>4061</v>
      </c>
      <c r="U643" s="201">
        <v>4.0025000000000004</v>
      </c>
      <c r="V643" t="s">
        <v>3259</v>
      </c>
      <c r="W643" t="s">
        <v>3004</v>
      </c>
      <c r="X643" t="s">
        <v>3246</v>
      </c>
      <c r="Y643" t="s">
        <v>3224</v>
      </c>
      <c r="Z643" t="s">
        <v>3671</v>
      </c>
      <c r="AA643">
        <v>806887</v>
      </c>
      <c r="AB643" s="198">
        <v>37036.875</v>
      </c>
      <c r="AC643" s="198">
        <v>37036.875</v>
      </c>
    </row>
    <row r="644" spans="1:29" x14ac:dyDescent="0.2">
      <c r="A644" s="44" t="str">
        <f t="shared" si="46"/>
        <v>US Natural Gas Physical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5000</v>
      </c>
      <c r="G644" s="202">
        <v>1288778</v>
      </c>
      <c r="H644" s="198">
        <v>37035.318425925929</v>
      </c>
      <c r="I644" t="s">
        <v>3225</v>
      </c>
      <c r="M644" t="s">
        <v>2760</v>
      </c>
      <c r="N644" t="s">
        <v>3220</v>
      </c>
      <c r="O644" t="s">
        <v>2494</v>
      </c>
      <c r="P644" s="199">
        <v>5000</v>
      </c>
      <c r="S644" t="s">
        <v>2761</v>
      </c>
      <c r="T644" t="s">
        <v>4061</v>
      </c>
      <c r="U644" s="201">
        <v>4</v>
      </c>
      <c r="V644" t="s">
        <v>3259</v>
      </c>
      <c r="W644" t="s">
        <v>3004</v>
      </c>
      <c r="X644" t="s">
        <v>3246</v>
      </c>
      <c r="Y644" t="s">
        <v>3224</v>
      </c>
      <c r="Z644" t="s">
        <v>3671</v>
      </c>
      <c r="AA644">
        <v>806888</v>
      </c>
      <c r="AB644" s="198">
        <v>37036.875</v>
      </c>
      <c r="AC644" s="198">
        <v>37036.875</v>
      </c>
    </row>
    <row r="645" spans="1:29" x14ac:dyDescent="0.2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365</v>
      </c>
      <c r="F645" s="213">
        <f t="shared" si="50"/>
        <v>912500</v>
      </c>
      <c r="G645" s="202">
        <v>1288779</v>
      </c>
      <c r="H645" s="198">
        <v>37035.318923611114</v>
      </c>
      <c r="I645" t="s">
        <v>3228</v>
      </c>
      <c r="M645" t="s">
        <v>2760</v>
      </c>
      <c r="N645" t="s">
        <v>2864</v>
      </c>
      <c r="O645" t="s">
        <v>3278</v>
      </c>
      <c r="P645" s="199">
        <v>2500</v>
      </c>
      <c r="S645" t="s">
        <v>2761</v>
      </c>
      <c r="T645" t="s">
        <v>4061</v>
      </c>
      <c r="U645" s="201">
        <v>4.3499999999999996</v>
      </c>
      <c r="V645" t="s">
        <v>3229</v>
      </c>
      <c r="W645" t="s">
        <v>3529</v>
      </c>
      <c r="X645" t="s">
        <v>2866</v>
      </c>
      <c r="Y645" t="s">
        <v>4082</v>
      </c>
      <c r="Z645" t="s">
        <v>3671</v>
      </c>
      <c r="AA645" t="s">
        <v>2499</v>
      </c>
      <c r="AB645" s="198">
        <v>37257.875</v>
      </c>
      <c r="AC645" s="198">
        <v>37621.875</v>
      </c>
    </row>
    <row r="646" spans="1:29" x14ac:dyDescent="0.2">
      <c r="A646" s="44" t="str">
        <f t="shared" si="46"/>
        <v>US Natural Gas Physical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5000</v>
      </c>
      <c r="G646" s="202">
        <v>1288780</v>
      </c>
      <c r="H646" s="198">
        <v>37035.319016203706</v>
      </c>
      <c r="I646" t="s">
        <v>2863</v>
      </c>
      <c r="M646" t="s">
        <v>2760</v>
      </c>
      <c r="N646" t="s">
        <v>3220</v>
      </c>
      <c r="O646" t="s">
        <v>2500</v>
      </c>
      <c r="P646" s="199">
        <v>5000</v>
      </c>
      <c r="S646" t="s">
        <v>2761</v>
      </c>
      <c r="T646" t="s">
        <v>4061</v>
      </c>
      <c r="U646" s="201">
        <v>4.45</v>
      </c>
      <c r="V646" t="s">
        <v>2999</v>
      </c>
      <c r="W646" t="s">
        <v>2668</v>
      </c>
      <c r="X646" t="s">
        <v>2669</v>
      </c>
      <c r="Y646" t="s">
        <v>3224</v>
      </c>
      <c r="Z646" t="s">
        <v>3671</v>
      </c>
      <c r="AA646">
        <v>806889</v>
      </c>
      <c r="AB646" s="198">
        <v>37036.875</v>
      </c>
      <c r="AC646" s="198">
        <v>37036.875</v>
      </c>
    </row>
    <row r="647" spans="1:29" x14ac:dyDescent="0.2">
      <c r="A647" s="44" t="str">
        <f t="shared" si="46"/>
        <v xml:space="preserve"> Metals Financial</v>
      </c>
      <c r="B647" s="44" t="str">
        <f t="shared" si="47"/>
        <v/>
      </c>
      <c r="C647" s="44" t="str">
        <f t="shared" si="48"/>
        <v>Metals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1</v>
      </c>
      <c r="F647" s="213">
        <f t="shared" si="50"/>
        <v>2</v>
      </c>
      <c r="G647" s="202">
        <v>1288781</v>
      </c>
      <c r="H647" s="198">
        <v>37035.319062499999</v>
      </c>
      <c r="I647" t="s">
        <v>4084</v>
      </c>
      <c r="M647" t="s">
        <v>2766</v>
      </c>
      <c r="N647" t="s">
        <v>4072</v>
      </c>
      <c r="O647" t="s">
        <v>4073</v>
      </c>
      <c r="P647" s="199">
        <v>2</v>
      </c>
      <c r="S647" t="s">
        <v>4060</v>
      </c>
      <c r="T647" t="s">
        <v>4061</v>
      </c>
      <c r="U647" s="201">
        <v>1541</v>
      </c>
      <c r="V647" t="s">
        <v>4134</v>
      </c>
      <c r="W647" t="s">
        <v>4068</v>
      </c>
      <c r="X647" t="s">
        <v>4064</v>
      </c>
      <c r="Y647" t="s">
        <v>4065</v>
      </c>
      <c r="Z647" t="s">
        <v>4066</v>
      </c>
      <c r="AA647">
        <v>2150489</v>
      </c>
    </row>
    <row r="648" spans="1:29" x14ac:dyDescent="0.2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10000</v>
      </c>
      <c r="G648" s="202">
        <v>1288782</v>
      </c>
      <c r="H648" s="198">
        <v>37035.319236111114</v>
      </c>
      <c r="I648" t="s">
        <v>3225</v>
      </c>
      <c r="M648" t="s">
        <v>2760</v>
      </c>
      <c r="N648" t="s">
        <v>3220</v>
      </c>
      <c r="O648" t="s">
        <v>2463</v>
      </c>
      <c r="P648" s="199">
        <v>10000</v>
      </c>
      <c r="S648" t="s">
        <v>2761</v>
      </c>
      <c r="T648" t="s">
        <v>4061</v>
      </c>
      <c r="U648" s="201">
        <v>4.1887999999999996</v>
      </c>
      <c r="V648" t="s">
        <v>3265</v>
      </c>
      <c r="W648" t="s">
        <v>3222</v>
      </c>
      <c r="X648" t="s">
        <v>3223</v>
      </c>
      <c r="Y648" t="s">
        <v>3224</v>
      </c>
      <c r="Z648" t="s">
        <v>3671</v>
      </c>
      <c r="AA648">
        <v>806890</v>
      </c>
      <c r="AB648" s="198">
        <v>37036.875</v>
      </c>
      <c r="AC648" s="198">
        <v>37036.875</v>
      </c>
    </row>
    <row r="649" spans="1:29" x14ac:dyDescent="0.2">
      <c r="A649" s="44" t="str">
        <f t="shared" si="46"/>
        <v xml:space="preserve"> Metals Financial</v>
      </c>
      <c r="B649" s="44" t="str">
        <f t="shared" si="47"/>
        <v/>
      </c>
      <c r="C649" s="44" t="str">
        <f t="shared" si="48"/>
        <v>Metals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2</v>
      </c>
      <c r="G649" s="202">
        <v>1288783</v>
      </c>
      <c r="H649" s="198">
        <v>37035.319479166668</v>
      </c>
      <c r="I649" t="s">
        <v>4084</v>
      </c>
      <c r="M649" t="s">
        <v>2766</v>
      </c>
      <c r="N649" t="s">
        <v>4072</v>
      </c>
      <c r="O649" t="s">
        <v>4073</v>
      </c>
      <c r="P649" s="199">
        <v>2</v>
      </c>
      <c r="S649" t="s">
        <v>4060</v>
      </c>
      <c r="T649" t="s">
        <v>4061</v>
      </c>
      <c r="U649" s="201">
        <v>1541</v>
      </c>
      <c r="V649" t="s">
        <v>4134</v>
      </c>
      <c r="W649" t="s">
        <v>4068</v>
      </c>
      <c r="X649" t="s">
        <v>4064</v>
      </c>
      <c r="Y649" t="s">
        <v>4065</v>
      </c>
      <c r="Z649" t="s">
        <v>4066</v>
      </c>
      <c r="AA649">
        <v>2150495</v>
      </c>
    </row>
    <row r="650" spans="1:29" x14ac:dyDescent="0.2">
      <c r="A650" s="44" t="str">
        <f t="shared" si="46"/>
        <v>US Natural Gas Physical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7</v>
      </c>
      <c r="F650" s="213">
        <f t="shared" si="50"/>
        <v>70000</v>
      </c>
      <c r="G650" s="202">
        <v>1288785</v>
      </c>
      <c r="H650" s="198">
        <v>37035.319930555554</v>
      </c>
      <c r="I650" t="s">
        <v>2858</v>
      </c>
      <c r="M650" t="s">
        <v>2760</v>
      </c>
      <c r="N650" t="s">
        <v>3220</v>
      </c>
      <c r="O650" t="s">
        <v>4380</v>
      </c>
      <c r="P650" s="199">
        <v>10000</v>
      </c>
      <c r="S650" t="s">
        <v>2761</v>
      </c>
      <c r="T650" t="s">
        <v>4061</v>
      </c>
      <c r="U650" s="201">
        <v>4.0599999999999996</v>
      </c>
      <c r="V650" t="s">
        <v>3012</v>
      </c>
      <c r="W650" t="s">
        <v>4253</v>
      </c>
      <c r="X650" t="s">
        <v>4254</v>
      </c>
      <c r="Y650" t="s">
        <v>3224</v>
      </c>
      <c r="Z650" t="s">
        <v>3671</v>
      </c>
      <c r="AA650">
        <v>806891</v>
      </c>
      <c r="AB650" s="198">
        <v>37036.875</v>
      </c>
      <c r="AC650" s="198">
        <v>37042.875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</v>
      </c>
      <c r="F651" s="213">
        <f t="shared" ref="F651:F714" si="55">E651*SUM(P651:Q651)</f>
        <v>150</v>
      </c>
      <c r="G651" s="202">
        <v>1288787</v>
      </c>
      <c r="H651" s="198">
        <v>37035.31994212963</v>
      </c>
      <c r="I651" t="s">
        <v>2818</v>
      </c>
      <c r="M651" t="s">
        <v>3364</v>
      </c>
      <c r="N651" t="s">
        <v>2855</v>
      </c>
      <c r="O651" t="s">
        <v>4222</v>
      </c>
      <c r="Q651" s="199">
        <v>50</v>
      </c>
      <c r="S651" t="s">
        <v>2759</v>
      </c>
      <c r="T651" t="s">
        <v>4061</v>
      </c>
      <c r="U651" s="201">
        <v>44.75</v>
      </c>
      <c r="V651" t="s">
        <v>3914</v>
      </c>
      <c r="W651" t="s">
        <v>2856</v>
      </c>
      <c r="X651" t="s">
        <v>3263</v>
      </c>
      <c r="Y651" t="s">
        <v>4193</v>
      </c>
      <c r="Z651" t="s">
        <v>3666</v>
      </c>
      <c r="AA651">
        <v>621142.1</v>
      </c>
      <c r="AB651" s="198">
        <v>37040</v>
      </c>
      <c r="AC651" s="198">
        <v>37042</v>
      </c>
    </row>
    <row r="652" spans="1:29" x14ac:dyDescent="0.2">
      <c r="A652" s="44" t="str">
        <f t="shared" si="51"/>
        <v>US Natural Gas Physical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10000</v>
      </c>
      <c r="G652" s="202">
        <v>1288789</v>
      </c>
      <c r="H652" s="198">
        <v>37035.320324074077</v>
      </c>
      <c r="I652" t="s">
        <v>2831</v>
      </c>
      <c r="M652" t="s">
        <v>2760</v>
      </c>
      <c r="N652" t="s">
        <v>3220</v>
      </c>
      <c r="O652" t="s">
        <v>2463</v>
      </c>
      <c r="Q652" s="199">
        <v>10000</v>
      </c>
      <c r="S652" t="s">
        <v>2761</v>
      </c>
      <c r="T652" t="s">
        <v>4061</v>
      </c>
      <c r="U652" s="201">
        <v>4.1900000000000004</v>
      </c>
      <c r="V652" t="s">
        <v>3251</v>
      </c>
      <c r="W652" t="s">
        <v>3222</v>
      </c>
      <c r="X652" t="s">
        <v>3223</v>
      </c>
      <c r="Y652" t="s">
        <v>3224</v>
      </c>
      <c r="Z652" t="s">
        <v>3671</v>
      </c>
      <c r="AA652">
        <v>806892</v>
      </c>
      <c r="AB652" s="198">
        <v>37036.875</v>
      </c>
      <c r="AC652" s="198">
        <v>37036.875</v>
      </c>
    </row>
    <row r="653" spans="1:29" x14ac:dyDescent="0.2">
      <c r="A653" s="44" t="str">
        <f t="shared" si="51"/>
        <v>US Natural Gas Physical</v>
      </c>
      <c r="B653" s="44" t="str">
        <f t="shared" si="52"/>
        <v>US</v>
      </c>
      <c r="C653" s="44" t="str">
        <f t="shared" si="53"/>
        <v>Natural Gas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10000</v>
      </c>
      <c r="G653" s="202">
        <v>1288788</v>
      </c>
      <c r="H653" s="198">
        <v>37035.320324074077</v>
      </c>
      <c r="I653" t="s">
        <v>3769</v>
      </c>
      <c r="M653" t="s">
        <v>2760</v>
      </c>
      <c r="N653" t="s">
        <v>3220</v>
      </c>
      <c r="O653" t="s">
        <v>2465</v>
      </c>
      <c r="P653" s="199">
        <v>10000</v>
      </c>
      <c r="S653" t="s">
        <v>2761</v>
      </c>
      <c r="T653" t="s">
        <v>4061</v>
      </c>
      <c r="U653" s="201">
        <v>4.0575000000000001</v>
      </c>
      <c r="V653" t="s">
        <v>2746</v>
      </c>
      <c r="W653" t="s">
        <v>3260</v>
      </c>
      <c r="X653" t="s">
        <v>3261</v>
      </c>
      <c r="Y653" t="s">
        <v>3224</v>
      </c>
      <c r="Z653" t="s">
        <v>3671</v>
      </c>
      <c r="AA653">
        <v>806893</v>
      </c>
      <c r="AB653" s="198">
        <v>37036.875</v>
      </c>
      <c r="AC653" s="198">
        <v>37036.875</v>
      </c>
    </row>
    <row r="654" spans="1:29" x14ac:dyDescent="0.2">
      <c r="A654" s="44" t="str">
        <f t="shared" si="51"/>
        <v>US Natural Gas Physical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10000</v>
      </c>
      <c r="G654" s="202">
        <v>1288790</v>
      </c>
      <c r="H654" s="198">
        <v>37035.320601851854</v>
      </c>
      <c r="I654" t="s">
        <v>3306</v>
      </c>
      <c r="M654" t="s">
        <v>2760</v>
      </c>
      <c r="N654" t="s">
        <v>3220</v>
      </c>
      <c r="O654" t="s">
        <v>2465</v>
      </c>
      <c r="P654" s="199">
        <v>10000</v>
      </c>
      <c r="S654" t="s">
        <v>2761</v>
      </c>
      <c r="T654" t="s">
        <v>4061</v>
      </c>
      <c r="U654" s="201">
        <v>4.0549999999999997</v>
      </c>
      <c r="V654" t="s">
        <v>3006</v>
      </c>
      <c r="W654" t="s">
        <v>3260</v>
      </c>
      <c r="X654" t="s">
        <v>3261</v>
      </c>
      <c r="Y654" t="s">
        <v>3224</v>
      </c>
      <c r="Z654" t="s">
        <v>3671</v>
      </c>
      <c r="AA654">
        <v>806894</v>
      </c>
      <c r="AB654" s="198">
        <v>37036.875</v>
      </c>
      <c r="AC654" s="198">
        <v>37036.875</v>
      </c>
    </row>
    <row r="655" spans="1:29" x14ac:dyDescent="0.2">
      <c r="A655" s="44" t="str">
        <f t="shared" si="51"/>
        <v>US Natural Gas Physical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3">
        <f t="shared" si="55"/>
        <v>5000</v>
      </c>
      <c r="G655" s="202">
        <v>1288791</v>
      </c>
      <c r="H655" s="198">
        <v>37035.320613425924</v>
      </c>
      <c r="I655" t="s">
        <v>2874</v>
      </c>
      <c r="M655" t="s">
        <v>2760</v>
      </c>
      <c r="N655" t="s">
        <v>3220</v>
      </c>
      <c r="O655" t="s">
        <v>2494</v>
      </c>
      <c r="P655" s="199">
        <v>5000</v>
      </c>
      <c r="S655" t="s">
        <v>2761</v>
      </c>
      <c r="T655" t="s">
        <v>4061</v>
      </c>
      <c r="U655" s="201">
        <v>3.9975000000000001</v>
      </c>
      <c r="V655" t="s">
        <v>3920</v>
      </c>
      <c r="W655" t="s">
        <v>3004</v>
      </c>
      <c r="X655" t="s">
        <v>3246</v>
      </c>
      <c r="Y655" t="s">
        <v>3224</v>
      </c>
      <c r="Z655" t="s">
        <v>3671</v>
      </c>
      <c r="AA655">
        <v>806895</v>
      </c>
      <c r="AB655" s="198">
        <v>37036.875</v>
      </c>
      <c r="AC655" s="198">
        <v>37036.875</v>
      </c>
    </row>
    <row r="656" spans="1:29" x14ac:dyDescent="0.2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5000</v>
      </c>
      <c r="G656" s="202">
        <v>1288792</v>
      </c>
      <c r="H656" s="198">
        <v>37035.320787037039</v>
      </c>
      <c r="I656" t="s">
        <v>2874</v>
      </c>
      <c r="M656" t="s">
        <v>2760</v>
      </c>
      <c r="N656" t="s">
        <v>3220</v>
      </c>
      <c r="O656" t="s">
        <v>2494</v>
      </c>
      <c r="P656" s="199">
        <v>5000</v>
      </c>
      <c r="S656" t="s">
        <v>2761</v>
      </c>
      <c r="T656" t="s">
        <v>4061</v>
      </c>
      <c r="U656" s="201">
        <v>3.9950000000000001</v>
      </c>
      <c r="V656" t="s">
        <v>3920</v>
      </c>
      <c r="W656" t="s">
        <v>3004</v>
      </c>
      <c r="X656" t="s">
        <v>3246</v>
      </c>
      <c r="Y656" t="s">
        <v>3224</v>
      </c>
      <c r="Z656" t="s">
        <v>3671</v>
      </c>
      <c r="AA656">
        <v>806896</v>
      </c>
      <c r="AB656" s="198">
        <v>37036.875</v>
      </c>
      <c r="AC656" s="198">
        <v>37036.875</v>
      </c>
    </row>
    <row r="657" spans="1:29" x14ac:dyDescent="0.2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5000</v>
      </c>
      <c r="G657" s="202">
        <v>1288793</v>
      </c>
      <c r="H657" s="198">
        <v>37035.320868055554</v>
      </c>
      <c r="I657" t="s">
        <v>3185</v>
      </c>
      <c r="M657" t="s">
        <v>2760</v>
      </c>
      <c r="N657" t="s">
        <v>3220</v>
      </c>
      <c r="O657" t="s">
        <v>2494</v>
      </c>
      <c r="P657" s="199">
        <v>5000</v>
      </c>
      <c r="S657" t="s">
        <v>2761</v>
      </c>
      <c r="T657" t="s">
        <v>4061</v>
      </c>
      <c r="U657" s="201">
        <v>3.9925000000000002</v>
      </c>
      <c r="V657" t="s">
        <v>3186</v>
      </c>
      <c r="W657" t="s">
        <v>3004</v>
      </c>
      <c r="X657" t="s">
        <v>3246</v>
      </c>
      <c r="Y657" t="s">
        <v>3224</v>
      </c>
      <c r="Z657" t="s">
        <v>3671</v>
      </c>
      <c r="AA657">
        <v>806897</v>
      </c>
      <c r="AB657" s="198">
        <v>37036.875</v>
      </c>
      <c r="AC657" s="198">
        <v>37036.875</v>
      </c>
    </row>
    <row r="658" spans="1:29" x14ac:dyDescent="0.2">
      <c r="A658" s="44" t="str">
        <f t="shared" si="51"/>
        <v>US Natural Gas Physical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10000</v>
      </c>
      <c r="G658" s="202">
        <v>1288794</v>
      </c>
      <c r="H658" s="198">
        <v>37035.320914351854</v>
      </c>
      <c r="I658" t="s">
        <v>3244</v>
      </c>
      <c r="M658" t="s">
        <v>2760</v>
      </c>
      <c r="N658" t="s">
        <v>3220</v>
      </c>
      <c r="O658" t="s">
        <v>2465</v>
      </c>
      <c r="Q658" s="199">
        <v>10000</v>
      </c>
      <c r="S658" t="s">
        <v>2761</v>
      </c>
      <c r="T658" t="s">
        <v>4061</v>
      </c>
      <c r="U658" s="201">
        <v>4.0575000000000001</v>
      </c>
      <c r="V658" t="s">
        <v>3248</v>
      </c>
      <c r="W658" t="s">
        <v>3260</v>
      </c>
      <c r="X658" t="s">
        <v>3261</v>
      </c>
      <c r="Y658" t="s">
        <v>3224</v>
      </c>
      <c r="Z658" t="s">
        <v>3671</v>
      </c>
      <c r="AA658">
        <v>806898</v>
      </c>
      <c r="AB658" s="198">
        <v>37036.875</v>
      </c>
      <c r="AC658" s="198">
        <v>37036.875</v>
      </c>
    </row>
    <row r="659" spans="1:29" x14ac:dyDescent="0.2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5000</v>
      </c>
      <c r="G659" s="202">
        <v>1288795</v>
      </c>
      <c r="H659" s="198">
        <v>37035.320949074077</v>
      </c>
      <c r="I659" t="s">
        <v>3249</v>
      </c>
      <c r="M659" t="s">
        <v>2760</v>
      </c>
      <c r="N659" t="s">
        <v>3220</v>
      </c>
      <c r="O659" t="s">
        <v>2484</v>
      </c>
      <c r="P659" s="199">
        <v>5000</v>
      </c>
      <c r="S659" t="s">
        <v>2761</v>
      </c>
      <c r="T659" t="s">
        <v>4061</v>
      </c>
      <c r="U659" s="201">
        <v>4.0125000000000002</v>
      </c>
      <c r="V659" t="s">
        <v>3005</v>
      </c>
      <c r="W659" t="s">
        <v>3004</v>
      </c>
      <c r="X659" t="s">
        <v>3246</v>
      </c>
      <c r="Y659" t="s">
        <v>3224</v>
      </c>
      <c r="Z659" t="s">
        <v>3671</v>
      </c>
      <c r="AA659">
        <v>806899</v>
      </c>
      <c r="AB659" s="198">
        <v>37036.875</v>
      </c>
      <c r="AC659" s="198">
        <v>37036.875</v>
      </c>
    </row>
    <row r="660" spans="1:29" x14ac:dyDescent="0.2">
      <c r="A660" s="44" t="str">
        <f t="shared" si="51"/>
        <v>US Natural Gas Physical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5000</v>
      </c>
      <c r="G660" s="202">
        <v>1288796</v>
      </c>
      <c r="H660" s="198">
        <v>37035.321099537039</v>
      </c>
      <c r="I660" t="s">
        <v>3250</v>
      </c>
      <c r="M660" t="s">
        <v>2760</v>
      </c>
      <c r="N660" t="s">
        <v>3220</v>
      </c>
      <c r="O660" t="s">
        <v>2485</v>
      </c>
      <c r="P660" s="199">
        <v>5000</v>
      </c>
      <c r="S660" t="s">
        <v>2761</v>
      </c>
      <c r="T660" t="s">
        <v>4061</v>
      </c>
      <c r="U660" s="201">
        <v>4.0175000000000001</v>
      </c>
      <c r="V660" t="s">
        <v>4209</v>
      </c>
      <c r="W660" t="s">
        <v>3004</v>
      </c>
      <c r="X660" t="s">
        <v>3246</v>
      </c>
      <c r="Y660" t="s">
        <v>3224</v>
      </c>
      <c r="Z660" t="s">
        <v>3671</v>
      </c>
      <c r="AA660">
        <v>806900</v>
      </c>
      <c r="AB660" s="198">
        <v>37036.875</v>
      </c>
      <c r="AC660" s="198">
        <v>37036.875</v>
      </c>
    </row>
    <row r="661" spans="1:29" x14ac:dyDescent="0.2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</v>
      </c>
      <c r="G661" s="202">
        <v>1288797</v>
      </c>
      <c r="H661" s="198">
        <v>37035.321319444447</v>
      </c>
      <c r="I661" t="s">
        <v>3250</v>
      </c>
      <c r="M661" t="s">
        <v>2760</v>
      </c>
      <c r="N661" t="s">
        <v>3220</v>
      </c>
      <c r="O661" t="s">
        <v>2494</v>
      </c>
      <c r="Q661" s="199">
        <v>5000</v>
      </c>
      <c r="S661" t="s">
        <v>2761</v>
      </c>
      <c r="T661" t="s">
        <v>4061</v>
      </c>
      <c r="U661" s="201">
        <v>3.9950000000000001</v>
      </c>
      <c r="V661" t="s">
        <v>4209</v>
      </c>
      <c r="W661" t="s">
        <v>3004</v>
      </c>
      <c r="X661" t="s">
        <v>3246</v>
      </c>
      <c r="Y661" t="s">
        <v>3224</v>
      </c>
      <c r="Z661" t="s">
        <v>3671</v>
      </c>
      <c r="AA661">
        <v>806901</v>
      </c>
      <c r="AB661" s="198">
        <v>37036.875</v>
      </c>
      <c r="AC661" s="198">
        <v>37036.875</v>
      </c>
    </row>
    <row r="662" spans="1:29" x14ac:dyDescent="0.2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3">
        <f t="shared" si="55"/>
        <v>20</v>
      </c>
      <c r="G662" s="202">
        <v>1288798</v>
      </c>
      <c r="H662" s="198">
        <v>37035.321342592593</v>
      </c>
      <c r="I662" t="s">
        <v>4139</v>
      </c>
      <c r="M662" t="s">
        <v>2766</v>
      </c>
      <c r="N662" t="s">
        <v>4058</v>
      </c>
      <c r="O662" t="s">
        <v>4059</v>
      </c>
      <c r="P662" s="199">
        <v>20</v>
      </c>
      <c r="S662" t="s">
        <v>4060</v>
      </c>
      <c r="T662" t="s">
        <v>4061</v>
      </c>
      <c r="U662" s="201">
        <v>1743</v>
      </c>
      <c r="V662" t="s">
        <v>3873</v>
      </c>
      <c r="W662" t="s">
        <v>4068</v>
      </c>
      <c r="X662" t="s">
        <v>4064</v>
      </c>
      <c r="Y662" t="s">
        <v>4065</v>
      </c>
      <c r="Z662" t="s">
        <v>4066</v>
      </c>
      <c r="AA662">
        <v>2150497</v>
      </c>
    </row>
    <row r="663" spans="1:29" x14ac:dyDescent="0.2">
      <c r="A663" s="44" t="str">
        <f t="shared" si="51"/>
        <v>US Natural Gas Physical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1</v>
      </c>
      <c r="F663" s="213">
        <f t="shared" si="55"/>
        <v>5000</v>
      </c>
      <c r="G663" s="202">
        <v>1288800</v>
      </c>
      <c r="H663" s="198">
        <v>37035.321377314816</v>
      </c>
      <c r="I663" t="s">
        <v>3249</v>
      </c>
      <c r="M663" t="s">
        <v>2760</v>
      </c>
      <c r="N663" t="s">
        <v>3220</v>
      </c>
      <c r="O663" t="s">
        <v>2484</v>
      </c>
      <c r="P663" s="199">
        <v>5000</v>
      </c>
      <c r="S663" t="s">
        <v>2761</v>
      </c>
      <c r="T663" t="s">
        <v>4061</v>
      </c>
      <c r="U663" s="201">
        <v>4.01</v>
      </c>
      <c r="V663" t="s">
        <v>3005</v>
      </c>
      <c r="W663" t="s">
        <v>3004</v>
      </c>
      <c r="X663" t="s">
        <v>3246</v>
      </c>
      <c r="Y663" t="s">
        <v>3224</v>
      </c>
      <c r="Z663" t="s">
        <v>3671</v>
      </c>
      <c r="AA663">
        <v>806903</v>
      </c>
      <c r="AB663" s="198">
        <v>37036.875</v>
      </c>
      <c r="AC663" s="198">
        <v>37036.875</v>
      </c>
    </row>
    <row r="664" spans="1:29" x14ac:dyDescent="0.2">
      <c r="A664" s="44" t="str">
        <f t="shared" si="51"/>
        <v>US Natural Gas Physical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10000</v>
      </c>
      <c r="G664" s="202">
        <v>1288799</v>
      </c>
      <c r="H664" s="198">
        <v>37035.321377314816</v>
      </c>
      <c r="I664" t="s">
        <v>2754</v>
      </c>
      <c r="M664" t="s">
        <v>2760</v>
      </c>
      <c r="N664" t="s">
        <v>3220</v>
      </c>
      <c r="O664" t="s">
        <v>4383</v>
      </c>
      <c r="Q664" s="199">
        <v>10000</v>
      </c>
      <c r="S664" t="s">
        <v>2761</v>
      </c>
      <c r="T664" t="s">
        <v>4061</v>
      </c>
      <c r="U664" s="201">
        <v>4.1100000000000003</v>
      </c>
      <c r="V664" t="s">
        <v>3454</v>
      </c>
      <c r="W664" t="s">
        <v>4246</v>
      </c>
      <c r="X664" t="s">
        <v>4247</v>
      </c>
      <c r="Y664" t="s">
        <v>3224</v>
      </c>
      <c r="Z664" t="s">
        <v>3671</v>
      </c>
      <c r="AA664">
        <v>806902</v>
      </c>
      <c r="AB664" s="198">
        <v>37036.875</v>
      </c>
      <c r="AC664" s="198">
        <v>37036.875</v>
      </c>
    </row>
    <row r="665" spans="1:29" x14ac:dyDescent="0.2">
      <c r="A665" s="44" t="str">
        <f t="shared" si="51"/>
        <v>US Natural Gas Physical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1</v>
      </c>
      <c r="F665" s="213">
        <f t="shared" si="55"/>
        <v>5000</v>
      </c>
      <c r="G665" s="202">
        <v>1288801</v>
      </c>
      <c r="H665" s="198">
        <v>37035.321388888886</v>
      </c>
      <c r="I665" t="s">
        <v>3250</v>
      </c>
      <c r="M665" t="s">
        <v>2760</v>
      </c>
      <c r="N665" t="s">
        <v>3220</v>
      </c>
      <c r="O665" t="s">
        <v>2501</v>
      </c>
      <c r="P665" s="199">
        <v>5000</v>
      </c>
      <c r="S665" t="s">
        <v>2761</v>
      </c>
      <c r="T665" t="s">
        <v>4061</v>
      </c>
      <c r="U665" s="201">
        <v>4.1887999999999996</v>
      </c>
      <c r="V665" t="s">
        <v>3011</v>
      </c>
      <c r="W665" t="s">
        <v>3222</v>
      </c>
      <c r="X665" t="s">
        <v>3223</v>
      </c>
      <c r="Y665" t="s">
        <v>3224</v>
      </c>
      <c r="Z665" t="s">
        <v>3671</v>
      </c>
      <c r="AA665">
        <v>806904</v>
      </c>
      <c r="AB665" s="198">
        <v>37036.875</v>
      </c>
      <c r="AC665" s="198">
        <v>37036.875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30</v>
      </c>
      <c r="F666" s="213">
        <f t="shared" si="55"/>
        <v>1500</v>
      </c>
      <c r="G666" s="202">
        <v>1288802</v>
      </c>
      <c r="H666" s="198">
        <v>37035.321458333332</v>
      </c>
      <c r="I666" t="s">
        <v>2818</v>
      </c>
      <c r="M666" t="s">
        <v>3364</v>
      </c>
      <c r="N666" t="s">
        <v>2802</v>
      </c>
      <c r="O666" t="s">
        <v>3233</v>
      </c>
      <c r="Q666" s="199">
        <v>50</v>
      </c>
      <c r="S666" t="s">
        <v>2759</v>
      </c>
      <c r="T666" t="s">
        <v>4061</v>
      </c>
      <c r="U666" s="201">
        <v>62.25</v>
      </c>
      <c r="V666" t="s">
        <v>4197</v>
      </c>
      <c r="W666" t="s">
        <v>2819</v>
      </c>
      <c r="X666" t="s">
        <v>2842</v>
      </c>
      <c r="Y666" t="s">
        <v>4193</v>
      </c>
      <c r="Z666" t="s">
        <v>3666</v>
      </c>
      <c r="AA666">
        <v>621143.1</v>
      </c>
      <c r="AB666" s="198">
        <v>37043.591666666667</v>
      </c>
      <c r="AC666" s="198">
        <v>37072.591666666667</v>
      </c>
    </row>
    <row r="667" spans="1:29" x14ac:dyDescent="0.2">
      <c r="A667" s="44" t="str">
        <f t="shared" si="51"/>
        <v>US Natural Gas Physical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10000</v>
      </c>
      <c r="G667" s="202">
        <v>1288803</v>
      </c>
      <c r="H667" s="198">
        <v>37035.321620370371</v>
      </c>
      <c r="I667" t="s">
        <v>3306</v>
      </c>
      <c r="M667" t="s">
        <v>2760</v>
      </c>
      <c r="N667" t="s">
        <v>3220</v>
      </c>
      <c r="O667" t="s">
        <v>2465</v>
      </c>
      <c r="P667" s="199">
        <v>10000</v>
      </c>
      <c r="S667" t="s">
        <v>2761</v>
      </c>
      <c r="T667" t="s">
        <v>4061</v>
      </c>
      <c r="U667" s="201">
        <v>4.0549999999999997</v>
      </c>
      <c r="V667" t="s">
        <v>3006</v>
      </c>
      <c r="W667" t="s">
        <v>3260</v>
      </c>
      <c r="X667" t="s">
        <v>3261</v>
      </c>
      <c r="Y667" t="s">
        <v>3224</v>
      </c>
      <c r="Z667" t="s">
        <v>3671</v>
      </c>
      <c r="AA667">
        <v>806905</v>
      </c>
      <c r="AB667" s="198">
        <v>37036.875</v>
      </c>
      <c r="AC667" s="198">
        <v>37036.875</v>
      </c>
    </row>
    <row r="668" spans="1:29" x14ac:dyDescent="0.2">
      <c r="A668" s="44" t="str">
        <f t="shared" si="51"/>
        <v>US Natural Gas Physical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10000</v>
      </c>
      <c r="G668" s="202">
        <v>1288804</v>
      </c>
      <c r="H668" s="198">
        <v>37035.321736111109</v>
      </c>
      <c r="I668" t="s">
        <v>3249</v>
      </c>
      <c r="M668" t="s">
        <v>2760</v>
      </c>
      <c r="N668" t="s">
        <v>3220</v>
      </c>
      <c r="O668" t="s">
        <v>4383</v>
      </c>
      <c r="P668" s="199">
        <v>10000</v>
      </c>
      <c r="S668" t="s">
        <v>2761</v>
      </c>
      <c r="T668" t="s">
        <v>4061</v>
      </c>
      <c r="U668" s="201">
        <v>4.1100000000000003</v>
      </c>
      <c r="V668" t="s">
        <v>3005</v>
      </c>
      <c r="W668" t="s">
        <v>4246</v>
      </c>
      <c r="X668" t="s">
        <v>4247</v>
      </c>
      <c r="Y668" t="s">
        <v>3224</v>
      </c>
      <c r="Z668" t="s">
        <v>3671</v>
      </c>
      <c r="AA668">
        <v>806906</v>
      </c>
      <c r="AB668" s="198">
        <v>37036.875</v>
      </c>
      <c r="AC668" s="198">
        <v>37036.875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30</v>
      </c>
      <c r="F669" s="213">
        <f t="shared" si="55"/>
        <v>1500</v>
      </c>
      <c r="G669" s="202">
        <v>1288805</v>
      </c>
      <c r="H669" s="198">
        <v>37035.321944444448</v>
      </c>
      <c r="I669" t="s">
        <v>2817</v>
      </c>
      <c r="J669" t="s">
        <v>3125</v>
      </c>
      <c r="K669" t="s">
        <v>2852</v>
      </c>
      <c r="M669" t="s">
        <v>3364</v>
      </c>
      <c r="N669" t="s">
        <v>2802</v>
      </c>
      <c r="O669" t="s">
        <v>2656</v>
      </c>
      <c r="P669" s="199">
        <v>50</v>
      </c>
      <c r="S669" t="s">
        <v>2759</v>
      </c>
      <c r="T669" t="s">
        <v>4061</v>
      </c>
      <c r="U669" s="201">
        <v>72.5</v>
      </c>
      <c r="V669" t="s">
        <v>4487</v>
      </c>
      <c r="W669" t="s">
        <v>2811</v>
      </c>
      <c r="X669" t="s">
        <v>2862</v>
      </c>
      <c r="Y669" t="s">
        <v>4193</v>
      </c>
      <c r="Z669" t="s">
        <v>3666</v>
      </c>
      <c r="AA669">
        <v>621144.1</v>
      </c>
      <c r="AB669" s="198">
        <v>37043.594444444447</v>
      </c>
      <c r="AC669" s="198">
        <v>37072.594444444447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1288806</v>
      </c>
      <c r="H670" s="198">
        <v>37035.322233796294</v>
      </c>
      <c r="I670" t="s">
        <v>2858</v>
      </c>
      <c r="M670" t="s">
        <v>3364</v>
      </c>
      <c r="N670" t="s">
        <v>2802</v>
      </c>
      <c r="O670" t="s">
        <v>3415</v>
      </c>
      <c r="P670" s="199">
        <v>50</v>
      </c>
      <c r="S670" t="s">
        <v>2759</v>
      </c>
      <c r="T670" t="s">
        <v>4061</v>
      </c>
      <c r="U670" s="201">
        <v>44.5</v>
      </c>
      <c r="V670" t="s">
        <v>2482</v>
      </c>
      <c r="W670" t="s">
        <v>2809</v>
      </c>
      <c r="X670" t="s">
        <v>2810</v>
      </c>
      <c r="Y670" t="s">
        <v>4193</v>
      </c>
      <c r="Z670" t="s">
        <v>3666</v>
      </c>
      <c r="AA670">
        <v>621145.1</v>
      </c>
      <c r="AB670" s="198">
        <v>37036.875</v>
      </c>
      <c r="AC670" s="198">
        <v>37036.875</v>
      </c>
    </row>
    <row r="671" spans="1:29" x14ac:dyDescent="0.2">
      <c r="A671" s="44" t="str">
        <f t="shared" si="51"/>
        <v>US Natural Gas Financial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Financial</v>
      </c>
      <c r="E671" s="44">
        <f>IF(VLOOKUP(S671,'DD-Lookup'!$J$6:$L$50,3,FALSE)="Monthly",(YEAR(AC671)-YEAR(AB671))*12+MONTH(AC671)-MONTH(AB671)+1,(AC671-AB671+1))</f>
        <v>30</v>
      </c>
      <c r="F671" s="213">
        <f t="shared" si="55"/>
        <v>150000</v>
      </c>
      <c r="G671" s="202">
        <v>1288807</v>
      </c>
      <c r="H671" s="198">
        <v>37035.322569444441</v>
      </c>
      <c r="I671" t="s">
        <v>3271</v>
      </c>
      <c r="M671" t="s">
        <v>2760</v>
      </c>
      <c r="N671" t="s">
        <v>2864</v>
      </c>
      <c r="O671" t="s">
        <v>2865</v>
      </c>
      <c r="P671" s="199">
        <v>5000</v>
      </c>
      <c r="S671" t="s">
        <v>2761</v>
      </c>
      <c r="T671" t="s">
        <v>4061</v>
      </c>
      <c r="U671" s="201">
        <v>4.1500000000000004</v>
      </c>
      <c r="V671" t="s">
        <v>3273</v>
      </c>
      <c r="W671" t="s">
        <v>3529</v>
      </c>
      <c r="X671" t="s">
        <v>2866</v>
      </c>
      <c r="Y671" t="s">
        <v>4082</v>
      </c>
      <c r="Z671" t="s">
        <v>3671</v>
      </c>
      <c r="AA671" t="s">
        <v>2502</v>
      </c>
      <c r="AB671" s="198">
        <v>37043.875</v>
      </c>
      <c r="AC671" s="198">
        <v>37072.875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1288808</v>
      </c>
      <c r="H672" s="198">
        <v>37035.322708333333</v>
      </c>
      <c r="I672" t="s">
        <v>2817</v>
      </c>
      <c r="M672" t="s">
        <v>3364</v>
      </c>
      <c r="N672" t="s">
        <v>2802</v>
      </c>
      <c r="O672" t="s">
        <v>2396</v>
      </c>
      <c r="P672" s="199">
        <v>50</v>
      </c>
      <c r="S672" t="s">
        <v>2759</v>
      </c>
      <c r="T672" t="s">
        <v>4061</v>
      </c>
      <c r="U672" s="201">
        <v>25.25</v>
      </c>
      <c r="V672" t="s">
        <v>2417</v>
      </c>
      <c r="W672" t="s">
        <v>2811</v>
      </c>
      <c r="X672" t="s">
        <v>2847</v>
      </c>
      <c r="Y672" t="s">
        <v>4193</v>
      </c>
      <c r="Z672" t="s">
        <v>3666</v>
      </c>
      <c r="AA672">
        <v>621146.1</v>
      </c>
      <c r="AB672" s="198">
        <v>37036.875</v>
      </c>
      <c r="AC672" s="198">
        <v>37036.875</v>
      </c>
    </row>
    <row r="673" spans="1:29" x14ac:dyDescent="0.2">
      <c r="A673" s="44" t="str">
        <f t="shared" si="51"/>
        <v>US Natural Gas Physical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5000</v>
      </c>
      <c r="G673" s="202">
        <v>1288809</v>
      </c>
      <c r="H673" s="198">
        <v>37035.32303240741</v>
      </c>
      <c r="I673" t="s">
        <v>3769</v>
      </c>
      <c r="M673" t="s">
        <v>2760</v>
      </c>
      <c r="N673" t="s">
        <v>3220</v>
      </c>
      <c r="O673" t="s">
        <v>2488</v>
      </c>
      <c r="P673" s="199">
        <v>5000</v>
      </c>
      <c r="S673" t="s">
        <v>2761</v>
      </c>
      <c r="T673" t="s">
        <v>4061</v>
      </c>
      <c r="U673" s="201">
        <v>3.98</v>
      </c>
      <c r="V673" t="s">
        <v>2746</v>
      </c>
      <c r="W673" t="s">
        <v>3260</v>
      </c>
      <c r="X673" t="s">
        <v>3261</v>
      </c>
      <c r="Y673" t="s">
        <v>3224</v>
      </c>
      <c r="Z673" t="s">
        <v>3671</v>
      </c>
      <c r="AA673">
        <v>806907</v>
      </c>
      <c r="AB673" s="198">
        <v>37036.875</v>
      </c>
      <c r="AC673" s="198">
        <v>37036.875</v>
      </c>
    </row>
    <row r="674" spans="1:29" x14ac:dyDescent="0.2">
      <c r="A674" s="44" t="str">
        <f t="shared" si="51"/>
        <v>US Natural Gas Physical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5000</v>
      </c>
      <c r="G674" s="202">
        <v>1288811</v>
      </c>
      <c r="H674" s="198">
        <v>37035.323182870372</v>
      </c>
      <c r="I674" t="s">
        <v>2831</v>
      </c>
      <c r="M674" t="s">
        <v>2760</v>
      </c>
      <c r="N674" t="s">
        <v>3220</v>
      </c>
      <c r="O674" t="s">
        <v>2503</v>
      </c>
      <c r="P674" s="199">
        <v>5000</v>
      </c>
      <c r="S674" t="s">
        <v>2761</v>
      </c>
      <c r="T674" t="s">
        <v>4061</v>
      </c>
      <c r="U674" s="201">
        <v>4.34</v>
      </c>
      <c r="V674" t="s">
        <v>3251</v>
      </c>
      <c r="W674" t="s">
        <v>3275</v>
      </c>
      <c r="X674" t="s">
        <v>3276</v>
      </c>
      <c r="Y674" t="s">
        <v>3224</v>
      </c>
      <c r="Z674" t="s">
        <v>3671</v>
      </c>
      <c r="AA674">
        <v>806908</v>
      </c>
      <c r="AB674" s="198">
        <v>37036.875</v>
      </c>
      <c r="AC674" s="198">
        <v>37036.875</v>
      </c>
    </row>
    <row r="675" spans="1:29" x14ac:dyDescent="0.2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10000</v>
      </c>
      <c r="G675" s="202">
        <v>1288812</v>
      </c>
      <c r="H675" s="198">
        <v>37035.323217592595</v>
      </c>
      <c r="I675" t="s">
        <v>3249</v>
      </c>
      <c r="M675" t="s">
        <v>2760</v>
      </c>
      <c r="N675" t="s">
        <v>3220</v>
      </c>
      <c r="O675" t="s">
        <v>2463</v>
      </c>
      <c r="P675" s="199">
        <v>10000</v>
      </c>
      <c r="S675" t="s">
        <v>2761</v>
      </c>
      <c r="T675" t="s">
        <v>4061</v>
      </c>
      <c r="U675" s="201">
        <v>4.1887999999999996</v>
      </c>
      <c r="V675" t="s">
        <v>4176</v>
      </c>
      <c r="W675" t="s">
        <v>3222</v>
      </c>
      <c r="X675" t="s">
        <v>3223</v>
      </c>
      <c r="Y675" t="s">
        <v>3224</v>
      </c>
      <c r="Z675" t="s">
        <v>3671</v>
      </c>
      <c r="AA675">
        <v>806909</v>
      </c>
      <c r="AB675" s="198">
        <v>37036.875</v>
      </c>
      <c r="AC675" s="198">
        <v>37036.875</v>
      </c>
    </row>
    <row r="676" spans="1:29" x14ac:dyDescent="0.2">
      <c r="A676" s="44" t="str">
        <f t="shared" si="51"/>
        <v>US Natural Gas Physical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10000</v>
      </c>
      <c r="G676" s="202">
        <v>1288813</v>
      </c>
      <c r="H676" s="198">
        <v>37035.323275462964</v>
      </c>
      <c r="I676" t="s">
        <v>3249</v>
      </c>
      <c r="M676" t="s">
        <v>2760</v>
      </c>
      <c r="N676" t="s">
        <v>3220</v>
      </c>
      <c r="O676" t="s">
        <v>2463</v>
      </c>
      <c r="P676" s="199">
        <v>10000</v>
      </c>
      <c r="S676" t="s">
        <v>2761</v>
      </c>
      <c r="T676" t="s">
        <v>4061</v>
      </c>
      <c r="U676" s="201">
        <v>4.1875999999999998</v>
      </c>
      <c r="V676" t="s">
        <v>4176</v>
      </c>
      <c r="W676" t="s">
        <v>3222</v>
      </c>
      <c r="X676" t="s">
        <v>3223</v>
      </c>
      <c r="Y676" t="s">
        <v>3224</v>
      </c>
      <c r="Z676" t="s">
        <v>3671</v>
      </c>
      <c r="AA676">
        <v>806910</v>
      </c>
      <c r="AB676" s="198">
        <v>37036.875</v>
      </c>
      <c r="AC676" s="198">
        <v>37036.875</v>
      </c>
    </row>
    <row r="677" spans="1:29" x14ac:dyDescent="0.2">
      <c r="A677" s="44" t="str">
        <f t="shared" si="51"/>
        <v>US Natural Gas Physical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5000</v>
      </c>
      <c r="G677" s="202">
        <v>1288814</v>
      </c>
      <c r="H677" s="198">
        <v>37035.323287037034</v>
      </c>
      <c r="I677" t="s">
        <v>2831</v>
      </c>
      <c r="M677" t="s">
        <v>2760</v>
      </c>
      <c r="N677" t="s">
        <v>3220</v>
      </c>
      <c r="O677" t="s">
        <v>2503</v>
      </c>
      <c r="P677" s="199">
        <v>5000</v>
      </c>
      <c r="S677" t="s">
        <v>2761</v>
      </c>
      <c r="T677" t="s">
        <v>4061</v>
      </c>
      <c r="U677" s="201">
        <v>4.335</v>
      </c>
      <c r="V677" t="s">
        <v>3251</v>
      </c>
      <c r="W677" t="s">
        <v>3275</v>
      </c>
      <c r="X677" t="s">
        <v>3276</v>
      </c>
      <c r="Y677" t="s">
        <v>3224</v>
      </c>
      <c r="Z677" t="s">
        <v>3671</v>
      </c>
      <c r="AA677">
        <v>806911</v>
      </c>
      <c r="AB677" s="198">
        <v>37036.875</v>
      </c>
      <c r="AC677" s="198">
        <v>37036.875</v>
      </c>
    </row>
    <row r="678" spans="1:29" x14ac:dyDescent="0.2">
      <c r="A678" s="44" t="str">
        <f t="shared" si="51"/>
        <v>US Natural Gas Physical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10000</v>
      </c>
      <c r="G678" s="202">
        <v>1288816</v>
      </c>
      <c r="H678" s="198">
        <v>37035.323391203703</v>
      </c>
      <c r="I678" t="s">
        <v>3249</v>
      </c>
      <c r="M678" t="s">
        <v>2760</v>
      </c>
      <c r="N678" t="s">
        <v>3220</v>
      </c>
      <c r="O678" t="s">
        <v>2463</v>
      </c>
      <c r="P678" s="199">
        <v>10000</v>
      </c>
      <c r="S678" t="s">
        <v>2761</v>
      </c>
      <c r="T678" t="s">
        <v>4061</v>
      </c>
      <c r="U678" s="201">
        <v>4.1863000000000001</v>
      </c>
      <c r="V678" t="s">
        <v>4176</v>
      </c>
      <c r="W678" t="s">
        <v>3222</v>
      </c>
      <c r="X678" t="s">
        <v>3223</v>
      </c>
      <c r="Y678" t="s">
        <v>3224</v>
      </c>
      <c r="Z678" t="s">
        <v>3671</v>
      </c>
      <c r="AA678">
        <v>806912</v>
      </c>
      <c r="AB678" s="198">
        <v>37036.875</v>
      </c>
      <c r="AC678" s="198">
        <v>37036.875</v>
      </c>
    </row>
    <row r="679" spans="1:29" x14ac:dyDescent="0.2">
      <c r="A679" s="44" t="str">
        <f t="shared" si="51"/>
        <v>US Natural Gas Physical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13">
        <f t="shared" si="55"/>
        <v>10000</v>
      </c>
      <c r="G679" s="202">
        <v>1288818</v>
      </c>
      <c r="H679" s="198">
        <v>37035.323622685188</v>
      </c>
      <c r="I679" t="s">
        <v>3249</v>
      </c>
      <c r="M679" t="s">
        <v>2760</v>
      </c>
      <c r="N679" t="s">
        <v>3220</v>
      </c>
      <c r="O679" t="s">
        <v>4383</v>
      </c>
      <c r="P679" s="199">
        <v>10000</v>
      </c>
      <c r="S679" t="s">
        <v>2761</v>
      </c>
      <c r="T679" t="s">
        <v>4061</v>
      </c>
      <c r="U679" s="201">
        <v>4.0999999999999996</v>
      </c>
      <c r="V679" t="s">
        <v>4176</v>
      </c>
      <c r="W679" t="s">
        <v>4246</v>
      </c>
      <c r="X679" t="s">
        <v>4247</v>
      </c>
      <c r="Y679" t="s">
        <v>3224</v>
      </c>
      <c r="Z679" t="s">
        <v>3671</v>
      </c>
      <c r="AA679">
        <v>806913</v>
      </c>
      <c r="AB679" s="198">
        <v>37036.875</v>
      </c>
      <c r="AC679" s="198">
        <v>37036.875</v>
      </c>
    </row>
    <row r="680" spans="1:29" x14ac:dyDescent="0.2">
      <c r="A680" s="44" t="str">
        <f t="shared" si="51"/>
        <v>US Natural Gas Physical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10000</v>
      </c>
      <c r="G680" s="202">
        <v>1288820</v>
      </c>
      <c r="H680" s="198">
        <v>37035.323796296296</v>
      </c>
      <c r="I680" t="s">
        <v>3244</v>
      </c>
      <c r="M680" t="s">
        <v>2760</v>
      </c>
      <c r="N680" t="s">
        <v>3220</v>
      </c>
      <c r="O680" t="s">
        <v>4421</v>
      </c>
      <c r="P680" s="199">
        <v>10000</v>
      </c>
      <c r="S680" t="s">
        <v>2761</v>
      </c>
      <c r="T680" t="s">
        <v>4061</v>
      </c>
      <c r="U680" s="201">
        <v>4.12</v>
      </c>
      <c r="V680" t="s">
        <v>3991</v>
      </c>
      <c r="W680" t="s">
        <v>4246</v>
      </c>
      <c r="X680" t="s">
        <v>4247</v>
      </c>
      <c r="Y680" t="s">
        <v>3224</v>
      </c>
      <c r="Z680" t="s">
        <v>3671</v>
      </c>
      <c r="AA680">
        <v>806914</v>
      </c>
      <c r="AB680" s="198">
        <v>37036.875</v>
      </c>
      <c r="AC680" s="198">
        <v>37036.875</v>
      </c>
    </row>
    <row r="681" spans="1:29" x14ac:dyDescent="0.2">
      <c r="A681" s="44" t="str">
        <f t="shared" si="51"/>
        <v>US Natural Gas Physical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10000</v>
      </c>
      <c r="G681" s="202">
        <v>1288823</v>
      </c>
      <c r="H681" s="198">
        <v>37035.323831018519</v>
      </c>
      <c r="I681" t="s">
        <v>3225</v>
      </c>
      <c r="M681" t="s">
        <v>2760</v>
      </c>
      <c r="N681" t="s">
        <v>3220</v>
      </c>
      <c r="O681" t="s">
        <v>2463</v>
      </c>
      <c r="P681" s="199">
        <v>10000</v>
      </c>
      <c r="S681" t="s">
        <v>2761</v>
      </c>
      <c r="T681" t="s">
        <v>4061</v>
      </c>
      <c r="U681" s="201">
        <v>4.1849999999999996</v>
      </c>
      <c r="V681" t="s">
        <v>3226</v>
      </c>
      <c r="W681" t="s">
        <v>3222</v>
      </c>
      <c r="X681" t="s">
        <v>3223</v>
      </c>
      <c r="Y681" t="s">
        <v>3224</v>
      </c>
      <c r="Z681" t="s">
        <v>3671</v>
      </c>
      <c r="AA681">
        <v>806916</v>
      </c>
      <c r="AB681" s="198">
        <v>37036.875</v>
      </c>
      <c r="AC681" s="198">
        <v>37036.875</v>
      </c>
    </row>
    <row r="682" spans="1:29" x14ac:dyDescent="0.2">
      <c r="A682" s="44" t="str">
        <f t="shared" si="51"/>
        <v>US Natural Gas Physical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13">
        <f t="shared" si="55"/>
        <v>5000</v>
      </c>
      <c r="G682" s="202">
        <v>1288822</v>
      </c>
      <c r="H682" s="198">
        <v>37035.323831018519</v>
      </c>
      <c r="I682" t="s">
        <v>3225</v>
      </c>
      <c r="M682" t="s">
        <v>2760</v>
      </c>
      <c r="N682" t="s">
        <v>3220</v>
      </c>
      <c r="O682" t="s">
        <v>2494</v>
      </c>
      <c r="P682" s="199">
        <v>5000</v>
      </c>
      <c r="S682" t="s">
        <v>2761</v>
      </c>
      <c r="T682" t="s">
        <v>4061</v>
      </c>
      <c r="U682" s="201">
        <v>3.9925000000000002</v>
      </c>
      <c r="V682" t="s">
        <v>3259</v>
      </c>
      <c r="W682" t="s">
        <v>3004</v>
      </c>
      <c r="X682" t="s">
        <v>3246</v>
      </c>
      <c r="Y682" t="s">
        <v>3224</v>
      </c>
      <c r="Z682" t="s">
        <v>3671</v>
      </c>
      <c r="AA682">
        <v>806915</v>
      </c>
      <c r="AB682" s="198">
        <v>37036.875</v>
      </c>
      <c r="AC682" s="198">
        <v>37036.875</v>
      </c>
    </row>
    <row r="683" spans="1:29" x14ac:dyDescent="0.2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7</v>
      </c>
      <c r="F683" s="213">
        <f t="shared" si="55"/>
        <v>70000</v>
      </c>
      <c r="G683" s="202">
        <v>1288825</v>
      </c>
      <c r="H683" s="198">
        <v>37035.323842592596</v>
      </c>
      <c r="I683" t="s">
        <v>3249</v>
      </c>
      <c r="M683" t="s">
        <v>2760</v>
      </c>
      <c r="N683" t="s">
        <v>2864</v>
      </c>
      <c r="O683" t="s">
        <v>4375</v>
      </c>
      <c r="P683" s="199">
        <v>10000</v>
      </c>
      <c r="S683" t="s">
        <v>2761</v>
      </c>
      <c r="T683" t="s">
        <v>4061</v>
      </c>
      <c r="U683" s="201">
        <v>4.0999999999999996</v>
      </c>
      <c r="V683" t="s">
        <v>3005</v>
      </c>
      <c r="W683" t="s">
        <v>3281</v>
      </c>
      <c r="X683" t="s">
        <v>4236</v>
      </c>
      <c r="Y683" t="s">
        <v>4082</v>
      </c>
      <c r="Z683" t="s">
        <v>3671</v>
      </c>
      <c r="AA683" t="s">
        <v>2504</v>
      </c>
      <c r="AB683" s="198">
        <v>37036.875</v>
      </c>
      <c r="AC683" s="198">
        <v>37042.875</v>
      </c>
    </row>
    <row r="684" spans="1:29" x14ac:dyDescent="0.2">
      <c r="A684" s="44" t="str">
        <f t="shared" si="51"/>
        <v>US Natural Gas Physical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10000</v>
      </c>
      <c r="G684" s="202">
        <v>1288824</v>
      </c>
      <c r="H684" s="198">
        <v>37035.323842592596</v>
      </c>
      <c r="I684" t="s">
        <v>3244</v>
      </c>
      <c r="M684" t="s">
        <v>2760</v>
      </c>
      <c r="N684" t="s">
        <v>3220</v>
      </c>
      <c r="O684" t="s">
        <v>4421</v>
      </c>
      <c r="P684" s="199">
        <v>10000</v>
      </c>
      <c r="S684" t="s">
        <v>2761</v>
      </c>
      <c r="T684" t="s">
        <v>4061</v>
      </c>
      <c r="U684" s="201">
        <v>4.1100000000000003</v>
      </c>
      <c r="V684" t="s">
        <v>3991</v>
      </c>
      <c r="W684" t="s">
        <v>4246</v>
      </c>
      <c r="X684" t="s">
        <v>4247</v>
      </c>
      <c r="Y684" t="s">
        <v>3224</v>
      </c>
      <c r="Z684" t="s">
        <v>3671</v>
      </c>
      <c r="AA684">
        <v>806917</v>
      </c>
      <c r="AB684" s="198">
        <v>37036.875</v>
      </c>
      <c r="AC684" s="198">
        <v>37036.875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7</v>
      </c>
      <c r="F685" s="213">
        <f t="shared" si="55"/>
        <v>70000</v>
      </c>
      <c r="G685" s="202">
        <v>1288827</v>
      </c>
      <c r="H685" s="198">
        <v>37035.323912037034</v>
      </c>
      <c r="I685" t="s">
        <v>3769</v>
      </c>
      <c r="M685" t="s">
        <v>2760</v>
      </c>
      <c r="N685" t="s">
        <v>2864</v>
      </c>
      <c r="O685" t="s">
        <v>4375</v>
      </c>
      <c r="P685" s="199">
        <v>10000</v>
      </c>
      <c r="S685" t="s">
        <v>2761</v>
      </c>
      <c r="T685" t="s">
        <v>4061</v>
      </c>
      <c r="U685" s="201">
        <v>4.0999999999999996</v>
      </c>
      <c r="V685" t="s">
        <v>3280</v>
      </c>
      <c r="W685" t="s">
        <v>3281</v>
      </c>
      <c r="X685" t="s">
        <v>4236</v>
      </c>
      <c r="Y685" t="s">
        <v>4082</v>
      </c>
      <c r="Z685" t="s">
        <v>3671</v>
      </c>
      <c r="AA685" t="s">
        <v>2505</v>
      </c>
      <c r="AB685" s="198">
        <v>37036.875</v>
      </c>
      <c r="AC685" s="198">
        <v>37042.875</v>
      </c>
    </row>
    <row r="686" spans="1:29" x14ac:dyDescent="0.2">
      <c r="A686" s="44" t="str">
        <f t="shared" si="51"/>
        <v>US Natural Gas Physical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5000</v>
      </c>
      <c r="G686" s="202">
        <v>1288831</v>
      </c>
      <c r="H686" s="198">
        <v>37035.324074074073</v>
      </c>
      <c r="I686" t="s">
        <v>3306</v>
      </c>
      <c r="M686" t="s">
        <v>2760</v>
      </c>
      <c r="N686" t="s">
        <v>3220</v>
      </c>
      <c r="O686" t="s">
        <v>4383</v>
      </c>
      <c r="Q686" s="199">
        <v>5000</v>
      </c>
      <c r="S686" t="s">
        <v>2761</v>
      </c>
      <c r="T686" t="s">
        <v>4061</v>
      </c>
      <c r="U686" s="201">
        <v>4.0999999999999996</v>
      </c>
      <c r="V686" t="s">
        <v>3277</v>
      </c>
      <c r="W686" t="s">
        <v>4246</v>
      </c>
      <c r="X686" t="s">
        <v>4247</v>
      </c>
      <c r="Y686" t="s">
        <v>3224</v>
      </c>
      <c r="Z686" t="s">
        <v>3671</v>
      </c>
      <c r="AA686">
        <v>806918</v>
      </c>
      <c r="AB686" s="198">
        <v>37036.875</v>
      </c>
      <c r="AC686" s="198">
        <v>37036.875</v>
      </c>
    </row>
    <row r="687" spans="1:29" x14ac:dyDescent="0.2">
      <c r="A687" s="44" t="str">
        <f t="shared" si="51"/>
        <v>US Power Financial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1288832</v>
      </c>
      <c r="H687" s="198">
        <v>37035.324189814812</v>
      </c>
      <c r="I687" t="s">
        <v>3228</v>
      </c>
      <c r="M687" t="s">
        <v>3364</v>
      </c>
      <c r="N687" t="s">
        <v>4190</v>
      </c>
      <c r="O687" t="s">
        <v>4402</v>
      </c>
      <c r="Q687" s="199">
        <v>50</v>
      </c>
      <c r="S687" t="s">
        <v>2759</v>
      </c>
      <c r="T687" t="s">
        <v>4061</v>
      </c>
      <c r="U687" s="201">
        <v>49.75</v>
      </c>
      <c r="V687" t="s">
        <v>3212</v>
      </c>
      <c r="W687" t="s">
        <v>2835</v>
      </c>
      <c r="X687" t="s">
        <v>2810</v>
      </c>
      <c r="Y687" t="s">
        <v>4193</v>
      </c>
      <c r="Z687" t="s">
        <v>3671</v>
      </c>
      <c r="AA687">
        <v>621158.1</v>
      </c>
      <c r="AB687" s="198">
        <v>37036.875</v>
      </c>
      <c r="AC687" s="198">
        <v>37036.875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50</v>
      </c>
      <c r="G688" s="202">
        <v>1288833</v>
      </c>
      <c r="H688" s="198">
        <v>37035.324224537035</v>
      </c>
      <c r="I688" t="s">
        <v>2858</v>
      </c>
      <c r="M688" t="s">
        <v>3364</v>
      </c>
      <c r="N688" t="s">
        <v>2802</v>
      </c>
      <c r="O688" t="s">
        <v>2396</v>
      </c>
      <c r="Q688" s="199">
        <v>50</v>
      </c>
      <c r="S688" t="s">
        <v>2759</v>
      </c>
      <c r="T688" t="s">
        <v>4061</v>
      </c>
      <c r="U688" s="201">
        <v>25.5</v>
      </c>
      <c r="V688" t="s">
        <v>3891</v>
      </c>
      <c r="W688" t="s">
        <v>2811</v>
      </c>
      <c r="X688" t="s">
        <v>2847</v>
      </c>
      <c r="Y688" t="s">
        <v>4193</v>
      </c>
      <c r="Z688" t="s">
        <v>3666</v>
      </c>
      <c r="AA688">
        <v>621159.1</v>
      </c>
      <c r="AB688" s="198">
        <v>37036.875</v>
      </c>
      <c r="AC688" s="198">
        <v>37036.875</v>
      </c>
    </row>
    <row r="689" spans="1:29" x14ac:dyDescent="0.2">
      <c r="A689" s="44" t="str">
        <f t="shared" si="51"/>
        <v>US Natural Gas Physical</v>
      </c>
      <c r="B689" s="44" t="str">
        <f t="shared" si="52"/>
        <v>US</v>
      </c>
      <c r="C689" s="44" t="str">
        <f t="shared" si="53"/>
        <v>Natural Gas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5000</v>
      </c>
      <c r="G689" s="202">
        <v>1288834</v>
      </c>
      <c r="H689" s="198">
        <v>37035.324305555558</v>
      </c>
      <c r="I689" t="s">
        <v>3244</v>
      </c>
      <c r="M689" t="s">
        <v>2760</v>
      </c>
      <c r="N689" t="s">
        <v>3220</v>
      </c>
      <c r="O689" t="s">
        <v>2503</v>
      </c>
      <c r="P689" s="199">
        <v>5000</v>
      </c>
      <c r="S689" t="s">
        <v>2761</v>
      </c>
      <c r="T689" t="s">
        <v>4061</v>
      </c>
      <c r="U689" s="201">
        <v>4.33</v>
      </c>
      <c r="V689" t="s">
        <v>3248</v>
      </c>
      <c r="W689" t="s">
        <v>3275</v>
      </c>
      <c r="X689" t="s">
        <v>3276</v>
      </c>
      <c r="Y689" t="s">
        <v>3224</v>
      </c>
      <c r="Z689" t="s">
        <v>3671</v>
      </c>
      <c r="AA689">
        <v>806919</v>
      </c>
      <c r="AB689" s="198">
        <v>37036.875</v>
      </c>
      <c r="AC689" s="198">
        <v>37036.875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5000</v>
      </c>
      <c r="G690" s="202">
        <v>1288835</v>
      </c>
      <c r="H690" s="198">
        <v>37035.32440972222</v>
      </c>
      <c r="I690" t="s">
        <v>3244</v>
      </c>
      <c r="M690" t="s">
        <v>2760</v>
      </c>
      <c r="N690" t="s">
        <v>3220</v>
      </c>
      <c r="O690" t="s">
        <v>2506</v>
      </c>
      <c r="P690" s="199">
        <v>5000</v>
      </c>
      <c r="S690" t="s">
        <v>2761</v>
      </c>
      <c r="T690" t="s">
        <v>4061</v>
      </c>
      <c r="U690" s="201">
        <v>4.33</v>
      </c>
      <c r="V690" t="s">
        <v>3248</v>
      </c>
      <c r="W690" t="s">
        <v>3275</v>
      </c>
      <c r="X690" t="s">
        <v>3276</v>
      </c>
      <c r="Y690" t="s">
        <v>3224</v>
      </c>
      <c r="Z690" t="s">
        <v>3671</v>
      </c>
      <c r="AA690">
        <v>806920</v>
      </c>
      <c r="AB690" s="198">
        <v>37036.875</v>
      </c>
      <c r="AC690" s="198">
        <v>37036.875</v>
      </c>
    </row>
    <row r="691" spans="1:29" x14ac:dyDescent="0.2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10000</v>
      </c>
      <c r="G691" s="202">
        <v>1288836</v>
      </c>
      <c r="H691" s="198">
        <v>37035.324456018519</v>
      </c>
      <c r="I691" t="s">
        <v>3306</v>
      </c>
      <c r="M691" t="s">
        <v>2760</v>
      </c>
      <c r="N691" t="s">
        <v>3220</v>
      </c>
      <c r="O691" t="s">
        <v>2465</v>
      </c>
      <c r="Q691" s="199">
        <v>10000</v>
      </c>
      <c r="S691" t="s">
        <v>2761</v>
      </c>
      <c r="T691" t="s">
        <v>4061</v>
      </c>
      <c r="U691" s="201">
        <v>4.0549999999999997</v>
      </c>
      <c r="V691" t="s">
        <v>3006</v>
      </c>
      <c r="W691" t="s">
        <v>3260</v>
      </c>
      <c r="X691" t="s">
        <v>3261</v>
      </c>
      <c r="Y691" t="s">
        <v>3224</v>
      </c>
      <c r="Z691" t="s">
        <v>3671</v>
      </c>
      <c r="AA691">
        <v>806922</v>
      </c>
      <c r="AB691" s="198">
        <v>37036.875</v>
      </c>
      <c r="AC691" s="198">
        <v>37036.875</v>
      </c>
    </row>
    <row r="692" spans="1:29" x14ac:dyDescent="0.2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10000</v>
      </c>
      <c r="G692" s="202">
        <v>1288837</v>
      </c>
      <c r="H692" s="198">
        <v>37035.324456018519</v>
      </c>
      <c r="I692" t="s">
        <v>2674</v>
      </c>
      <c r="M692" t="s">
        <v>2760</v>
      </c>
      <c r="N692" t="s">
        <v>3220</v>
      </c>
      <c r="O692" t="s">
        <v>4383</v>
      </c>
      <c r="Q692" s="199">
        <v>10000</v>
      </c>
      <c r="S692" t="s">
        <v>2761</v>
      </c>
      <c r="T692" t="s">
        <v>4061</v>
      </c>
      <c r="U692" s="201">
        <v>4.1050000000000004</v>
      </c>
      <c r="V692" t="s">
        <v>2675</v>
      </c>
      <c r="W692" t="s">
        <v>4246</v>
      </c>
      <c r="X692" t="s">
        <v>4247</v>
      </c>
      <c r="Y692" t="s">
        <v>3224</v>
      </c>
      <c r="Z692" t="s">
        <v>3671</v>
      </c>
      <c r="AA692">
        <v>806921</v>
      </c>
      <c r="AB692" s="198">
        <v>37036.875</v>
      </c>
      <c r="AC692" s="198">
        <v>37036.875</v>
      </c>
    </row>
    <row r="693" spans="1:29" x14ac:dyDescent="0.2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5</v>
      </c>
      <c r="F693" s="213">
        <f t="shared" si="55"/>
        <v>250</v>
      </c>
      <c r="G693" s="202">
        <v>1288838</v>
      </c>
      <c r="H693" s="198">
        <v>37035.324745370373</v>
      </c>
      <c r="I693" t="s">
        <v>3306</v>
      </c>
      <c r="M693" t="s">
        <v>3364</v>
      </c>
      <c r="N693" t="s">
        <v>2802</v>
      </c>
      <c r="O693" t="s">
        <v>2444</v>
      </c>
      <c r="Q693" s="199">
        <v>50</v>
      </c>
      <c r="S693" t="s">
        <v>2759</v>
      </c>
      <c r="T693" t="s">
        <v>4061</v>
      </c>
      <c r="U693" s="201">
        <v>39.25</v>
      </c>
      <c r="V693" t="s">
        <v>4198</v>
      </c>
      <c r="W693" t="s">
        <v>2811</v>
      </c>
      <c r="X693" t="s">
        <v>2847</v>
      </c>
      <c r="Y693" t="s">
        <v>4193</v>
      </c>
      <c r="Z693" t="s">
        <v>3666</v>
      </c>
      <c r="AA693">
        <v>621160.1</v>
      </c>
      <c r="AB693" s="198">
        <v>37039.875</v>
      </c>
      <c r="AC693" s="198">
        <v>37043.875</v>
      </c>
    </row>
    <row r="694" spans="1:29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5000</v>
      </c>
      <c r="G694" s="202">
        <v>1288839</v>
      </c>
      <c r="H694" s="198">
        <v>37035.324803240743</v>
      </c>
      <c r="I694" t="s">
        <v>3250</v>
      </c>
      <c r="M694" t="s">
        <v>2760</v>
      </c>
      <c r="N694" t="s">
        <v>3220</v>
      </c>
      <c r="O694" t="s">
        <v>2494</v>
      </c>
      <c r="Q694" s="199">
        <v>5000</v>
      </c>
      <c r="S694" t="s">
        <v>2761</v>
      </c>
      <c r="T694" t="s">
        <v>4061</v>
      </c>
      <c r="U694" s="201">
        <v>3.99</v>
      </c>
      <c r="V694" t="s">
        <v>4209</v>
      </c>
      <c r="W694" t="s">
        <v>3004</v>
      </c>
      <c r="X694" t="s">
        <v>3246</v>
      </c>
      <c r="Y694" t="s">
        <v>3224</v>
      </c>
      <c r="Z694" t="s">
        <v>3671</v>
      </c>
      <c r="AA694">
        <v>806923</v>
      </c>
      <c r="AB694" s="198">
        <v>37036.875</v>
      </c>
      <c r="AC694" s="198">
        <v>37036.875</v>
      </c>
    </row>
    <row r="695" spans="1:29" x14ac:dyDescent="0.2">
      <c r="A695" s="44" t="str">
        <f t="shared" si="51"/>
        <v>US Natural Gas Physical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10000</v>
      </c>
      <c r="G695" s="202">
        <v>1288840</v>
      </c>
      <c r="H695" s="198">
        <v>37035.32503472222</v>
      </c>
      <c r="I695" t="s">
        <v>3769</v>
      </c>
      <c r="M695" t="s">
        <v>2760</v>
      </c>
      <c r="N695" t="s">
        <v>3220</v>
      </c>
      <c r="O695" t="s">
        <v>2463</v>
      </c>
      <c r="Q695" s="199">
        <v>10000</v>
      </c>
      <c r="S695" t="s">
        <v>2761</v>
      </c>
      <c r="T695" t="s">
        <v>4061</v>
      </c>
      <c r="U695" s="201">
        <v>4.1863000000000001</v>
      </c>
      <c r="V695" t="s">
        <v>3002</v>
      </c>
      <c r="W695" t="s">
        <v>3222</v>
      </c>
      <c r="X695" t="s">
        <v>3223</v>
      </c>
      <c r="Y695" t="s">
        <v>3224</v>
      </c>
      <c r="Z695" t="s">
        <v>3671</v>
      </c>
      <c r="AA695">
        <v>806924</v>
      </c>
      <c r="AB695" s="198">
        <v>37036.875</v>
      </c>
      <c r="AC695" s="198">
        <v>37036.875</v>
      </c>
    </row>
    <row r="696" spans="1:29" x14ac:dyDescent="0.2">
      <c r="A696" s="44" t="str">
        <f t="shared" si="51"/>
        <v>US Natural Gas Financial</v>
      </c>
      <c r="B696" s="44" t="str">
        <f t="shared" si="52"/>
        <v>US</v>
      </c>
      <c r="C696" s="44" t="str">
        <f t="shared" si="53"/>
        <v>Natural Gas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30</v>
      </c>
      <c r="F696" s="213">
        <f t="shared" si="55"/>
        <v>150000</v>
      </c>
      <c r="G696" s="202">
        <v>1288841</v>
      </c>
      <c r="H696" s="198">
        <v>37035.325046296297</v>
      </c>
      <c r="I696" t="s">
        <v>2890</v>
      </c>
      <c r="M696" t="s">
        <v>2760</v>
      </c>
      <c r="N696" t="s">
        <v>2864</v>
      </c>
      <c r="O696" t="s">
        <v>2865</v>
      </c>
      <c r="Q696" s="199">
        <v>5000</v>
      </c>
      <c r="S696" t="s">
        <v>2761</v>
      </c>
      <c r="T696" t="s">
        <v>4061</v>
      </c>
      <c r="U696" s="201">
        <v>4.1550000000000002</v>
      </c>
      <c r="V696" t="s">
        <v>3282</v>
      </c>
      <c r="W696" t="s">
        <v>3529</v>
      </c>
      <c r="X696" t="s">
        <v>2866</v>
      </c>
      <c r="Y696" t="s">
        <v>4082</v>
      </c>
      <c r="Z696" t="s">
        <v>3671</v>
      </c>
      <c r="AA696" t="s">
        <v>2507</v>
      </c>
      <c r="AB696" s="198">
        <v>37043.875</v>
      </c>
      <c r="AC696" s="198">
        <v>37072.875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62</v>
      </c>
      <c r="F697" s="213">
        <f t="shared" si="55"/>
        <v>3100</v>
      </c>
      <c r="G697" s="202">
        <v>1288842</v>
      </c>
      <c r="H697" s="198">
        <v>37035.325104166666</v>
      </c>
      <c r="I697" t="s">
        <v>2825</v>
      </c>
      <c r="M697" t="s">
        <v>3364</v>
      </c>
      <c r="N697" t="s">
        <v>2802</v>
      </c>
      <c r="O697" t="s">
        <v>2899</v>
      </c>
      <c r="Q697" s="199">
        <v>50</v>
      </c>
      <c r="S697" t="s">
        <v>2759</v>
      </c>
      <c r="T697" t="s">
        <v>4061</v>
      </c>
      <c r="U697" s="201">
        <v>95</v>
      </c>
      <c r="V697" t="s">
        <v>3904</v>
      </c>
      <c r="W697" t="s">
        <v>2823</v>
      </c>
      <c r="X697" t="s">
        <v>2824</v>
      </c>
      <c r="Y697" t="s">
        <v>4193</v>
      </c>
      <c r="Z697" t="s">
        <v>3666</v>
      </c>
      <c r="AA697">
        <v>621161.1</v>
      </c>
      <c r="AB697" s="198">
        <v>37073.71597222222</v>
      </c>
      <c r="AC697" s="198">
        <v>37134.71597222222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62</v>
      </c>
      <c r="F698" s="213">
        <f t="shared" si="55"/>
        <v>3100</v>
      </c>
      <c r="G698" s="202">
        <v>1288845</v>
      </c>
      <c r="H698" s="198">
        <v>37035.325185185182</v>
      </c>
      <c r="I698" t="s">
        <v>2825</v>
      </c>
      <c r="M698" t="s">
        <v>3364</v>
      </c>
      <c r="N698" t="s">
        <v>2802</v>
      </c>
      <c r="O698" t="s">
        <v>2470</v>
      </c>
      <c r="Q698" s="199">
        <v>50</v>
      </c>
      <c r="S698" t="s">
        <v>2759</v>
      </c>
      <c r="T698" t="s">
        <v>4061</v>
      </c>
      <c r="U698" s="201">
        <v>90.75</v>
      </c>
      <c r="V698" t="s">
        <v>2437</v>
      </c>
      <c r="W698" t="s">
        <v>2841</v>
      </c>
      <c r="X698" t="s">
        <v>2842</v>
      </c>
      <c r="Y698" t="s">
        <v>4193</v>
      </c>
      <c r="Z698" t="s">
        <v>3666</v>
      </c>
      <c r="AA698">
        <v>621163.1</v>
      </c>
      <c r="AB698" s="198">
        <v>37073.591666666667</v>
      </c>
      <c r="AC698" s="198">
        <v>37134.591666666667</v>
      </c>
    </row>
    <row r="699" spans="1:29" x14ac:dyDescent="0.2">
      <c r="A699" s="44" t="str">
        <f t="shared" si="51"/>
        <v>US Natural Gas Physical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10000</v>
      </c>
      <c r="G699" s="202">
        <v>1288844</v>
      </c>
      <c r="H699" s="198">
        <v>37035.325185185182</v>
      </c>
      <c r="I699" t="s">
        <v>4241</v>
      </c>
      <c r="M699" t="s">
        <v>2760</v>
      </c>
      <c r="N699" t="s">
        <v>3220</v>
      </c>
      <c r="O699" t="s">
        <v>2463</v>
      </c>
      <c r="P699" s="199">
        <v>10000</v>
      </c>
      <c r="S699" t="s">
        <v>2761</v>
      </c>
      <c r="T699" t="s">
        <v>4061</v>
      </c>
      <c r="U699" s="201">
        <v>4.1849999999999996</v>
      </c>
      <c r="V699" t="s">
        <v>2508</v>
      </c>
      <c r="W699" t="s">
        <v>3222</v>
      </c>
      <c r="X699" t="s">
        <v>3223</v>
      </c>
      <c r="Y699" t="s">
        <v>3224</v>
      </c>
      <c r="Z699" t="s">
        <v>3671</v>
      </c>
      <c r="AA699">
        <v>806925</v>
      </c>
      <c r="AB699" s="198">
        <v>37036.875</v>
      </c>
      <c r="AC699" s="198">
        <v>37036.875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62</v>
      </c>
      <c r="F700" s="213">
        <f t="shared" si="55"/>
        <v>3100</v>
      </c>
      <c r="G700" s="202">
        <v>1288843</v>
      </c>
      <c r="H700" s="198">
        <v>37035.325185185182</v>
      </c>
      <c r="I700" t="s">
        <v>2825</v>
      </c>
      <c r="M700" t="s">
        <v>3364</v>
      </c>
      <c r="N700" t="s">
        <v>2802</v>
      </c>
      <c r="O700" t="s">
        <v>2899</v>
      </c>
      <c r="Q700" s="199">
        <v>50</v>
      </c>
      <c r="S700" t="s">
        <v>2759</v>
      </c>
      <c r="T700" t="s">
        <v>4061</v>
      </c>
      <c r="U700" s="201">
        <v>96</v>
      </c>
      <c r="V700" t="s">
        <v>3904</v>
      </c>
      <c r="W700" t="s">
        <v>2823</v>
      </c>
      <c r="X700" t="s">
        <v>2824</v>
      </c>
      <c r="Y700" t="s">
        <v>4193</v>
      </c>
      <c r="Z700" t="s">
        <v>3666</v>
      </c>
      <c r="AA700">
        <v>621162.1</v>
      </c>
      <c r="AB700" s="198">
        <v>37073.71597222222</v>
      </c>
      <c r="AC700" s="198">
        <v>37134.71597222222</v>
      </c>
    </row>
    <row r="701" spans="1:29" x14ac:dyDescent="0.2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30</v>
      </c>
      <c r="F701" s="213">
        <f t="shared" si="55"/>
        <v>300000</v>
      </c>
      <c r="G701" s="202">
        <v>1288846</v>
      </c>
      <c r="H701" s="198">
        <v>37035.325231481482</v>
      </c>
      <c r="I701" t="s">
        <v>2871</v>
      </c>
      <c r="M701" t="s">
        <v>2760</v>
      </c>
      <c r="N701" t="s">
        <v>2864</v>
      </c>
      <c r="O701" t="s">
        <v>2865</v>
      </c>
      <c r="Q701" s="199">
        <v>10000</v>
      </c>
      <c r="S701" t="s">
        <v>2761</v>
      </c>
      <c r="T701" t="s">
        <v>4061</v>
      </c>
      <c r="U701" s="201">
        <v>4.1550000000000002</v>
      </c>
      <c r="V701" t="s">
        <v>2872</v>
      </c>
      <c r="W701" t="s">
        <v>3529</v>
      </c>
      <c r="X701" t="s">
        <v>2866</v>
      </c>
      <c r="Y701" t="s">
        <v>4082</v>
      </c>
      <c r="Z701" t="s">
        <v>3671</v>
      </c>
      <c r="AA701" t="s">
        <v>2509</v>
      </c>
      <c r="AB701" s="198">
        <v>37043.875</v>
      </c>
      <c r="AC701" s="198">
        <v>37072.875</v>
      </c>
    </row>
    <row r="702" spans="1:29" x14ac:dyDescent="0.2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</v>
      </c>
      <c r="G702" s="202">
        <v>1288847</v>
      </c>
      <c r="H702" s="198">
        <v>37035.325277777774</v>
      </c>
      <c r="I702" t="s">
        <v>2489</v>
      </c>
      <c r="M702" t="s">
        <v>2766</v>
      </c>
      <c r="N702" t="s">
        <v>4058</v>
      </c>
      <c r="O702" t="s">
        <v>3209</v>
      </c>
      <c r="P702" s="199">
        <v>5</v>
      </c>
      <c r="S702" t="s">
        <v>4060</v>
      </c>
      <c r="T702" t="s">
        <v>4061</v>
      </c>
      <c r="U702" s="201">
        <v>1737.5</v>
      </c>
      <c r="V702" t="s">
        <v>2490</v>
      </c>
      <c r="W702" t="s">
        <v>4068</v>
      </c>
      <c r="X702" t="s">
        <v>4064</v>
      </c>
      <c r="Y702" t="s">
        <v>4065</v>
      </c>
      <c r="Z702" t="s">
        <v>4066</v>
      </c>
      <c r="AA702">
        <v>2150524</v>
      </c>
      <c r="AB702" s="198">
        <v>37062.647222222222</v>
      </c>
      <c r="AC702" s="198">
        <v>37062.647222222222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62</v>
      </c>
      <c r="F703" s="213">
        <f t="shared" si="55"/>
        <v>3100</v>
      </c>
      <c r="G703" s="202">
        <v>1288848</v>
      </c>
      <c r="H703" s="198">
        <v>37035.325324074074</v>
      </c>
      <c r="I703" t="s">
        <v>3306</v>
      </c>
      <c r="M703" t="s">
        <v>3364</v>
      </c>
      <c r="N703" t="s">
        <v>2802</v>
      </c>
      <c r="O703" t="s">
        <v>2510</v>
      </c>
      <c r="Q703" s="199">
        <v>50</v>
      </c>
      <c r="S703" t="s">
        <v>2759</v>
      </c>
      <c r="T703" t="s">
        <v>4061</v>
      </c>
      <c r="U703" s="201">
        <v>106.25</v>
      </c>
      <c r="V703" t="s">
        <v>2857</v>
      </c>
      <c r="W703" t="s">
        <v>2811</v>
      </c>
      <c r="X703" t="s">
        <v>2862</v>
      </c>
      <c r="Y703" t="s">
        <v>4193</v>
      </c>
      <c r="Z703" t="s">
        <v>3666</v>
      </c>
      <c r="AA703">
        <v>621164.1</v>
      </c>
      <c r="AB703" s="198">
        <v>37073.594444444447</v>
      </c>
      <c r="AC703" s="198">
        <v>37134.594444444447</v>
      </c>
    </row>
    <row r="704" spans="1:29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10000</v>
      </c>
      <c r="G704" s="202">
        <v>1288849</v>
      </c>
      <c r="H704" s="198">
        <v>37035.325335648151</v>
      </c>
      <c r="I704" t="s">
        <v>3250</v>
      </c>
      <c r="M704" t="s">
        <v>2760</v>
      </c>
      <c r="N704" t="s">
        <v>3220</v>
      </c>
      <c r="O704" t="s">
        <v>2511</v>
      </c>
      <c r="Q704" s="199">
        <v>10000</v>
      </c>
      <c r="S704" t="s">
        <v>2761</v>
      </c>
      <c r="T704" t="s">
        <v>4061</v>
      </c>
      <c r="U704" s="201">
        <v>4.1813000000000002</v>
      </c>
      <c r="V704" t="s">
        <v>3011</v>
      </c>
      <c r="W704" t="s">
        <v>3222</v>
      </c>
      <c r="X704" t="s">
        <v>3223</v>
      </c>
      <c r="Y704" t="s">
        <v>3224</v>
      </c>
      <c r="Z704" t="s">
        <v>3671</v>
      </c>
      <c r="AA704">
        <v>806926</v>
      </c>
      <c r="AB704" s="198">
        <v>37036.875</v>
      </c>
      <c r="AC704" s="198">
        <v>37036.875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1500</v>
      </c>
      <c r="G705" s="202">
        <v>1288850</v>
      </c>
      <c r="H705" s="198">
        <v>37035.325567129628</v>
      </c>
      <c r="I705" t="s">
        <v>2836</v>
      </c>
      <c r="M705" t="s">
        <v>3364</v>
      </c>
      <c r="N705" t="s">
        <v>2802</v>
      </c>
      <c r="O705" t="s">
        <v>3955</v>
      </c>
      <c r="Q705" s="199">
        <v>50</v>
      </c>
      <c r="S705" t="s">
        <v>2759</v>
      </c>
      <c r="T705" t="s">
        <v>4061</v>
      </c>
      <c r="U705" s="201">
        <v>37.25</v>
      </c>
      <c r="V705" t="s">
        <v>3916</v>
      </c>
      <c r="W705" t="s">
        <v>2811</v>
      </c>
      <c r="X705" t="s">
        <v>1756</v>
      </c>
      <c r="Y705" t="s">
        <v>4193</v>
      </c>
      <c r="Z705" t="s">
        <v>3666</v>
      </c>
      <c r="AA705">
        <v>621165.1</v>
      </c>
      <c r="AB705" s="198">
        <v>37500.875</v>
      </c>
      <c r="AC705" s="198">
        <v>37529.875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50</v>
      </c>
      <c r="G706" s="202">
        <v>1288852</v>
      </c>
      <c r="H706" s="198">
        <v>37035.325578703705</v>
      </c>
      <c r="I706" t="s">
        <v>2808</v>
      </c>
      <c r="M706" t="s">
        <v>3364</v>
      </c>
      <c r="N706" t="s">
        <v>2802</v>
      </c>
      <c r="O706" t="s">
        <v>2406</v>
      </c>
      <c r="Q706" s="199">
        <v>50</v>
      </c>
      <c r="S706" t="s">
        <v>2759</v>
      </c>
      <c r="T706" t="s">
        <v>4061</v>
      </c>
      <c r="U706" s="201">
        <v>20.75</v>
      </c>
      <c r="V706" t="s">
        <v>2986</v>
      </c>
      <c r="W706" t="s">
        <v>2806</v>
      </c>
      <c r="X706" t="s">
        <v>2807</v>
      </c>
      <c r="Y706" t="s">
        <v>4193</v>
      </c>
      <c r="Z706" t="s">
        <v>3666</v>
      </c>
      <c r="AA706">
        <v>621166.1</v>
      </c>
      <c r="AB706" s="198">
        <v>37036.875</v>
      </c>
      <c r="AC706" s="198">
        <v>37036.875</v>
      </c>
    </row>
    <row r="707" spans="1:29" x14ac:dyDescent="0.2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5000</v>
      </c>
      <c r="G707" s="202">
        <v>1288851</v>
      </c>
      <c r="H707" s="198">
        <v>37035.325578703705</v>
      </c>
      <c r="I707" t="s">
        <v>2863</v>
      </c>
      <c r="M707" t="s">
        <v>2760</v>
      </c>
      <c r="N707" t="s">
        <v>3220</v>
      </c>
      <c r="O707" t="s">
        <v>2500</v>
      </c>
      <c r="P707" s="199">
        <v>5000</v>
      </c>
      <c r="S707" t="s">
        <v>2761</v>
      </c>
      <c r="T707" t="s">
        <v>4061</v>
      </c>
      <c r="U707" s="201">
        <v>4.4400000000000004</v>
      </c>
      <c r="V707" t="s">
        <v>2999</v>
      </c>
      <c r="W707" t="s">
        <v>2668</v>
      </c>
      <c r="X707" t="s">
        <v>2669</v>
      </c>
      <c r="Y707" t="s">
        <v>3224</v>
      </c>
      <c r="Z707" t="s">
        <v>3671</v>
      </c>
      <c r="AA707">
        <v>806927</v>
      </c>
      <c r="AB707" s="198">
        <v>37036.875</v>
      </c>
      <c r="AC707" s="198">
        <v>37036.875</v>
      </c>
    </row>
    <row r="708" spans="1:29" x14ac:dyDescent="0.2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5000</v>
      </c>
      <c r="G708" s="202">
        <v>1288853</v>
      </c>
      <c r="H708" s="198">
        <v>37035.325682870367</v>
      </c>
      <c r="I708" t="s">
        <v>4251</v>
      </c>
      <c r="M708" t="s">
        <v>2760</v>
      </c>
      <c r="N708" t="s">
        <v>3220</v>
      </c>
      <c r="O708" t="s">
        <v>2503</v>
      </c>
      <c r="Q708" s="199">
        <v>5000</v>
      </c>
      <c r="S708" t="s">
        <v>2761</v>
      </c>
      <c r="T708" t="s">
        <v>4061</v>
      </c>
      <c r="U708" s="201">
        <v>4.335</v>
      </c>
      <c r="V708" t="s">
        <v>4252</v>
      </c>
      <c r="W708" t="s">
        <v>3275</v>
      </c>
      <c r="X708" t="s">
        <v>3276</v>
      </c>
      <c r="Y708" t="s">
        <v>3224</v>
      </c>
      <c r="Z708" t="s">
        <v>3671</v>
      </c>
      <c r="AA708">
        <v>806928</v>
      </c>
      <c r="AB708" s="198">
        <v>37036.875</v>
      </c>
      <c r="AC708" s="198">
        <v>37036.875</v>
      </c>
    </row>
    <row r="709" spans="1:29" x14ac:dyDescent="0.2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3">
        <f t="shared" si="55"/>
        <v>5000</v>
      </c>
      <c r="G709" s="202">
        <v>1288854</v>
      </c>
      <c r="H709" s="198">
        <v>37035.32571759259</v>
      </c>
      <c r="I709" t="s">
        <v>4251</v>
      </c>
      <c r="M709" t="s">
        <v>2760</v>
      </c>
      <c r="N709" t="s">
        <v>3220</v>
      </c>
      <c r="O709" t="s">
        <v>2503</v>
      </c>
      <c r="Q709" s="199">
        <v>5000</v>
      </c>
      <c r="S709" t="s">
        <v>2761</v>
      </c>
      <c r="T709" t="s">
        <v>4061</v>
      </c>
      <c r="U709" s="201">
        <v>4.34</v>
      </c>
      <c r="V709" t="s">
        <v>4252</v>
      </c>
      <c r="W709" t="s">
        <v>3275</v>
      </c>
      <c r="X709" t="s">
        <v>3276</v>
      </c>
      <c r="Y709" t="s">
        <v>3224</v>
      </c>
      <c r="Z709" t="s">
        <v>3671</v>
      </c>
      <c r="AA709">
        <v>806929</v>
      </c>
      <c r="AB709" s="198">
        <v>37036.875</v>
      </c>
      <c r="AC709" s="198">
        <v>37036.875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30</v>
      </c>
      <c r="F710" s="213">
        <f t="shared" si="55"/>
        <v>1500</v>
      </c>
      <c r="G710" s="202">
        <v>1288855</v>
      </c>
      <c r="H710" s="198">
        <v>37035.325729166667</v>
      </c>
      <c r="I710" t="s">
        <v>4034</v>
      </c>
      <c r="M710" t="s">
        <v>3364</v>
      </c>
      <c r="N710" t="s">
        <v>2802</v>
      </c>
      <c r="O710" t="s">
        <v>3295</v>
      </c>
      <c r="Q710" s="199">
        <v>50</v>
      </c>
      <c r="S710" t="s">
        <v>2759</v>
      </c>
      <c r="T710" t="s">
        <v>4061</v>
      </c>
      <c r="U710" s="201">
        <v>65.5</v>
      </c>
      <c r="V710" t="s">
        <v>3906</v>
      </c>
      <c r="W710" t="s">
        <v>3420</v>
      </c>
      <c r="X710" t="s">
        <v>3993</v>
      </c>
      <c r="Y710" t="s">
        <v>4193</v>
      </c>
      <c r="Z710" t="s">
        <v>3666</v>
      </c>
      <c r="AA710">
        <v>621167.1</v>
      </c>
      <c r="AB710" s="198">
        <v>37043.600694444445</v>
      </c>
      <c r="AC710" s="198">
        <v>37072.600694444445</v>
      </c>
    </row>
    <row r="711" spans="1:29" x14ac:dyDescent="0.2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5000</v>
      </c>
      <c r="G711" s="202">
        <v>1288856</v>
      </c>
      <c r="H711" s="198">
        <v>37035.32576388889</v>
      </c>
      <c r="I711" t="s">
        <v>4251</v>
      </c>
      <c r="M711" t="s">
        <v>2760</v>
      </c>
      <c r="N711" t="s">
        <v>3220</v>
      </c>
      <c r="O711" t="s">
        <v>2503</v>
      </c>
      <c r="Q711" s="199">
        <v>5000</v>
      </c>
      <c r="S711" t="s">
        <v>2761</v>
      </c>
      <c r="T711" t="s">
        <v>4061</v>
      </c>
      <c r="U711" s="201">
        <v>4.3449999999999998</v>
      </c>
      <c r="V711" t="s">
        <v>4252</v>
      </c>
      <c r="W711" t="s">
        <v>3275</v>
      </c>
      <c r="X711" t="s">
        <v>3276</v>
      </c>
      <c r="Y711" t="s">
        <v>3224</v>
      </c>
      <c r="Z711" t="s">
        <v>3671</v>
      </c>
      <c r="AA711">
        <v>806930</v>
      </c>
      <c r="AB711" s="198">
        <v>37036.875</v>
      </c>
      <c r="AC711" s="198">
        <v>37036.875</v>
      </c>
    </row>
    <row r="712" spans="1:29" x14ac:dyDescent="0.2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15</v>
      </c>
      <c r="G712" s="202">
        <v>1288857</v>
      </c>
      <c r="H712" s="198">
        <v>37035.325775462959</v>
      </c>
      <c r="I712" t="s">
        <v>4119</v>
      </c>
      <c r="M712" t="s">
        <v>2766</v>
      </c>
      <c r="N712" t="s">
        <v>4058</v>
      </c>
      <c r="O712" t="s">
        <v>4059</v>
      </c>
      <c r="P712" s="199">
        <v>15</v>
      </c>
      <c r="S712" t="s">
        <v>4060</v>
      </c>
      <c r="T712" t="s">
        <v>4061</v>
      </c>
      <c r="U712" s="201">
        <v>1742</v>
      </c>
      <c r="V712" t="s">
        <v>2816</v>
      </c>
      <c r="W712" t="s">
        <v>4068</v>
      </c>
      <c r="X712" t="s">
        <v>4064</v>
      </c>
      <c r="Y712" t="s">
        <v>4065</v>
      </c>
      <c r="Z712" t="s">
        <v>4066</v>
      </c>
      <c r="AA712">
        <v>2150530</v>
      </c>
    </row>
    <row r="713" spans="1:29" x14ac:dyDescent="0.2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30</v>
      </c>
      <c r="F713" s="213">
        <f t="shared" si="55"/>
        <v>1500</v>
      </c>
      <c r="G713" s="202">
        <v>1288858</v>
      </c>
      <c r="H713" s="198">
        <v>37035.325798611113</v>
      </c>
      <c r="I713" t="s">
        <v>2873</v>
      </c>
      <c r="J713" t="s">
        <v>3125</v>
      </c>
      <c r="K713" t="s">
        <v>2852</v>
      </c>
      <c r="M713" t="s">
        <v>3364</v>
      </c>
      <c r="N713" t="s">
        <v>2802</v>
      </c>
      <c r="O713" t="s">
        <v>3428</v>
      </c>
      <c r="Q713" s="199">
        <v>50</v>
      </c>
      <c r="S713" t="s">
        <v>2759</v>
      </c>
      <c r="T713" t="s">
        <v>4061</v>
      </c>
      <c r="U713" s="201">
        <v>55.25</v>
      </c>
      <c r="V713" t="s">
        <v>4503</v>
      </c>
      <c r="W713" t="s">
        <v>2823</v>
      </c>
      <c r="X713" t="s">
        <v>2824</v>
      </c>
      <c r="Y713" t="s">
        <v>4193</v>
      </c>
      <c r="Z713" t="s">
        <v>3666</v>
      </c>
      <c r="AA713">
        <v>621168.1</v>
      </c>
      <c r="AB713" s="198">
        <v>37408.71597222222</v>
      </c>
      <c r="AC713" s="198">
        <v>37437.71597222222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</v>
      </c>
      <c r="G714" s="202">
        <v>1288859</v>
      </c>
      <c r="H714" s="198">
        <v>37035.325798611113</v>
      </c>
      <c r="I714" t="s">
        <v>3769</v>
      </c>
      <c r="M714" t="s">
        <v>2760</v>
      </c>
      <c r="N714" t="s">
        <v>3220</v>
      </c>
      <c r="O714" t="s">
        <v>2500</v>
      </c>
      <c r="Q714" s="199">
        <v>5000</v>
      </c>
      <c r="S714" t="s">
        <v>2761</v>
      </c>
      <c r="T714" t="s">
        <v>4061</v>
      </c>
      <c r="U714" s="201">
        <v>4.45</v>
      </c>
      <c r="V714" t="s">
        <v>2667</v>
      </c>
      <c r="W714" t="s">
        <v>2668</v>
      </c>
      <c r="X714" t="s">
        <v>2669</v>
      </c>
      <c r="Y714" t="s">
        <v>3224</v>
      </c>
      <c r="Z714" t="s">
        <v>3671</v>
      </c>
      <c r="AA714">
        <v>806931</v>
      </c>
      <c r="AB714" s="198">
        <v>37036.875</v>
      </c>
      <c r="AC714" s="198">
        <v>37036.875</v>
      </c>
    </row>
    <row r="715" spans="1:29" x14ac:dyDescent="0.2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5000</v>
      </c>
      <c r="G715" s="202">
        <v>1288860</v>
      </c>
      <c r="H715" s="198">
        <v>37035.325833333336</v>
      </c>
      <c r="I715" t="s">
        <v>4251</v>
      </c>
      <c r="M715" t="s">
        <v>2760</v>
      </c>
      <c r="N715" t="s">
        <v>3220</v>
      </c>
      <c r="O715" t="s">
        <v>2506</v>
      </c>
      <c r="Q715" s="199">
        <v>5000</v>
      </c>
      <c r="S715" t="s">
        <v>2761</v>
      </c>
      <c r="T715" t="s">
        <v>4061</v>
      </c>
      <c r="U715" s="201">
        <v>4.335</v>
      </c>
      <c r="V715" t="s">
        <v>4252</v>
      </c>
      <c r="W715" t="s">
        <v>3275</v>
      </c>
      <c r="X715" t="s">
        <v>3276</v>
      </c>
      <c r="Y715" t="s">
        <v>3224</v>
      </c>
      <c r="Z715" t="s">
        <v>3671</v>
      </c>
      <c r="AA715">
        <v>806932</v>
      </c>
      <c r="AB715" s="198">
        <v>37036.875</v>
      </c>
      <c r="AC715" s="198">
        <v>37036.875</v>
      </c>
    </row>
    <row r="716" spans="1:29" x14ac:dyDescent="0.2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10000</v>
      </c>
      <c r="G716" s="202">
        <v>1288861</v>
      </c>
      <c r="H716" s="198">
        <v>37035.325856481482</v>
      </c>
      <c r="I716" t="s">
        <v>3769</v>
      </c>
      <c r="M716" t="s">
        <v>2760</v>
      </c>
      <c r="N716" t="s">
        <v>3220</v>
      </c>
      <c r="O716" t="s">
        <v>2463</v>
      </c>
      <c r="Q716" s="199">
        <v>10000</v>
      </c>
      <c r="S716" t="s">
        <v>2761</v>
      </c>
      <c r="T716" t="s">
        <v>4061</v>
      </c>
      <c r="U716" s="201">
        <v>4.1863000000000001</v>
      </c>
      <c r="V716" t="s">
        <v>3002</v>
      </c>
      <c r="W716" t="s">
        <v>3222</v>
      </c>
      <c r="X716" t="s">
        <v>3223</v>
      </c>
      <c r="Y716" t="s">
        <v>3224</v>
      </c>
      <c r="Z716" t="s">
        <v>3671</v>
      </c>
      <c r="AA716">
        <v>806933</v>
      </c>
      <c r="AB716" s="198">
        <v>37036.875</v>
      </c>
      <c r="AC716" s="198">
        <v>37036.875</v>
      </c>
    </row>
    <row r="717" spans="1:29" x14ac:dyDescent="0.2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9</v>
      </c>
      <c r="G717" s="202">
        <v>1288862</v>
      </c>
      <c r="H717" s="198">
        <v>37035.325902777775</v>
      </c>
      <c r="I717" t="s">
        <v>4123</v>
      </c>
      <c r="M717" t="s">
        <v>2766</v>
      </c>
      <c r="N717" t="s">
        <v>4058</v>
      </c>
      <c r="O717" t="s">
        <v>4059</v>
      </c>
      <c r="P717" s="199">
        <v>9</v>
      </c>
      <c r="S717" t="s">
        <v>4060</v>
      </c>
      <c r="T717" t="s">
        <v>4061</v>
      </c>
      <c r="U717" s="201">
        <v>1741</v>
      </c>
      <c r="V717" t="s">
        <v>3870</v>
      </c>
      <c r="W717" t="s">
        <v>4068</v>
      </c>
      <c r="X717" t="s">
        <v>4064</v>
      </c>
      <c r="Y717" t="s">
        <v>4065</v>
      </c>
      <c r="Z717" t="s">
        <v>4066</v>
      </c>
      <c r="AA717">
        <v>2150532</v>
      </c>
    </row>
    <row r="718" spans="1:29" x14ac:dyDescent="0.2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5000</v>
      </c>
      <c r="G718" s="202">
        <v>1288863</v>
      </c>
      <c r="H718" s="198">
        <v>37035.325914351852</v>
      </c>
      <c r="I718" t="s">
        <v>3244</v>
      </c>
      <c r="M718" t="s">
        <v>2760</v>
      </c>
      <c r="N718" t="s">
        <v>3220</v>
      </c>
      <c r="O718" t="s">
        <v>2503</v>
      </c>
      <c r="P718" s="199">
        <v>5000</v>
      </c>
      <c r="S718" t="s">
        <v>2761</v>
      </c>
      <c r="T718" t="s">
        <v>4061</v>
      </c>
      <c r="U718" s="201">
        <v>4.3449999999999998</v>
      </c>
      <c r="V718" t="s">
        <v>3248</v>
      </c>
      <c r="W718" t="s">
        <v>3275</v>
      </c>
      <c r="X718" t="s">
        <v>3276</v>
      </c>
      <c r="Y718" t="s">
        <v>3224</v>
      </c>
      <c r="Z718" t="s">
        <v>3671</v>
      </c>
      <c r="AA718">
        <v>806934</v>
      </c>
      <c r="AB718" s="198">
        <v>37036.875</v>
      </c>
      <c r="AC718" s="198">
        <v>37036.875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5</v>
      </c>
      <c r="F719" s="213">
        <f t="shared" si="60"/>
        <v>250</v>
      </c>
      <c r="G719" s="202">
        <v>1288864</v>
      </c>
      <c r="H719" s="198">
        <v>37035.325925925928</v>
      </c>
      <c r="I719" t="s">
        <v>4034</v>
      </c>
      <c r="M719" t="s">
        <v>3364</v>
      </c>
      <c r="N719" t="s">
        <v>2802</v>
      </c>
      <c r="O719" t="s">
        <v>2444</v>
      </c>
      <c r="Q719" s="199">
        <v>50</v>
      </c>
      <c r="S719" t="s">
        <v>2759</v>
      </c>
      <c r="T719" t="s">
        <v>4061</v>
      </c>
      <c r="U719" s="201">
        <v>39.75</v>
      </c>
      <c r="V719" t="s">
        <v>2830</v>
      </c>
      <c r="W719" t="s">
        <v>2811</v>
      </c>
      <c r="X719" t="s">
        <v>2847</v>
      </c>
      <c r="Y719" t="s">
        <v>4193</v>
      </c>
      <c r="Z719" t="s">
        <v>3666</v>
      </c>
      <c r="AA719">
        <v>621169.1</v>
      </c>
      <c r="AB719" s="198">
        <v>37039.875</v>
      </c>
      <c r="AC719" s="198">
        <v>37043.875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30</v>
      </c>
      <c r="F720" s="213">
        <f t="shared" si="60"/>
        <v>1500</v>
      </c>
      <c r="G720" s="202">
        <v>1288865</v>
      </c>
      <c r="H720" s="198">
        <v>37035.32603009259</v>
      </c>
      <c r="I720" t="s">
        <v>2818</v>
      </c>
      <c r="M720" t="s">
        <v>3364</v>
      </c>
      <c r="N720" t="s">
        <v>2802</v>
      </c>
      <c r="O720" t="s">
        <v>2833</v>
      </c>
      <c r="Q720" s="199">
        <v>50</v>
      </c>
      <c r="S720" t="s">
        <v>2759</v>
      </c>
      <c r="T720" t="s">
        <v>4061</v>
      </c>
      <c r="U720" s="201">
        <v>39.4</v>
      </c>
      <c r="V720" t="s">
        <v>2822</v>
      </c>
      <c r="W720" t="s">
        <v>2823</v>
      </c>
      <c r="X720" t="s">
        <v>2807</v>
      </c>
      <c r="Y720" t="s">
        <v>4193</v>
      </c>
      <c r="Z720" t="s">
        <v>3666</v>
      </c>
      <c r="AA720">
        <v>621170.1</v>
      </c>
      <c r="AB720" s="198">
        <v>37135.71597222222</v>
      </c>
      <c r="AC720" s="198">
        <v>37164.71597222222</v>
      </c>
    </row>
    <row r="721" spans="1:29" x14ac:dyDescent="0.2">
      <c r="A721" s="44" t="str">
        <f t="shared" si="56"/>
        <v>US Power Financial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5</v>
      </c>
      <c r="F721" s="213">
        <f t="shared" si="60"/>
        <v>250</v>
      </c>
      <c r="G721" s="202">
        <v>1288866</v>
      </c>
      <c r="H721" s="198">
        <v>37035.326064814813</v>
      </c>
      <c r="I721" t="s">
        <v>2825</v>
      </c>
      <c r="M721" t="s">
        <v>3364</v>
      </c>
      <c r="N721" t="s">
        <v>4190</v>
      </c>
      <c r="O721" t="s">
        <v>2392</v>
      </c>
      <c r="Q721" s="199">
        <v>50</v>
      </c>
      <c r="S721" t="s">
        <v>2759</v>
      </c>
      <c r="T721" t="s">
        <v>4061</v>
      </c>
      <c r="U721" s="201">
        <v>67</v>
      </c>
      <c r="V721" t="s">
        <v>3915</v>
      </c>
      <c r="W721" t="s">
        <v>2835</v>
      </c>
      <c r="X721" t="s">
        <v>2810</v>
      </c>
      <c r="Y721" t="s">
        <v>4193</v>
      </c>
      <c r="Z721" t="s">
        <v>3671</v>
      </c>
      <c r="AA721">
        <v>621171.1</v>
      </c>
      <c r="AB721" s="198">
        <v>37046.875</v>
      </c>
      <c r="AC721" s="198">
        <v>37050.875</v>
      </c>
    </row>
    <row r="722" spans="1:29" x14ac:dyDescent="0.2">
      <c r="A722" s="44" t="str">
        <f t="shared" si="56"/>
        <v>US Natural Gas Physical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5000</v>
      </c>
      <c r="G722" s="202">
        <v>1288867</v>
      </c>
      <c r="H722" s="198">
        <v>37035.326261574075</v>
      </c>
      <c r="I722" t="s">
        <v>4241</v>
      </c>
      <c r="M722" t="s">
        <v>2760</v>
      </c>
      <c r="N722" t="s">
        <v>3220</v>
      </c>
      <c r="O722" t="s">
        <v>2503</v>
      </c>
      <c r="P722" s="199">
        <v>5000</v>
      </c>
      <c r="S722" t="s">
        <v>2761</v>
      </c>
      <c r="T722" t="s">
        <v>4061</v>
      </c>
      <c r="U722" s="201">
        <v>4.34</v>
      </c>
      <c r="V722" t="s">
        <v>2658</v>
      </c>
      <c r="W722" t="s">
        <v>3275</v>
      </c>
      <c r="X722" t="s">
        <v>3276</v>
      </c>
      <c r="Y722" t="s">
        <v>3224</v>
      </c>
      <c r="Z722" t="s">
        <v>3671</v>
      </c>
      <c r="AA722">
        <v>806935</v>
      </c>
      <c r="AB722" s="198">
        <v>37036.875</v>
      </c>
      <c r="AC722" s="198">
        <v>37036.875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5</v>
      </c>
      <c r="F723" s="213">
        <f t="shared" si="60"/>
        <v>250</v>
      </c>
      <c r="G723" s="202">
        <v>1288868</v>
      </c>
      <c r="H723" s="198">
        <v>37035.326342592591</v>
      </c>
      <c r="I723" t="s">
        <v>4034</v>
      </c>
      <c r="M723" t="s">
        <v>3364</v>
      </c>
      <c r="N723" t="s">
        <v>2802</v>
      </c>
      <c r="O723" t="s">
        <v>2444</v>
      </c>
      <c r="Q723" s="199">
        <v>50</v>
      </c>
      <c r="S723" t="s">
        <v>2759</v>
      </c>
      <c r="T723" t="s">
        <v>4061</v>
      </c>
      <c r="U723" s="201">
        <v>40.25</v>
      </c>
      <c r="V723" t="s">
        <v>2830</v>
      </c>
      <c r="W723" t="s">
        <v>2811</v>
      </c>
      <c r="X723" t="s">
        <v>2847</v>
      </c>
      <c r="Y723" t="s">
        <v>4193</v>
      </c>
      <c r="Z723" t="s">
        <v>3666</v>
      </c>
      <c r="AA723">
        <v>621172.1</v>
      </c>
      <c r="AB723" s="198">
        <v>37039.875</v>
      </c>
      <c r="AC723" s="198">
        <v>37043.875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30</v>
      </c>
      <c r="F724" s="213">
        <f t="shared" si="60"/>
        <v>1500</v>
      </c>
      <c r="G724" s="202">
        <v>1288869</v>
      </c>
      <c r="H724" s="198">
        <v>37035.326365740744</v>
      </c>
      <c r="I724" t="s">
        <v>2832</v>
      </c>
      <c r="M724" t="s">
        <v>3364</v>
      </c>
      <c r="N724" t="s">
        <v>2802</v>
      </c>
      <c r="O724" t="s">
        <v>3233</v>
      </c>
      <c r="Q724" s="199">
        <v>50</v>
      </c>
      <c r="S724" t="s">
        <v>2759</v>
      </c>
      <c r="T724" t="s">
        <v>4061</v>
      </c>
      <c r="U724" s="201">
        <v>62.25</v>
      </c>
      <c r="V724" t="s">
        <v>4022</v>
      </c>
      <c r="W724" t="s">
        <v>2819</v>
      </c>
      <c r="X724" t="s">
        <v>2842</v>
      </c>
      <c r="Y724" t="s">
        <v>4193</v>
      </c>
      <c r="Z724" t="s">
        <v>3666</v>
      </c>
      <c r="AA724">
        <v>621173.1</v>
      </c>
      <c r="AB724" s="198">
        <v>37043.591666666667</v>
      </c>
      <c r="AC724" s="198">
        <v>37072.591666666667</v>
      </c>
    </row>
    <row r="725" spans="1:29" x14ac:dyDescent="0.2">
      <c r="A725" s="44" t="str">
        <f t="shared" si="56"/>
        <v>US Natural Gas Physical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5000</v>
      </c>
      <c r="G725" s="202">
        <v>1288871</v>
      </c>
      <c r="H725" s="198">
        <v>37035.326585648145</v>
      </c>
      <c r="I725" t="s">
        <v>3249</v>
      </c>
      <c r="M725" t="s">
        <v>2760</v>
      </c>
      <c r="N725" t="s">
        <v>3220</v>
      </c>
      <c r="O725" t="s">
        <v>2494</v>
      </c>
      <c r="Q725" s="199">
        <v>5000</v>
      </c>
      <c r="S725" t="s">
        <v>2761</v>
      </c>
      <c r="T725" t="s">
        <v>4061</v>
      </c>
      <c r="U725" s="201">
        <v>3.9925000000000002</v>
      </c>
      <c r="V725" t="s">
        <v>4176</v>
      </c>
      <c r="W725" t="s">
        <v>3004</v>
      </c>
      <c r="X725" t="s">
        <v>3246</v>
      </c>
      <c r="Y725" t="s">
        <v>3224</v>
      </c>
      <c r="Z725" t="s">
        <v>3671</v>
      </c>
      <c r="AA725">
        <v>806936</v>
      </c>
      <c r="AB725" s="198">
        <v>37036.875</v>
      </c>
      <c r="AC725" s="198">
        <v>37036.875</v>
      </c>
    </row>
    <row r="726" spans="1:29" x14ac:dyDescent="0.2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5000</v>
      </c>
      <c r="G726" s="202">
        <v>1288872</v>
      </c>
      <c r="H726" s="198">
        <v>37035.326643518521</v>
      </c>
      <c r="I726" t="s">
        <v>3249</v>
      </c>
      <c r="M726" t="s">
        <v>2760</v>
      </c>
      <c r="N726" t="s">
        <v>3220</v>
      </c>
      <c r="O726" t="s">
        <v>2494</v>
      </c>
      <c r="Q726" s="199">
        <v>5000</v>
      </c>
      <c r="S726" t="s">
        <v>2761</v>
      </c>
      <c r="T726" t="s">
        <v>4061</v>
      </c>
      <c r="U726" s="201">
        <v>3.9950000000000001</v>
      </c>
      <c r="V726" t="s">
        <v>4176</v>
      </c>
      <c r="W726" t="s">
        <v>3004</v>
      </c>
      <c r="X726" t="s">
        <v>3246</v>
      </c>
      <c r="Y726" t="s">
        <v>3224</v>
      </c>
      <c r="Z726" t="s">
        <v>3671</v>
      </c>
      <c r="AA726">
        <v>806937</v>
      </c>
      <c r="AB726" s="198">
        <v>37036.875</v>
      </c>
      <c r="AC726" s="198">
        <v>37036.875</v>
      </c>
    </row>
    <row r="727" spans="1:29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5000</v>
      </c>
      <c r="G727" s="202">
        <v>1288873</v>
      </c>
      <c r="H727" s="198">
        <v>37035.326655092591</v>
      </c>
      <c r="I727" t="s">
        <v>2831</v>
      </c>
      <c r="M727" t="s">
        <v>2760</v>
      </c>
      <c r="N727" t="s">
        <v>3220</v>
      </c>
      <c r="O727" t="s">
        <v>2480</v>
      </c>
      <c r="Q727" s="199">
        <v>5000</v>
      </c>
      <c r="S727" t="s">
        <v>2761</v>
      </c>
      <c r="T727" t="s">
        <v>4061</v>
      </c>
      <c r="U727" s="201">
        <v>4.0625</v>
      </c>
      <c r="V727" t="s">
        <v>3200</v>
      </c>
      <c r="W727" t="s">
        <v>3004</v>
      </c>
      <c r="X727" t="s">
        <v>3246</v>
      </c>
      <c r="Y727" t="s">
        <v>3224</v>
      </c>
      <c r="Z727" t="s">
        <v>3671</v>
      </c>
      <c r="AA727">
        <v>806938</v>
      </c>
      <c r="AB727" s="198">
        <v>37036.875</v>
      </c>
      <c r="AC727" s="198">
        <v>37036.875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5000</v>
      </c>
      <c r="G728" s="202">
        <v>1288874</v>
      </c>
      <c r="H728" s="198">
        <v>37035.326701388891</v>
      </c>
      <c r="I728" t="s">
        <v>3249</v>
      </c>
      <c r="M728" t="s">
        <v>2760</v>
      </c>
      <c r="N728" t="s">
        <v>3220</v>
      </c>
      <c r="O728" t="s">
        <v>2494</v>
      </c>
      <c r="Q728" s="199">
        <v>5000</v>
      </c>
      <c r="S728" t="s">
        <v>2761</v>
      </c>
      <c r="T728" t="s">
        <v>4061</v>
      </c>
      <c r="U728" s="201">
        <v>3.9975000000000001</v>
      </c>
      <c r="V728" t="s">
        <v>4176</v>
      </c>
      <c r="W728" t="s">
        <v>3004</v>
      </c>
      <c r="X728" t="s">
        <v>3246</v>
      </c>
      <c r="Y728" t="s">
        <v>3224</v>
      </c>
      <c r="Z728" t="s">
        <v>3671</v>
      </c>
      <c r="AA728">
        <v>806939</v>
      </c>
      <c r="AB728" s="198">
        <v>37036.875</v>
      </c>
      <c r="AC728" s="198">
        <v>37036.875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5000</v>
      </c>
      <c r="G729" s="202">
        <v>1288875</v>
      </c>
      <c r="H729" s="198">
        <v>37035.32671296296</v>
      </c>
      <c r="I729" t="s">
        <v>2831</v>
      </c>
      <c r="M729" t="s">
        <v>2760</v>
      </c>
      <c r="N729" t="s">
        <v>3220</v>
      </c>
      <c r="O729" t="s">
        <v>2481</v>
      </c>
      <c r="Q729" s="199">
        <v>5000</v>
      </c>
      <c r="S729" t="s">
        <v>2761</v>
      </c>
      <c r="T729" t="s">
        <v>4061</v>
      </c>
      <c r="U729" s="201">
        <v>4.0575000000000001</v>
      </c>
      <c r="V729" t="s">
        <v>3200</v>
      </c>
      <c r="W729" t="s">
        <v>3004</v>
      </c>
      <c r="X729" t="s">
        <v>3246</v>
      </c>
      <c r="Y729" t="s">
        <v>3224</v>
      </c>
      <c r="Z729" t="s">
        <v>3671</v>
      </c>
      <c r="AA729">
        <v>806940</v>
      </c>
      <c r="AB729" s="198">
        <v>37036.875</v>
      </c>
      <c r="AC729" s="198">
        <v>37036.875</v>
      </c>
    </row>
    <row r="730" spans="1:29" x14ac:dyDescent="0.2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5000</v>
      </c>
      <c r="G730" s="202">
        <v>1288876</v>
      </c>
      <c r="H730" s="198">
        <v>37035.32671296296</v>
      </c>
      <c r="I730" t="s">
        <v>4241</v>
      </c>
      <c r="M730" t="s">
        <v>2760</v>
      </c>
      <c r="N730" t="s">
        <v>3220</v>
      </c>
      <c r="O730" t="s">
        <v>2512</v>
      </c>
      <c r="Q730" s="199">
        <v>5000</v>
      </c>
      <c r="S730" t="s">
        <v>2761</v>
      </c>
      <c r="T730" t="s">
        <v>4061</v>
      </c>
      <c r="U730" s="201">
        <v>4.0425000000000004</v>
      </c>
      <c r="V730" t="s">
        <v>2658</v>
      </c>
      <c r="W730" t="s">
        <v>3260</v>
      </c>
      <c r="X730" t="s">
        <v>3261</v>
      </c>
      <c r="Y730" t="s">
        <v>3224</v>
      </c>
      <c r="Z730" t="s">
        <v>3671</v>
      </c>
      <c r="AA730">
        <v>806941</v>
      </c>
      <c r="AB730" s="198">
        <v>37036.875</v>
      </c>
      <c r="AC730" s="198">
        <v>37036.875</v>
      </c>
    </row>
    <row r="731" spans="1:29" x14ac:dyDescent="0.2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5000</v>
      </c>
      <c r="G731" s="202">
        <v>1288879</v>
      </c>
      <c r="H731" s="198">
        <v>37035.32675925926</v>
      </c>
      <c r="I731" t="s">
        <v>3249</v>
      </c>
      <c r="M731" t="s">
        <v>2760</v>
      </c>
      <c r="N731" t="s">
        <v>3220</v>
      </c>
      <c r="O731" t="s">
        <v>2494</v>
      </c>
      <c r="Q731" s="199">
        <v>5000</v>
      </c>
      <c r="S731" t="s">
        <v>2761</v>
      </c>
      <c r="T731" t="s">
        <v>4061</v>
      </c>
      <c r="U731" s="201">
        <v>4</v>
      </c>
      <c r="V731" t="s">
        <v>4176</v>
      </c>
      <c r="W731" t="s">
        <v>3004</v>
      </c>
      <c r="X731" t="s">
        <v>3246</v>
      </c>
      <c r="Y731" t="s">
        <v>3224</v>
      </c>
      <c r="Z731" t="s">
        <v>3671</v>
      </c>
      <c r="AA731">
        <v>806942</v>
      </c>
      <c r="AB731" s="198">
        <v>37036.875</v>
      </c>
      <c r="AC731" s="198">
        <v>37036.875</v>
      </c>
    </row>
    <row r="732" spans="1:29" x14ac:dyDescent="0.2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5000</v>
      </c>
      <c r="G732" s="202">
        <v>1288880</v>
      </c>
      <c r="H732" s="198">
        <v>37035.326782407406</v>
      </c>
      <c r="I732" t="s">
        <v>2831</v>
      </c>
      <c r="M732" t="s">
        <v>2760</v>
      </c>
      <c r="N732" t="s">
        <v>3220</v>
      </c>
      <c r="O732" t="s">
        <v>2481</v>
      </c>
      <c r="Q732" s="199">
        <v>5000</v>
      </c>
      <c r="S732" t="s">
        <v>2761</v>
      </c>
      <c r="T732" t="s">
        <v>4061</v>
      </c>
      <c r="U732" s="201">
        <v>4.0599999999999996</v>
      </c>
      <c r="V732" t="s">
        <v>3200</v>
      </c>
      <c r="W732" t="s">
        <v>3004</v>
      </c>
      <c r="X732" t="s">
        <v>3246</v>
      </c>
      <c r="Y732" t="s">
        <v>3224</v>
      </c>
      <c r="Z732" t="s">
        <v>3671</v>
      </c>
      <c r="AA732">
        <v>806943</v>
      </c>
      <c r="AB732" s="198">
        <v>37036.875</v>
      </c>
      <c r="AC732" s="198">
        <v>37036.875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10000</v>
      </c>
      <c r="G733" s="202">
        <v>1288883</v>
      </c>
      <c r="H733" s="198">
        <v>37035.326828703706</v>
      </c>
      <c r="I733" t="s">
        <v>3225</v>
      </c>
      <c r="M733" t="s">
        <v>2760</v>
      </c>
      <c r="N733" t="s">
        <v>3220</v>
      </c>
      <c r="O733" t="s">
        <v>2463</v>
      </c>
      <c r="Q733" s="199">
        <v>10000</v>
      </c>
      <c r="S733" t="s">
        <v>2761</v>
      </c>
      <c r="T733" t="s">
        <v>4061</v>
      </c>
      <c r="U733" s="201">
        <v>4.1875999999999998</v>
      </c>
      <c r="V733" t="s">
        <v>3265</v>
      </c>
      <c r="W733" t="s">
        <v>3222</v>
      </c>
      <c r="X733" t="s">
        <v>3223</v>
      </c>
      <c r="Y733" t="s">
        <v>3224</v>
      </c>
      <c r="Z733" t="s">
        <v>3671</v>
      </c>
      <c r="AA733">
        <v>806944</v>
      </c>
      <c r="AB733" s="198">
        <v>37036.875</v>
      </c>
      <c r="AC733" s="198">
        <v>37036.875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1288884</v>
      </c>
      <c r="H734" s="198">
        <v>37035.326851851853</v>
      </c>
      <c r="I734" t="s">
        <v>2874</v>
      </c>
      <c r="M734" t="s">
        <v>2760</v>
      </c>
      <c r="N734" t="s">
        <v>3220</v>
      </c>
      <c r="O734" t="s">
        <v>4383</v>
      </c>
      <c r="Q734" s="199">
        <v>10000</v>
      </c>
      <c r="S734" t="s">
        <v>2761</v>
      </c>
      <c r="T734" t="s">
        <v>4061</v>
      </c>
      <c r="U734" s="201">
        <v>4.1100000000000003</v>
      </c>
      <c r="V734" t="s">
        <v>2749</v>
      </c>
      <c r="W734" t="s">
        <v>4246</v>
      </c>
      <c r="X734" t="s">
        <v>4247</v>
      </c>
      <c r="Y734" t="s">
        <v>3224</v>
      </c>
      <c r="Z734" t="s">
        <v>3671</v>
      </c>
      <c r="AA734">
        <v>806945</v>
      </c>
      <c r="AB734" s="198">
        <v>37036.875</v>
      </c>
      <c r="AC734" s="198">
        <v>37036.875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5000</v>
      </c>
      <c r="G735" s="202">
        <v>1288885</v>
      </c>
      <c r="H735" s="198">
        <v>37035.326874999999</v>
      </c>
      <c r="I735" t="s">
        <v>4255</v>
      </c>
      <c r="M735" t="s">
        <v>2760</v>
      </c>
      <c r="N735" t="s">
        <v>3220</v>
      </c>
      <c r="O735" t="s">
        <v>2512</v>
      </c>
      <c r="Q735" s="199">
        <v>5000</v>
      </c>
      <c r="S735" t="s">
        <v>2761</v>
      </c>
      <c r="T735" t="s">
        <v>4061</v>
      </c>
      <c r="U735" s="201">
        <v>4.0425000000000004</v>
      </c>
      <c r="V735" t="s">
        <v>4256</v>
      </c>
      <c r="W735" t="s">
        <v>3260</v>
      </c>
      <c r="X735" t="s">
        <v>3261</v>
      </c>
      <c r="Y735" t="s">
        <v>3224</v>
      </c>
      <c r="Z735" t="s">
        <v>3671</v>
      </c>
      <c r="AA735">
        <v>806946</v>
      </c>
      <c r="AB735" s="198">
        <v>37036.875</v>
      </c>
      <c r="AC735" s="198">
        <v>37036.875</v>
      </c>
    </row>
    <row r="736" spans="1:29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1288886</v>
      </c>
      <c r="H736" s="198">
        <v>37035.326921296299</v>
      </c>
      <c r="I736" t="s">
        <v>3225</v>
      </c>
      <c r="M736" t="s">
        <v>2760</v>
      </c>
      <c r="N736" t="s">
        <v>3220</v>
      </c>
      <c r="O736" t="s">
        <v>2465</v>
      </c>
      <c r="Q736" s="199">
        <v>10000</v>
      </c>
      <c r="S736" t="s">
        <v>2761</v>
      </c>
      <c r="T736" t="s">
        <v>4061</v>
      </c>
      <c r="U736" s="201">
        <v>4.0549999999999997</v>
      </c>
      <c r="V736" t="s">
        <v>3226</v>
      </c>
      <c r="W736" t="s">
        <v>3260</v>
      </c>
      <c r="X736" t="s">
        <v>3261</v>
      </c>
      <c r="Y736" t="s">
        <v>3224</v>
      </c>
      <c r="Z736" t="s">
        <v>3671</v>
      </c>
      <c r="AA736">
        <v>806947</v>
      </c>
      <c r="AB736" s="198">
        <v>37036.875</v>
      </c>
      <c r="AC736" s="198">
        <v>37036.875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5000</v>
      </c>
      <c r="G737" s="202">
        <v>1288887</v>
      </c>
      <c r="H737" s="198">
        <v>37035.326932870368</v>
      </c>
      <c r="I737" t="s">
        <v>2874</v>
      </c>
      <c r="M737" t="s">
        <v>2760</v>
      </c>
      <c r="N737" t="s">
        <v>3220</v>
      </c>
      <c r="O737" t="s">
        <v>2481</v>
      </c>
      <c r="P737" s="199">
        <v>5000</v>
      </c>
      <c r="S737" t="s">
        <v>2761</v>
      </c>
      <c r="T737" t="s">
        <v>4061</v>
      </c>
      <c r="U737" s="201">
        <v>4.0575000000000001</v>
      </c>
      <c r="V737" t="s">
        <v>2749</v>
      </c>
      <c r="W737" t="s">
        <v>3004</v>
      </c>
      <c r="X737" t="s">
        <v>3246</v>
      </c>
      <c r="Y737" t="s">
        <v>3224</v>
      </c>
      <c r="Z737" t="s">
        <v>3671</v>
      </c>
      <c r="AA737">
        <v>806948</v>
      </c>
      <c r="AB737" s="198">
        <v>37036.875</v>
      </c>
      <c r="AC737" s="198">
        <v>37036.875</v>
      </c>
    </row>
    <row r="738" spans="1:29" x14ac:dyDescent="0.2">
      <c r="A738" s="44" t="str">
        <f t="shared" si="56"/>
        <v>US Natural Gas Financial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Financial</v>
      </c>
      <c r="E738" s="44">
        <f>IF(VLOOKUP(S738,'DD-Lookup'!$J$6:$L$50,3,FALSE)="Monthly",(YEAR(AC738)-YEAR(AB738))*12+MONTH(AC738)-MONTH(AB738)+1,(AC738-AB738+1))</f>
        <v>365</v>
      </c>
      <c r="F738" s="213">
        <f t="shared" si="60"/>
        <v>1825000</v>
      </c>
      <c r="G738" s="202">
        <v>1288888</v>
      </c>
      <c r="H738" s="198">
        <v>37035.326979166668</v>
      </c>
      <c r="I738" t="s">
        <v>3228</v>
      </c>
      <c r="M738" t="s">
        <v>2760</v>
      </c>
      <c r="N738" t="s">
        <v>2864</v>
      </c>
      <c r="O738" t="s">
        <v>3278</v>
      </c>
      <c r="Q738" s="199">
        <v>5000</v>
      </c>
      <c r="S738" t="s">
        <v>2761</v>
      </c>
      <c r="T738" t="s">
        <v>4061</v>
      </c>
      <c r="U738" s="201">
        <v>4.3600000000000003</v>
      </c>
      <c r="V738" t="s">
        <v>3229</v>
      </c>
      <c r="W738" t="s">
        <v>3529</v>
      </c>
      <c r="X738" t="s">
        <v>2866</v>
      </c>
      <c r="Y738" t="s">
        <v>4082</v>
      </c>
      <c r="Z738" t="s">
        <v>3671</v>
      </c>
      <c r="AA738" t="s">
        <v>2513</v>
      </c>
      <c r="AB738" s="198">
        <v>37257.875</v>
      </c>
      <c r="AC738" s="198">
        <v>37621.875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1288889</v>
      </c>
      <c r="H739" s="198">
        <v>37035.326979166668</v>
      </c>
      <c r="I739" t="s">
        <v>3306</v>
      </c>
      <c r="M739" t="s">
        <v>2760</v>
      </c>
      <c r="N739" t="s">
        <v>3220</v>
      </c>
      <c r="O739" t="s">
        <v>4421</v>
      </c>
      <c r="Q739" s="199">
        <v>10000</v>
      </c>
      <c r="S739" t="s">
        <v>2761</v>
      </c>
      <c r="T739" t="s">
        <v>4061</v>
      </c>
      <c r="U739" s="201">
        <v>4.13</v>
      </c>
      <c r="V739" t="s">
        <v>3974</v>
      </c>
      <c r="W739" t="s">
        <v>4246</v>
      </c>
      <c r="X739" t="s">
        <v>4247</v>
      </c>
      <c r="Y739" t="s">
        <v>3224</v>
      </c>
      <c r="Z739" t="s">
        <v>3671</v>
      </c>
      <c r="AA739">
        <v>806949</v>
      </c>
      <c r="AB739" s="198">
        <v>37036.875</v>
      </c>
      <c r="AC739" s="198">
        <v>37036.875</v>
      </c>
    </row>
    <row r="740" spans="1:29" x14ac:dyDescent="0.2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5000</v>
      </c>
      <c r="G740" s="202">
        <v>1288890</v>
      </c>
      <c r="H740" s="198">
        <v>37035.326990740738</v>
      </c>
      <c r="I740" t="s">
        <v>2874</v>
      </c>
      <c r="M740" t="s">
        <v>2760</v>
      </c>
      <c r="N740" t="s">
        <v>3220</v>
      </c>
      <c r="O740" t="s">
        <v>2481</v>
      </c>
      <c r="P740" s="199">
        <v>5000</v>
      </c>
      <c r="S740" t="s">
        <v>2761</v>
      </c>
      <c r="T740" t="s">
        <v>4061</v>
      </c>
      <c r="U740" s="201">
        <v>4.0549999999999997</v>
      </c>
      <c r="V740" t="s">
        <v>2749</v>
      </c>
      <c r="W740" t="s">
        <v>3004</v>
      </c>
      <c r="X740" t="s">
        <v>3246</v>
      </c>
      <c r="Y740" t="s">
        <v>3224</v>
      </c>
      <c r="Z740" t="s">
        <v>3671</v>
      </c>
      <c r="AA740">
        <v>806950</v>
      </c>
      <c r="AB740" s="198">
        <v>37036.875</v>
      </c>
      <c r="AC740" s="198">
        <v>37036.875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5000</v>
      </c>
      <c r="G741" s="202">
        <v>1288891</v>
      </c>
      <c r="H741" s="198">
        <v>37035.327060185184</v>
      </c>
      <c r="I741" t="s">
        <v>3250</v>
      </c>
      <c r="M741" t="s">
        <v>2760</v>
      </c>
      <c r="N741" t="s">
        <v>3220</v>
      </c>
      <c r="O741" t="s">
        <v>2481</v>
      </c>
      <c r="Q741" s="199">
        <v>5000</v>
      </c>
      <c r="S741" t="s">
        <v>2761</v>
      </c>
      <c r="T741" t="s">
        <v>4061</v>
      </c>
      <c r="U741" s="201">
        <v>4.0575000000000001</v>
      </c>
      <c r="V741" t="s">
        <v>4267</v>
      </c>
      <c r="W741" t="s">
        <v>3004</v>
      </c>
      <c r="X741" t="s">
        <v>3246</v>
      </c>
      <c r="Y741" t="s">
        <v>3224</v>
      </c>
      <c r="Z741" t="s">
        <v>3671</v>
      </c>
      <c r="AA741">
        <v>806951</v>
      </c>
      <c r="AB741" s="198">
        <v>37036.875</v>
      </c>
      <c r="AC741" s="198">
        <v>37036.875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1288892</v>
      </c>
      <c r="H742" s="198">
        <v>37035.32707175926</v>
      </c>
      <c r="I742" t="s">
        <v>3177</v>
      </c>
      <c r="M742" t="s">
        <v>2760</v>
      </c>
      <c r="N742" t="s">
        <v>3220</v>
      </c>
      <c r="O742" t="s">
        <v>4421</v>
      </c>
      <c r="Q742" s="199">
        <v>10000</v>
      </c>
      <c r="S742" t="s">
        <v>2761</v>
      </c>
      <c r="T742" t="s">
        <v>4061</v>
      </c>
      <c r="U742" s="201">
        <v>4.1399999999999997</v>
      </c>
      <c r="V742" t="s">
        <v>3463</v>
      </c>
      <c r="W742" t="s">
        <v>4246</v>
      </c>
      <c r="X742" t="s">
        <v>4247</v>
      </c>
      <c r="Y742" t="s">
        <v>3224</v>
      </c>
      <c r="Z742" t="s">
        <v>3671</v>
      </c>
      <c r="AA742">
        <v>806952</v>
      </c>
      <c r="AB742" s="198">
        <v>37036.875</v>
      </c>
      <c r="AC742" s="198">
        <v>37036.875</v>
      </c>
    </row>
    <row r="743" spans="1:29" x14ac:dyDescent="0.2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30</v>
      </c>
      <c r="F743" s="213">
        <f t="shared" si="60"/>
        <v>1500</v>
      </c>
      <c r="G743" s="202">
        <v>1288893</v>
      </c>
      <c r="H743" s="198">
        <v>37035.32708333333</v>
      </c>
      <c r="I743" t="s">
        <v>4168</v>
      </c>
      <c r="M743" t="s">
        <v>3364</v>
      </c>
      <c r="N743" t="s">
        <v>2802</v>
      </c>
      <c r="O743" t="s">
        <v>4494</v>
      </c>
      <c r="Q743" s="199">
        <v>50</v>
      </c>
      <c r="S743" t="s">
        <v>2759</v>
      </c>
      <c r="T743" t="s">
        <v>4061</v>
      </c>
      <c r="U743" s="201">
        <v>60</v>
      </c>
      <c r="V743" t="s">
        <v>3055</v>
      </c>
      <c r="W743" t="s">
        <v>2814</v>
      </c>
      <c r="X743" t="s">
        <v>2824</v>
      </c>
      <c r="Y743" t="s">
        <v>4193</v>
      </c>
      <c r="Z743" t="s">
        <v>3666</v>
      </c>
      <c r="AA743">
        <v>621175.1</v>
      </c>
      <c r="AB743" s="198">
        <v>37043.710416666669</v>
      </c>
      <c r="AC743" s="198">
        <v>37072.710416666669</v>
      </c>
    </row>
    <row r="744" spans="1:29" x14ac:dyDescent="0.2">
      <c r="A744" s="44" t="str">
        <f t="shared" si="56"/>
        <v>US Natural Gas Financial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31</v>
      </c>
      <c r="F744" s="213">
        <f t="shared" si="60"/>
        <v>4650</v>
      </c>
      <c r="G744" s="202">
        <v>1288895</v>
      </c>
      <c r="H744" s="198">
        <v>37035.327222222222</v>
      </c>
      <c r="I744" t="s">
        <v>3890</v>
      </c>
      <c r="M744" t="s">
        <v>2760</v>
      </c>
      <c r="N744" t="s">
        <v>2864</v>
      </c>
      <c r="O744" t="s">
        <v>3984</v>
      </c>
      <c r="Q744" s="199">
        <v>150</v>
      </c>
      <c r="S744" t="s">
        <v>3118</v>
      </c>
      <c r="T744" t="s">
        <v>4061</v>
      </c>
      <c r="U744" s="201">
        <v>4.2324999999999999</v>
      </c>
      <c r="V744" t="s">
        <v>3242</v>
      </c>
      <c r="W744" t="s">
        <v>3529</v>
      </c>
      <c r="X744" t="s">
        <v>2866</v>
      </c>
      <c r="Y744" t="s">
        <v>4082</v>
      </c>
      <c r="Z744" t="s">
        <v>3671</v>
      </c>
      <c r="AA744" t="s">
        <v>2514</v>
      </c>
      <c r="AB744" s="198">
        <v>37073.875</v>
      </c>
      <c r="AC744" s="198">
        <v>37103.875</v>
      </c>
    </row>
    <row r="745" spans="1:29" x14ac:dyDescent="0.2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31</v>
      </c>
      <c r="F745" s="213">
        <f t="shared" si="60"/>
        <v>4650</v>
      </c>
      <c r="G745" s="202">
        <v>1288896</v>
      </c>
      <c r="H745" s="198">
        <v>37035.327222222222</v>
      </c>
      <c r="I745" t="s">
        <v>3890</v>
      </c>
      <c r="M745" t="s">
        <v>2760</v>
      </c>
      <c r="N745" t="s">
        <v>2864</v>
      </c>
      <c r="O745" t="s">
        <v>4146</v>
      </c>
      <c r="P745" s="199">
        <v>150</v>
      </c>
      <c r="S745" t="s">
        <v>3118</v>
      </c>
      <c r="T745" t="s">
        <v>4061</v>
      </c>
      <c r="U745" s="201">
        <v>4.3094999999999999</v>
      </c>
      <c r="V745" t="s">
        <v>3242</v>
      </c>
      <c r="W745" t="s">
        <v>3529</v>
      </c>
      <c r="X745" t="s">
        <v>2866</v>
      </c>
      <c r="Y745" t="s">
        <v>4082</v>
      </c>
      <c r="Z745" t="s">
        <v>3671</v>
      </c>
      <c r="AA745" t="s">
        <v>2515</v>
      </c>
      <c r="AB745" s="198">
        <v>37104.875</v>
      </c>
      <c r="AC745" s="198">
        <v>37134.875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1288897</v>
      </c>
      <c r="H746" s="198">
        <v>37035.327245370368</v>
      </c>
      <c r="I746" t="s">
        <v>3249</v>
      </c>
      <c r="M746" t="s">
        <v>2760</v>
      </c>
      <c r="N746" t="s">
        <v>3220</v>
      </c>
      <c r="O746" t="s">
        <v>2484</v>
      </c>
      <c r="Q746" s="199">
        <v>5000</v>
      </c>
      <c r="S746" t="s">
        <v>2761</v>
      </c>
      <c r="T746" t="s">
        <v>4061</v>
      </c>
      <c r="U746" s="201">
        <v>4.0075000000000003</v>
      </c>
      <c r="V746" t="s">
        <v>3005</v>
      </c>
      <c r="W746" t="s">
        <v>3004</v>
      </c>
      <c r="X746" t="s">
        <v>3246</v>
      </c>
      <c r="Y746" t="s">
        <v>3224</v>
      </c>
      <c r="Z746" t="s">
        <v>3671</v>
      </c>
      <c r="AA746">
        <v>806953</v>
      </c>
      <c r="AB746" s="198">
        <v>37036.875</v>
      </c>
      <c r="AC746" s="198">
        <v>37036.875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5000</v>
      </c>
      <c r="G747" s="202">
        <v>1288900</v>
      </c>
      <c r="H747" s="198">
        <v>37035.327326388891</v>
      </c>
      <c r="I747" t="s">
        <v>3249</v>
      </c>
      <c r="M747" t="s">
        <v>2760</v>
      </c>
      <c r="N747" t="s">
        <v>3220</v>
      </c>
      <c r="O747" t="s">
        <v>2485</v>
      </c>
      <c r="Q747" s="199">
        <v>5000</v>
      </c>
      <c r="S747" t="s">
        <v>2761</v>
      </c>
      <c r="T747" t="s">
        <v>4061</v>
      </c>
      <c r="U747" s="201">
        <v>4.0125000000000002</v>
      </c>
      <c r="V747" t="s">
        <v>3005</v>
      </c>
      <c r="W747" t="s">
        <v>3004</v>
      </c>
      <c r="X747" t="s">
        <v>3246</v>
      </c>
      <c r="Y747" t="s">
        <v>3224</v>
      </c>
      <c r="Z747" t="s">
        <v>3671</v>
      </c>
      <c r="AA747">
        <v>806954</v>
      </c>
      <c r="AB747" s="198">
        <v>37036.875</v>
      </c>
      <c r="AC747" s="198">
        <v>37036.875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10000</v>
      </c>
      <c r="G748" s="202">
        <v>1288901</v>
      </c>
      <c r="H748" s="198">
        <v>37035.327349537038</v>
      </c>
      <c r="I748" t="s">
        <v>3244</v>
      </c>
      <c r="M748" t="s">
        <v>2760</v>
      </c>
      <c r="N748" t="s">
        <v>3220</v>
      </c>
      <c r="O748" t="s">
        <v>2463</v>
      </c>
      <c r="Q748" s="199">
        <v>10000</v>
      </c>
      <c r="S748" t="s">
        <v>2761</v>
      </c>
      <c r="T748" t="s">
        <v>4061</v>
      </c>
      <c r="U748" s="201">
        <v>4.1887999999999996</v>
      </c>
      <c r="V748" t="s">
        <v>3248</v>
      </c>
      <c r="W748" t="s">
        <v>3222</v>
      </c>
      <c r="X748" t="s">
        <v>3223</v>
      </c>
      <c r="Y748" t="s">
        <v>3224</v>
      </c>
      <c r="Z748" t="s">
        <v>3671</v>
      </c>
      <c r="AA748">
        <v>806955</v>
      </c>
      <c r="AB748" s="198">
        <v>37036.875</v>
      </c>
      <c r="AC748" s="198">
        <v>37036.875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5000</v>
      </c>
      <c r="G749" s="202">
        <v>1288903</v>
      </c>
      <c r="H749" s="198">
        <v>37035.327407407407</v>
      </c>
      <c r="I749" t="s">
        <v>4251</v>
      </c>
      <c r="M749" t="s">
        <v>2760</v>
      </c>
      <c r="N749" t="s">
        <v>3220</v>
      </c>
      <c r="O749" t="s">
        <v>2503</v>
      </c>
      <c r="Q749" s="199">
        <v>5000</v>
      </c>
      <c r="S749" t="s">
        <v>2761</v>
      </c>
      <c r="T749" t="s">
        <v>4061</v>
      </c>
      <c r="U749" s="201">
        <v>4.3449999999999998</v>
      </c>
      <c r="V749" t="s">
        <v>4252</v>
      </c>
      <c r="W749" t="s">
        <v>3275</v>
      </c>
      <c r="X749" t="s">
        <v>3276</v>
      </c>
      <c r="Y749" t="s">
        <v>3224</v>
      </c>
      <c r="Z749" t="s">
        <v>3671</v>
      </c>
      <c r="AA749">
        <v>806956</v>
      </c>
      <c r="AB749" s="198">
        <v>37036.875</v>
      </c>
      <c r="AC749" s="198">
        <v>37036.875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30</v>
      </c>
      <c r="F750" s="213">
        <f t="shared" si="60"/>
        <v>1500</v>
      </c>
      <c r="G750" s="202">
        <v>1288905</v>
      </c>
      <c r="H750" s="198">
        <v>37035.327499999999</v>
      </c>
      <c r="I750" t="s">
        <v>2813</v>
      </c>
      <c r="J750" t="s">
        <v>2851</v>
      </c>
      <c r="K750" t="s">
        <v>2852</v>
      </c>
      <c r="M750" t="s">
        <v>3364</v>
      </c>
      <c r="N750" t="s">
        <v>2802</v>
      </c>
      <c r="O750" t="s">
        <v>3233</v>
      </c>
      <c r="Q750" s="199">
        <v>50</v>
      </c>
      <c r="S750" t="s">
        <v>2759</v>
      </c>
      <c r="T750" t="s">
        <v>4061</v>
      </c>
      <c r="U750" s="201">
        <v>62.5</v>
      </c>
      <c r="V750" t="s">
        <v>3902</v>
      </c>
      <c r="W750" t="s">
        <v>2819</v>
      </c>
      <c r="X750" t="s">
        <v>2842</v>
      </c>
      <c r="Y750" t="s">
        <v>4193</v>
      </c>
      <c r="Z750" t="s">
        <v>3666</v>
      </c>
      <c r="AA750">
        <v>621179.1</v>
      </c>
      <c r="AB750" s="198">
        <v>37043.591666666667</v>
      </c>
      <c r="AC750" s="198">
        <v>37072.591666666667</v>
      </c>
    </row>
    <row r="751" spans="1:29" x14ac:dyDescent="0.2">
      <c r="A751" s="44" t="str">
        <f t="shared" si="56"/>
        <v>US Natural Gas Financial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30</v>
      </c>
      <c r="F751" s="213">
        <f t="shared" si="60"/>
        <v>1500000</v>
      </c>
      <c r="G751" s="202">
        <v>1288908</v>
      </c>
      <c r="H751" s="198">
        <v>37035.327569444446</v>
      </c>
      <c r="I751" t="s">
        <v>3769</v>
      </c>
      <c r="M751" t="s">
        <v>2760</v>
      </c>
      <c r="N751" t="s">
        <v>3235</v>
      </c>
      <c r="O751" t="s">
        <v>3917</v>
      </c>
      <c r="Q751" s="199">
        <v>50000</v>
      </c>
      <c r="S751" t="s">
        <v>2761</v>
      </c>
      <c r="T751" t="s">
        <v>4061</v>
      </c>
      <c r="U751" s="201">
        <v>0.20749999999999999</v>
      </c>
      <c r="V751" t="s">
        <v>2878</v>
      </c>
      <c r="W751" t="s">
        <v>3236</v>
      </c>
      <c r="X751" t="s">
        <v>3237</v>
      </c>
      <c r="Y751" t="s">
        <v>4082</v>
      </c>
      <c r="Z751" t="s">
        <v>3671</v>
      </c>
      <c r="AA751" t="s">
        <v>2516</v>
      </c>
      <c r="AB751" s="198">
        <v>37043.875</v>
      </c>
      <c r="AC751" s="198">
        <v>37072.875</v>
      </c>
    </row>
    <row r="752" spans="1:29" x14ac:dyDescent="0.2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10000</v>
      </c>
      <c r="G752" s="202">
        <v>1288911</v>
      </c>
      <c r="H752" s="198">
        <v>37035.327719907407</v>
      </c>
      <c r="I752" t="s">
        <v>3306</v>
      </c>
      <c r="M752" t="s">
        <v>2760</v>
      </c>
      <c r="N752" t="s">
        <v>3220</v>
      </c>
      <c r="O752" t="s">
        <v>2512</v>
      </c>
      <c r="Q752" s="199">
        <v>10000</v>
      </c>
      <c r="S752" t="s">
        <v>2761</v>
      </c>
      <c r="T752" t="s">
        <v>4061</v>
      </c>
      <c r="U752" s="201">
        <v>4.0475000000000003</v>
      </c>
      <c r="V752" t="s">
        <v>3796</v>
      </c>
      <c r="W752" t="s">
        <v>3260</v>
      </c>
      <c r="X752" t="s">
        <v>3261</v>
      </c>
      <c r="Y752" t="s">
        <v>3224</v>
      </c>
      <c r="Z752" t="s">
        <v>3671</v>
      </c>
      <c r="AA752">
        <v>806957</v>
      </c>
      <c r="AB752" s="198">
        <v>37036.875</v>
      </c>
      <c r="AC752" s="198">
        <v>37036.875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5</v>
      </c>
      <c r="F753" s="213">
        <f t="shared" si="60"/>
        <v>250</v>
      </c>
      <c r="G753" s="202">
        <v>1288914</v>
      </c>
      <c r="H753" s="198">
        <v>37035.327777777777</v>
      </c>
      <c r="I753" t="s">
        <v>2828</v>
      </c>
      <c r="M753" t="s">
        <v>3364</v>
      </c>
      <c r="N753" t="s">
        <v>2802</v>
      </c>
      <c r="O753" t="s">
        <v>4467</v>
      </c>
      <c r="Q753" s="199">
        <v>50</v>
      </c>
      <c r="S753" t="s">
        <v>2759</v>
      </c>
      <c r="T753" t="s">
        <v>4061</v>
      </c>
      <c r="U753" s="201">
        <v>33</v>
      </c>
      <c r="V753" t="s">
        <v>4249</v>
      </c>
      <c r="W753" t="s">
        <v>2806</v>
      </c>
      <c r="X753" t="s">
        <v>2807</v>
      </c>
      <c r="Y753" t="s">
        <v>4193</v>
      </c>
      <c r="Z753" t="s">
        <v>3666</v>
      </c>
      <c r="AA753">
        <v>621180.1</v>
      </c>
      <c r="AB753" s="198">
        <v>37039.875</v>
      </c>
      <c r="AC753" s="198">
        <v>37043.875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30</v>
      </c>
      <c r="F754" s="213">
        <f t="shared" si="60"/>
        <v>150000</v>
      </c>
      <c r="G754" s="202">
        <v>1288917</v>
      </c>
      <c r="H754" s="198">
        <v>37035.327893518515</v>
      </c>
      <c r="I754" t="s">
        <v>3244</v>
      </c>
      <c r="M754" t="s">
        <v>2760</v>
      </c>
      <c r="N754" t="s">
        <v>2864</v>
      </c>
      <c r="O754" t="s">
        <v>2865</v>
      </c>
      <c r="P754" s="199">
        <v>5000</v>
      </c>
      <c r="S754" t="s">
        <v>2761</v>
      </c>
      <c r="T754" t="s">
        <v>4061</v>
      </c>
      <c r="U754" s="201">
        <v>4.17</v>
      </c>
      <c r="V754" t="s">
        <v>2904</v>
      </c>
      <c r="W754" t="s">
        <v>3529</v>
      </c>
      <c r="X754" t="s">
        <v>2866</v>
      </c>
      <c r="Y754" t="s">
        <v>4082</v>
      </c>
      <c r="Z754" t="s">
        <v>3671</v>
      </c>
      <c r="AA754" t="s">
        <v>2517</v>
      </c>
      <c r="AB754" s="198">
        <v>37043.875</v>
      </c>
      <c r="AC754" s="198">
        <v>37072.875</v>
      </c>
    </row>
    <row r="755" spans="1:29" x14ac:dyDescent="0.2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5000</v>
      </c>
      <c r="G755" s="202">
        <v>1288920</v>
      </c>
      <c r="H755" s="198">
        <v>37035.327939814815</v>
      </c>
      <c r="I755" t="s">
        <v>3250</v>
      </c>
      <c r="M755" t="s">
        <v>2760</v>
      </c>
      <c r="N755" t="s">
        <v>3220</v>
      </c>
      <c r="O755" t="s">
        <v>2481</v>
      </c>
      <c r="Q755" s="199">
        <v>5000</v>
      </c>
      <c r="S755" t="s">
        <v>2761</v>
      </c>
      <c r="T755" t="s">
        <v>4061</v>
      </c>
      <c r="U755" s="201">
        <v>4.0599999999999996</v>
      </c>
      <c r="V755" t="s">
        <v>3430</v>
      </c>
      <c r="W755" t="s">
        <v>3004</v>
      </c>
      <c r="X755" t="s">
        <v>3246</v>
      </c>
      <c r="Y755" t="s">
        <v>3224</v>
      </c>
      <c r="Z755" t="s">
        <v>3671</v>
      </c>
      <c r="AA755">
        <v>806959</v>
      </c>
      <c r="AB755" s="198">
        <v>37036.875</v>
      </c>
      <c r="AC755" s="198">
        <v>37036.875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10000</v>
      </c>
      <c r="G756" s="202">
        <v>1288921</v>
      </c>
      <c r="H756" s="198">
        <v>37035.327962962961</v>
      </c>
      <c r="I756" t="s">
        <v>3244</v>
      </c>
      <c r="M756" t="s">
        <v>2760</v>
      </c>
      <c r="N756" t="s">
        <v>3220</v>
      </c>
      <c r="O756" t="s">
        <v>4367</v>
      </c>
      <c r="Q756" s="199">
        <v>10000</v>
      </c>
      <c r="S756" t="s">
        <v>2761</v>
      </c>
      <c r="T756" t="s">
        <v>4061</v>
      </c>
      <c r="U756" s="201">
        <v>4.3449999999999998</v>
      </c>
      <c r="V756" t="s">
        <v>3985</v>
      </c>
      <c r="W756" t="s">
        <v>4263</v>
      </c>
      <c r="X756" t="s">
        <v>4264</v>
      </c>
      <c r="Y756" t="s">
        <v>3224</v>
      </c>
      <c r="Z756" t="s">
        <v>3671</v>
      </c>
      <c r="AA756">
        <v>806960</v>
      </c>
      <c r="AB756" s="198">
        <v>37036.875</v>
      </c>
      <c r="AC756" s="198">
        <v>37036.875</v>
      </c>
    </row>
    <row r="757" spans="1:29" x14ac:dyDescent="0.2">
      <c r="A757" s="44" t="str">
        <f t="shared" si="56"/>
        <v>US Natural Gas Financial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30</v>
      </c>
      <c r="F757" s="213">
        <f t="shared" si="60"/>
        <v>150000</v>
      </c>
      <c r="G757" s="202">
        <v>1288922</v>
      </c>
      <c r="H757" s="198">
        <v>37035.327974537038</v>
      </c>
      <c r="I757" t="s">
        <v>3244</v>
      </c>
      <c r="M757" t="s">
        <v>2760</v>
      </c>
      <c r="N757" t="s">
        <v>2864</v>
      </c>
      <c r="O757" t="s">
        <v>2673</v>
      </c>
      <c r="P757" s="199">
        <v>5000</v>
      </c>
      <c r="S757" t="s">
        <v>2761</v>
      </c>
      <c r="T757" t="s">
        <v>4061</v>
      </c>
      <c r="U757" s="201">
        <v>4.1675000000000004</v>
      </c>
      <c r="V757" t="s">
        <v>3245</v>
      </c>
      <c r="W757" t="s">
        <v>3529</v>
      </c>
      <c r="X757" t="s">
        <v>2866</v>
      </c>
      <c r="Y757" t="s">
        <v>4082</v>
      </c>
      <c r="Z757" t="s">
        <v>3671</v>
      </c>
      <c r="AA757" t="s">
        <v>2518</v>
      </c>
      <c r="AB757" s="198">
        <v>37043.915972222225</v>
      </c>
      <c r="AC757" s="198">
        <v>37072.915972222225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5000</v>
      </c>
      <c r="G758" s="202">
        <v>1288923</v>
      </c>
      <c r="H758" s="198">
        <v>37035.327986111108</v>
      </c>
      <c r="I758" t="s">
        <v>3769</v>
      </c>
      <c r="M758" t="s">
        <v>2760</v>
      </c>
      <c r="N758" t="s">
        <v>3220</v>
      </c>
      <c r="O758" t="s">
        <v>2519</v>
      </c>
      <c r="Q758" s="199">
        <v>5000</v>
      </c>
      <c r="S758" t="s">
        <v>2761</v>
      </c>
      <c r="T758" t="s">
        <v>4061</v>
      </c>
      <c r="U758" s="201">
        <v>4.4550000000000001</v>
      </c>
      <c r="V758" t="s">
        <v>2667</v>
      </c>
      <c r="W758" t="s">
        <v>2668</v>
      </c>
      <c r="X758" t="s">
        <v>2669</v>
      </c>
      <c r="Y758" t="s">
        <v>3224</v>
      </c>
      <c r="Z758" t="s">
        <v>3671</v>
      </c>
      <c r="AA758">
        <v>806961</v>
      </c>
      <c r="AB758" s="198">
        <v>37036.875</v>
      </c>
      <c r="AC758" s="198">
        <v>37036.875</v>
      </c>
    </row>
    <row r="759" spans="1:29" x14ac:dyDescent="0.2">
      <c r="A759" s="44" t="str">
        <f t="shared" si="56"/>
        <v>US Natural Gas Financial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151</v>
      </c>
      <c r="F759" s="213">
        <f t="shared" si="60"/>
        <v>755000</v>
      </c>
      <c r="G759" s="202">
        <v>1288925</v>
      </c>
      <c r="H759" s="198">
        <v>37035.328067129631</v>
      </c>
      <c r="I759" t="s">
        <v>2871</v>
      </c>
      <c r="M759" t="s">
        <v>2760</v>
      </c>
      <c r="N759" t="s">
        <v>2864</v>
      </c>
      <c r="O759" t="s">
        <v>3253</v>
      </c>
      <c r="P759" s="199">
        <v>5000</v>
      </c>
      <c r="S759" t="s">
        <v>2761</v>
      </c>
      <c r="T759" t="s">
        <v>4061</v>
      </c>
      <c r="U759" s="201">
        <v>4.66</v>
      </c>
      <c r="V759" t="s">
        <v>2872</v>
      </c>
      <c r="W759" t="s">
        <v>3529</v>
      </c>
      <c r="X759" t="s">
        <v>2866</v>
      </c>
      <c r="Y759" t="s">
        <v>4082</v>
      </c>
      <c r="Z759" t="s">
        <v>3671</v>
      </c>
      <c r="AA759" t="s">
        <v>2520</v>
      </c>
      <c r="AB759" s="198">
        <v>37196</v>
      </c>
      <c r="AC759" s="198">
        <v>37346</v>
      </c>
    </row>
    <row r="760" spans="1:29" x14ac:dyDescent="0.2">
      <c r="A760" s="44" t="str">
        <f t="shared" si="56"/>
        <v>US Power Physical</v>
      </c>
      <c r="B760" s="44" t="str">
        <f t="shared" si="57"/>
        <v>US</v>
      </c>
      <c r="C760" s="44" t="str">
        <f t="shared" si="58"/>
        <v>Power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62</v>
      </c>
      <c r="F760" s="213">
        <f t="shared" si="60"/>
        <v>3100</v>
      </c>
      <c r="G760" s="202">
        <v>1288926</v>
      </c>
      <c r="H760" s="198">
        <v>37035.328090277777</v>
      </c>
      <c r="I760" t="s">
        <v>2831</v>
      </c>
      <c r="M760" t="s">
        <v>3364</v>
      </c>
      <c r="N760" t="s">
        <v>2802</v>
      </c>
      <c r="O760" t="s">
        <v>2899</v>
      </c>
      <c r="Q760" s="199">
        <v>50</v>
      </c>
      <c r="S760" t="s">
        <v>2759</v>
      </c>
      <c r="T760" t="s">
        <v>4061</v>
      </c>
      <c r="U760" s="201">
        <v>97</v>
      </c>
      <c r="V760" t="s">
        <v>4199</v>
      </c>
      <c r="W760" t="s">
        <v>2823</v>
      </c>
      <c r="X760" t="s">
        <v>2824</v>
      </c>
      <c r="Y760" t="s">
        <v>4193</v>
      </c>
      <c r="Z760" t="s">
        <v>3666</v>
      </c>
      <c r="AA760">
        <v>621181.1</v>
      </c>
      <c r="AB760" s="198">
        <v>37073.71597222222</v>
      </c>
      <c r="AC760" s="198">
        <v>37134.71597222222</v>
      </c>
    </row>
    <row r="761" spans="1:29" x14ac:dyDescent="0.2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16</v>
      </c>
      <c r="G761" s="202">
        <v>1288928</v>
      </c>
      <c r="H761" s="198">
        <v>37035.328136574077</v>
      </c>
      <c r="I761" t="s">
        <v>4085</v>
      </c>
      <c r="M761" t="s">
        <v>2766</v>
      </c>
      <c r="N761" t="s">
        <v>4072</v>
      </c>
      <c r="O761" t="s">
        <v>4073</v>
      </c>
      <c r="P761" s="199">
        <v>16</v>
      </c>
      <c r="S761" t="s">
        <v>4060</v>
      </c>
      <c r="T761" t="s">
        <v>4061</v>
      </c>
      <c r="U761" s="201">
        <v>1541</v>
      </c>
      <c r="V761" t="s">
        <v>4098</v>
      </c>
      <c r="W761" t="s">
        <v>4068</v>
      </c>
      <c r="X761" t="s">
        <v>4064</v>
      </c>
      <c r="Y761" t="s">
        <v>4065</v>
      </c>
      <c r="Z761" t="s">
        <v>4066</v>
      </c>
      <c r="AA761">
        <v>2150553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30</v>
      </c>
      <c r="F762" s="213">
        <f t="shared" si="60"/>
        <v>12000</v>
      </c>
      <c r="G762" s="202">
        <v>1288927</v>
      </c>
      <c r="H762" s="198">
        <v>37035.328136574077</v>
      </c>
      <c r="I762" t="s">
        <v>4257</v>
      </c>
      <c r="M762" t="s">
        <v>2760</v>
      </c>
      <c r="N762" t="s">
        <v>3136</v>
      </c>
      <c r="O762" t="s">
        <v>2521</v>
      </c>
      <c r="P762" s="199">
        <v>400</v>
      </c>
      <c r="S762" t="s">
        <v>2761</v>
      </c>
      <c r="T762" t="s">
        <v>4061</v>
      </c>
      <c r="U762" s="201">
        <v>-1.2500000000000001E-2</v>
      </c>
      <c r="V762" t="s">
        <v>4258</v>
      </c>
      <c r="W762" t="s">
        <v>3260</v>
      </c>
      <c r="X762" t="s">
        <v>3261</v>
      </c>
      <c r="Y762" t="s">
        <v>3224</v>
      </c>
      <c r="Z762" t="s">
        <v>3671</v>
      </c>
      <c r="AA762" t="s">
        <v>2522</v>
      </c>
      <c r="AB762" s="198">
        <v>37043.875</v>
      </c>
      <c r="AC762" s="198">
        <v>37072.875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5000</v>
      </c>
      <c r="G763" s="202">
        <v>1288930</v>
      </c>
      <c r="H763" s="198">
        <v>37035.328194444446</v>
      </c>
      <c r="I763" t="s">
        <v>2676</v>
      </c>
      <c r="M763" t="s">
        <v>2760</v>
      </c>
      <c r="N763" t="s">
        <v>3220</v>
      </c>
      <c r="O763" t="s">
        <v>2500</v>
      </c>
      <c r="Q763" s="199">
        <v>5000</v>
      </c>
      <c r="S763" t="s">
        <v>2761</v>
      </c>
      <c r="T763" t="s">
        <v>4061</v>
      </c>
      <c r="U763" s="201">
        <v>4.46</v>
      </c>
      <c r="V763" t="s">
        <v>2677</v>
      </c>
      <c r="W763" t="s">
        <v>2668</v>
      </c>
      <c r="X763" t="s">
        <v>2669</v>
      </c>
      <c r="Y763" t="s">
        <v>3224</v>
      </c>
      <c r="Z763" t="s">
        <v>3671</v>
      </c>
      <c r="AA763">
        <v>806963</v>
      </c>
      <c r="AB763" s="198">
        <v>37036.875</v>
      </c>
      <c r="AC763" s="198">
        <v>37036.875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5000</v>
      </c>
      <c r="G764" s="202">
        <v>1288931</v>
      </c>
      <c r="H764" s="198">
        <v>37035.328206018516</v>
      </c>
      <c r="I764" t="s">
        <v>3306</v>
      </c>
      <c r="M764" t="s">
        <v>2760</v>
      </c>
      <c r="N764" t="s">
        <v>3220</v>
      </c>
      <c r="O764" t="s">
        <v>2519</v>
      </c>
      <c r="Q764" s="199">
        <v>5000</v>
      </c>
      <c r="S764" t="s">
        <v>2761</v>
      </c>
      <c r="T764" t="s">
        <v>4061</v>
      </c>
      <c r="U764" s="201">
        <v>4.46</v>
      </c>
      <c r="V764" t="s">
        <v>2660</v>
      </c>
      <c r="W764" t="s">
        <v>2668</v>
      </c>
      <c r="X764" t="s">
        <v>2669</v>
      </c>
      <c r="Y764" t="s">
        <v>3224</v>
      </c>
      <c r="Z764" t="s">
        <v>3671</v>
      </c>
      <c r="AA764">
        <v>806964</v>
      </c>
      <c r="AB764" s="198">
        <v>37036.875</v>
      </c>
      <c r="AC764" s="198">
        <v>37036.875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5000</v>
      </c>
      <c r="G765" s="202">
        <v>1288932</v>
      </c>
      <c r="H765" s="198">
        <v>37035.328217592592</v>
      </c>
      <c r="I765" t="s">
        <v>3249</v>
      </c>
      <c r="M765" t="s">
        <v>2760</v>
      </c>
      <c r="N765" t="s">
        <v>3220</v>
      </c>
      <c r="O765" t="s">
        <v>2485</v>
      </c>
      <c r="Q765" s="199">
        <v>5000</v>
      </c>
      <c r="S765" t="s">
        <v>2761</v>
      </c>
      <c r="T765" t="s">
        <v>4061</v>
      </c>
      <c r="U765" s="201">
        <v>4.0175000000000001</v>
      </c>
      <c r="V765" t="s">
        <v>3005</v>
      </c>
      <c r="W765" t="s">
        <v>3004</v>
      </c>
      <c r="X765" t="s">
        <v>3246</v>
      </c>
      <c r="Y765" t="s">
        <v>3224</v>
      </c>
      <c r="Z765" t="s">
        <v>3671</v>
      </c>
      <c r="AA765">
        <v>806965</v>
      </c>
      <c r="AB765" s="198">
        <v>37036.875</v>
      </c>
      <c r="AC765" s="198">
        <v>37036.875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30</v>
      </c>
      <c r="F766" s="213">
        <f t="shared" si="60"/>
        <v>1500</v>
      </c>
      <c r="G766" s="202">
        <v>1288933</v>
      </c>
      <c r="H766" s="198">
        <v>37035.328229166669</v>
      </c>
      <c r="I766" t="s">
        <v>4513</v>
      </c>
      <c r="M766" t="s">
        <v>3364</v>
      </c>
      <c r="N766" t="s">
        <v>2802</v>
      </c>
      <c r="O766" t="s">
        <v>1709</v>
      </c>
      <c r="Q766" s="199">
        <v>50</v>
      </c>
      <c r="S766" t="s">
        <v>2759</v>
      </c>
      <c r="T766" t="s">
        <v>4061</v>
      </c>
      <c r="U766" s="201">
        <v>70.75</v>
      </c>
      <c r="V766" t="s">
        <v>3947</v>
      </c>
      <c r="W766" t="s">
        <v>2861</v>
      </c>
      <c r="X766" t="s">
        <v>3993</v>
      </c>
      <c r="Y766" t="s">
        <v>4193</v>
      </c>
      <c r="Z766" t="s">
        <v>3666</v>
      </c>
      <c r="AA766">
        <v>621183.1</v>
      </c>
      <c r="AB766" s="198">
        <v>37043.875</v>
      </c>
      <c r="AC766" s="198">
        <v>37072.875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</v>
      </c>
      <c r="G767" s="202">
        <v>1288934</v>
      </c>
      <c r="H767" s="198">
        <v>37035.328263888892</v>
      </c>
      <c r="I767" t="s">
        <v>2844</v>
      </c>
      <c r="J767" t="s">
        <v>2851</v>
      </c>
      <c r="K767" t="s">
        <v>2852</v>
      </c>
      <c r="M767" t="s">
        <v>3364</v>
      </c>
      <c r="N767" t="s">
        <v>2802</v>
      </c>
      <c r="O767" t="s">
        <v>3905</v>
      </c>
      <c r="P767" s="199">
        <v>50</v>
      </c>
      <c r="S767" t="s">
        <v>2759</v>
      </c>
      <c r="T767" t="s">
        <v>4061</v>
      </c>
      <c r="U767" s="201">
        <v>30.8</v>
      </c>
      <c r="V767" t="s">
        <v>3902</v>
      </c>
      <c r="W767" t="s">
        <v>2819</v>
      </c>
      <c r="X767" t="s">
        <v>2820</v>
      </c>
      <c r="Y767" t="s">
        <v>4193</v>
      </c>
      <c r="Z767" t="s">
        <v>3666</v>
      </c>
      <c r="AA767">
        <v>621184.1</v>
      </c>
      <c r="AB767" s="198">
        <v>37036.875</v>
      </c>
      <c r="AC767" s="198">
        <v>37036.875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5000</v>
      </c>
      <c r="G768" s="202">
        <v>1288935</v>
      </c>
      <c r="H768" s="198">
        <v>37035.328298611108</v>
      </c>
      <c r="I768" t="s">
        <v>3306</v>
      </c>
      <c r="M768" t="s">
        <v>2760</v>
      </c>
      <c r="N768" t="s">
        <v>3220</v>
      </c>
      <c r="O768" t="s">
        <v>2519</v>
      </c>
      <c r="Q768" s="199">
        <v>5000</v>
      </c>
      <c r="S768" t="s">
        <v>2761</v>
      </c>
      <c r="T768" t="s">
        <v>4061</v>
      </c>
      <c r="U768" s="201">
        <v>4.4649999999999999</v>
      </c>
      <c r="V768" t="s">
        <v>3974</v>
      </c>
      <c r="W768" t="s">
        <v>2668</v>
      </c>
      <c r="X768" t="s">
        <v>2669</v>
      </c>
      <c r="Y768" t="s">
        <v>3224</v>
      </c>
      <c r="Z768" t="s">
        <v>3671</v>
      </c>
      <c r="AA768">
        <v>806968</v>
      </c>
      <c r="AB768" s="198">
        <v>37036.875</v>
      </c>
      <c r="AC768" s="198">
        <v>37036.875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3">
        <f t="shared" si="60"/>
        <v>50</v>
      </c>
      <c r="G769" s="202">
        <v>1288936</v>
      </c>
      <c r="H769" s="198">
        <v>37035.328321759262</v>
      </c>
      <c r="I769" t="s">
        <v>2844</v>
      </c>
      <c r="J769" t="s">
        <v>2851</v>
      </c>
      <c r="K769" t="s">
        <v>2852</v>
      </c>
      <c r="M769" t="s">
        <v>3364</v>
      </c>
      <c r="N769" t="s">
        <v>2802</v>
      </c>
      <c r="O769" t="s">
        <v>3905</v>
      </c>
      <c r="P769" s="199">
        <v>50</v>
      </c>
      <c r="S769" t="s">
        <v>2759</v>
      </c>
      <c r="T769" t="s">
        <v>4061</v>
      </c>
      <c r="U769" s="201">
        <v>30.7</v>
      </c>
      <c r="V769" t="s">
        <v>3902</v>
      </c>
      <c r="W769" t="s">
        <v>2819</v>
      </c>
      <c r="X769" t="s">
        <v>2820</v>
      </c>
      <c r="Y769" t="s">
        <v>4193</v>
      </c>
      <c r="Z769" t="s">
        <v>3666</v>
      </c>
      <c r="AA769">
        <v>621185.1</v>
      </c>
      <c r="AB769" s="198">
        <v>37036.875</v>
      </c>
      <c r="AC769" s="198">
        <v>37036.875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1288937</v>
      </c>
      <c r="H770" s="198">
        <v>37035.328321759262</v>
      </c>
      <c r="I770" t="s">
        <v>2831</v>
      </c>
      <c r="M770" t="s">
        <v>2760</v>
      </c>
      <c r="N770" t="s">
        <v>3220</v>
      </c>
      <c r="O770" t="s">
        <v>2465</v>
      </c>
      <c r="Q770" s="199">
        <v>10000</v>
      </c>
      <c r="S770" t="s">
        <v>2761</v>
      </c>
      <c r="T770" t="s">
        <v>4061</v>
      </c>
      <c r="U770" s="201">
        <v>4.0599999999999996</v>
      </c>
      <c r="V770" t="s">
        <v>3221</v>
      </c>
      <c r="W770" t="s">
        <v>3260</v>
      </c>
      <c r="X770" t="s">
        <v>3261</v>
      </c>
      <c r="Y770" t="s">
        <v>3224</v>
      </c>
      <c r="Z770" t="s">
        <v>3671</v>
      </c>
      <c r="AA770">
        <v>806969</v>
      </c>
      <c r="AB770" s="198">
        <v>37036.875</v>
      </c>
      <c r="AC770" s="198">
        <v>37036.875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5000</v>
      </c>
      <c r="G771" s="202">
        <v>1288938</v>
      </c>
      <c r="H771" s="198">
        <v>37035.328460648147</v>
      </c>
      <c r="I771" t="s">
        <v>2676</v>
      </c>
      <c r="M771" t="s">
        <v>2760</v>
      </c>
      <c r="N771" t="s">
        <v>3220</v>
      </c>
      <c r="O771" t="s">
        <v>2500</v>
      </c>
      <c r="Q771" s="199">
        <v>5000</v>
      </c>
      <c r="S771" t="s">
        <v>2761</v>
      </c>
      <c r="T771" t="s">
        <v>4061</v>
      </c>
      <c r="U771" s="201">
        <v>4.47</v>
      </c>
      <c r="V771" t="s">
        <v>2677</v>
      </c>
      <c r="W771" t="s">
        <v>2668</v>
      </c>
      <c r="X771" t="s">
        <v>2669</v>
      </c>
      <c r="Y771" t="s">
        <v>3224</v>
      </c>
      <c r="Z771" t="s">
        <v>3671</v>
      </c>
      <c r="AA771">
        <v>806970</v>
      </c>
      <c r="AB771" s="198">
        <v>37036.875</v>
      </c>
      <c r="AC771" s="198">
        <v>37036.875</v>
      </c>
    </row>
    <row r="772" spans="1:29" x14ac:dyDescent="0.2">
      <c r="A772" s="44" t="str">
        <f t="shared" si="56"/>
        <v>US Natural Gas Financial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31</v>
      </c>
      <c r="F772" s="213">
        <f t="shared" si="60"/>
        <v>155000</v>
      </c>
      <c r="G772" s="202">
        <v>1288941</v>
      </c>
      <c r="H772" s="198">
        <v>37035.328530092593</v>
      </c>
      <c r="I772" t="s">
        <v>3244</v>
      </c>
      <c r="M772" t="s">
        <v>2760</v>
      </c>
      <c r="N772" t="s">
        <v>2864</v>
      </c>
      <c r="O772" t="s">
        <v>3234</v>
      </c>
      <c r="P772" s="199">
        <v>5000</v>
      </c>
      <c r="S772" t="s">
        <v>2761</v>
      </c>
      <c r="T772" t="s">
        <v>4061</v>
      </c>
      <c r="U772" s="201">
        <v>4.2374999999999998</v>
      </c>
      <c r="V772" t="s">
        <v>3798</v>
      </c>
      <c r="W772" t="s">
        <v>3529</v>
      </c>
      <c r="X772" t="s">
        <v>2866</v>
      </c>
      <c r="Y772" t="s">
        <v>4082</v>
      </c>
      <c r="Z772" t="s">
        <v>3671</v>
      </c>
      <c r="AA772" t="s">
        <v>2523</v>
      </c>
      <c r="AB772" s="198">
        <v>37073.875</v>
      </c>
      <c r="AC772" s="198">
        <v>37103.875</v>
      </c>
    </row>
    <row r="773" spans="1:29" x14ac:dyDescent="0.2">
      <c r="A773" s="44" t="str">
        <f t="shared" si="56"/>
        <v>US Power Physical</v>
      </c>
      <c r="B773" s="44" t="str">
        <f t="shared" si="57"/>
        <v>US</v>
      </c>
      <c r="C773" s="44" t="str">
        <f t="shared" si="58"/>
        <v>Power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62</v>
      </c>
      <c r="F773" s="213">
        <f t="shared" si="60"/>
        <v>3100</v>
      </c>
      <c r="G773" s="202">
        <v>1288943</v>
      </c>
      <c r="H773" s="198">
        <v>37035.328564814816</v>
      </c>
      <c r="I773" t="s">
        <v>2825</v>
      </c>
      <c r="M773" t="s">
        <v>3364</v>
      </c>
      <c r="N773" t="s">
        <v>2802</v>
      </c>
      <c r="O773" t="s">
        <v>2899</v>
      </c>
      <c r="P773" s="199">
        <v>50</v>
      </c>
      <c r="S773" t="s">
        <v>2759</v>
      </c>
      <c r="T773" t="s">
        <v>4061</v>
      </c>
      <c r="U773" s="201">
        <v>96.5</v>
      </c>
      <c r="V773" t="s">
        <v>3904</v>
      </c>
      <c r="W773" t="s">
        <v>2823</v>
      </c>
      <c r="X773" t="s">
        <v>2824</v>
      </c>
      <c r="Y773" t="s">
        <v>4193</v>
      </c>
      <c r="Z773" t="s">
        <v>3666</v>
      </c>
      <c r="AA773">
        <v>621188.1</v>
      </c>
      <c r="AB773" s="198">
        <v>37073.71597222222</v>
      </c>
      <c r="AC773" s="198">
        <v>37134.71597222222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10000</v>
      </c>
      <c r="G774" s="202">
        <v>1288944</v>
      </c>
      <c r="H774" s="198">
        <v>37035.328576388885</v>
      </c>
      <c r="I774" t="s">
        <v>3225</v>
      </c>
      <c r="M774" t="s">
        <v>2760</v>
      </c>
      <c r="N774" t="s">
        <v>3220</v>
      </c>
      <c r="O774" t="s">
        <v>2463</v>
      </c>
      <c r="Q774" s="199">
        <v>10000</v>
      </c>
      <c r="S774" t="s">
        <v>2761</v>
      </c>
      <c r="T774" t="s">
        <v>4061</v>
      </c>
      <c r="U774" s="201">
        <v>4.1900000000000004</v>
      </c>
      <c r="V774" t="s">
        <v>3226</v>
      </c>
      <c r="W774" t="s">
        <v>3222</v>
      </c>
      <c r="X774" t="s">
        <v>3223</v>
      </c>
      <c r="Y774" t="s">
        <v>3224</v>
      </c>
      <c r="Z774" t="s">
        <v>3671</v>
      </c>
      <c r="AA774">
        <v>806971</v>
      </c>
      <c r="AB774" s="198">
        <v>37036.875</v>
      </c>
      <c r="AC774" s="198">
        <v>37036.875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1288945</v>
      </c>
      <c r="H775" s="198">
        <v>37035.328576388885</v>
      </c>
      <c r="I775" t="s">
        <v>3225</v>
      </c>
      <c r="M775" t="s">
        <v>2760</v>
      </c>
      <c r="N775" t="s">
        <v>3220</v>
      </c>
      <c r="O775" t="s">
        <v>2494</v>
      </c>
      <c r="Q775" s="199">
        <v>5000</v>
      </c>
      <c r="S775" t="s">
        <v>2761</v>
      </c>
      <c r="T775" t="s">
        <v>4061</v>
      </c>
      <c r="U775" s="201">
        <v>4.0025000000000004</v>
      </c>
      <c r="V775" t="s">
        <v>3259</v>
      </c>
      <c r="W775" t="s">
        <v>3004</v>
      </c>
      <c r="X775" t="s">
        <v>3246</v>
      </c>
      <c r="Y775" t="s">
        <v>3224</v>
      </c>
      <c r="Z775" t="s">
        <v>3671</v>
      </c>
      <c r="AA775">
        <v>806972</v>
      </c>
      <c r="AB775" s="198">
        <v>37036.875</v>
      </c>
      <c r="AC775" s="198">
        <v>37036.875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10000</v>
      </c>
      <c r="G776" s="202">
        <v>1288946</v>
      </c>
      <c r="H776" s="198">
        <v>37035.328599537039</v>
      </c>
      <c r="I776" t="s">
        <v>4255</v>
      </c>
      <c r="M776" t="s">
        <v>2760</v>
      </c>
      <c r="N776" t="s">
        <v>3220</v>
      </c>
      <c r="O776" t="s">
        <v>2512</v>
      </c>
      <c r="Q776" s="199">
        <v>10000</v>
      </c>
      <c r="S776" t="s">
        <v>2761</v>
      </c>
      <c r="T776" t="s">
        <v>4061</v>
      </c>
      <c r="U776" s="201">
        <v>4.05</v>
      </c>
      <c r="V776" t="s">
        <v>4256</v>
      </c>
      <c r="W776" t="s">
        <v>3260</v>
      </c>
      <c r="X776" t="s">
        <v>3261</v>
      </c>
      <c r="Y776" t="s">
        <v>3224</v>
      </c>
      <c r="Z776" t="s">
        <v>3671</v>
      </c>
      <c r="AA776">
        <v>806973</v>
      </c>
      <c r="AB776" s="198">
        <v>37036.875</v>
      </c>
      <c r="AC776" s="198">
        <v>37036.875</v>
      </c>
    </row>
    <row r="777" spans="1:29" x14ac:dyDescent="0.2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150000</v>
      </c>
      <c r="G777" s="202">
        <v>1288947</v>
      </c>
      <c r="H777" s="198">
        <v>37035.328611111108</v>
      </c>
      <c r="I777" t="s">
        <v>4182</v>
      </c>
      <c r="M777" t="s">
        <v>2760</v>
      </c>
      <c r="N777" t="s">
        <v>2864</v>
      </c>
      <c r="O777" t="s">
        <v>2865</v>
      </c>
      <c r="P777" s="199">
        <v>5000</v>
      </c>
      <c r="S777" t="s">
        <v>2761</v>
      </c>
      <c r="T777" t="s">
        <v>4061</v>
      </c>
      <c r="U777" s="201">
        <v>4.17</v>
      </c>
      <c r="V777" t="s">
        <v>3936</v>
      </c>
      <c r="W777" t="s">
        <v>3529</v>
      </c>
      <c r="X777" t="s">
        <v>2866</v>
      </c>
      <c r="Y777" t="s">
        <v>4082</v>
      </c>
      <c r="Z777" t="s">
        <v>3671</v>
      </c>
      <c r="AA777" t="s">
        <v>2524</v>
      </c>
      <c r="AB777" s="198">
        <v>37043.875</v>
      </c>
      <c r="AC777" s="198">
        <v>37072.875</v>
      </c>
    </row>
    <row r="778" spans="1:29" x14ac:dyDescent="0.2">
      <c r="A778" s="44" t="str">
        <f t="shared" si="56"/>
        <v xml:space="preserve"> Natural Gas Physical</v>
      </c>
      <c r="B778" s="44" t="str">
        <f t="shared" si="57"/>
        <v/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10000</v>
      </c>
      <c r="G778" s="202">
        <v>1288948</v>
      </c>
      <c r="H778" s="198">
        <v>37035.328634259262</v>
      </c>
      <c r="I778" t="s">
        <v>3238</v>
      </c>
      <c r="M778" t="s">
        <v>2760</v>
      </c>
      <c r="N778" t="s">
        <v>3254</v>
      </c>
      <c r="O778" t="s">
        <v>2474</v>
      </c>
      <c r="Q778" s="199">
        <v>10000</v>
      </c>
      <c r="S778" t="s">
        <v>2761</v>
      </c>
      <c r="T778" t="s">
        <v>4061</v>
      </c>
      <c r="U778" s="201">
        <v>4.3600000000000003</v>
      </c>
      <c r="V778" t="s">
        <v>3432</v>
      </c>
      <c r="W778" t="s">
        <v>3255</v>
      </c>
      <c r="X778" t="s">
        <v>3256</v>
      </c>
      <c r="Y778" t="s">
        <v>3224</v>
      </c>
      <c r="Z778" t="s">
        <v>3671</v>
      </c>
      <c r="AA778">
        <v>806974</v>
      </c>
      <c r="AB778" s="198">
        <v>37036.875</v>
      </c>
      <c r="AC778" s="198">
        <v>37036.875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10000</v>
      </c>
      <c r="G779" s="202">
        <v>1288949</v>
      </c>
      <c r="H779" s="198">
        <v>37035.328634259262</v>
      </c>
      <c r="I779" t="s">
        <v>3244</v>
      </c>
      <c r="M779" t="s">
        <v>2760</v>
      </c>
      <c r="N779" t="s">
        <v>3220</v>
      </c>
      <c r="O779" t="s">
        <v>4367</v>
      </c>
      <c r="Q779" s="199">
        <v>10000</v>
      </c>
      <c r="S779" t="s">
        <v>2761</v>
      </c>
      <c r="T779" t="s">
        <v>4061</v>
      </c>
      <c r="U779" s="201">
        <v>4.3499999999999996</v>
      </c>
      <c r="V779" t="s">
        <v>3985</v>
      </c>
      <c r="W779" t="s">
        <v>4263</v>
      </c>
      <c r="X779" t="s">
        <v>4264</v>
      </c>
      <c r="Y779" t="s">
        <v>3224</v>
      </c>
      <c r="Z779" t="s">
        <v>3671</v>
      </c>
      <c r="AA779">
        <v>806975</v>
      </c>
      <c r="AB779" s="198">
        <v>37036.875</v>
      </c>
      <c r="AC779" s="198">
        <v>37036.875</v>
      </c>
    </row>
    <row r="780" spans="1:29" x14ac:dyDescent="0.2">
      <c r="A780" s="44" t="str">
        <f t="shared" si="61"/>
        <v>US Natural Gas Financial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Financial</v>
      </c>
      <c r="E780" s="44">
        <f>IF(VLOOKUP(S780,'DD-Lookup'!$J$6:$L$50,3,FALSE)="Monthly",(YEAR(AC780)-YEAR(AB780))*12+MONTH(AC780)-MONTH(AB780)+1,(AC780-AB780+1))</f>
        <v>30</v>
      </c>
      <c r="F780" s="213">
        <f t="shared" si="65"/>
        <v>300000</v>
      </c>
      <c r="G780" s="202">
        <v>1288950</v>
      </c>
      <c r="H780" s="198">
        <v>37035.328645833331</v>
      </c>
      <c r="I780" t="s">
        <v>3271</v>
      </c>
      <c r="M780" t="s">
        <v>2760</v>
      </c>
      <c r="N780" t="s">
        <v>2864</v>
      </c>
      <c r="O780" t="s">
        <v>4488</v>
      </c>
      <c r="Q780" s="199">
        <v>10000</v>
      </c>
      <c r="S780" t="s">
        <v>2761</v>
      </c>
      <c r="T780" t="s">
        <v>4061</v>
      </c>
      <c r="U780" s="201">
        <v>-0.03</v>
      </c>
      <c r="V780" t="s">
        <v>3039</v>
      </c>
      <c r="W780" t="s">
        <v>2692</v>
      </c>
      <c r="X780" t="s">
        <v>2876</v>
      </c>
      <c r="Y780" t="s">
        <v>4082</v>
      </c>
      <c r="Z780" t="s">
        <v>3671</v>
      </c>
      <c r="AA780" t="s">
        <v>2525</v>
      </c>
      <c r="AB780" s="198">
        <v>37043.875</v>
      </c>
      <c r="AC780" s="198">
        <v>37072.875</v>
      </c>
    </row>
    <row r="781" spans="1:29" x14ac:dyDescent="0.2">
      <c r="A781" s="44" t="str">
        <f t="shared" si="61"/>
        <v>US Natural Gas Financial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30</v>
      </c>
      <c r="F781" s="213">
        <f t="shared" si="65"/>
        <v>150000</v>
      </c>
      <c r="G781" s="202">
        <v>1288952</v>
      </c>
      <c r="H781" s="198">
        <v>37035.328657407408</v>
      </c>
      <c r="I781" t="s">
        <v>3244</v>
      </c>
      <c r="M781" t="s">
        <v>2760</v>
      </c>
      <c r="N781" t="s">
        <v>2864</v>
      </c>
      <c r="O781" t="s">
        <v>2673</v>
      </c>
      <c r="P781" s="199">
        <v>5000</v>
      </c>
      <c r="S781" t="s">
        <v>2761</v>
      </c>
      <c r="T781" t="s">
        <v>4061</v>
      </c>
      <c r="U781" s="201">
        <v>4.1675000000000004</v>
      </c>
      <c r="V781" t="s">
        <v>3245</v>
      </c>
      <c r="W781" t="s">
        <v>3529</v>
      </c>
      <c r="X781" t="s">
        <v>2866</v>
      </c>
      <c r="Y781" t="s">
        <v>4082</v>
      </c>
      <c r="Z781" t="s">
        <v>3671</v>
      </c>
      <c r="AA781" t="s">
        <v>2526</v>
      </c>
      <c r="AB781" s="198">
        <v>37043.915972222225</v>
      </c>
      <c r="AC781" s="198">
        <v>37072.915972222225</v>
      </c>
    </row>
    <row r="782" spans="1:29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5000</v>
      </c>
      <c r="G782" s="202">
        <v>1288954</v>
      </c>
      <c r="H782" s="198">
        <v>37035.328726851854</v>
      </c>
      <c r="I782" t="s">
        <v>3306</v>
      </c>
      <c r="M782" t="s">
        <v>2760</v>
      </c>
      <c r="N782" t="s">
        <v>3220</v>
      </c>
      <c r="O782" t="s">
        <v>2512</v>
      </c>
      <c r="Q782" s="199">
        <v>5000</v>
      </c>
      <c r="S782" t="s">
        <v>2761</v>
      </c>
      <c r="T782" t="s">
        <v>4061</v>
      </c>
      <c r="U782" s="201">
        <v>4.0525000000000002</v>
      </c>
      <c r="V782" t="s">
        <v>3796</v>
      </c>
      <c r="W782" t="s">
        <v>3260</v>
      </c>
      <c r="X782" t="s">
        <v>3261</v>
      </c>
      <c r="Y782" t="s">
        <v>3224</v>
      </c>
      <c r="Z782" t="s">
        <v>3671</v>
      </c>
      <c r="AA782">
        <v>806976</v>
      </c>
      <c r="AB782" s="198">
        <v>37036.875</v>
      </c>
      <c r="AC782" s="198">
        <v>37036.875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10000</v>
      </c>
      <c r="G783" s="202">
        <v>1288955</v>
      </c>
      <c r="H783" s="198">
        <v>37035.328819444447</v>
      </c>
      <c r="I783" t="s">
        <v>4033</v>
      </c>
      <c r="M783" t="s">
        <v>2760</v>
      </c>
      <c r="N783" t="s">
        <v>3220</v>
      </c>
      <c r="O783" t="s">
        <v>4383</v>
      </c>
      <c r="Q783" s="199">
        <v>10000</v>
      </c>
      <c r="S783" t="s">
        <v>2761</v>
      </c>
      <c r="T783" t="s">
        <v>4061</v>
      </c>
      <c r="U783" s="201">
        <v>4.12</v>
      </c>
      <c r="V783" t="s">
        <v>4268</v>
      </c>
      <c r="W783" t="s">
        <v>4246</v>
      </c>
      <c r="X783" t="s">
        <v>4247</v>
      </c>
      <c r="Y783" t="s">
        <v>3224</v>
      </c>
      <c r="Z783" t="s">
        <v>3671</v>
      </c>
      <c r="AA783">
        <v>806977</v>
      </c>
      <c r="AB783" s="198">
        <v>37036.875</v>
      </c>
      <c r="AC783" s="198">
        <v>37036.875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5000</v>
      </c>
      <c r="G784" s="202">
        <v>1288956</v>
      </c>
      <c r="H784" s="198">
        <v>37035.328865740739</v>
      </c>
      <c r="I784" t="s">
        <v>2831</v>
      </c>
      <c r="M784" t="s">
        <v>2760</v>
      </c>
      <c r="N784" t="s">
        <v>3220</v>
      </c>
      <c r="O784" t="s">
        <v>2503</v>
      </c>
      <c r="P784" s="199">
        <v>5000</v>
      </c>
      <c r="S784" t="s">
        <v>2761</v>
      </c>
      <c r="T784" t="s">
        <v>4061</v>
      </c>
      <c r="U784" s="201">
        <v>4.3449999999999998</v>
      </c>
      <c r="V784" t="s">
        <v>3251</v>
      </c>
      <c r="W784" t="s">
        <v>3275</v>
      </c>
      <c r="X784" t="s">
        <v>3276</v>
      </c>
      <c r="Y784" t="s">
        <v>3224</v>
      </c>
      <c r="Z784" t="s">
        <v>3671</v>
      </c>
      <c r="AA784">
        <v>806978</v>
      </c>
      <c r="AB784" s="198">
        <v>37036.875</v>
      </c>
      <c r="AC784" s="198">
        <v>37036.875</v>
      </c>
    </row>
    <row r="785" spans="1:29" x14ac:dyDescent="0.2">
      <c r="A785" s="44" t="str">
        <f t="shared" si="61"/>
        <v>US Natural Gas Physical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5000</v>
      </c>
      <c r="G785" s="202">
        <v>1288958</v>
      </c>
      <c r="H785" s="198">
        <v>37035.328923611109</v>
      </c>
      <c r="I785" t="s">
        <v>2831</v>
      </c>
      <c r="M785" t="s">
        <v>2760</v>
      </c>
      <c r="N785" t="s">
        <v>3220</v>
      </c>
      <c r="O785" t="s">
        <v>2503</v>
      </c>
      <c r="P785" s="199">
        <v>5000</v>
      </c>
      <c r="S785" t="s">
        <v>2761</v>
      </c>
      <c r="T785" t="s">
        <v>4061</v>
      </c>
      <c r="U785" s="201">
        <v>4.34</v>
      </c>
      <c r="V785" t="s">
        <v>3251</v>
      </c>
      <c r="W785" t="s">
        <v>3275</v>
      </c>
      <c r="X785" t="s">
        <v>3276</v>
      </c>
      <c r="Y785" t="s">
        <v>3224</v>
      </c>
      <c r="Z785" t="s">
        <v>3671</v>
      </c>
      <c r="AA785">
        <v>806979</v>
      </c>
      <c r="AB785" s="198">
        <v>37036.875</v>
      </c>
      <c r="AC785" s="198">
        <v>37036.875</v>
      </c>
    </row>
    <row r="786" spans="1:29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5000</v>
      </c>
      <c r="G786" s="202">
        <v>1288959</v>
      </c>
      <c r="H786" s="198">
        <v>37035.328935185185</v>
      </c>
      <c r="I786" t="s">
        <v>3249</v>
      </c>
      <c r="M786" t="s">
        <v>2760</v>
      </c>
      <c r="N786" t="s">
        <v>3220</v>
      </c>
      <c r="O786" t="s">
        <v>2484</v>
      </c>
      <c r="Q786" s="199">
        <v>5000</v>
      </c>
      <c r="S786" t="s">
        <v>2761</v>
      </c>
      <c r="T786" t="s">
        <v>4061</v>
      </c>
      <c r="U786" s="201">
        <v>4.0149999999999997</v>
      </c>
      <c r="V786" t="s">
        <v>3005</v>
      </c>
      <c r="W786" t="s">
        <v>3004</v>
      </c>
      <c r="X786" t="s">
        <v>3246</v>
      </c>
      <c r="Y786" t="s">
        <v>3224</v>
      </c>
      <c r="Z786" t="s">
        <v>3671</v>
      </c>
      <c r="AA786">
        <v>806980</v>
      </c>
      <c r="AB786" s="198">
        <v>37036.875</v>
      </c>
      <c r="AC786" s="198">
        <v>37036.875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5000</v>
      </c>
      <c r="G787" s="202">
        <v>1288960</v>
      </c>
      <c r="H787" s="198">
        <v>37035.328981481478</v>
      </c>
      <c r="I787" t="s">
        <v>3225</v>
      </c>
      <c r="M787" t="s">
        <v>2760</v>
      </c>
      <c r="N787" t="s">
        <v>3220</v>
      </c>
      <c r="O787" t="s">
        <v>2485</v>
      </c>
      <c r="Q787" s="199">
        <v>5000</v>
      </c>
      <c r="S787" t="s">
        <v>2761</v>
      </c>
      <c r="T787" t="s">
        <v>4061</v>
      </c>
      <c r="U787" s="201">
        <v>4.0199999999999996</v>
      </c>
      <c r="V787" t="s">
        <v>3226</v>
      </c>
      <c r="W787" t="s">
        <v>3004</v>
      </c>
      <c r="X787" t="s">
        <v>3246</v>
      </c>
      <c r="Y787" t="s">
        <v>3224</v>
      </c>
      <c r="Z787" t="s">
        <v>3671</v>
      </c>
      <c r="AA787">
        <v>806981</v>
      </c>
      <c r="AB787" s="198">
        <v>37036.875</v>
      </c>
      <c r="AC787" s="198">
        <v>37036.875</v>
      </c>
    </row>
    <row r="788" spans="1:29" x14ac:dyDescent="0.2">
      <c r="A788" s="44" t="str">
        <f t="shared" si="61"/>
        <v>US Power Physical</v>
      </c>
      <c r="B788" s="44" t="str">
        <f t="shared" si="62"/>
        <v>US</v>
      </c>
      <c r="C788" s="44" t="str">
        <f t="shared" si="63"/>
        <v>Power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30</v>
      </c>
      <c r="F788" s="213">
        <f t="shared" si="65"/>
        <v>1500</v>
      </c>
      <c r="G788" s="202">
        <v>1288961</v>
      </c>
      <c r="H788" s="198">
        <v>37035.329004629632</v>
      </c>
      <c r="I788" t="s">
        <v>4034</v>
      </c>
      <c r="M788" t="s">
        <v>3364</v>
      </c>
      <c r="N788" t="s">
        <v>2802</v>
      </c>
      <c r="O788" t="s">
        <v>2656</v>
      </c>
      <c r="Q788" s="199">
        <v>50</v>
      </c>
      <c r="S788" t="s">
        <v>2759</v>
      </c>
      <c r="T788" t="s">
        <v>4061</v>
      </c>
      <c r="U788" s="201">
        <v>73.25</v>
      </c>
      <c r="V788" t="s">
        <v>2830</v>
      </c>
      <c r="W788" t="s">
        <v>2811</v>
      </c>
      <c r="X788" t="s">
        <v>2862</v>
      </c>
      <c r="Y788" t="s">
        <v>4193</v>
      </c>
      <c r="Z788" t="s">
        <v>3666</v>
      </c>
      <c r="AA788">
        <v>621193.1</v>
      </c>
      <c r="AB788" s="198">
        <v>37043.594444444447</v>
      </c>
      <c r="AC788" s="198">
        <v>37072.594444444447</v>
      </c>
    </row>
    <row r="789" spans="1:29" x14ac:dyDescent="0.2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5000</v>
      </c>
      <c r="G789" s="202">
        <v>1288962</v>
      </c>
      <c r="H789" s="198">
        <v>37035.329016203701</v>
      </c>
      <c r="I789" t="s">
        <v>2871</v>
      </c>
      <c r="M789" t="s">
        <v>2760</v>
      </c>
      <c r="N789" t="s">
        <v>3220</v>
      </c>
      <c r="O789" t="s">
        <v>4383</v>
      </c>
      <c r="P789" s="199">
        <v>5000</v>
      </c>
      <c r="S789" t="s">
        <v>2761</v>
      </c>
      <c r="T789" t="s">
        <v>4061</v>
      </c>
      <c r="U789" s="201">
        <v>4.12</v>
      </c>
      <c r="V789" t="s">
        <v>3060</v>
      </c>
      <c r="W789" t="s">
        <v>4246</v>
      </c>
      <c r="X789" t="s">
        <v>4247</v>
      </c>
      <c r="Y789" t="s">
        <v>3224</v>
      </c>
      <c r="Z789" t="s">
        <v>3671</v>
      </c>
      <c r="AA789">
        <v>806982</v>
      </c>
      <c r="AB789" s="198">
        <v>37036.875</v>
      </c>
      <c r="AC789" s="198">
        <v>37036.875</v>
      </c>
    </row>
    <row r="790" spans="1:29" x14ac:dyDescent="0.2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1362</v>
      </c>
      <c r="G790" s="202">
        <v>1288963</v>
      </c>
      <c r="H790" s="198">
        <v>37035.329027777778</v>
      </c>
      <c r="I790" t="s">
        <v>2674</v>
      </c>
      <c r="M790" t="s">
        <v>2760</v>
      </c>
      <c r="N790" t="s">
        <v>3220</v>
      </c>
      <c r="O790" t="s">
        <v>2527</v>
      </c>
      <c r="Q790" s="199">
        <v>1362</v>
      </c>
      <c r="S790" t="s">
        <v>2761</v>
      </c>
      <c r="T790" t="s">
        <v>4061</v>
      </c>
      <c r="U790" s="201">
        <v>4.07</v>
      </c>
      <c r="V790" t="s">
        <v>2675</v>
      </c>
      <c r="W790" t="s">
        <v>3260</v>
      </c>
      <c r="X790" t="s">
        <v>3261</v>
      </c>
      <c r="Y790" t="s">
        <v>3224</v>
      </c>
      <c r="Z790" t="s">
        <v>3671</v>
      </c>
      <c r="AA790">
        <v>806983</v>
      </c>
      <c r="AB790" s="198">
        <v>37036.875</v>
      </c>
      <c r="AC790" s="198">
        <v>37036.875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10000</v>
      </c>
      <c r="G791" s="202">
        <v>1288964</v>
      </c>
      <c r="H791" s="198">
        <v>37035.329050925924</v>
      </c>
      <c r="I791" t="s">
        <v>3225</v>
      </c>
      <c r="M791" t="s">
        <v>2760</v>
      </c>
      <c r="N791" t="s">
        <v>3220</v>
      </c>
      <c r="O791" t="s">
        <v>2463</v>
      </c>
      <c r="Q791" s="199">
        <v>10000</v>
      </c>
      <c r="S791" t="s">
        <v>2761</v>
      </c>
      <c r="T791" t="s">
        <v>4061</v>
      </c>
      <c r="U791" s="201">
        <v>4.1913</v>
      </c>
      <c r="V791" t="s">
        <v>3259</v>
      </c>
      <c r="W791" t="s">
        <v>3222</v>
      </c>
      <c r="X791" t="s">
        <v>3223</v>
      </c>
      <c r="Y791" t="s">
        <v>3224</v>
      </c>
      <c r="Z791" t="s">
        <v>3671</v>
      </c>
      <c r="AA791">
        <v>806984</v>
      </c>
      <c r="AB791" s="198">
        <v>37036.875</v>
      </c>
      <c r="AC791" s="198">
        <v>37036.875</v>
      </c>
    </row>
    <row r="792" spans="1:29" x14ac:dyDescent="0.2">
      <c r="A792" s="44" t="str">
        <f t="shared" si="61"/>
        <v>US Power Physical</v>
      </c>
      <c r="B792" s="44" t="str">
        <f t="shared" si="62"/>
        <v>US</v>
      </c>
      <c r="C792" s="44" t="str">
        <f t="shared" si="63"/>
        <v>Power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5</v>
      </c>
      <c r="F792" s="213">
        <f t="shared" si="65"/>
        <v>250</v>
      </c>
      <c r="G792" s="202">
        <v>1288965</v>
      </c>
      <c r="H792" s="198">
        <v>37035.329108796293</v>
      </c>
      <c r="I792" t="s">
        <v>2813</v>
      </c>
      <c r="M792" t="s">
        <v>3364</v>
      </c>
      <c r="N792" t="s">
        <v>2802</v>
      </c>
      <c r="O792" t="s">
        <v>2399</v>
      </c>
      <c r="P792" s="199">
        <v>50</v>
      </c>
      <c r="S792" t="s">
        <v>2759</v>
      </c>
      <c r="T792" t="s">
        <v>4061</v>
      </c>
      <c r="U792" s="201">
        <v>67.5</v>
      </c>
      <c r="V792" t="s">
        <v>3419</v>
      </c>
      <c r="W792" t="s">
        <v>2809</v>
      </c>
      <c r="X792" t="s">
        <v>2810</v>
      </c>
      <c r="Y792" t="s">
        <v>4193</v>
      </c>
      <c r="Z792" t="s">
        <v>3666</v>
      </c>
      <c r="AA792">
        <v>621194.1</v>
      </c>
      <c r="AB792" s="198">
        <v>37046.875</v>
      </c>
      <c r="AC792" s="198">
        <v>37050.875</v>
      </c>
    </row>
    <row r="793" spans="1:29" x14ac:dyDescent="0.2">
      <c r="A793" s="44" t="str">
        <f t="shared" si="61"/>
        <v>US Natural Gas Financial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30</v>
      </c>
      <c r="F793" s="213">
        <f t="shared" si="65"/>
        <v>300000</v>
      </c>
      <c r="G793" s="202">
        <v>1288966</v>
      </c>
      <c r="H793" s="198">
        <v>37035.329293981478</v>
      </c>
      <c r="I793" t="s">
        <v>3890</v>
      </c>
      <c r="M793" t="s">
        <v>2760</v>
      </c>
      <c r="N793" t="s">
        <v>2864</v>
      </c>
      <c r="O793" t="s">
        <v>2673</v>
      </c>
      <c r="P793" s="199">
        <v>10000</v>
      </c>
      <c r="S793" t="s">
        <v>2761</v>
      </c>
      <c r="T793" t="s">
        <v>4061</v>
      </c>
      <c r="U793" s="201">
        <v>4.1624999999999996</v>
      </c>
      <c r="V793" t="s">
        <v>3977</v>
      </c>
      <c r="W793" t="s">
        <v>3529</v>
      </c>
      <c r="X793" t="s">
        <v>2866</v>
      </c>
      <c r="Y793" t="s">
        <v>4082</v>
      </c>
      <c r="Z793" t="s">
        <v>3671</v>
      </c>
      <c r="AA793" t="s">
        <v>2528</v>
      </c>
      <c r="AB793" s="198">
        <v>37043.915972222225</v>
      </c>
      <c r="AC793" s="198">
        <v>37072.915972222225</v>
      </c>
    </row>
    <row r="794" spans="1:29" x14ac:dyDescent="0.2">
      <c r="A794" s="44" t="str">
        <f t="shared" si="61"/>
        <v>US Natural Gas Financial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30</v>
      </c>
      <c r="F794" s="213">
        <f t="shared" si="65"/>
        <v>150000</v>
      </c>
      <c r="G794" s="202">
        <v>1288969</v>
      </c>
      <c r="H794" s="198">
        <v>37035.329421296294</v>
      </c>
      <c r="I794" t="s">
        <v>3228</v>
      </c>
      <c r="M794" t="s">
        <v>2760</v>
      </c>
      <c r="N794" t="s">
        <v>2864</v>
      </c>
      <c r="O794" t="s">
        <v>2865</v>
      </c>
      <c r="P794" s="199">
        <v>5000</v>
      </c>
      <c r="S794" t="s">
        <v>2761</v>
      </c>
      <c r="T794" t="s">
        <v>4061</v>
      </c>
      <c r="U794" s="201">
        <v>4.17</v>
      </c>
      <c r="V794" t="s">
        <v>3007</v>
      </c>
      <c r="W794" t="s">
        <v>3529</v>
      </c>
      <c r="X794" t="s">
        <v>2866</v>
      </c>
      <c r="Y794" t="s">
        <v>4082</v>
      </c>
      <c r="Z794" t="s">
        <v>3671</v>
      </c>
      <c r="AA794" t="s">
        <v>2529</v>
      </c>
      <c r="AB794" s="198">
        <v>37043.875</v>
      </c>
      <c r="AC794" s="198">
        <v>37072.875</v>
      </c>
    </row>
    <row r="795" spans="1:29" x14ac:dyDescent="0.2">
      <c r="A795" s="44" t="str">
        <f t="shared" si="61"/>
        <v>US Power Physical</v>
      </c>
      <c r="B795" s="44" t="str">
        <f t="shared" si="62"/>
        <v>US</v>
      </c>
      <c r="C795" s="44" t="str">
        <f t="shared" si="63"/>
        <v>Power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50</v>
      </c>
      <c r="G795" s="202">
        <v>1288970</v>
      </c>
      <c r="H795" s="198">
        <v>37035.329432870371</v>
      </c>
      <c r="I795" t="s">
        <v>3789</v>
      </c>
      <c r="M795" t="s">
        <v>3364</v>
      </c>
      <c r="N795" t="s">
        <v>2802</v>
      </c>
      <c r="O795" t="s">
        <v>3905</v>
      </c>
      <c r="Q795" s="199">
        <v>50</v>
      </c>
      <c r="S795" t="s">
        <v>2759</v>
      </c>
      <c r="T795" t="s">
        <v>4061</v>
      </c>
      <c r="U795" s="201">
        <v>30.7</v>
      </c>
      <c r="V795" t="s">
        <v>2799</v>
      </c>
      <c r="W795" t="s">
        <v>2819</v>
      </c>
      <c r="X795" t="s">
        <v>2820</v>
      </c>
      <c r="Y795" t="s">
        <v>4193</v>
      </c>
      <c r="Z795" t="s">
        <v>3666</v>
      </c>
      <c r="AA795">
        <v>621196.1</v>
      </c>
      <c r="AB795" s="198">
        <v>37036.875</v>
      </c>
      <c r="AC795" s="198">
        <v>37036.875</v>
      </c>
    </row>
    <row r="796" spans="1:29" x14ac:dyDescent="0.2">
      <c r="A796" s="44" t="str">
        <f t="shared" si="61"/>
        <v>US Natural Gas Financial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365</v>
      </c>
      <c r="F796" s="213">
        <f t="shared" si="65"/>
        <v>1825000</v>
      </c>
      <c r="G796" s="202">
        <v>1288971</v>
      </c>
      <c r="H796" s="198">
        <v>37035.329456018517</v>
      </c>
      <c r="I796" t="s">
        <v>3228</v>
      </c>
      <c r="M796" t="s">
        <v>2760</v>
      </c>
      <c r="N796" t="s">
        <v>2864</v>
      </c>
      <c r="O796" t="s">
        <v>3278</v>
      </c>
      <c r="Q796" s="199">
        <v>5000</v>
      </c>
      <c r="S796" t="s">
        <v>2761</v>
      </c>
      <c r="T796" t="s">
        <v>4061</v>
      </c>
      <c r="U796" s="201">
        <v>4.3650000000000002</v>
      </c>
      <c r="V796" t="s">
        <v>3229</v>
      </c>
      <c r="W796" t="s">
        <v>3529</v>
      </c>
      <c r="X796" t="s">
        <v>2866</v>
      </c>
      <c r="Y796" t="s">
        <v>4082</v>
      </c>
      <c r="Z796" t="s">
        <v>3671</v>
      </c>
      <c r="AA796" t="s">
        <v>2530</v>
      </c>
      <c r="AB796" s="198">
        <v>37257.875</v>
      </c>
      <c r="AC796" s="198">
        <v>37621.875</v>
      </c>
    </row>
    <row r="797" spans="1:29" x14ac:dyDescent="0.2">
      <c r="A797" s="44" t="str">
        <f t="shared" si="61"/>
        <v xml:space="preserve"> Metals Financial</v>
      </c>
      <c r="B797" s="44" t="str">
        <f t="shared" si="62"/>
        <v/>
      </c>
      <c r="C797" s="44" t="str">
        <f t="shared" si="63"/>
        <v>Metals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10</v>
      </c>
      <c r="G797" s="202">
        <v>1288972</v>
      </c>
      <c r="H797" s="198">
        <v>37035.329502314817</v>
      </c>
      <c r="I797" t="s">
        <v>4031</v>
      </c>
      <c r="M797" t="s">
        <v>2766</v>
      </c>
      <c r="N797" t="s">
        <v>4078</v>
      </c>
      <c r="O797" t="s">
        <v>4079</v>
      </c>
      <c r="P797" s="199">
        <v>10</v>
      </c>
      <c r="S797" t="s">
        <v>4080</v>
      </c>
      <c r="T797" t="s">
        <v>4061</v>
      </c>
      <c r="U797" s="201">
        <v>1268</v>
      </c>
      <c r="V797" t="s">
        <v>4076</v>
      </c>
      <c r="W797" t="s">
        <v>4081</v>
      </c>
      <c r="X797" t="s">
        <v>4064</v>
      </c>
      <c r="Y797" t="s">
        <v>4065</v>
      </c>
      <c r="Z797" t="s">
        <v>4066</v>
      </c>
      <c r="AA797">
        <v>2150560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5000</v>
      </c>
      <c r="G798" s="202">
        <v>1288973</v>
      </c>
      <c r="H798" s="198">
        <v>37035.329502314817</v>
      </c>
      <c r="I798" t="s">
        <v>3306</v>
      </c>
      <c r="M798" t="s">
        <v>2760</v>
      </c>
      <c r="N798" t="s">
        <v>3220</v>
      </c>
      <c r="O798" t="s">
        <v>2531</v>
      </c>
      <c r="P798" s="199">
        <v>5000</v>
      </c>
      <c r="S798" t="s">
        <v>2761</v>
      </c>
      <c r="T798" t="s">
        <v>4061</v>
      </c>
      <c r="U798" s="201">
        <v>4.4400000000000004</v>
      </c>
      <c r="V798" t="s">
        <v>4245</v>
      </c>
      <c r="W798" t="s">
        <v>2668</v>
      </c>
      <c r="X798" t="s">
        <v>2669</v>
      </c>
      <c r="Y798" t="s">
        <v>3224</v>
      </c>
      <c r="Z798" t="s">
        <v>3671</v>
      </c>
      <c r="AA798">
        <v>806986</v>
      </c>
      <c r="AB798" s="198">
        <v>37036.875</v>
      </c>
      <c r="AC798" s="198">
        <v>37036.875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1288974</v>
      </c>
      <c r="H799" s="198">
        <v>37035.329618055555</v>
      </c>
      <c r="I799" t="s">
        <v>3249</v>
      </c>
      <c r="M799" t="s">
        <v>2760</v>
      </c>
      <c r="N799" t="s">
        <v>3220</v>
      </c>
      <c r="O799" t="s">
        <v>4383</v>
      </c>
      <c r="P799" s="199">
        <v>10000</v>
      </c>
      <c r="S799" t="s">
        <v>2761</v>
      </c>
      <c r="T799" t="s">
        <v>4061</v>
      </c>
      <c r="U799" s="201">
        <v>4.12</v>
      </c>
      <c r="V799" t="s">
        <v>4176</v>
      </c>
      <c r="W799" t="s">
        <v>4246</v>
      </c>
      <c r="X799" t="s">
        <v>4247</v>
      </c>
      <c r="Y799" t="s">
        <v>3224</v>
      </c>
      <c r="Z799" t="s">
        <v>3671</v>
      </c>
      <c r="AA799">
        <v>806987</v>
      </c>
      <c r="AB799" s="198">
        <v>37036.875</v>
      </c>
      <c r="AC799" s="198">
        <v>37036.875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5000</v>
      </c>
      <c r="G800" s="202">
        <v>1288975</v>
      </c>
      <c r="H800" s="198">
        <v>37035.329664351855</v>
      </c>
      <c r="I800" t="s">
        <v>3250</v>
      </c>
      <c r="M800" t="s">
        <v>2760</v>
      </c>
      <c r="N800" t="s">
        <v>3220</v>
      </c>
      <c r="O800" t="s">
        <v>2481</v>
      </c>
      <c r="P800" s="199">
        <v>5000</v>
      </c>
      <c r="S800" t="s">
        <v>2761</v>
      </c>
      <c r="T800" t="s">
        <v>4061</v>
      </c>
      <c r="U800" s="201">
        <v>4.0625</v>
      </c>
      <c r="V800" t="s">
        <v>4267</v>
      </c>
      <c r="W800" t="s">
        <v>3004</v>
      </c>
      <c r="X800" t="s">
        <v>3246</v>
      </c>
      <c r="Y800" t="s">
        <v>3224</v>
      </c>
      <c r="Z800" t="s">
        <v>3671</v>
      </c>
      <c r="AA800">
        <v>806988</v>
      </c>
      <c r="AB800" s="198">
        <v>37036.875</v>
      </c>
      <c r="AC800" s="198">
        <v>37036.875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5000</v>
      </c>
      <c r="G801" s="202">
        <v>1288976</v>
      </c>
      <c r="H801" s="198">
        <v>37035.329722222225</v>
      </c>
      <c r="I801" t="s">
        <v>3225</v>
      </c>
      <c r="M801" t="s">
        <v>2760</v>
      </c>
      <c r="N801" t="s">
        <v>3220</v>
      </c>
      <c r="O801" t="s">
        <v>2485</v>
      </c>
      <c r="P801" s="199">
        <v>5000</v>
      </c>
      <c r="S801" t="s">
        <v>2761</v>
      </c>
      <c r="T801" t="s">
        <v>4061</v>
      </c>
      <c r="U801" s="201">
        <v>4.0225</v>
      </c>
      <c r="V801" t="s">
        <v>3226</v>
      </c>
      <c r="W801" t="s">
        <v>3004</v>
      </c>
      <c r="X801" t="s">
        <v>3246</v>
      </c>
      <c r="Y801" t="s">
        <v>3224</v>
      </c>
      <c r="Z801" t="s">
        <v>3671</v>
      </c>
      <c r="AA801">
        <v>806989</v>
      </c>
      <c r="AB801" s="198">
        <v>37036.875</v>
      </c>
      <c r="AC801" s="198">
        <v>37036.875</v>
      </c>
    </row>
    <row r="802" spans="1:29" x14ac:dyDescent="0.2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5000</v>
      </c>
      <c r="G802" s="202">
        <v>1288977</v>
      </c>
      <c r="H802" s="198">
        <v>37035.329780092594</v>
      </c>
      <c r="I802" t="s">
        <v>3225</v>
      </c>
      <c r="M802" t="s">
        <v>2760</v>
      </c>
      <c r="N802" t="s">
        <v>3220</v>
      </c>
      <c r="O802" t="s">
        <v>2481</v>
      </c>
      <c r="P802" s="199">
        <v>5000</v>
      </c>
      <c r="S802" t="s">
        <v>2761</v>
      </c>
      <c r="T802" t="s">
        <v>4061</v>
      </c>
      <c r="U802" s="201">
        <v>4.0599999999999996</v>
      </c>
      <c r="V802" t="s">
        <v>3265</v>
      </c>
      <c r="W802" t="s">
        <v>3004</v>
      </c>
      <c r="X802" t="s">
        <v>3246</v>
      </c>
      <c r="Y802" t="s">
        <v>3224</v>
      </c>
      <c r="Z802" t="s">
        <v>3671</v>
      </c>
      <c r="AA802">
        <v>806990</v>
      </c>
      <c r="AB802" s="198">
        <v>37036.875</v>
      </c>
      <c r="AC802" s="198">
        <v>37036.875</v>
      </c>
    </row>
    <row r="803" spans="1:29" x14ac:dyDescent="0.2">
      <c r="A803" s="44" t="str">
        <f t="shared" si="61"/>
        <v>US Power Financial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50</v>
      </c>
      <c r="G803" s="202">
        <v>1288978</v>
      </c>
      <c r="H803" s="198">
        <v>37035.329780092594</v>
      </c>
      <c r="I803" t="s">
        <v>4513</v>
      </c>
      <c r="M803" t="s">
        <v>3364</v>
      </c>
      <c r="N803" t="s">
        <v>4190</v>
      </c>
      <c r="O803" t="s">
        <v>3894</v>
      </c>
      <c r="P803" s="199">
        <v>50</v>
      </c>
      <c r="S803" t="s">
        <v>2759</v>
      </c>
      <c r="T803" t="s">
        <v>4061</v>
      </c>
      <c r="U803" s="201">
        <v>37.75</v>
      </c>
      <c r="V803" t="s">
        <v>2994</v>
      </c>
      <c r="W803" t="s">
        <v>2835</v>
      </c>
      <c r="X803" t="s">
        <v>2810</v>
      </c>
      <c r="Y803" t="s">
        <v>4193</v>
      </c>
      <c r="Z803" t="s">
        <v>3671</v>
      </c>
      <c r="AA803">
        <v>621197.1</v>
      </c>
      <c r="AB803" s="198">
        <v>37036.875</v>
      </c>
      <c r="AC803" s="198">
        <v>37036.875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10000</v>
      </c>
      <c r="G804" s="202">
        <v>1288979</v>
      </c>
      <c r="H804" s="198">
        <v>37035.329837962963</v>
      </c>
      <c r="I804" t="s">
        <v>3306</v>
      </c>
      <c r="M804" t="s">
        <v>2760</v>
      </c>
      <c r="N804" t="s">
        <v>3220</v>
      </c>
      <c r="O804" t="s">
        <v>2463</v>
      </c>
      <c r="Q804" s="199">
        <v>10000</v>
      </c>
      <c r="S804" t="s">
        <v>2761</v>
      </c>
      <c r="T804" t="s">
        <v>4061</v>
      </c>
      <c r="U804" s="201">
        <v>4.1925999999999997</v>
      </c>
      <c r="V804" t="s">
        <v>3006</v>
      </c>
      <c r="W804" t="s">
        <v>3222</v>
      </c>
      <c r="X804" t="s">
        <v>3223</v>
      </c>
      <c r="Y804" t="s">
        <v>3224</v>
      </c>
      <c r="Z804" t="s">
        <v>3671</v>
      </c>
      <c r="AA804">
        <v>806991</v>
      </c>
      <c r="AB804" s="198">
        <v>37036.875</v>
      </c>
      <c r="AC804" s="198">
        <v>37036.875</v>
      </c>
    </row>
    <row r="805" spans="1:29" x14ac:dyDescent="0.2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</v>
      </c>
      <c r="G805" s="202">
        <v>1288980</v>
      </c>
      <c r="H805" s="198">
        <v>37035.32984953704</v>
      </c>
      <c r="I805" t="s">
        <v>2858</v>
      </c>
      <c r="M805" t="s">
        <v>3364</v>
      </c>
      <c r="N805" t="s">
        <v>2802</v>
      </c>
      <c r="O805" t="s">
        <v>2396</v>
      </c>
      <c r="Q805" s="199">
        <v>50</v>
      </c>
      <c r="S805" t="s">
        <v>2759</v>
      </c>
      <c r="T805" t="s">
        <v>4061</v>
      </c>
      <c r="U805" s="201">
        <v>25.5</v>
      </c>
      <c r="V805" t="s">
        <v>3891</v>
      </c>
      <c r="W805" t="s">
        <v>2811</v>
      </c>
      <c r="X805" t="s">
        <v>2847</v>
      </c>
      <c r="Y805" t="s">
        <v>4193</v>
      </c>
      <c r="Z805" t="s">
        <v>3666</v>
      </c>
      <c r="AA805">
        <v>621198.1</v>
      </c>
      <c r="AB805" s="198">
        <v>37036.875</v>
      </c>
      <c r="AC805" s="198">
        <v>37036.875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</v>
      </c>
      <c r="G806" s="202">
        <v>1288981</v>
      </c>
      <c r="H806" s="198">
        <v>37035.32984953704</v>
      </c>
      <c r="I806" t="s">
        <v>2831</v>
      </c>
      <c r="M806" t="s">
        <v>2760</v>
      </c>
      <c r="N806" t="s">
        <v>3220</v>
      </c>
      <c r="O806" t="s">
        <v>2481</v>
      </c>
      <c r="Q806" s="199">
        <v>5000</v>
      </c>
      <c r="S806" t="s">
        <v>2761</v>
      </c>
      <c r="T806" t="s">
        <v>4061</v>
      </c>
      <c r="U806" s="201">
        <v>4.0625</v>
      </c>
      <c r="V806" t="s">
        <v>3200</v>
      </c>
      <c r="W806" t="s">
        <v>3004</v>
      </c>
      <c r="X806" t="s">
        <v>3246</v>
      </c>
      <c r="Y806" t="s">
        <v>3224</v>
      </c>
      <c r="Z806" t="s">
        <v>3671</v>
      </c>
      <c r="AA806">
        <v>806992</v>
      </c>
      <c r="AB806" s="198">
        <v>37036.875</v>
      </c>
      <c r="AC806" s="198">
        <v>37036.875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3032</v>
      </c>
      <c r="G807" s="202">
        <v>1288982</v>
      </c>
      <c r="H807" s="198">
        <v>37035.329895833333</v>
      </c>
      <c r="I807" t="s">
        <v>3769</v>
      </c>
      <c r="M807" t="s">
        <v>2760</v>
      </c>
      <c r="N807" t="s">
        <v>3220</v>
      </c>
      <c r="O807" t="s">
        <v>4393</v>
      </c>
      <c r="Q807" s="199">
        <v>3032</v>
      </c>
      <c r="S807" t="s">
        <v>2761</v>
      </c>
      <c r="T807" t="s">
        <v>4061</v>
      </c>
      <c r="U807" s="201">
        <v>4.3899999999999997</v>
      </c>
      <c r="V807" t="s">
        <v>3059</v>
      </c>
      <c r="W807" t="s">
        <v>2661</v>
      </c>
      <c r="X807" t="s">
        <v>2662</v>
      </c>
      <c r="Y807" t="s">
        <v>3224</v>
      </c>
      <c r="Z807" t="s">
        <v>3671</v>
      </c>
      <c r="AA807">
        <v>806993</v>
      </c>
      <c r="AB807" s="198">
        <v>37036.875</v>
      </c>
      <c r="AC807" s="198">
        <v>37036.875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5000</v>
      </c>
      <c r="G808" s="202">
        <v>1288983</v>
      </c>
      <c r="H808" s="198">
        <v>37035.329942129632</v>
      </c>
      <c r="I808" t="s">
        <v>3769</v>
      </c>
      <c r="M808" t="s">
        <v>2760</v>
      </c>
      <c r="N808" t="s">
        <v>3220</v>
      </c>
      <c r="O808" t="s">
        <v>2532</v>
      </c>
      <c r="P808" s="199">
        <v>5000</v>
      </c>
      <c r="S808" t="s">
        <v>2761</v>
      </c>
      <c r="T808" t="s">
        <v>4061</v>
      </c>
      <c r="U808" s="201">
        <v>4</v>
      </c>
      <c r="V808" t="s">
        <v>2744</v>
      </c>
      <c r="W808" t="s">
        <v>2692</v>
      </c>
      <c r="X808" t="s">
        <v>2682</v>
      </c>
      <c r="Y808" t="s">
        <v>3224</v>
      </c>
      <c r="Z808" t="s">
        <v>3671</v>
      </c>
      <c r="AA808">
        <v>806994</v>
      </c>
      <c r="AB808" s="198">
        <v>37036.875</v>
      </c>
      <c r="AC808" s="198">
        <v>37036.875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1288984</v>
      </c>
      <c r="H809" s="198">
        <v>37035.329976851855</v>
      </c>
      <c r="I809" t="s">
        <v>3769</v>
      </c>
      <c r="M809" t="s">
        <v>2760</v>
      </c>
      <c r="N809" t="s">
        <v>3220</v>
      </c>
      <c r="O809" t="s">
        <v>2532</v>
      </c>
      <c r="P809" s="199">
        <v>10000</v>
      </c>
      <c r="S809" t="s">
        <v>2761</v>
      </c>
      <c r="T809" t="s">
        <v>4061</v>
      </c>
      <c r="U809" s="201">
        <v>3.9750000000000001</v>
      </c>
      <c r="V809" t="s">
        <v>2744</v>
      </c>
      <c r="W809" t="s">
        <v>2692</v>
      </c>
      <c r="X809" t="s">
        <v>2682</v>
      </c>
      <c r="Y809" t="s">
        <v>3224</v>
      </c>
      <c r="Z809" t="s">
        <v>3671</v>
      </c>
      <c r="AA809">
        <v>806995</v>
      </c>
      <c r="AB809" s="198">
        <v>37036.875</v>
      </c>
      <c r="AC809" s="198">
        <v>37036.875</v>
      </c>
    </row>
    <row r="810" spans="1:29" x14ac:dyDescent="0.2">
      <c r="A810" s="44" t="str">
        <f t="shared" si="61"/>
        <v>US Natural Gas Financial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Financial</v>
      </c>
      <c r="E810" s="44">
        <f>IF(VLOOKUP(S810,'DD-Lookup'!$J$6:$L$50,3,FALSE)="Monthly",(YEAR(AC810)-YEAR(AB810))*12+MONTH(AC810)-MONTH(AB810)+1,(AC810-AB810+1))</f>
        <v>151</v>
      </c>
      <c r="F810" s="213">
        <f t="shared" si="65"/>
        <v>755000</v>
      </c>
      <c r="G810" s="202">
        <v>1288985</v>
      </c>
      <c r="H810" s="198">
        <v>37035.330069444448</v>
      </c>
      <c r="I810" t="s">
        <v>2871</v>
      </c>
      <c r="M810" t="s">
        <v>2760</v>
      </c>
      <c r="N810" t="s">
        <v>2864</v>
      </c>
      <c r="O810" t="s">
        <v>3253</v>
      </c>
      <c r="P810" s="199">
        <v>5000</v>
      </c>
      <c r="S810" t="s">
        <v>2761</v>
      </c>
      <c r="T810" t="s">
        <v>4061</v>
      </c>
      <c r="U810" s="201">
        <v>4.66</v>
      </c>
      <c r="V810" t="s">
        <v>2872</v>
      </c>
      <c r="W810" t="s">
        <v>3529</v>
      </c>
      <c r="X810" t="s">
        <v>2866</v>
      </c>
      <c r="Y810" t="s">
        <v>4082</v>
      </c>
      <c r="Z810" t="s">
        <v>3671</v>
      </c>
      <c r="AA810" t="s">
        <v>2533</v>
      </c>
      <c r="AB810" s="198">
        <v>37196</v>
      </c>
      <c r="AC810" s="198">
        <v>37346</v>
      </c>
    </row>
    <row r="811" spans="1:29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31</v>
      </c>
      <c r="F811" s="213">
        <f t="shared" si="65"/>
        <v>3100</v>
      </c>
      <c r="G811" s="202">
        <v>1288986</v>
      </c>
      <c r="H811" s="198">
        <v>37035.330092592594</v>
      </c>
      <c r="I811" t="s">
        <v>3271</v>
      </c>
      <c r="M811" t="s">
        <v>2760</v>
      </c>
      <c r="N811" t="s">
        <v>3117</v>
      </c>
      <c r="O811" t="s">
        <v>3940</v>
      </c>
      <c r="Q811" s="199">
        <v>100</v>
      </c>
      <c r="S811" t="s">
        <v>3118</v>
      </c>
      <c r="T811" t="s">
        <v>4061</v>
      </c>
      <c r="U811" s="201">
        <v>0.17499999999999999</v>
      </c>
      <c r="V811" t="s">
        <v>3953</v>
      </c>
      <c r="W811" t="s">
        <v>3119</v>
      </c>
      <c r="X811" t="s">
        <v>3120</v>
      </c>
      <c r="Y811" t="s">
        <v>4082</v>
      </c>
      <c r="Z811" t="s">
        <v>3671</v>
      </c>
      <c r="AA811" t="s">
        <v>2534</v>
      </c>
      <c r="AB811" s="198">
        <v>37104</v>
      </c>
      <c r="AC811" s="198">
        <v>37134</v>
      </c>
    </row>
    <row r="812" spans="1:29" x14ac:dyDescent="0.2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31</v>
      </c>
      <c r="F812" s="213">
        <f t="shared" si="65"/>
        <v>1550</v>
      </c>
      <c r="G812" s="202">
        <v>1288990</v>
      </c>
      <c r="H812" s="198">
        <v>37035.330127314817</v>
      </c>
      <c r="I812" t="s">
        <v>4034</v>
      </c>
      <c r="M812" t="s">
        <v>3364</v>
      </c>
      <c r="N812" t="s">
        <v>2802</v>
      </c>
      <c r="O812" t="s">
        <v>1745</v>
      </c>
      <c r="Q812" s="199">
        <v>50</v>
      </c>
      <c r="S812" t="s">
        <v>2759</v>
      </c>
      <c r="T812" t="s">
        <v>4061</v>
      </c>
      <c r="U812" s="201">
        <v>42.75</v>
      </c>
      <c r="V812" t="s">
        <v>2535</v>
      </c>
      <c r="W812" t="s">
        <v>2823</v>
      </c>
      <c r="X812" t="s">
        <v>2815</v>
      </c>
      <c r="Y812" t="s">
        <v>4193</v>
      </c>
      <c r="Z812" t="s">
        <v>3666</v>
      </c>
      <c r="AA812">
        <v>621199.1</v>
      </c>
      <c r="AB812" s="198">
        <v>37377.71597222222</v>
      </c>
      <c r="AC812" s="198">
        <v>37407.71597222222</v>
      </c>
    </row>
    <row r="813" spans="1:29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13">
        <f t="shared" si="65"/>
        <v>5000</v>
      </c>
      <c r="G813" s="202">
        <v>1288991</v>
      </c>
      <c r="H813" s="198">
        <v>37035.33017361111</v>
      </c>
      <c r="I813" t="s">
        <v>3250</v>
      </c>
      <c r="M813" t="s">
        <v>2760</v>
      </c>
      <c r="N813" t="s">
        <v>3220</v>
      </c>
      <c r="O813" t="s">
        <v>2484</v>
      </c>
      <c r="P813" s="199">
        <v>5000</v>
      </c>
      <c r="S813" t="s">
        <v>2761</v>
      </c>
      <c r="T813" t="s">
        <v>4061</v>
      </c>
      <c r="U813" s="201">
        <v>4.0199999999999996</v>
      </c>
      <c r="V813" t="s">
        <v>4209</v>
      </c>
      <c r="W813" t="s">
        <v>3004</v>
      </c>
      <c r="X813" t="s">
        <v>3246</v>
      </c>
      <c r="Y813" t="s">
        <v>3224</v>
      </c>
      <c r="Z813" t="s">
        <v>3671</v>
      </c>
      <c r="AA813">
        <v>806996</v>
      </c>
      <c r="AB813" s="198">
        <v>37036.875</v>
      </c>
      <c r="AC813" s="198">
        <v>37036.875</v>
      </c>
    </row>
    <row r="814" spans="1:29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10000</v>
      </c>
      <c r="G814" s="202">
        <v>1288992</v>
      </c>
      <c r="H814" s="198">
        <v>37035.33017361111</v>
      </c>
      <c r="I814" t="s">
        <v>3769</v>
      </c>
      <c r="M814" t="s">
        <v>2760</v>
      </c>
      <c r="N814" t="s">
        <v>3220</v>
      </c>
      <c r="O814" t="s">
        <v>4421</v>
      </c>
      <c r="Q814" s="199">
        <v>10000</v>
      </c>
      <c r="S814" t="s">
        <v>2761</v>
      </c>
      <c r="T814" t="s">
        <v>4061</v>
      </c>
      <c r="U814" s="201">
        <v>4.1449999999999996</v>
      </c>
      <c r="V814" t="s">
        <v>2755</v>
      </c>
      <c r="W814" t="s">
        <v>4246</v>
      </c>
      <c r="X814" t="s">
        <v>4247</v>
      </c>
      <c r="Y814" t="s">
        <v>3224</v>
      </c>
      <c r="Z814" t="s">
        <v>3671</v>
      </c>
      <c r="AA814">
        <v>806997</v>
      </c>
      <c r="AB814" s="198">
        <v>37036.875</v>
      </c>
      <c r="AC814" s="198">
        <v>37036.875</v>
      </c>
    </row>
    <row r="815" spans="1:29" x14ac:dyDescent="0.2">
      <c r="A815" s="44" t="str">
        <f t="shared" si="61"/>
        <v xml:space="preserve"> Metals Financial</v>
      </c>
      <c r="B815" s="44" t="str">
        <f t="shared" si="62"/>
        <v/>
      </c>
      <c r="C815" s="44" t="str">
        <f t="shared" si="63"/>
        <v>Metals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10</v>
      </c>
      <c r="G815" s="202">
        <v>1288995</v>
      </c>
      <c r="H815" s="198">
        <v>37035.330439814818</v>
      </c>
      <c r="I815" t="s">
        <v>4031</v>
      </c>
      <c r="M815" t="s">
        <v>2766</v>
      </c>
      <c r="N815" t="s">
        <v>4087</v>
      </c>
      <c r="O815" t="s">
        <v>4088</v>
      </c>
      <c r="P815" s="199">
        <v>10</v>
      </c>
      <c r="S815" t="s">
        <v>4089</v>
      </c>
      <c r="T815" t="s">
        <v>4061</v>
      </c>
      <c r="U815" s="201">
        <v>7230</v>
      </c>
      <c r="V815" t="s">
        <v>4076</v>
      </c>
      <c r="W815" t="s">
        <v>4090</v>
      </c>
      <c r="X815" t="s">
        <v>4064</v>
      </c>
      <c r="Y815" t="s">
        <v>4065</v>
      </c>
      <c r="Z815" t="s">
        <v>4066</v>
      </c>
      <c r="AA815">
        <v>2150568</v>
      </c>
    </row>
    <row r="816" spans="1:29" x14ac:dyDescent="0.2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</v>
      </c>
      <c r="G816" s="202">
        <v>1288996</v>
      </c>
      <c r="H816" s="198">
        <v>37035.330590277779</v>
      </c>
      <c r="I816" t="s">
        <v>4096</v>
      </c>
      <c r="M816" t="s">
        <v>2766</v>
      </c>
      <c r="N816" t="s">
        <v>4087</v>
      </c>
      <c r="O816" t="s">
        <v>4088</v>
      </c>
      <c r="Q816" s="199">
        <v>10</v>
      </c>
      <c r="S816" t="s">
        <v>4089</v>
      </c>
      <c r="T816" t="s">
        <v>4061</v>
      </c>
      <c r="U816" s="201">
        <v>7245</v>
      </c>
      <c r="V816" t="s">
        <v>4189</v>
      </c>
      <c r="W816" t="s">
        <v>4090</v>
      </c>
      <c r="X816" t="s">
        <v>4064</v>
      </c>
      <c r="Y816" t="s">
        <v>4065</v>
      </c>
      <c r="Z816" t="s">
        <v>4066</v>
      </c>
      <c r="AA816">
        <v>2150571</v>
      </c>
    </row>
    <row r="817" spans="1:29" x14ac:dyDescent="0.2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31</v>
      </c>
      <c r="F817" s="213">
        <f t="shared" si="65"/>
        <v>77500</v>
      </c>
      <c r="G817" s="202">
        <v>1288997</v>
      </c>
      <c r="H817" s="198">
        <v>37035.330625000002</v>
      </c>
      <c r="I817" t="s">
        <v>3982</v>
      </c>
      <c r="M817" t="s">
        <v>2760</v>
      </c>
      <c r="N817" t="s">
        <v>2864</v>
      </c>
      <c r="O817" t="s">
        <v>3234</v>
      </c>
      <c r="P817" s="199">
        <v>2500</v>
      </c>
      <c r="S817" t="s">
        <v>2761</v>
      </c>
      <c r="T817" t="s">
        <v>4061</v>
      </c>
      <c r="U817" s="201">
        <v>4.2374999999999998</v>
      </c>
      <c r="V817" t="s">
        <v>4029</v>
      </c>
      <c r="W817" t="s">
        <v>3529</v>
      </c>
      <c r="X817" t="s">
        <v>2866</v>
      </c>
      <c r="Y817" t="s">
        <v>4082</v>
      </c>
      <c r="Z817" t="s">
        <v>3671</v>
      </c>
      <c r="AA817" t="s">
        <v>2536</v>
      </c>
      <c r="AB817" s="198">
        <v>37073.875</v>
      </c>
      <c r="AC817" s="198">
        <v>37103.875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5000</v>
      </c>
      <c r="G818" s="202">
        <v>1288999</v>
      </c>
      <c r="H818" s="198">
        <v>37035.330717592595</v>
      </c>
      <c r="I818" t="s">
        <v>4257</v>
      </c>
      <c r="M818" t="s">
        <v>2760</v>
      </c>
      <c r="N818" t="s">
        <v>3220</v>
      </c>
      <c r="O818" t="s">
        <v>2537</v>
      </c>
      <c r="Q818" s="199">
        <v>5000</v>
      </c>
      <c r="S818" t="s">
        <v>2761</v>
      </c>
      <c r="T818" t="s">
        <v>4061</v>
      </c>
      <c r="U818" s="201">
        <v>2.91</v>
      </c>
      <c r="V818" t="s">
        <v>4258</v>
      </c>
      <c r="W818" t="s">
        <v>2705</v>
      </c>
      <c r="X818" t="s">
        <v>2682</v>
      </c>
      <c r="Y818" t="s">
        <v>3224</v>
      </c>
      <c r="Z818" t="s">
        <v>3671</v>
      </c>
      <c r="AA818">
        <v>806998</v>
      </c>
      <c r="AB818" s="198">
        <v>37036.875</v>
      </c>
      <c r="AC818" s="198">
        <v>37036.875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5000</v>
      </c>
      <c r="G819" s="202">
        <v>1289000</v>
      </c>
      <c r="H819" s="198">
        <v>37035.330740740741</v>
      </c>
      <c r="I819" t="s">
        <v>4257</v>
      </c>
      <c r="M819" t="s">
        <v>2760</v>
      </c>
      <c r="N819" t="s">
        <v>3220</v>
      </c>
      <c r="O819" t="s">
        <v>2537</v>
      </c>
      <c r="Q819" s="199">
        <v>5000</v>
      </c>
      <c r="S819" t="s">
        <v>2761</v>
      </c>
      <c r="T819" t="s">
        <v>4061</v>
      </c>
      <c r="U819" s="201">
        <v>2.9249999999999998</v>
      </c>
      <c r="V819" t="s">
        <v>4258</v>
      </c>
      <c r="W819" t="s">
        <v>2705</v>
      </c>
      <c r="X819" t="s">
        <v>2682</v>
      </c>
      <c r="Y819" t="s">
        <v>3224</v>
      </c>
      <c r="Z819" t="s">
        <v>3671</v>
      </c>
      <c r="AA819">
        <v>806999</v>
      </c>
      <c r="AB819" s="198">
        <v>37036.875</v>
      </c>
      <c r="AC819" s="198">
        <v>37036.875</v>
      </c>
    </row>
    <row r="820" spans="1:29" x14ac:dyDescent="0.2">
      <c r="A820" s="44" t="str">
        <f t="shared" si="61"/>
        <v>US Natural Gas Financial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365</v>
      </c>
      <c r="F820" s="213">
        <f t="shared" si="65"/>
        <v>1825000</v>
      </c>
      <c r="G820" s="202">
        <v>1289001</v>
      </c>
      <c r="H820" s="198">
        <v>37035.330775462964</v>
      </c>
      <c r="I820" t="s">
        <v>3769</v>
      </c>
      <c r="M820" t="s">
        <v>2760</v>
      </c>
      <c r="N820" t="s">
        <v>2864</v>
      </c>
      <c r="O820" t="s">
        <v>3278</v>
      </c>
      <c r="Q820" s="199">
        <v>5000</v>
      </c>
      <c r="S820" t="s">
        <v>2761</v>
      </c>
      <c r="T820" t="s">
        <v>4061</v>
      </c>
      <c r="U820" s="201">
        <v>4.3650000000000002</v>
      </c>
      <c r="V820" t="s">
        <v>2670</v>
      </c>
      <c r="W820" t="s">
        <v>3529</v>
      </c>
      <c r="X820" t="s">
        <v>2866</v>
      </c>
      <c r="Y820" t="s">
        <v>4082</v>
      </c>
      <c r="Z820" t="s">
        <v>3671</v>
      </c>
      <c r="AA820" t="s">
        <v>2538</v>
      </c>
      <c r="AB820" s="198">
        <v>37257.875</v>
      </c>
      <c r="AC820" s="198">
        <v>37621.875</v>
      </c>
    </row>
    <row r="821" spans="1:29" x14ac:dyDescent="0.2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59</v>
      </c>
      <c r="F821" s="213">
        <f t="shared" si="65"/>
        <v>2950</v>
      </c>
      <c r="G821" s="202">
        <v>1289002</v>
      </c>
      <c r="H821" s="198">
        <v>37035.33079861111</v>
      </c>
      <c r="I821" t="s">
        <v>3789</v>
      </c>
      <c r="M821" t="s">
        <v>3364</v>
      </c>
      <c r="N821" t="s">
        <v>2802</v>
      </c>
      <c r="O821" t="s">
        <v>4200</v>
      </c>
      <c r="Q821" s="199">
        <v>50</v>
      </c>
      <c r="S821" t="s">
        <v>2759</v>
      </c>
      <c r="T821" t="s">
        <v>4061</v>
      </c>
      <c r="U821" s="201">
        <v>41.25</v>
      </c>
      <c r="V821" t="s">
        <v>4203</v>
      </c>
      <c r="W821" t="s">
        <v>2823</v>
      </c>
      <c r="X821" t="s">
        <v>2824</v>
      </c>
      <c r="Y821" t="s">
        <v>4193</v>
      </c>
      <c r="Z821" t="s">
        <v>3666</v>
      </c>
      <c r="AA821">
        <v>621201.1</v>
      </c>
      <c r="AB821" s="198">
        <v>37257.71597222222</v>
      </c>
      <c r="AC821" s="198">
        <v>37315.71597222222</v>
      </c>
    </row>
    <row r="822" spans="1:29" x14ac:dyDescent="0.2">
      <c r="A822" s="44" t="str">
        <f t="shared" si="61"/>
        <v>US Natural Gas Financial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30</v>
      </c>
      <c r="F822" s="213">
        <f t="shared" si="65"/>
        <v>75000</v>
      </c>
      <c r="G822" s="202">
        <v>1289003</v>
      </c>
      <c r="H822" s="198">
        <v>37035.330821759257</v>
      </c>
      <c r="I822" t="s">
        <v>4033</v>
      </c>
      <c r="M822" t="s">
        <v>2760</v>
      </c>
      <c r="N822" t="s">
        <v>2864</v>
      </c>
      <c r="O822" t="s">
        <v>2865</v>
      </c>
      <c r="P822" s="199">
        <v>2500</v>
      </c>
      <c r="S822" t="s">
        <v>2761</v>
      </c>
      <c r="T822" t="s">
        <v>4061</v>
      </c>
      <c r="U822" s="201">
        <v>4.17</v>
      </c>
      <c r="V822" t="s">
        <v>3987</v>
      </c>
      <c r="W822" t="s">
        <v>3529</v>
      </c>
      <c r="X822" t="s">
        <v>2866</v>
      </c>
      <c r="Y822" t="s">
        <v>4082</v>
      </c>
      <c r="Z822" t="s">
        <v>3671</v>
      </c>
      <c r="AA822" t="s">
        <v>2539</v>
      </c>
      <c r="AB822" s="198">
        <v>37043.875</v>
      </c>
      <c r="AC822" s="198">
        <v>37072.875</v>
      </c>
    </row>
    <row r="823" spans="1:29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13">
        <f t="shared" si="65"/>
        <v>5000</v>
      </c>
      <c r="G823" s="202">
        <v>1289004</v>
      </c>
      <c r="H823" s="198">
        <v>37035.330833333333</v>
      </c>
      <c r="I823" t="s">
        <v>4257</v>
      </c>
      <c r="M823" t="s">
        <v>2760</v>
      </c>
      <c r="N823" t="s">
        <v>3220</v>
      </c>
      <c r="O823" t="s">
        <v>2537</v>
      </c>
      <c r="Q823" s="199">
        <v>5000</v>
      </c>
      <c r="S823" t="s">
        <v>2761</v>
      </c>
      <c r="T823" t="s">
        <v>4061</v>
      </c>
      <c r="U823" s="201">
        <v>2.96</v>
      </c>
      <c r="V823" t="s">
        <v>4258</v>
      </c>
      <c r="W823" t="s">
        <v>2705</v>
      </c>
      <c r="X823" t="s">
        <v>2682</v>
      </c>
      <c r="Y823" t="s">
        <v>3224</v>
      </c>
      <c r="Z823" t="s">
        <v>3671</v>
      </c>
      <c r="AA823">
        <v>807000</v>
      </c>
      <c r="AB823" s="198">
        <v>37036.875</v>
      </c>
      <c r="AC823" s="198">
        <v>37036.875</v>
      </c>
    </row>
    <row r="824" spans="1:29" x14ac:dyDescent="0.2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10000</v>
      </c>
      <c r="G824" s="202">
        <v>1289005</v>
      </c>
      <c r="H824" s="198">
        <v>37035.33085648148</v>
      </c>
      <c r="I824" t="s">
        <v>3306</v>
      </c>
      <c r="M824" t="s">
        <v>2760</v>
      </c>
      <c r="N824" t="s">
        <v>3220</v>
      </c>
      <c r="O824" t="s">
        <v>2532</v>
      </c>
      <c r="Q824" s="199">
        <v>10000</v>
      </c>
      <c r="S824" t="s">
        <v>2761</v>
      </c>
      <c r="T824" t="s">
        <v>4061</v>
      </c>
      <c r="U824" s="201">
        <v>4</v>
      </c>
      <c r="V824" t="s">
        <v>3110</v>
      </c>
      <c r="W824" t="s">
        <v>2692</v>
      </c>
      <c r="X824" t="s">
        <v>2682</v>
      </c>
      <c r="Y824" t="s">
        <v>3224</v>
      </c>
      <c r="Z824" t="s">
        <v>3671</v>
      </c>
      <c r="AA824">
        <v>807001</v>
      </c>
      <c r="AB824" s="198">
        <v>37036.875</v>
      </c>
      <c r="AC824" s="198">
        <v>37036.875</v>
      </c>
    </row>
    <row r="825" spans="1:29" x14ac:dyDescent="0.2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10000</v>
      </c>
      <c r="G825" s="202">
        <v>1289006</v>
      </c>
      <c r="H825" s="198">
        <v>37035.330914351849</v>
      </c>
      <c r="I825" t="s">
        <v>3769</v>
      </c>
      <c r="M825" t="s">
        <v>2760</v>
      </c>
      <c r="N825" t="s">
        <v>3220</v>
      </c>
      <c r="O825" t="s">
        <v>2532</v>
      </c>
      <c r="P825" s="199">
        <v>10000</v>
      </c>
      <c r="S825" t="s">
        <v>2761</v>
      </c>
      <c r="T825" t="s">
        <v>4061</v>
      </c>
      <c r="U825" s="201">
        <v>3.9750000000000001</v>
      </c>
      <c r="V825" t="s">
        <v>2744</v>
      </c>
      <c r="W825" t="s">
        <v>2692</v>
      </c>
      <c r="X825" t="s">
        <v>2682</v>
      </c>
      <c r="Y825" t="s">
        <v>3224</v>
      </c>
      <c r="Z825" t="s">
        <v>3671</v>
      </c>
      <c r="AA825">
        <v>807002</v>
      </c>
      <c r="AB825" s="198">
        <v>37036.875</v>
      </c>
      <c r="AC825" s="198">
        <v>37036.875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10000</v>
      </c>
      <c r="G826" s="202">
        <v>1289007</v>
      </c>
      <c r="H826" s="198">
        <v>37035.330925925926</v>
      </c>
      <c r="I826" t="s">
        <v>4033</v>
      </c>
      <c r="M826" t="s">
        <v>2760</v>
      </c>
      <c r="N826" t="s">
        <v>3220</v>
      </c>
      <c r="O826" t="s">
        <v>4383</v>
      </c>
      <c r="Q826" s="199">
        <v>10000</v>
      </c>
      <c r="S826" t="s">
        <v>2761</v>
      </c>
      <c r="T826" t="s">
        <v>4061</v>
      </c>
      <c r="U826" s="201">
        <v>4.125</v>
      </c>
      <c r="V826" t="s">
        <v>4268</v>
      </c>
      <c r="W826" t="s">
        <v>4246</v>
      </c>
      <c r="X826" t="s">
        <v>4247</v>
      </c>
      <c r="Y826" t="s">
        <v>3224</v>
      </c>
      <c r="Z826" t="s">
        <v>3671</v>
      </c>
      <c r="AA826">
        <v>807003</v>
      </c>
      <c r="AB826" s="198">
        <v>37036.875</v>
      </c>
      <c r="AC826" s="198">
        <v>37036.875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92</v>
      </c>
      <c r="F827" s="213">
        <f t="shared" si="65"/>
        <v>4600</v>
      </c>
      <c r="G827" s="202">
        <v>1289008</v>
      </c>
      <c r="H827" s="198">
        <v>37035.330937500003</v>
      </c>
      <c r="I827" t="s">
        <v>3306</v>
      </c>
      <c r="M827" t="s">
        <v>3364</v>
      </c>
      <c r="N827" t="s">
        <v>2802</v>
      </c>
      <c r="O827" t="s">
        <v>2821</v>
      </c>
      <c r="Q827" s="199">
        <v>50</v>
      </c>
      <c r="S827" t="s">
        <v>2759</v>
      </c>
      <c r="T827" t="s">
        <v>4061</v>
      </c>
      <c r="U827" s="201">
        <v>37.35</v>
      </c>
      <c r="V827" t="s">
        <v>2857</v>
      </c>
      <c r="W827" t="s">
        <v>2823</v>
      </c>
      <c r="X827" t="s">
        <v>2824</v>
      </c>
      <c r="Y827" t="s">
        <v>4193</v>
      </c>
      <c r="Z827" t="s">
        <v>3666</v>
      </c>
      <c r="AA827">
        <v>621202.1</v>
      </c>
      <c r="AB827" s="198">
        <v>37165.71597222222</v>
      </c>
      <c r="AC827" s="198">
        <v>37256.71597222222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5000</v>
      </c>
      <c r="G828" s="202">
        <v>1289009</v>
      </c>
      <c r="H828" s="198">
        <v>37035.330949074072</v>
      </c>
      <c r="I828" t="s">
        <v>4257</v>
      </c>
      <c r="M828" t="s">
        <v>2760</v>
      </c>
      <c r="N828" t="s">
        <v>3220</v>
      </c>
      <c r="O828" t="s">
        <v>2537</v>
      </c>
      <c r="Q828" s="199">
        <v>5000</v>
      </c>
      <c r="S828" t="s">
        <v>2761</v>
      </c>
      <c r="T828" t="s">
        <v>4061</v>
      </c>
      <c r="U828" s="201">
        <v>2.9950000000000001</v>
      </c>
      <c r="V828" t="s">
        <v>4258</v>
      </c>
      <c r="W828" t="s">
        <v>2705</v>
      </c>
      <c r="X828" t="s">
        <v>2682</v>
      </c>
      <c r="Y828" t="s">
        <v>3224</v>
      </c>
      <c r="Z828" t="s">
        <v>3671</v>
      </c>
      <c r="AA828">
        <v>807004</v>
      </c>
      <c r="AB828" s="198">
        <v>37036.875</v>
      </c>
      <c r="AC828" s="198">
        <v>37036.875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5000</v>
      </c>
      <c r="G829" s="202">
        <v>1289010</v>
      </c>
      <c r="H829" s="198">
        <v>37035.330960648149</v>
      </c>
      <c r="I829" t="s">
        <v>2831</v>
      </c>
      <c r="M829" t="s">
        <v>2760</v>
      </c>
      <c r="N829" t="s">
        <v>3220</v>
      </c>
      <c r="O829" t="s">
        <v>2481</v>
      </c>
      <c r="Q829" s="199">
        <v>5000</v>
      </c>
      <c r="S829" t="s">
        <v>2761</v>
      </c>
      <c r="T829" t="s">
        <v>4061</v>
      </c>
      <c r="U829" s="201">
        <v>4.0650000000000004</v>
      </c>
      <c r="V829" t="s">
        <v>3200</v>
      </c>
      <c r="W829" t="s">
        <v>3004</v>
      </c>
      <c r="X829" t="s">
        <v>3246</v>
      </c>
      <c r="Y829" t="s">
        <v>3224</v>
      </c>
      <c r="Z829" t="s">
        <v>3671</v>
      </c>
      <c r="AA829">
        <v>807005</v>
      </c>
      <c r="AB829" s="198">
        <v>37036.875</v>
      </c>
      <c r="AC829" s="198">
        <v>37036.875</v>
      </c>
    </row>
    <row r="830" spans="1:29" x14ac:dyDescent="0.2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31</v>
      </c>
      <c r="F830" s="213">
        <f t="shared" si="65"/>
        <v>77500</v>
      </c>
      <c r="G830" s="202">
        <v>1289011</v>
      </c>
      <c r="H830" s="198">
        <v>37035.331018518518</v>
      </c>
      <c r="I830" t="s">
        <v>3982</v>
      </c>
      <c r="M830" t="s">
        <v>2760</v>
      </c>
      <c r="N830" t="s">
        <v>2864</v>
      </c>
      <c r="O830" t="s">
        <v>2875</v>
      </c>
      <c r="P830" s="199">
        <v>2500</v>
      </c>
      <c r="S830" t="s">
        <v>2761</v>
      </c>
      <c r="T830" t="s">
        <v>4061</v>
      </c>
      <c r="U830" s="201">
        <v>4.3174999999999999</v>
      </c>
      <c r="V830" t="s">
        <v>4029</v>
      </c>
      <c r="W830" t="s">
        <v>3529</v>
      </c>
      <c r="X830" t="s">
        <v>2866</v>
      </c>
      <c r="Y830" t="s">
        <v>4082</v>
      </c>
      <c r="Z830" t="s">
        <v>3671</v>
      </c>
      <c r="AA830" t="s">
        <v>2540</v>
      </c>
      <c r="AB830" s="198">
        <v>37104.875</v>
      </c>
      <c r="AC830" s="198">
        <v>37134.875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10000</v>
      </c>
      <c r="G831" s="202">
        <v>1289014</v>
      </c>
      <c r="H831" s="198">
        <v>37035.331030092595</v>
      </c>
      <c r="I831" t="s">
        <v>3306</v>
      </c>
      <c r="M831" t="s">
        <v>2760</v>
      </c>
      <c r="N831" t="s">
        <v>3220</v>
      </c>
      <c r="O831" t="s">
        <v>2532</v>
      </c>
      <c r="Q831" s="199">
        <v>10000</v>
      </c>
      <c r="S831" t="s">
        <v>2761</v>
      </c>
      <c r="T831" t="s">
        <v>4061</v>
      </c>
      <c r="U831" s="201">
        <v>4</v>
      </c>
      <c r="V831" t="s">
        <v>3110</v>
      </c>
      <c r="W831" t="s">
        <v>2692</v>
      </c>
      <c r="X831" t="s">
        <v>2682</v>
      </c>
      <c r="Y831" t="s">
        <v>3224</v>
      </c>
      <c r="Z831" t="s">
        <v>3671</v>
      </c>
      <c r="AA831">
        <v>807006</v>
      </c>
      <c r="AB831" s="198">
        <v>37036.875</v>
      </c>
      <c r="AC831" s="198">
        <v>37036.875</v>
      </c>
    </row>
    <row r="832" spans="1:29" x14ac:dyDescent="0.2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31</v>
      </c>
      <c r="F832" s="213">
        <f t="shared" si="65"/>
        <v>155000</v>
      </c>
      <c r="G832" s="202">
        <v>1289015</v>
      </c>
      <c r="H832" s="198">
        <v>37035.331087962964</v>
      </c>
      <c r="I832" t="s">
        <v>2676</v>
      </c>
      <c r="M832" t="s">
        <v>2760</v>
      </c>
      <c r="N832" t="s">
        <v>2864</v>
      </c>
      <c r="O832" t="s">
        <v>2875</v>
      </c>
      <c r="P832" s="199">
        <v>5000</v>
      </c>
      <c r="S832" t="s">
        <v>2761</v>
      </c>
      <c r="T832" t="s">
        <v>4061</v>
      </c>
      <c r="U832" s="201">
        <v>4.3174999999999999</v>
      </c>
      <c r="V832" t="s">
        <v>4498</v>
      </c>
      <c r="W832" t="s">
        <v>3529</v>
      </c>
      <c r="X832" t="s">
        <v>2866</v>
      </c>
      <c r="Y832" t="s">
        <v>4082</v>
      </c>
      <c r="Z832" t="s">
        <v>3671</v>
      </c>
      <c r="AA832" t="s">
        <v>2541</v>
      </c>
      <c r="AB832" s="198">
        <v>37104.875</v>
      </c>
      <c r="AC832" s="198">
        <v>37134.875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5000</v>
      </c>
      <c r="G833" s="202">
        <v>1289018</v>
      </c>
      <c r="H833" s="198">
        <v>37035.331226851849</v>
      </c>
      <c r="I833" t="s">
        <v>2818</v>
      </c>
      <c r="M833" t="s">
        <v>2760</v>
      </c>
      <c r="N833" t="s">
        <v>3220</v>
      </c>
      <c r="O833" t="s">
        <v>2531</v>
      </c>
      <c r="Q833" s="199">
        <v>5000</v>
      </c>
      <c r="S833" t="s">
        <v>2761</v>
      </c>
      <c r="T833" t="s">
        <v>4061</v>
      </c>
      <c r="U833" s="201">
        <v>4.45</v>
      </c>
      <c r="V833" t="s">
        <v>2666</v>
      </c>
      <c r="W833" t="s">
        <v>2668</v>
      </c>
      <c r="X833" t="s">
        <v>2669</v>
      </c>
      <c r="Y833" t="s">
        <v>3224</v>
      </c>
      <c r="Z833" t="s">
        <v>3671</v>
      </c>
      <c r="AA833">
        <v>807007</v>
      </c>
      <c r="AB833" s="198">
        <v>37036.875</v>
      </c>
      <c r="AC833" s="198">
        <v>37036.875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10000</v>
      </c>
      <c r="G834" s="202">
        <v>1289020</v>
      </c>
      <c r="H834" s="198">
        <v>37035.331238425926</v>
      </c>
      <c r="I834" t="s">
        <v>2801</v>
      </c>
      <c r="M834" t="s">
        <v>2760</v>
      </c>
      <c r="N834" t="s">
        <v>3220</v>
      </c>
      <c r="O834" t="s">
        <v>2542</v>
      </c>
      <c r="P834" s="199">
        <v>10000</v>
      </c>
      <c r="S834" t="s">
        <v>2761</v>
      </c>
      <c r="T834" t="s">
        <v>4061</v>
      </c>
      <c r="U834" s="201">
        <v>13.3</v>
      </c>
      <c r="V834" t="s">
        <v>2877</v>
      </c>
      <c r="W834" t="s">
        <v>2731</v>
      </c>
      <c r="X834" t="s">
        <v>2682</v>
      </c>
      <c r="Y834" t="s">
        <v>3224</v>
      </c>
      <c r="Z834" t="s">
        <v>3671</v>
      </c>
      <c r="AA834">
        <v>807009</v>
      </c>
      <c r="AB834" s="198">
        <v>37036.875</v>
      </c>
      <c r="AC834" s="198">
        <v>37036.875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10000</v>
      </c>
      <c r="G835" s="202">
        <v>1289019</v>
      </c>
      <c r="H835" s="198">
        <v>37035.331238425926</v>
      </c>
      <c r="I835" t="s">
        <v>3176</v>
      </c>
      <c r="M835" t="s">
        <v>2760</v>
      </c>
      <c r="N835" t="s">
        <v>3220</v>
      </c>
      <c r="O835" t="s">
        <v>2511</v>
      </c>
      <c r="Q835" s="199">
        <v>10000</v>
      </c>
      <c r="S835" t="s">
        <v>2761</v>
      </c>
      <c r="T835" t="s">
        <v>4061</v>
      </c>
      <c r="U835" s="201">
        <v>4.1913</v>
      </c>
      <c r="V835" t="s">
        <v>1683</v>
      </c>
      <c r="W835" t="s">
        <v>3222</v>
      </c>
      <c r="X835" t="s">
        <v>3223</v>
      </c>
      <c r="Y835" t="s">
        <v>3224</v>
      </c>
      <c r="Z835" t="s">
        <v>3671</v>
      </c>
      <c r="AA835">
        <v>807008</v>
      </c>
      <c r="AB835" s="198">
        <v>37036.875</v>
      </c>
      <c r="AC835" s="198">
        <v>37036.875</v>
      </c>
    </row>
    <row r="836" spans="1:29" x14ac:dyDescent="0.2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30</v>
      </c>
      <c r="F836" s="213">
        <f t="shared" si="65"/>
        <v>75000</v>
      </c>
      <c r="G836" s="202">
        <v>1289021</v>
      </c>
      <c r="H836" s="198">
        <v>37035.331250000003</v>
      </c>
      <c r="I836" t="s">
        <v>2801</v>
      </c>
      <c r="M836" t="s">
        <v>2760</v>
      </c>
      <c r="N836" t="s">
        <v>2864</v>
      </c>
      <c r="O836" t="s">
        <v>2865</v>
      </c>
      <c r="P836" s="199">
        <v>2500</v>
      </c>
      <c r="S836" t="s">
        <v>2761</v>
      </c>
      <c r="T836" t="s">
        <v>4061</v>
      </c>
      <c r="U836" s="201">
        <v>4.17</v>
      </c>
      <c r="V836" t="s">
        <v>3090</v>
      </c>
      <c r="W836" t="s">
        <v>3529</v>
      </c>
      <c r="X836" t="s">
        <v>2866</v>
      </c>
      <c r="Y836" t="s">
        <v>4082</v>
      </c>
      <c r="Z836" t="s">
        <v>3671</v>
      </c>
      <c r="AA836" t="s">
        <v>2543</v>
      </c>
      <c r="AB836" s="198">
        <v>37043.875</v>
      </c>
      <c r="AC836" s="198">
        <v>37072.875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1968</v>
      </c>
      <c r="G837" s="202">
        <v>1289022</v>
      </c>
      <c r="H837" s="198">
        <v>37035.331273148149</v>
      </c>
      <c r="I837" t="s">
        <v>3306</v>
      </c>
      <c r="M837" t="s">
        <v>2760</v>
      </c>
      <c r="N837" t="s">
        <v>3220</v>
      </c>
      <c r="O837" t="s">
        <v>4393</v>
      </c>
      <c r="Q837" s="199">
        <v>1968</v>
      </c>
      <c r="S837" t="s">
        <v>2761</v>
      </c>
      <c r="T837" t="s">
        <v>4061</v>
      </c>
      <c r="U837" s="201">
        <v>4.3949999999999996</v>
      </c>
      <c r="V837" t="s">
        <v>2660</v>
      </c>
      <c r="W837" t="s">
        <v>2661</v>
      </c>
      <c r="X837" t="s">
        <v>2662</v>
      </c>
      <c r="Y837" t="s">
        <v>3224</v>
      </c>
      <c r="Z837" t="s">
        <v>3671</v>
      </c>
      <c r="AA837">
        <v>807010</v>
      </c>
      <c r="AB837" s="198">
        <v>37036.875</v>
      </c>
      <c r="AC837" s="198">
        <v>37036.875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5000</v>
      </c>
      <c r="G838" s="202">
        <v>1289023</v>
      </c>
      <c r="H838" s="198">
        <v>37035.331284722219</v>
      </c>
      <c r="I838" t="s">
        <v>3249</v>
      </c>
      <c r="M838" t="s">
        <v>2760</v>
      </c>
      <c r="N838" t="s">
        <v>3220</v>
      </c>
      <c r="O838" t="s">
        <v>2537</v>
      </c>
      <c r="P838" s="199">
        <v>5000</v>
      </c>
      <c r="S838" t="s">
        <v>2761</v>
      </c>
      <c r="T838" t="s">
        <v>4061</v>
      </c>
      <c r="U838" s="201">
        <v>2.99</v>
      </c>
      <c r="V838" t="s">
        <v>3928</v>
      </c>
      <c r="W838" t="s">
        <v>2705</v>
      </c>
      <c r="X838" t="s">
        <v>2682</v>
      </c>
      <c r="Y838" t="s">
        <v>3224</v>
      </c>
      <c r="Z838" t="s">
        <v>3671</v>
      </c>
      <c r="AA838">
        <v>807011</v>
      </c>
      <c r="AB838" s="198">
        <v>37036.875</v>
      </c>
      <c r="AC838" s="198">
        <v>37036.875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1289024</v>
      </c>
      <c r="H839" s="198">
        <v>37035.331296296295</v>
      </c>
      <c r="I839" t="s">
        <v>2801</v>
      </c>
      <c r="M839" t="s">
        <v>2760</v>
      </c>
      <c r="N839" t="s">
        <v>3220</v>
      </c>
      <c r="O839" t="s">
        <v>2542</v>
      </c>
      <c r="P839" s="199">
        <v>10000</v>
      </c>
      <c r="S839" t="s">
        <v>2761</v>
      </c>
      <c r="T839" t="s">
        <v>4061</v>
      </c>
      <c r="U839" s="201">
        <v>13.225</v>
      </c>
      <c r="V839" t="s">
        <v>2877</v>
      </c>
      <c r="W839" t="s">
        <v>2731</v>
      </c>
      <c r="X839" t="s">
        <v>2682</v>
      </c>
      <c r="Y839" t="s">
        <v>3224</v>
      </c>
      <c r="Z839" t="s">
        <v>3671</v>
      </c>
      <c r="AA839">
        <v>807012</v>
      </c>
      <c r="AB839" s="198">
        <v>37036.875</v>
      </c>
      <c r="AC839" s="198">
        <v>37036.875</v>
      </c>
    </row>
    <row r="840" spans="1:29" x14ac:dyDescent="0.2">
      <c r="A840" s="44" t="str">
        <f t="shared" si="61"/>
        <v>US Natural Gas Financial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Financial</v>
      </c>
      <c r="E840" s="44">
        <f>IF(VLOOKUP(S840,'DD-Lookup'!$J$6:$L$50,3,FALSE)="Monthly",(YEAR(AC840)-YEAR(AB840))*12+MONTH(AC840)-MONTH(AB840)+1,(AC840-AB840+1))</f>
        <v>30</v>
      </c>
      <c r="F840" s="213">
        <f t="shared" si="65"/>
        <v>225000</v>
      </c>
      <c r="G840" s="202">
        <v>1289025</v>
      </c>
      <c r="H840" s="198">
        <v>37035.331354166665</v>
      </c>
      <c r="I840" t="s">
        <v>3228</v>
      </c>
      <c r="M840" t="s">
        <v>2760</v>
      </c>
      <c r="N840" t="s">
        <v>2864</v>
      </c>
      <c r="O840" t="s">
        <v>2865</v>
      </c>
      <c r="Q840" s="199">
        <v>7500</v>
      </c>
      <c r="S840" t="s">
        <v>2761</v>
      </c>
      <c r="T840" t="s">
        <v>4061</v>
      </c>
      <c r="U840" s="201">
        <v>4.1749999999999998</v>
      </c>
      <c r="V840" t="s">
        <v>4476</v>
      </c>
      <c r="W840" t="s">
        <v>3529</v>
      </c>
      <c r="X840" t="s">
        <v>2866</v>
      </c>
      <c r="Y840" t="s">
        <v>4082</v>
      </c>
      <c r="Z840" t="s">
        <v>3671</v>
      </c>
      <c r="AA840" t="s">
        <v>2544</v>
      </c>
      <c r="AB840" s="198">
        <v>37043.875</v>
      </c>
      <c r="AC840" s="198">
        <v>37072.875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10000</v>
      </c>
      <c r="G841" s="202">
        <v>1289026</v>
      </c>
      <c r="H841" s="198">
        <v>37035.331365740742</v>
      </c>
      <c r="I841" t="s">
        <v>2831</v>
      </c>
      <c r="M841" t="s">
        <v>2760</v>
      </c>
      <c r="N841" t="s">
        <v>3220</v>
      </c>
      <c r="O841" t="s">
        <v>2545</v>
      </c>
      <c r="P841" s="199">
        <v>10000</v>
      </c>
      <c r="S841" t="s">
        <v>2761</v>
      </c>
      <c r="T841" t="s">
        <v>4061</v>
      </c>
      <c r="U841" s="201">
        <v>13.15</v>
      </c>
      <c r="V841" t="s">
        <v>2546</v>
      </c>
      <c r="W841" t="s">
        <v>2731</v>
      </c>
      <c r="X841" t="s">
        <v>2682</v>
      </c>
      <c r="Y841" t="s">
        <v>3224</v>
      </c>
      <c r="Z841" t="s">
        <v>3671</v>
      </c>
      <c r="AA841">
        <v>807013</v>
      </c>
      <c r="AB841" s="198">
        <v>37036.875</v>
      </c>
      <c r="AC841" s="198">
        <v>37036.875</v>
      </c>
    </row>
    <row r="842" spans="1:29" x14ac:dyDescent="0.2">
      <c r="A842" s="44" t="str">
        <f t="shared" si="61"/>
        <v>US Power Financial</v>
      </c>
      <c r="B842" s="44" t="str">
        <f t="shared" si="62"/>
        <v>US</v>
      </c>
      <c r="C842" s="44" t="str">
        <f t="shared" si="63"/>
        <v>Power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</v>
      </c>
      <c r="G842" s="202">
        <v>1289029</v>
      </c>
      <c r="H842" s="198">
        <v>37035.331423611111</v>
      </c>
      <c r="I842" t="s">
        <v>3244</v>
      </c>
      <c r="M842" t="s">
        <v>3364</v>
      </c>
      <c r="N842" t="s">
        <v>4190</v>
      </c>
      <c r="O842" t="s">
        <v>2427</v>
      </c>
      <c r="Q842" s="199">
        <v>50</v>
      </c>
      <c r="S842" t="s">
        <v>2759</v>
      </c>
      <c r="T842" t="s">
        <v>4061</v>
      </c>
      <c r="U842" s="201">
        <v>53.25</v>
      </c>
      <c r="V842" t="s">
        <v>2997</v>
      </c>
      <c r="W842" t="s">
        <v>2835</v>
      </c>
      <c r="X842" t="s">
        <v>2810</v>
      </c>
      <c r="Y842" t="s">
        <v>4193</v>
      </c>
      <c r="Z842" t="s">
        <v>3671</v>
      </c>
      <c r="AA842">
        <v>621203.1</v>
      </c>
      <c r="AB842" s="198">
        <v>37043.875</v>
      </c>
      <c r="AC842" s="198">
        <v>37043.875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13">
        <f t="shared" ref="F843:F906" si="70">E843*SUM(P843:Q843)</f>
        <v>5000</v>
      </c>
      <c r="G843" s="202">
        <v>1289030</v>
      </c>
      <c r="H843" s="198">
        <v>37035.331493055557</v>
      </c>
      <c r="I843" t="s">
        <v>2818</v>
      </c>
      <c r="M843" t="s">
        <v>2760</v>
      </c>
      <c r="N843" t="s">
        <v>3220</v>
      </c>
      <c r="O843" t="s">
        <v>2537</v>
      </c>
      <c r="P843" s="199">
        <v>5000</v>
      </c>
      <c r="S843" t="s">
        <v>2761</v>
      </c>
      <c r="T843" t="s">
        <v>4061</v>
      </c>
      <c r="U843" s="201">
        <v>2.9750000000000001</v>
      </c>
      <c r="V843" t="s">
        <v>2704</v>
      </c>
      <c r="W843" t="s">
        <v>2705</v>
      </c>
      <c r="X843" t="s">
        <v>2682</v>
      </c>
      <c r="Y843" t="s">
        <v>3224</v>
      </c>
      <c r="Z843" t="s">
        <v>3671</v>
      </c>
      <c r="AA843">
        <v>807014</v>
      </c>
      <c r="AB843" s="198">
        <v>37036.875</v>
      </c>
      <c r="AC843" s="198">
        <v>37036.875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5000</v>
      </c>
      <c r="G844" s="202">
        <v>1289032</v>
      </c>
      <c r="H844" s="198">
        <v>37035.331562500003</v>
      </c>
      <c r="I844" t="s">
        <v>3249</v>
      </c>
      <c r="M844" t="s">
        <v>2760</v>
      </c>
      <c r="N844" t="s">
        <v>3220</v>
      </c>
      <c r="O844" t="s">
        <v>2537</v>
      </c>
      <c r="P844" s="199">
        <v>5000</v>
      </c>
      <c r="S844" t="s">
        <v>2761</v>
      </c>
      <c r="T844" t="s">
        <v>4061</v>
      </c>
      <c r="U844" s="201">
        <v>2.96</v>
      </c>
      <c r="V844" t="s">
        <v>3928</v>
      </c>
      <c r="W844" t="s">
        <v>2705</v>
      </c>
      <c r="X844" t="s">
        <v>2682</v>
      </c>
      <c r="Y844" t="s">
        <v>3224</v>
      </c>
      <c r="Z844" t="s">
        <v>3671</v>
      </c>
      <c r="AA844">
        <v>807015</v>
      </c>
      <c r="AB844" s="198">
        <v>37036.875</v>
      </c>
      <c r="AC844" s="198">
        <v>37036.875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5000</v>
      </c>
      <c r="G845" s="202">
        <v>1289031</v>
      </c>
      <c r="H845" s="198">
        <v>37035.331562500003</v>
      </c>
      <c r="I845" t="s">
        <v>2858</v>
      </c>
      <c r="M845" t="s">
        <v>2760</v>
      </c>
      <c r="N845" t="s">
        <v>3220</v>
      </c>
      <c r="O845" t="s">
        <v>2463</v>
      </c>
      <c r="Q845" s="199">
        <v>5000</v>
      </c>
      <c r="S845" t="s">
        <v>2761</v>
      </c>
      <c r="T845" t="s">
        <v>4061</v>
      </c>
      <c r="U845" s="201">
        <v>4.1962999999999999</v>
      </c>
      <c r="V845" t="s">
        <v>4329</v>
      </c>
      <c r="W845" t="s">
        <v>3222</v>
      </c>
      <c r="X845" t="s">
        <v>3223</v>
      </c>
      <c r="Y845" t="s">
        <v>3224</v>
      </c>
      <c r="Z845" t="s">
        <v>3671</v>
      </c>
      <c r="AA845">
        <v>807016</v>
      </c>
      <c r="AB845" s="198">
        <v>37036.875</v>
      </c>
      <c r="AC845" s="198">
        <v>37036.875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50</v>
      </c>
      <c r="G846" s="202">
        <v>1289036</v>
      </c>
      <c r="H846" s="198">
        <v>37035.331574074073</v>
      </c>
      <c r="I846" t="s">
        <v>4034</v>
      </c>
      <c r="M846" t="s">
        <v>3364</v>
      </c>
      <c r="N846" t="s">
        <v>2802</v>
      </c>
      <c r="O846" t="s">
        <v>2396</v>
      </c>
      <c r="Q846" s="199">
        <v>50</v>
      </c>
      <c r="S846" t="s">
        <v>2759</v>
      </c>
      <c r="T846" t="s">
        <v>4061</v>
      </c>
      <c r="U846" s="201">
        <v>25.5</v>
      </c>
      <c r="V846" t="s">
        <v>2830</v>
      </c>
      <c r="W846" t="s">
        <v>2811</v>
      </c>
      <c r="X846" t="s">
        <v>2847</v>
      </c>
      <c r="Y846" t="s">
        <v>4193</v>
      </c>
      <c r="Z846" t="s">
        <v>3666</v>
      </c>
      <c r="AA846">
        <v>621204.1</v>
      </c>
      <c r="AB846" s="198">
        <v>37036.875</v>
      </c>
      <c r="AC846" s="198">
        <v>37036.875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10000</v>
      </c>
      <c r="G847" s="202">
        <v>1289034</v>
      </c>
      <c r="H847" s="198">
        <v>37035.331574074073</v>
      </c>
      <c r="I847" t="s">
        <v>2831</v>
      </c>
      <c r="M847" t="s">
        <v>2760</v>
      </c>
      <c r="N847" t="s">
        <v>3220</v>
      </c>
      <c r="O847" t="s">
        <v>2545</v>
      </c>
      <c r="P847" s="199">
        <v>10000</v>
      </c>
      <c r="S847" t="s">
        <v>2761</v>
      </c>
      <c r="T847" t="s">
        <v>4061</v>
      </c>
      <c r="U847" s="201">
        <v>13.1</v>
      </c>
      <c r="V847" t="s">
        <v>2546</v>
      </c>
      <c r="W847" t="s">
        <v>2731</v>
      </c>
      <c r="X847" t="s">
        <v>2682</v>
      </c>
      <c r="Y847" t="s">
        <v>3224</v>
      </c>
      <c r="Z847" t="s">
        <v>3671</v>
      </c>
      <c r="AA847">
        <v>807017</v>
      </c>
      <c r="AB847" s="198">
        <v>37036.875</v>
      </c>
      <c r="AC847" s="198">
        <v>37036.875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5000</v>
      </c>
      <c r="G848" s="202">
        <v>1289035</v>
      </c>
      <c r="H848" s="198">
        <v>37035.331574074073</v>
      </c>
      <c r="I848" t="s">
        <v>3250</v>
      </c>
      <c r="M848" t="s">
        <v>2760</v>
      </c>
      <c r="N848" t="s">
        <v>3220</v>
      </c>
      <c r="O848" t="s">
        <v>2485</v>
      </c>
      <c r="Q848" s="199">
        <v>5000</v>
      </c>
      <c r="S848" t="s">
        <v>2761</v>
      </c>
      <c r="T848" t="s">
        <v>4061</v>
      </c>
      <c r="U848" s="201">
        <v>4.0250000000000004</v>
      </c>
      <c r="V848" t="s">
        <v>4209</v>
      </c>
      <c r="W848" t="s">
        <v>3004</v>
      </c>
      <c r="X848" t="s">
        <v>3246</v>
      </c>
      <c r="Y848" t="s">
        <v>3224</v>
      </c>
      <c r="Z848" t="s">
        <v>3671</v>
      </c>
      <c r="AA848">
        <v>807018</v>
      </c>
      <c r="AB848" s="198">
        <v>37036.875</v>
      </c>
      <c r="AC848" s="198">
        <v>37036.875</v>
      </c>
    </row>
    <row r="849" spans="1:29" x14ac:dyDescent="0.2">
      <c r="A849" s="44" t="str">
        <f t="shared" si="66"/>
        <v>US Power Physical</v>
      </c>
      <c r="B849" s="44" t="str">
        <f t="shared" si="67"/>
        <v>US</v>
      </c>
      <c r="C849" s="44" t="str">
        <f t="shared" si="68"/>
        <v>Power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50</v>
      </c>
      <c r="G849" s="202">
        <v>1289037</v>
      </c>
      <c r="H849" s="198">
        <v>37035.331608796296</v>
      </c>
      <c r="I849" t="s">
        <v>4033</v>
      </c>
      <c r="M849" t="s">
        <v>3364</v>
      </c>
      <c r="N849" t="s">
        <v>2802</v>
      </c>
      <c r="O849" t="s">
        <v>3905</v>
      </c>
      <c r="P849" s="199">
        <v>50</v>
      </c>
      <c r="S849" t="s">
        <v>2759</v>
      </c>
      <c r="T849" t="s">
        <v>4061</v>
      </c>
      <c r="U849" s="201">
        <v>30.6</v>
      </c>
      <c r="V849" t="s">
        <v>2547</v>
      </c>
      <c r="W849" t="s">
        <v>2819</v>
      </c>
      <c r="X849" t="s">
        <v>2820</v>
      </c>
      <c r="Y849" t="s">
        <v>4193</v>
      </c>
      <c r="Z849" t="s">
        <v>3666</v>
      </c>
      <c r="AA849">
        <v>621205.1</v>
      </c>
      <c r="AB849" s="198">
        <v>37036.875</v>
      </c>
      <c r="AC849" s="198">
        <v>37036.875</v>
      </c>
    </row>
    <row r="850" spans="1:29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13">
        <f t="shared" si="70"/>
        <v>5000</v>
      </c>
      <c r="G850" s="202">
        <v>1289038</v>
      </c>
      <c r="H850" s="198">
        <v>37035.331724537034</v>
      </c>
      <c r="I850" t="s">
        <v>3271</v>
      </c>
      <c r="M850" t="s">
        <v>2760</v>
      </c>
      <c r="N850" t="s">
        <v>2741</v>
      </c>
      <c r="O850" t="s">
        <v>2548</v>
      </c>
      <c r="Q850" s="199">
        <v>5000</v>
      </c>
      <c r="S850" t="s">
        <v>2761</v>
      </c>
      <c r="T850" t="s">
        <v>4061</v>
      </c>
      <c r="U850" s="201">
        <v>4.12</v>
      </c>
      <c r="V850" t="s">
        <v>3123</v>
      </c>
      <c r="W850" t="s">
        <v>2938</v>
      </c>
      <c r="X850" t="s">
        <v>2742</v>
      </c>
      <c r="Y850" t="s">
        <v>3224</v>
      </c>
      <c r="Z850" t="s">
        <v>2743</v>
      </c>
      <c r="AA850">
        <v>807019</v>
      </c>
      <c r="AB850" s="198">
        <v>37036.875</v>
      </c>
      <c r="AC850" s="198">
        <v>37036.875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10000</v>
      </c>
      <c r="G851" s="202">
        <v>1289041</v>
      </c>
      <c r="H851" s="198">
        <v>37035.331770833334</v>
      </c>
      <c r="I851" t="s">
        <v>2831</v>
      </c>
      <c r="M851" t="s">
        <v>2760</v>
      </c>
      <c r="N851" t="s">
        <v>3220</v>
      </c>
      <c r="O851" t="s">
        <v>2545</v>
      </c>
      <c r="P851" s="199">
        <v>10000</v>
      </c>
      <c r="S851" t="s">
        <v>2761</v>
      </c>
      <c r="T851" t="s">
        <v>4061</v>
      </c>
      <c r="U851" s="201">
        <v>13</v>
      </c>
      <c r="V851" t="s">
        <v>2546</v>
      </c>
      <c r="W851" t="s">
        <v>2731</v>
      </c>
      <c r="X851" t="s">
        <v>2682</v>
      </c>
      <c r="Y851" t="s">
        <v>3224</v>
      </c>
      <c r="Z851" t="s">
        <v>3671</v>
      </c>
      <c r="AA851">
        <v>807021</v>
      </c>
      <c r="AB851" s="198">
        <v>37036.875</v>
      </c>
      <c r="AC851" s="198">
        <v>37036.875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10000</v>
      </c>
      <c r="G852" s="202">
        <v>1289042</v>
      </c>
      <c r="H852" s="198">
        <v>37035.331805555557</v>
      </c>
      <c r="I852" t="s">
        <v>2831</v>
      </c>
      <c r="M852" t="s">
        <v>2760</v>
      </c>
      <c r="N852" t="s">
        <v>3220</v>
      </c>
      <c r="O852" t="s">
        <v>2465</v>
      </c>
      <c r="Q852" s="199">
        <v>10000</v>
      </c>
      <c r="S852" t="s">
        <v>2761</v>
      </c>
      <c r="T852" t="s">
        <v>4061</v>
      </c>
      <c r="U852" s="201">
        <v>4.0674999999999999</v>
      </c>
      <c r="V852" t="s">
        <v>3221</v>
      </c>
      <c r="W852" t="s">
        <v>3260</v>
      </c>
      <c r="X852" t="s">
        <v>3261</v>
      </c>
      <c r="Y852" t="s">
        <v>3224</v>
      </c>
      <c r="Z852" t="s">
        <v>3671</v>
      </c>
      <c r="AA852">
        <v>807022</v>
      </c>
      <c r="AB852" s="198">
        <v>37036.875</v>
      </c>
      <c r="AC852" s="198">
        <v>37036.875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1289043</v>
      </c>
      <c r="H853" s="198">
        <v>37035.331828703704</v>
      </c>
      <c r="I853" t="s">
        <v>2831</v>
      </c>
      <c r="M853" t="s">
        <v>2760</v>
      </c>
      <c r="N853" t="s">
        <v>3220</v>
      </c>
      <c r="O853" t="s">
        <v>2537</v>
      </c>
      <c r="P853" s="199">
        <v>5000</v>
      </c>
      <c r="S853" t="s">
        <v>2761</v>
      </c>
      <c r="T853" t="s">
        <v>4061</v>
      </c>
      <c r="U853" s="201">
        <v>2.93</v>
      </c>
      <c r="V853" t="s">
        <v>2549</v>
      </c>
      <c r="W853" t="s">
        <v>2705</v>
      </c>
      <c r="X853" t="s">
        <v>2682</v>
      </c>
      <c r="Y853" t="s">
        <v>3224</v>
      </c>
      <c r="Z853" t="s">
        <v>3671</v>
      </c>
      <c r="AA853">
        <v>807023</v>
      </c>
      <c r="AB853" s="198">
        <v>37036.875</v>
      </c>
      <c r="AC853" s="198">
        <v>37036.875</v>
      </c>
    </row>
    <row r="854" spans="1:29" x14ac:dyDescent="0.2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50</v>
      </c>
      <c r="G854" s="202">
        <v>1289045</v>
      </c>
      <c r="H854" s="198">
        <v>37035.33184027778</v>
      </c>
      <c r="I854" t="s">
        <v>4034</v>
      </c>
      <c r="M854" t="s">
        <v>3364</v>
      </c>
      <c r="N854" t="s">
        <v>2802</v>
      </c>
      <c r="O854" t="s">
        <v>2396</v>
      </c>
      <c r="Q854" s="199">
        <v>50</v>
      </c>
      <c r="S854" t="s">
        <v>2759</v>
      </c>
      <c r="T854" t="s">
        <v>4061</v>
      </c>
      <c r="U854" s="201">
        <v>25.75</v>
      </c>
      <c r="V854" t="s">
        <v>2830</v>
      </c>
      <c r="W854" t="s">
        <v>2811</v>
      </c>
      <c r="X854" t="s">
        <v>2847</v>
      </c>
      <c r="Y854" t="s">
        <v>4193</v>
      </c>
      <c r="Z854" t="s">
        <v>3666</v>
      </c>
      <c r="AA854">
        <v>621207.1</v>
      </c>
      <c r="AB854" s="198">
        <v>37036.875</v>
      </c>
      <c r="AC854" s="198">
        <v>37036.875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1289044</v>
      </c>
      <c r="H855" s="198">
        <v>37035.33184027778</v>
      </c>
      <c r="I855" t="s">
        <v>3225</v>
      </c>
      <c r="M855" t="s">
        <v>2760</v>
      </c>
      <c r="N855" t="s">
        <v>3220</v>
      </c>
      <c r="O855" t="s">
        <v>2494</v>
      </c>
      <c r="Q855" s="199">
        <v>5000</v>
      </c>
      <c r="S855" t="s">
        <v>2761</v>
      </c>
      <c r="T855" t="s">
        <v>4061</v>
      </c>
      <c r="U855" s="201">
        <v>4.01</v>
      </c>
      <c r="V855" t="s">
        <v>3265</v>
      </c>
      <c r="W855" t="s">
        <v>3004</v>
      </c>
      <c r="X855" t="s">
        <v>3246</v>
      </c>
      <c r="Y855" t="s">
        <v>3224</v>
      </c>
      <c r="Z855" t="s">
        <v>3671</v>
      </c>
      <c r="AA855">
        <v>807024</v>
      </c>
      <c r="AB855" s="198">
        <v>37036.875</v>
      </c>
      <c r="AC855" s="198">
        <v>37036.875</v>
      </c>
    </row>
    <row r="856" spans="1:29" x14ac:dyDescent="0.2">
      <c r="A856" s="44" t="str">
        <f t="shared" si="66"/>
        <v>US Power Physical</v>
      </c>
      <c r="B856" s="44" t="str">
        <f t="shared" si="67"/>
        <v>US</v>
      </c>
      <c r="C856" s="44" t="str">
        <f t="shared" si="68"/>
        <v>Power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30</v>
      </c>
      <c r="F856" s="213">
        <f t="shared" si="70"/>
        <v>1500</v>
      </c>
      <c r="G856" s="202">
        <v>1289046</v>
      </c>
      <c r="H856" s="198">
        <v>37035.331875000003</v>
      </c>
      <c r="I856" t="s">
        <v>4513</v>
      </c>
      <c r="M856" t="s">
        <v>3364</v>
      </c>
      <c r="N856" t="s">
        <v>2802</v>
      </c>
      <c r="O856" t="s">
        <v>2656</v>
      </c>
      <c r="P856" s="199">
        <v>50</v>
      </c>
      <c r="S856" t="s">
        <v>2759</v>
      </c>
      <c r="T856" t="s">
        <v>4061</v>
      </c>
      <c r="U856" s="201">
        <v>73.25</v>
      </c>
      <c r="V856" t="s">
        <v>3947</v>
      </c>
      <c r="W856" t="s">
        <v>2811</v>
      </c>
      <c r="X856" t="s">
        <v>2862</v>
      </c>
      <c r="Y856" t="s">
        <v>4193</v>
      </c>
      <c r="Z856" t="s">
        <v>3666</v>
      </c>
      <c r="AA856">
        <v>621208.1</v>
      </c>
      <c r="AB856" s="198">
        <v>37043.594444444447</v>
      </c>
      <c r="AC856" s="198">
        <v>37072.594444444447</v>
      </c>
    </row>
    <row r="857" spans="1:29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5000</v>
      </c>
      <c r="G857" s="202">
        <v>1289047</v>
      </c>
      <c r="H857" s="198">
        <v>37035.331886574073</v>
      </c>
      <c r="I857" t="s">
        <v>2818</v>
      </c>
      <c r="M857" t="s">
        <v>2760</v>
      </c>
      <c r="N857" t="s">
        <v>3220</v>
      </c>
      <c r="O857" t="s">
        <v>2537</v>
      </c>
      <c r="P857" s="199">
        <v>5000</v>
      </c>
      <c r="S857" t="s">
        <v>2761</v>
      </c>
      <c r="T857" t="s">
        <v>4061</v>
      </c>
      <c r="U857" s="201">
        <v>2.915</v>
      </c>
      <c r="V857" t="s">
        <v>2704</v>
      </c>
      <c r="W857" t="s">
        <v>2705</v>
      </c>
      <c r="X857" t="s">
        <v>2682</v>
      </c>
      <c r="Y857" t="s">
        <v>3224</v>
      </c>
      <c r="Z857" t="s">
        <v>3671</v>
      </c>
      <c r="AA857">
        <v>807025</v>
      </c>
      <c r="AB857" s="198">
        <v>37036.875</v>
      </c>
      <c r="AC857" s="198">
        <v>37036.875</v>
      </c>
    </row>
    <row r="858" spans="1:29" x14ac:dyDescent="0.2">
      <c r="A858" s="44" t="str">
        <f t="shared" si="66"/>
        <v>US Power Physical</v>
      </c>
      <c r="B858" s="44" t="str">
        <f t="shared" si="67"/>
        <v>US</v>
      </c>
      <c r="C858" s="44" t="str">
        <f t="shared" si="68"/>
        <v>Power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</v>
      </c>
      <c r="G858" s="202">
        <v>1289049</v>
      </c>
      <c r="H858" s="198">
        <v>37035.332106481481</v>
      </c>
      <c r="I858" t="s">
        <v>4034</v>
      </c>
      <c r="M858" t="s">
        <v>3364</v>
      </c>
      <c r="N858" t="s">
        <v>2802</v>
      </c>
      <c r="O858" t="s">
        <v>2396</v>
      </c>
      <c r="Q858" s="199">
        <v>50</v>
      </c>
      <c r="S858" t="s">
        <v>2759</v>
      </c>
      <c r="T858" t="s">
        <v>4061</v>
      </c>
      <c r="U858" s="201">
        <v>26</v>
      </c>
      <c r="V858" t="s">
        <v>2830</v>
      </c>
      <c r="W858" t="s">
        <v>2811</v>
      </c>
      <c r="X858" t="s">
        <v>2847</v>
      </c>
      <c r="Y858" t="s">
        <v>4193</v>
      </c>
      <c r="Z858" t="s">
        <v>3666</v>
      </c>
      <c r="AA858">
        <v>621210.1</v>
      </c>
      <c r="AB858" s="198">
        <v>37036.875</v>
      </c>
      <c r="AC858" s="198">
        <v>37036.875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10000</v>
      </c>
      <c r="G859" s="202">
        <v>1289050</v>
      </c>
      <c r="H859" s="198">
        <v>37035.332118055558</v>
      </c>
      <c r="I859" t="s">
        <v>4257</v>
      </c>
      <c r="M859" t="s">
        <v>2760</v>
      </c>
      <c r="N859" t="s">
        <v>3220</v>
      </c>
      <c r="O859" t="s">
        <v>2550</v>
      </c>
      <c r="Q859" s="199">
        <v>10000</v>
      </c>
      <c r="S859" t="s">
        <v>2761</v>
      </c>
      <c r="T859" t="s">
        <v>4061</v>
      </c>
      <c r="U859" s="201">
        <v>6.45</v>
      </c>
      <c r="V859" t="s">
        <v>2680</v>
      </c>
      <c r="W859" t="s">
        <v>2681</v>
      </c>
      <c r="X859" t="s">
        <v>2682</v>
      </c>
      <c r="Y859" t="s">
        <v>3224</v>
      </c>
      <c r="Z859" t="s">
        <v>3671</v>
      </c>
      <c r="AA859">
        <v>807026</v>
      </c>
      <c r="AB859" s="198">
        <v>37036.875</v>
      </c>
      <c r="AC859" s="198">
        <v>37036.875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1289051</v>
      </c>
      <c r="H860" s="198">
        <v>37035.332129629627</v>
      </c>
      <c r="I860" t="s">
        <v>3182</v>
      </c>
      <c r="M860" t="s">
        <v>2760</v>
      </c>
      <c r="N860" t="s">
        <v>3220</v>
      </c>
      <c r="O860" t="s">
        <v>2551</v>
      </c>
      <c r="Q860" s="199">
        <v>5000</v>
      </c>
      <c r="S860" t="s">
        <v>2761</v>
      </c>
      <c r="T860" t="s">
        <v>4061</v>
      </c>
      <c r="U860" s="201">
        <v>9.6</v>
      </c>
      <c r="V860" t="s">
        <v>3183</v>
      </c>
      <c r="W860" t="s">
        <v>2681</v>
      </c>
      <c r="X860" t="s">
        <v>2682</v>
      </c>
      <c r="Y860" t="s">
        <v>3224</v>
      </c>
      <c r="Z860" t="s">
        <v>3671</v>
      </c>
      <c r="AA860">
        <v>807027</v>
      </c>
      <c r="AB860" s="198">
        <v>37036.875</v>
      </c>
      <c r="AC860" s="198">
        <v>37036.875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1289052</v>
      </c>
      <c r="H861" s="198">
        <v>37035.332141203704</v>
      </c>
      <c r="I861" t="s">
        <v>4257</v>
      </c>
      <c r="M861" t="s">
        <v>2760</v>
      </c>
      <c r="N861" t="s">
        <v>3220</v>
      </c>
      <c r="O861" t="s">
        <v>2550</v>
      </c>
      <c r="Q861" s="199">
        <v>5000</v>
      </c>
      <c r="S861" t="s">
        <v>2761</v>
      </c>
      <c r="T861" t="s">
        <v>4061</v>
      </c>
      <c r="U861" s="201">
        <v>6.55</v>
      </c>
      <c r="V861" t="s">
        <v>2680</v>
      </c>
      <c r="W861" t="s">
        <v>2681</v>
      </c>
      <c r="X861" t="s">
        <v>2682</v>
      </c>
      <c r="Y861" t="s">
        <v>3224</v>
      </c>
      <c r="Z861" t="s">
        <v>3671</v>
      </c>
      <c r="AA861">
        <v>807028</v>
      </c>
      <c r="AB861" s="198">
        <v>37036.875</v>
      </c>
      <c r="AC861" s="198">
        <v>37036.875</v>
      </c>
    </row>
    <row r="862" spans="1:29" x14ac:dyDescent="0.2">
      <c r="A862" s="44" t="str">
        <f t="shared" si="66"/>
        <v>US Power Physical</v>
      </c>
      <c r="B862" s="44" t="str">
        <f t="shared" si="67"/>
        <v>US</v>
      </c>
      <c r="C862" s="44" t="str">
        <f t="shared" si="68"/>
        <v>Power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</v>
      </c>
      <c r="G862" s="202">
        <v>1289053</v>
      </c>
      <c r="H862" s="198">
        <v>37035.332175925927</v>
      </c>
      <c r="I862" t="s">
        <v>2858</v>
      </c>
      <c r="M862" t="s">
        <v>3364</v>
      </c>
      <c r="N862" t="s">
        <v>2802</v>
      </c>
      <c r="O862" t="s">
        <v>2396</v>
      </c>
      <c r="Q862" s="199">
        <v>50</v>
      </c>
      <c r="S862" t="s">
        <v>2759</v>
      </c>
      <c r="T862" t="s">
        <v>4061</v>
      </c>
      <c r="U862" s="201">
        <v>26.25</v>
      </c>
      <c r="V862" t="s">
        <v>3891</v>
      </c>
      <c r="W862" t="s">
        <v>2811</v>
      </c>
      <c r="X862" t="s">
        <v>2847</v>
      </c>
      <c r="Y862" t="s">
        <v>4193</v>
      </c>
      <c r="Z862" t="s">
        <v>3666</v>
      </c>
      <c r="AA862">
        <v>621211.1</v>
      </c>
      <c r="AB862" s="198">
        <v>37036.875</v>
      </c>
      <c r="AC862" s="198">
        <v>37036.875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1289054</v>
      </c>
      <c r="H863" s="198">
        <v>37035.332175925927</v>
      </c>
      <c r="I863" t="s">
        <v>4257</v>
      </c>
      <c r="M863" t="s">
        <v>2760</v>
      </c>
      <c r="N863" t="s">
        <v>3220</v>
      </c>
      <c r="O863" t="s">
        <v>2537</v>
      </c>
      <c r="Q863" s="199">
        <v>5000</v>
      </c>
      <c r="S863" t="s">
        <v>2761</v>
      </c>
      <c r="T863" t="s">
        <v>4061</v>
      </c>
      <c r="U863" s="201">
        <v>2.93</v>
      </c>
      <c r="V863" t="s">
        <v>4258</v>
      </c>
      <c r="W863" t="s">
        <v>2705</v>
      </c>
      <c r="X863" t="s">
        <v>2682</v>
      </c>
      <c r="Y863" t="s">
        <v>3224</v>
      </c>
      <c r="Z863" t="s">
        <v>3671</v>
      </c>
      <c r="AA863">
        <v>807029</v>
      </c>
      <c r="AB863" s="198">
        <v>37036.875</v>
      </c>
      <c r="AC863" s="198">
        <v>37036.875</v>
      </c>
    </row>
    <row r="864" spans="1:29" x14ac:dyDescent="0.2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</v>
      </c>
      <c r="G864" s="202">
        <v>1289055</v>
      </c>
      <c r="H864" s="198">
        <v>37035.332175925927</v>
      </c>
      <c r="I864" t="s">
        <v>2858</v>
      </c>
      <c r="M864" t="s">
        <v>3364</v>
      </c>
      <c r="N864" t="s">
        <v>2802</v>
      </c>
      <c r="O864" t="s">
        <v>3415</v>
      </c>
      <c r="Q864" s="199">
        <v>50</v>
      </c>
      <c r="S864" t="s">
        <v>2759</v>
      </c>
      <c r="T864" t="s">
        <v>4061</v>
      </c>
      <c r="U864" s="201">
        <v>44.5</v>
      </c>
      <c r="V864" t="s">
        <v>2482</v>
      </c>
      <c r="W864" t="s">
        <v>2809</v>
      </c>
      <c r="X864" t="s">
        <v>2810</v>
      </c>
      <c r="Y864" t="s">
        <v>4193</v>
      </c>
      <c r="Z864" t="s">
        <v>3666</v>
      </c>
      <c r="AA864">
        <v>621212.1</v>
      </c>
      <c r="AB864" s="198">
        <v>37036.875</v>
      </c>
      <c r="AC864" s="198">
        <v>37036.875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5000</v>
      </c>
      <c r="G865" s="202">
        <v>1289056</v>
      </c>
      <c r="H865" s="198">
        <v>37035.332233796296</v>
      </c>
      <c r="I865" t="s">
        <v>4257</v>
      </c>
      <c r="M865" t="s">
        <v>2760</v>
      </c>
      <c r="N865" t="s">
        <v>3220</v>
      </c>
      <c r="O865" t="s">
        <v>2550</v>
      </c>
      <c r="Q865" s="199">
        <v>5000</v>
      </c>
      <c r="S865" t="s">
        <v>2761</v>
      </c>
      <c r="T865" t="s">
        <v>4061</v>
      </c>
      <c r="U865" s="201">
        <v>6.75</v>
      </c>
      <c r="V865" t="s">
        <v>2680</v>
      </c>
      <c r="W865" t="s">
        <v>2681</v>
      </c>
      <c r="X865" t="s">
        <v>2682</v>
      </c>
      <c r="Y865" t="s">
        <v>3224</v>
      </c>
      <c r="Z865" t="s">
        <v>3671</v>
      </c>
      <c r="AA865">
        <v>807030</v>
      </c>
      <c r="AB865" s="198">
        <v>37036.875</v>
      </c>
      <c r="AC865" s="198">
        <v>37036.875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13">
        <f t="shared" si="70"/>
        <v>5000</v>
      </c>
      <c r="G866" s="202">
        <v>1289057</v>
      </c>
      <c r="H866" s="198">
        <v>37035.332256944443</v>
      </c>
      <c r="I866" t="s">
        <v>2831</v>
      </c>
      <c r="M866" t="s">
        <v>2760</v>
      </c>
      <c r="N866" t="s">
        <v>3220</v>
      </c>
      <c r="O866" t="s">
        <v>2503</v>
      </c>
      <c r="Q866" s="199">
        <v>5000</v>
      </c>
      <c r="S866" t="s">
        <v>2761</v>
      </c>
      <c r="T866" t="s">
        <v>4061</v>
      </c>
      <c r="U866" s="201">
        <v>4.3449999999999998</v>
      </c>
      <c r="V866" t="s">
        <v>3251</v>
      </c>
      <c r="W866" t="s">
        <v>3275</v>
      </c>
      <c r="X866" t="s">
        <v>3276</v>
      </c>
      <c r="Y866" t="s">
        <v>3224</v>
      </c>
      <c r="Z866" t="s">
        <v>3671</v>
      </c>
      <c r="AA866">
        <v>807031</v>
      </c>
      <c r="AB866" s="198">
        <v>37036.875</v>
      </c>
      <c r="AC866" s="198">
        <v>37036.875</v>
      </c>
    </row>
    <row r="867" spans="1:29" x14ac:dyDescent="0.2">
      <c r="A867" s="44" t="str">
        <f t="shared" si="66"/>
        <v xml:space="preserve"> Natural Gas Physical</v>
      </c>
      <c r="B867" s="44" t="str">
        <f t="shared" si="67"/>
        <v/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10000</v>
      </c>
      <c r="G867" s="202">
        <v>1289059</v>
      </c>
      <c r="H867" s="198">
        <v>37035.332349537035</v>
      </c>
      <c r="I867" t="s">
        <v>3102</v>
      </c>
      <c r="M867" t="s">
        <v>2760</v>
      </c>
      <c r="N867" t="s">
        <v>3254</v>
      </c>
      <c r="O867" t="s">
        <v>2474</v>
      </c>
      <c r="Q867" s="199">
        <v>10000</v>
      </c>
      <c r="S867" t="s">
        <v>2761</v>
      </c>
      <c r="T867" t="s">
        <v>4061</v>
      </c>
      <c r="U867" s="201">
        <v>4.3650000000000002</v>
      </c>
      <c r="V867" t="s">
        <v>3042</v>
      </c>
      <c r="W867" t="s">
        <v>3255</v>
      </c>
      <c r="X867" t="s">
        <v>3256</v>
      </c>
      <c r="Y867" t="s">
        <v>3224</v>
      </c>
      <c r="Z867" t="s">
        <v>3671</v>
      </c>
      <c r="AA867">
        <v>807034</v>
      </c>
      <c r="AB867" s="198">
        <v>37036.875</v>
      </c>
      <c r="AC867" s="198">
        <v>37036.875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10000</v>
      </c>
      <c r="G868" s="202">
        <v>1289058</v>
      </c>
      <c r="H868" s="198">
        <v>37035.332349537035</v>
      </c>
      <c r="I868" t="s">
        <v>2854</v>
      </c>
      <c r="M868" t="s">
        <v>2760</v>
      </c>
      <c r="N868" t="s">
        <v>3220</v>
      </c>
      <c r="O868" t="s">
        <v>2545</v>
      </c>
      <c r="Q868" s="199">
        <v>10000</v>
      </c>
      <c r="S868" t="s">
        <v>2761</v>
      </c>
      <c r="T868" t="s">
        <v>4061</v>
      </c>
      <c r="U868" s="201">
        <v>13.15</v>
      </c>
      <c r="V868" t="s">
        <v>2942</v>
      </c>
      <c r="W868" t="s">
        <v>2731</v>
      </c>
      <c r="X868" t="s">
        <v>2682</v>
      </c>
      <c r="Y868" t="s">
        <v>3224</v>
      </c>
      <c r="Z868" t="s">
        <v>3671</v>
      </c>
      <c r="AA868">
        <v>807032</v>
      </c>
      <c r="AB868" s="198">
        <v>37036.875</v>
      </c>
      <c r="AC868" s="198">
        <v>37036.875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5000</v>
      </c>
      <c r="G869" s="202">
        <v>1289060</v>
      </c>
      <c r="H869" s="198">
        <v>37035.332372685189</v>
      </c>
      <c r="I869" t="s">
        <v>4257</v>
      </c>
      <c r="M869" t="s">
        <v>2760</v>
      </c>
      <c r="N869" t="s">
        <v>3220</v>
      </c>
      <c r="O869" t="s">
        <v>2550</v>
      </c>
      <c r="Q869" s="199">
        <v>5000</v>
      </c>
      <c r="S869" t="s">
        <v>2761</v>
      </c>
      <c r="T869" t="s">
        <v>4061</v>
      </c>
      <c r="U869" s="201">
        <v>7.05</v>
      </c>
      <c r="V869" t="s">
        <v>3976</v>
      </c>
      <c r="W869" t="s">
        <v>2681</v>
      </c>
      <c r="X869" t="s">
        <v>2682</v>
      </c>
      <c r="Y869" t="s">
        <v>3224</v>
      </c>
      <c r="Z869" t="s">
        <v>3671</v>
      </c>
      <c r="AA869">
        <v>807033</v>
      </c>
      <c r="AB869" s="198">
        <v>37036.875</v>
      </c>
      <c r="AC869" s="198">
        <v>37036.875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10000</v>
      </c>
      <c r="G870" s="202">
        <v>1289061</v>
      </c>
      <c r="H870" s="198">
        <v>37035.332372685189</v>
      </c>
      <c r="I870" t="s">
        <v>2676</v>
      </c>
      <c r="M870" t="s">
        <v>2760</v>
      </c>
      <c r="N870" t="s">
        <v>3220</v>
      </c>
      <c r="O870" t="s">
        <v>2463</v>
      </c>
      <c r="P870" s="199">
        <v>10000</v>
      </c>
      <c r="S870" t="s">
        <v>2761</v>
      </c>
      <c r="T870" t="s">
        <v>4061</v>
      </c>
      <c r="U870" s="201">
        <v>4.1962999999999999</v>
      </c>
      <c r="V870" t="s">
        <v>2883</v>
      </c>
      <c r="W870" t="s">
        <v>3222</v>
      </c>
      <c r="X870" t="s">
        <v>3223</v>
      </c>
      <c r="Y870" t="s">
        <v>3224</v>
      </c>
      <c r="Z870" t="s">
        <v>3671</v>
      </c>
      <c r="AA870">
        <v>807035</v>
      </c>
      <c r="AB870" s="198">
        <v>37036.875</v>
      </c>
      <c r="AC870" s="198">
        <v>37036.875</v>
      </c>
    </row>
    <row r="871" spans="1:29" x14ac:dyDescent="0.2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5000</v>
      </c>
      <c r="G871" s="202">
        <v>1289062</v>
      </c>
      <c r="H871" s="198">
        <v>37035.332430555558</v>
      </c>
      <c r="I871" t="s">
        <v>2801</v>
      </c>
      <c r="M871" t="s">
        <v>2760</v>
      </c>
      <c r="N871" t="s">
        <v>3220</v>
      </c>
      <c r="O871" t="s">
        <v>2550</v>
      </c>
      <c r="Q871" s="199">
        <v>5000</v>
      </c>
      <c r="S871" t="s">
        <v>2761</v>
      </c>
      <c r="T871" t="s">
        <v>4061</v>
      </c>
      <c r="U871" s="201">
        <v>7.15</v>
      </c>
      <c r="V871" t="s">
        <v>3025</v>
      </c>
      <c r="W871" t="s">
        <v>2681</v>
      </c>
      <c r="X871" t="s">
        <v>2682</v>
      </c>
      <c r="Y871" t="s">
        <v>3224</v>
      </c>
      <c r="Z871" t="s">
        <v>3671</v>
      </c>
      <c r="AA871">
        <v>807036</v>
      </c>
      <c r="AB871" s="198">
        <v>37036.875</v>
      </c>
      <c r="AC871" s="198">
        <v>37036.875</v>
      </c>
    </row>
    <row r="872" spans="1:29" x14ac:dyDescent="0.2">
      <c r="A872" s="44" t="str">
        <f t="shared" si="66"/>
        <v xml:space="preserve"> Natural Gas Physical</v>
      </c>
      <c r="B872" s="44" t="str">
        <f t="shared" si="67"/>
        <v/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10000</v>
      </c>
      <c r="G872" s="202">
        <v>1289063</v>
      </c>
      <c r="H872" s="198">
        <v>37035.332476851851</v>
      </c>
      <c r="I872" t="s">
        <v>3102</v>
      </c>
      <c r="M872" t="s">
        <v>2760</v>
      </c>
      <c r="N872" t="s">
        <v>3254</v>
      </c>
      <c r="O872" t="s">
        <v>2552</v>
      </c>
      <c r="P872" s="199">
        <v>10000</v>
      </c>
      <c r="S872" t="s">
        <v>2761</v>
      </c>
      <c r="T872" t="s">
        <v>4061</v>
      </c>
      <c r="U872" s="201">
        <v>4.3650000000000002</v>
      </c>
      <c r="V872" t="s">
        <v>3042</v>
      </c>
      <c r="W872" t="s">
        <v>3255</v>
      </c>
      <c r="X872" t="s">
        <v>3256</v>
      </c>
      <c r="Y872" t="s">
        <v>3224</v>
      </c>
      <c r="Z872" t="s">
        <v>3671</v>
      </c>
      <c r="AA872">
        <v>807037</v>
      </c>
      <c r="AB872" s="198">
        <v>37036.875</v>
      </c>
      <c r="AC872" s="198">
        <v>37036.875</v>
      </c>
    </row>
    <row r="873" spans="1:29" x14ac:dyDescent="0.2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92</v>
      </c>
      <c r="F873" s="213">
        <f t="shared" si="70"/>
        <v>4600</v>
      </c>
      <c r="G873" s="202">
        <v>1289065</v>
      </c>
      <c r="H873" s="198">
        <v>37035.332604166666</v>
      </c>
      <c r="I873" t="s">
        <v>2818</v>
      </c>
      <c r="M873" t="s">
        <v>3364</v>
      </c>
      <c r="N873" t="s">
        <v>2855</v>
      </c>
      <c r="O873" t="s">
        <v>2553</v>
      </c>
      <c r="Q873" s="199">
        <v>50</v>
      </c>
      <c r="S873" t="s">
        <v>2759</v>
      </c>
      <c r="T873" t="s">
        <v>4061</v>
      </c>
      <c r="U873" s="201">
        <v>38.5</v>
      </c>
      <c r="V873" t="s">
        <v>3914</v>
      </c>
      <c r="W873" t="s">
        <v>3262</v>
      </c>
      <c r="X873" t="s">
        <v>3263</v>
      </c>
      <c r="Y873" t="s">
        <v>4193</v>
      </c>
      <c r="Z873" t="s">
        <v>3666</v>
      </c>
      <c r="AA873">
        <v>621213.1</v>
      </c>
      <c r="AB873" s="198">
        <v>37165</v>
      </c>
      <c r="AC873" s="198">
        <v>37256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5000</v>
      </c>
      <c r="G874" s="202">
        <v>1289066</v>
      </c>
      <c r="H874" s="198">
        <v>37035.332615740743</v>
      </c>
      <c r="I874" t="s">
        <v>3769</v>
      </c>
      <c r="M874" t="s">
        <v>2760</v>
      </c>
      <c r="N874" t="s">
        <v>3220</v>
      </c>
      <c r="O874" t="s">
        <v>2550</v>
      </c>
      <c r="Q874" s="199">
        <v>5000</v>
      </c>
      <c r="S874" t="s">
        <v>2761</v>
      </c>
      <c r="T874" t="s">
        <v>4061</v>
      </c>
      <c r="U874" s="201">
        <v>7.45</v>
      </c>
      <c r="V874" t="s">
        <v>2738</v>
      </c>
      <c r="W874" t="s">
        <v>2681</v>
      </c>
      <c r="X874" t="s">
        <v>2682</v>
      </c>
      <c r="Y874" t="s">
        <v>3224</v>
      </c>
      <c r="Z874" t="s">
        <v>3671</v>
      </c>
      <c r="AA874">
        <v>807039</v>
      </c>
      <c r="AB874" s="198">
        <v>37036.875</v>
      </c>
      <c r="AC874" s="198">
        <v>37036.875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5000</v>
      </c>
      <c r="G875" s="202">
        <v>1289067</v>
      </c>
      <c r="H875" s="198">
        <v>37035.332650462966</v>
      </c>
      <c r="I875" t="s">
        <v>2831</v>
      </c>
      <c r="M875" t="s">
        <v>2760</v>
      </c>
      <c r="N875" t="s">
        <v>3220</v>
      </c>
      <c r="O875" t="s">
        <v>2506</v>
      </c>
      <c r="P875" s="199">
        <v>5000</v>
      </c>
      <c r="S875" t="s">
        <v>2761</v>
      </c>
      <c r="T875" t="s">
        <v>4061</v>
      </c>
      <c r="U875" s="201">
        <v>4.34</v>
      </c>
      <c r="V875" t="s">
        <v>3251</v>
      </c>
      <c r="W875" t="s">
        <v>3275</v>
      </c>
      <c r="X875" t="s">
        <v>3276</v>
      </c>
      <c r="Y875" t="s">
        <v>3224</v>
      </c>
      <c r="Z875" t="s">
        <v>3671</v>
      </c>
      <c r="AA875">
        <v>807040</v>
      </c>
      <c r="AB875" s="198">
        <v>37036.875</v>
      </c>
      <c r="AC875" s="198">
        <v>37036.875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5000</v>
      </c>
      <c r="G876" s="202">
        <v>1289068</v>
      </c>
      <c r="H876" s="198">
        <v>37035.332685185182</v>
      </c>
      <c r="I876" t="s">
        <v>3249</v>
      </c>
      <c r="M876" t="s">
        <v>2760</v>
      </c>
      <c r="N876" t="s">
        <v>3220</v>
      </c>
      <c r="O876" t="s">
        <v>2550</v>
      </c>
      <c r="Q876" s="199">
        <v>5000</v>
      </c>
      <c r="S876" t="s">
        <v>2761</v>
      </c>
      <c r="T876" t="s">
        <v>4061</v>
      </c>
      <c r="U876" s="201">
        <v>7.55</v>
      </c>
      <c r="V876" t="s">
        <v>3932</v>
      </c>
      <c r="W876" t="s">
        <v>2681</v>
      </c>
      <c r="X876" t="s">
        <v>2682</v>
      </c>
      <c r="Y876" t="s">
        <v>3224</v>
      </c>
      <c r="Z876" t="s">
        <v>3671</v>
      </c>
      <c r="AA876">
        <v>807041</v>
      </c>
      <c r="AB876" s="198">
        <v>37036.875</v>
      </c>
      <c r="AC876" s="198">
        <v>37036.875</v>
      </c>
    </row>
    <row r="877" spans="1:29" x14ac:dyDescent="0.2">
      <c r="A877" s="44" t="str">
        <f t="shared" si="66"/>
        <v>US Natural Gas Financial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Financial</v>
      </c>
      <c r="E877" s="44">
        <f>IF(VLOOKUP(S877,'DD-Lookup'!$J$6:$L$50,3,FALSE)="Monthly",(YEAR(AC877)-YEAR(AB877))*12+MONTH(AC877)-MONTH(AB877)+1,(AC877-AB877+1))</f>
        <v>31</v>
      </c>
      <c r="F877" s="213">
        <f t="shared" si="70"/>
        <v>232500</v>
      </c>
      <c r="G877" s="202">
        <v>1289069</v>
      </c>
      <c r="H877" s="198">
        <v>37035.332731481481</v>
      </c>
      <c r="I877" t="s">
        <v>2801</v>
      </c>
      <c r="M877" t="s">
        <v>2760</v>
      </c>
      <c r="N877" t="s">
        <v>2864</v>
      </c>
      <c r="O877" t="s">
        <v>3234</v>
      </c>
      <c r="Q877" s="199">
        <v>7500</v>
      </c>
      <c r="S877" t="s">
        <v>2761</v>
      </c>
      <c r="T877" t="s">
        <v>4061</v>
      </c>
      <c r="U877" s="201">
        <v>4.2474999999999996</v>
      </c>
      <c r="V877" t="s">
        <v>4027</v>
      </c>
      <c r="W877" t="s">
        <v>3529</v>
      </c>
      <c r="X877" t="s">
        <v>2866</v>
      </c>
      <c r="Y877" t="s">
        <v>4082</v>
      </c>
      <c r="Z877" t="s">
        <v>3671</v>
      </c>
      <c r="AA877" t="s">
        <v>2554</v>
      </c>
      <c r="AB877" s="198">
        <v>37073.875</v>
      </c>
      <c r="AC877" s="198">
        <v>37103.875</v>
      </c>
    </row>
    <row r="878" spans="1:29" x14ac:dyDescent="0.2">
      <c r="A878" s="44" t="str">
        <f t="shared" si="66"/>
        <v>US Natural Gas Financial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Financial</v>
      </c>
      <c r="E878" s="44">
        <f>IF(VLOOKUP(S878,'DD-Lookup'!$J$6:$L$50,3,FALSE)="Monthly",(YEAR(AC878)-YEAR(AB878))*12+MONTH(AC878)-MONTH(AB878)+1,(AC878-AB878+1))</f>
        <v>30</v>
      </c>
      <c r="F878" s="213">
        <f t="shared" si="70"/>
        <v>150000</v>
      </c>
      <c r="G878" s="202">
        <v>1289071</v>
      </c>
      <c r="H878" s="198">
        <v>37035.332777777781</v>
      </c>
      <c r="I878" t="s">
        <v>2863</v>
      </c>
      <c r="M878" t="s">
        <v>2760</v>
      </c>
      <c r="N878" t="s">
        <v>2864</v>
      </c>
      <c r="O878" t="s">
        <v>2865</v>
      </c>
      <c r="P878" s="199">
        <v>5000</v>
      </c>
      <c r="S878" t="s">
        <v>2761</v>
      </c>
      <c r="T878" t="s">
        <v>4061</v>
      </c>
      <c r="U878" s="201">
        <v>4.17</v>
      </c>
      <c r="V878" t="s">
        <v>3901</v>
      </c>
      <c r="W878" t="s">
        <v>3529</v>
      </c>
      <c r="X878" t="s">
        <v>2866</v>
      </c>
      <c r="Y878" t="s">
        <v>4082</v>
      </c>
      <c r="Z878" t="s">
        <v>3671</v>
      </c>
      <c r="AA878" t="s">
        <v>2555</v>
      </c>
      <c r="AB878" s="198">
        <v>37043.875</v>
      </c>
      <c r="AC878" s="198">
        <v>37072.875</v>
      </c>
    </row>
    <row r="879" spans="1:29" x14ac:dyDescent="0.2">
      <c r="A879" s="44" t="str">
        <f t="shared" si="66"/>
        <v>US Power Financial</v>
      </c>
      <c r="B879" s="44" t="str">
        <f t="shared" si="67"/>
        <v>US</v>
      </c>
      <c r="C879" s="44" t="str">
        <f t="shared" si="68"/>
        <v>Power</v>
      </c>
      <c r="D879" s="44" t="str">
        <f t="shared" si="69"/>
        <v>Financial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50</v>
      </c>
      <c r="G879" s="202">
        <v>1289072</v>
      </c>
      <c r="H879" s="198">
        <v>37035.332835648151</v>
      </c>
      <c r="I879" t="s">
        <v>3244</v>
      </c>
      <c r="M879" t="s">
        <v>3364</v>
      </c>
      <c r="N879" t="s">
        <v>4190</v>
      </c>
      <c r="O879" t="s">
        <v>2427</v>
      </c>
      <c r="Q879" s="199">
        <v>50</v>
      </c>
      <c r="S879" t="s">
        <v>2759</v>
      </c>
      <c r="T879" t="s">
        <v>4061</v>
      </c>
      <c r="U879" s="201">
        <v>54.25</v>
      </c>
      <c r="V879" t="s">
        <v>2997</v>
      </c>
      <c r="W879" t="s">
        <v>2835</v>
      </c>
      <c r="X879" t="s">
        <v>2810</v>
      </c>
      <c r="Y879" t="s">
        <v>4193</v>
      </c>
      <c r="Z879" t="s">
        <v>3671</v>
      </c>
      <c r="AA879">
        <v>621214.1</v>
      </c>
      <c r="AB879" s="198">
        <v>37043.875</v>
      </c>
      <c r="AC879" s="198">
        <v>37043.875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5000</v>
      </c>
      <c r="G880" s="202">
        <v>1289073</v>
      </c>
      <c r="H880" s="198">
        <v>37035.33284722222</v>
      </c>
      <c r="I880" t="s">
        <v>2831</v>
      </c>
      <c r="M880" t="s">
        <v>2760</v>
      </c>
      <c r="N880" t="s">
        <v>3220</v>
      </c>
      <c r="O880" t="s">
        <v>2556</v>
      </c>
      <c r="Q880" s="199">
        <v>5000</v>
      </c>
      <c r="S880" t="s">
        <v>2761</v>
      </c>
      <c r="T880" t="s">
        <v>4061</v>
      </c>
      <c r="U880" s="201">
        <v>4.0475000000000003</v>
      </c>
      <c r="V880" t="s">
        <v>3200</v>
      </c>
      <c r="W880" t="s">
        <v>3260</v>
      </c>
      <c r="X880" t="s">
        <v>3261</v>
      </c>
      <c r="Y880" t="s">
        <v>3224</v>
      </c>
      <c r="Z880" t="s">
        <v>3671</v>
      </c>
      <c r="AA880">
        <v>807042</v>
      </c>
      <c r="AB880" s="198">
        <v>37036.875</v>
      </c>
      <c r="AC880" s="198">
        <v>37036.875</v>
      </c>
    </row>
    <row r="881" spans="1:29" x14ac:dyDescent="0.2">
      <c r="A881" s="44" t="str">
        <f t="shared" si="66"/>
        <v>US Power Physical</v>
      </c>
      <c r="B881" s="44" t="str">
        <f t="shared" si="67"/>
        <v>US</v>
      </c>
      <c r="C881" s="44" t="str">
        <f t="shared" si="68"/>
        <v>Power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50</v>
      </c>
      <c r="G881" s="202">
        <v>1289077</v>
      </c>
      <c r="H881" s="198">
        <v>37035.332986111112</v>
      </c>
      <c r="I881" t="s">
        <v>2804</v>
      </c>
      <c r="M881" t="s">
        <v>3364</v>
      </c>
      <c r="N881" t="s">
        <v>2802</v>
      </c>
      <c r="O881" t="s">
        <v>3905</v>
      </c>
      <c r="P881" s="199">
        <v>50</v>
      </c>
      <c r="S881" t="s">
        <v>2759</v>
      </c>
      <c r="T881" t="s">
        <v>4061</v>
      </c>
      <c r="U881" s="201">
        <v>30.6</v>
      </c>
      <c r="V881" t="s">
        <v>4205</v>
      </c>
      <c r="W881" t="s">
        <v>2819</v>
      </c>
      <c r="X881" t="s">
        <v>2820</v>
      </c>
      <c r="Y881" t="s">
        <v>4193</v>
      </c>
      <c r="Z881" t="s">
        <v>3666</v>
      </c>
      <c r="AA881">
        <v>621215.1</v>
      </c>
      <c r="AB881" s="198">
        <v>37036.875</v>
      </c>
      <c r="AC881" s="198">
        <v>37036.875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118</v>
      </c>
      <c r="G882" s="202">
        <v>1289080</v>
      </c>
      <c r="H882" s="198">
        <v>37035.333009259259</v>
      </c>
      <c r="I882" t="s">
        <v>3182</v>
      </c>
      <c r="M882" t="s">
        <v>2760</v>
      </c>
      <c r="N882" t="s">
        <v>3220</v>
      </c>
      <c r="O882" t="s">
        <v>2550</v>
      </c>
      <c r="Q882" s="199">
        <v>118</v>
      </c>
      <c r="S882" t="s">
        <v>2761</v>
      </c>
      <c r="T882" t="s">
        <v>4061</v>
      </c>
      <c r="U882" s="201">
        <v>7.85</v>
      </c>
      <c r="V882" t="s">
        <v>2785</v>
      </c>
      <c r="W882" t="s">
        <v>2681</v>
      </c>
      <c r="X882" t="s">
        <v>2682</v>
      </c>
      <c r="Y882" t="s">
        <v>3224</v>
      </c>
      <c r="Z882" t="s">
        <v>3671</v>
      </c>
      <c r="AA882">
        <v>807043</v>
      </c>
      <c r="AB882" s="198">
        <v>37036.875</v>
      </c>
      <c r="AC882" s="198">
        <v>37036.875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10</v>
      </c>
      <c r="G883" s="202">
        <v>1289081</v>
      </c>
      <c r="H883" s="198">
        <v>37035.333032407405</v>
      </c>
      <c r="I883" t="s">
        <v>4139</v>
      </c>
      <c r="M883" t="s">
        <v>2766</v>
      </c>
      <c r="N883" t="s">
        <v>4058</v>
      </c>
      <c r="O883" t="s">
        <v>4059</v>
      </c>
      <c r="Q883" s="199">
        <v>10</v>
      </c>
      <c r="S883" t="s">
        <v>4060</v>
      </c>
      <c r="T883" t="s">
        <v>4061</v>
      </c>
      <c r="U883" s="201">
        <v>1742</v>
      </c>
      <c r="V883" t="s">
        <v>3873</v>
      </c>
      <c r="W883" t="s">
        <v>4068</v>
      </c>
      <c r="X883" t="s">
        <v>4064</v>
      </c>
      <c r="Y883" t="s">
        <v>4065</v>
      </c>
      <c r="Z883" t="s">
        <v>4066</v>
      </c>
      <c r="AA883">
        <v>2150590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5000</v>
      </c>
      <c r="G884" s="202">
        <v>1289082</v>
      </c>
      <c r="H884" s="198">
        <v>37035.333055555559</v>
      </c>
      <c r="I884" t="s">
        <v>2818</v>
      </c>
      <c r="M884" t="s">
        <v>2760</v>
      </c>
      <c r="N884" t="s">
        <v>3220</v>
      </c>
      <c r="O884" t="s">
        <v>2537</v>
      </c>
      <c r="P884" s="199">
        <v>5000</v>
      </c>
      <c r="S884" t="s">
        <v>2761</v>
      </c>
      <c r="T884" t="s">
        <v>4061</v>
      </c>
      <c r="U884" s="201">
        <v>2.915</v>
      </c>
      <c r="V884" t="s">
        <v>2704</v>
      </c>
      <c r="W884" t="s">
        <v>2705</v>
      </c>
      <c r="X884" t="s">
        <v>2682</v>
      </c>
      <c r="Y884" t="s">
        <v>3224</v>
      </c>
      <c r="Z884" t="s">
        <v>3671</v>
      </c>
      <c r="AA884">
        <v>807044</v>
      </c>
      <c r="AB884" s="198">
        <v>37036.875</v>
      </c>
      <c r="AC884" s="198">
        <v>37036.875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10000</v>
      </c>
      <c r="G885" s="202">
        <v>1289083</v>
      </c>
      <c r="H885" s="198">
        <v>37035.333124999997</v>
      </c>
      <c r="I885" t="s">
        <v>2831</v>
      </c>
      <c r="M885" t="s">
        <v>2760</v>
      </c>
      <c r="N885" t="s">
        <v>3220</v>
      </c>
      <c r="O885" t="s">
        <v>4383</v>
      </c>
      <c r="Q885" s="199">
        <v>10000</v>
      </c>
      <c r="S885" t="s">
        <v>2761</v>
      </c>
      <c r="T885" t="s">
        <v>4061</v>
      </c>
      <c r="U885" s="201">
        <v>4.13</v>
      </c>
      <c r="V885" t="s">
        <v>3221</v>
      </c>
      <c r="W885" t="s">
        <v>4246</v>
      </c>
      <c r="X885" t="s">
        <v>4247</v>
      </c>
      <c r="Y885" t="s">
        <v>3224</v>
      </c>
      <c r="Z885" t="s">
        <v>3671</v>
      </c>
      <c r="AA885">
        <v>807045</v>
      </c>
      <c r="AB885" s="198">
        <v>37036.875</v>
      </c>
      <c r="AC885" s="198">
        <v>37036.875</v>
      </c>
    </row>
    <row r="886" spans="1:29" x14ac:dyDescent="0.2">
      <c r="A886" s="44" t="str">
        <f t="shared" si="66"/>
        <v xml:space="preserve"> Natural Gas Physical</v>
      </c>
      <c r="B886" s="44" t="str">
        <f t="shared" si="67"/>
        <v/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50000</v>
      </c>
      <c r="G886" s="202">
        <v>1289084</v>
      </c>
      <c r="H886" s="198">
        <v>37035.333136574074</v>
      </c>
      <c r="I886" t="s">
        <v>4342</v>
      </c>
      <c r="M886" t="s">
        <v>2760</v>
      </c>
      <c r="N886" t="s">
        <v>4099</v>
      </c>
      <c r="O886" t="s">
        <v>3874</v>
      </c>
      <c r="P886" s="199">
        <v>50000</v>
      </c>
      <c r="S886" t="s">
        <v>4101</v>
      </c>
      <c r="T886" t="s">
        <v>4102</v>
      </c>
      <c r="U886" s="201">
        <v>18.25</v>
      </c>
      <c r="V886" t="s">
        <v>4343</v>
      </c>
      <c r="W886" t="s">
        <v>4115</v>
      </c>
      <c r="X886" t="s">
        <v>4104</v>
      </c>
      <c r="Y886" t="s">
        <v>4105</v>
      </c>
      <c r="Z886" t="s">
        <v>4067</v>
      </c>
      <c r="AA886">
        <v>104785</v>
      </c>
      <c r="AB886" s="198">
        <v>37035.875</v>
      </c>
      <c r="AC886" s="198">
        <v>37035.875</v>
      </c>
    </row>
    <row r="887" spans="1:29" x14ac:dyDescent="0.2">
      <c r="A887" s="44" t="str">
        <f t="shared" si="66"/>
        <v>US Power Physical</v>
      </c>
      <c r="B887" s="44" t="str">
        <f t="shared" si="67"/>
        <v>US</v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50</v>
      </c>
      <c r="G887" s="202">
        <v>1289085</v>
      </c>
      <c r="H887" s="198">
        <v>37035.333148148151</v>
      </c>
      <c r="I887" t="s">
        <v>3230</v>
      </c>
      <c r="M887" t="s">
        <v>3364</v>
      </c>
      <c r="N887" t="s">
        <v>2802</v>
      </c>
      <c r="O887" t="s">
        <v>3905</v>
      </c>
      <c r="Q887" s="199">
        <v>50</v>
      </c>
      <c r="S887" t="s">
        <v>2759</v>
      </c>
      <c r="T887" t="s">
        <v>4061</v>
      </c>
      <c r="U887" s="201">
        <v>30.7</v>
      </c>
      <c r="V887" t="s">
        <v>3231</v>
      </c>
      <c r="W887" t="s">
        <v>2819</v>
      </c>
      <c r="X887" t="s">
        <v>2820</v>
      </c>
      <c r="Y887" t="s">
        <v>4193</v>
      </c>
      <c r="Z887" t="s">
        <v>3666</v>
      </c>
      <c r="AA887">
        <v>621216.1</v>
      </c>
      <c r="AB887" s="198">
        <v>37036.875</v>
      </c>
      <c r="AC887" s="198">
        <v>37036.875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5000</v>
      </c>
      <c r="G888" s="202">
        <v>1289086</v>
      </c>
      <c r="H888" s="198">
        <v>37035.33315972222</v>
      </c>
      <c r="I888" t="s">
        <v>2801</v>
      </c>
      <c r="M888" t="s">
        <v>2760</v>
      </c>
      <c r="N888" t="s">
        <v>3220</v>
      </c>
      <c r="O888" t="s">
        <v>2551</v>
      </c>
      <c r="P888" s="199">
        <v>5000</v>
      </c>
      <c r="S888" t="s">
        <v>2761</v>
      </c>
      <c r="T888" t="s">
        <v>4061</v>
      </c>
      <c r="U888" s="201">
        <v>9.4</v>
      </c>
      <c r="V888" t="s">
        <v>2877</v>
      </c>
      <c r="W888" t="s">
        <v>2681</v>
      </c>
      <c r="X888" t="s">
        <v>2682</v>
      </c>
      <c r="Y888" t="s">
        <v>3224</v>
      </c>
      <c r="Z888" t="s">
        <v>3671</v>
      </c>
      <c r="AA888">
        <v>807046</v>
      </c>
      <c r="AB888" s="198">
        <v>37036.875</v>
      </c>
      <c r="AC888" s="198">
        <v>37036.875</v>
      </c>
    </row>
    <row r="889" spans="1:29" x14ac:dyDescent="0.2">
      <c r="A889" s="44" t="str">
        <f t="shared" si="66"/>
        <v>US Natural Gas Financial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30</v>
      </c>
      <c r="F889" s="213">
        <f t="shared" si="70"/>
        <v>150000</v>
      </c>
      <c r="G889" s="202">
        <v>1289087</v>
      </c>
      <c r="H889" s="198">
        <v>37035.33320601852</v>
      </c>
      <c r="I889" t="s">
        <v>3264</v>
      </c>
      <c r="M889" t="s">
        <v>2760</v>
      </c>
      <c r="N889" t="s">
        <v>2864</v>
      </c>
      <c r="O889" t="s">
        <v>2865</v>
      </c>
      <c r="Q889" s="199">
        <v>5000</v>
      </c>
      <c r="S889" t="s">
        <v>2761</v>
      </c>
      <c r="T889" t="s">
        <v>4061</v>
      </c>
      <c r="U889" s="201">
        <v>4.1849999999999996</v>
      </c>
      <c r="V889" t="s">
        <v>2557</v>
      </c>
      <c r="W889" t="s">
        <v>3529</v>
      </c>
      <c r="X889" t="s">
        <v>2866</v>
      </c>
      <c r="Y889" t="s">
        <v>4082</v>
      </c>
      <c r="Z889" t="s">
        <v>3671</v>
      </c>
      <c r="AA889" t="s">
        <v>2558</v>
      </c>
      <c r="AB889" s="198">
        <v>37043.875</v>
      </c>
      <c r="AC889" s="198">
        <v>37072.875</v>
      </c>
    </row>
    <row r="890" spans="1:29" x14ac:dyDescent="0.2">
      <c r="A890" s="44" t="str">
        <f t="shared" si="66"/>
        <v>US Power Physical</v>
      </c>
      <c r="B890" s="44" t="str">
        <f t="shared" si="67"/>
        <v>US</v>
      </c>
      <c r="C890" s="44" t="str">
        <f t="shared" si="68"/>
        <v>Power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</v>
      </c>
      <c r="G890" s="202">
        <v>1289089</v>
      </c>
      <c r="H890" s="198">
        <v>37035.333344907405</v>
      </c>
      <c r="I890" t="s">
        <v>2836</v>
      </c>
      <c r="M890" t="s">
        <v>3364</v>
      </c>
      <c r="N890" t="s">
        <v>2802</v>
      </c>
      <c r="O890" t="s">
        <v>3905</v>
      </c>
      <c r="Q890" s="199">
        <v>50</v>
      </c>
      <c r="S890" t="s">
        <v>2759</v>
      </c>
      <c r="T890" t="s">
        <v>4061</v>
      </c>
      <c r="U890" s="201">
        <v>30.8</v>
      </c>
      <c r="V890" t="s">
        <v>3422</v>
      </c>
      <c r="W890" t="s">
        <v>2819</v>
      </c>
      <c r="X890" t="s">
        <v>2820</v>
      </c>
      <c r="Y890" t="s">
        <v>4193</v>
      </c>
      <c r="Z890" t="s">
        <v>3666</v>
      </c>
      <c r="AA890">
        <v>621217.1</v>
      </c>
      <c r="AB890" s="198">
        <v>37036.875</v>
      </c>
      <c r="AC890" s="198">
        <v>37036.875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2500</v>
      </c>
      <c r="G891" s="202">
        <v>1289088</v>
      </c>
      <c r="H891" s="198">
        <v>37035.333344907405</v>
      </c>
      <c r="I891" t="s">
        <v>4257</v>
      </c>
      <c r="M891" t="s">
        <v>2760</v>
      </c>
      <c r="N891" t="s">
        <v>3220</v>
      </c>
      <c r="O891" t="s">
        <v>2559</v>
      </c>
      <c r="Q891" s="199">
        <v>2500</v>
      </c>
      <c r="S891" t="s">
        <v>2761</v>
      </c>
      <c r="T891" t="s">
        <v>4061</v>
      </c>
      <c r="U891" s="201">
        <v>2.89</v>
      </c>
      <c r="V891" t="s">
        <v>4258</v>
      </c>
      <c r="W891" t="s">
        <v>3926</v>
      </c>
      <c r="X891" t="s">
        <v>2735</v>
      </c>
      <c r="Y891" t="s">
        <v>3224</v>
      </c>
      <c r="Z891" t="s">
        <v>3671</v>
      </c>
      <c r="AA891">
        <v>807047</v>
      </c>
      <c r="AB891" s="198">
        <v>37036.875</v>
      </c>
      <c r="AC891" s="198">
        <v>37036.875</v>
      </c>
    </row>
    <row r="892" spans="1:29" x14ac:dyDescent="0.2">
      <c r="A892" s="44" t="str">
        <f t="shared" si="66"/>
        <v>US Natural Gas Financial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7</v>
      </c>
      <c r="F892" s="213">
        <f t="shared" si="70"/>
        <v>140000</v>
      </c>
      <c r="G892" s="202">
        <v>1289090</v>
      </c>
      <c r="H892" s="198">
        <v>37035.333356481482</v>
      </c>
      <c r="I892" t="s">
        <v>3244</v>
      </c>
      <c r="M892" t="s">
        <v>2760</v>
      </c>
      <c r="N892" t="s">
        <v>2864</v>
      </c>
      <c r="O892" t="s">
        <v>4375</v>
      </c>
      <c r="Q892" s="199">
        <v>20000</v>
      </c>
      <c r="S892" t="s">
        <v>2761</v>
      </c>
      <c r="T892" t="s">
        <v>4061</v>
      </c>
      <c r="U892" s="201">
        <v>4.1150000000000002</v>
      </c>
      <c r="V892" t="s">
        <v>2672</v>
      </c>
      <c r="W892" t="s">
        <v>3281</v>
      </c>
      <c r="X892" t="s">
        <v>4236</v>
      </c>
      <c r="Y892" t="s">
        <v>4082</v>
      </c>
      <c r="Z892" t="s">
        <v>3671</v>
      </c>
      <c r="AA892" t="s">
        <v>2560</v>
      </c>
      <c r="AB892" s="198">
        <v>37036.875</v>
      </c>
      <c r="AC892" s="198">
        <v>37042.875</v>
      </c>
    </row>
    <row r="893" spans="1:29" x14ac:dyDescent="0.2">
      <c r="A893" s="44" t="str">
        <f t="shared" si="66"/>
        <v>US Natural Gas Financial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30</v>
      </c>
      <c r="F893" s="213">
        <f t="shared" si="70"/>
        <v>150000</v>
      </c>
      <c r="G893" s="202">
        <v>1289091</v>
      </c>
      <c r="H893" s="198">
        <v>37035.333368055559</v>
      </c>
      <c r="I893" t="s">
        <v>4284</v>
      </c>
      <c r="M893" t="s">
        <v>2760</v>
      </c>
      <c r="N893" t="s">
        <v>2864</v>
      </c>
      <c r="O893" t="s">
        <v>2561</v>
      </c>
      <c r="P893" s="199">
        <v>5000</v>
      </c>
      <c r="S893" t="s">
        <v>2761</v>
      </c>
      <c r="T893" t="s">
        <v>4061</v>
      </c>
      <c r="U893" s="201">
        <v>4.5925000000000002</v>
      </c>
      <c r="V893" t="s">
        <v>4285</v>
      </c>
      <c r="W893" t="s">
        <v>2668</v>
      </c>
      <c r="X893" t="s">
        <v>4389</v>
      </c>
      <c r="Y893" t="s">
        <v>4082</v>
      </c>
      <c r="Z893" t="s">
        <v>3671</v>
      </c>
      <c r="AA893" t="s">
        <v>2562</v>
      </c>
      <c r="AB893" s="198">
        <v>37043.875</v>
      </c>
      <c r="AC893" s="198">
        <v>37072.875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1289093</v>
      </c>
      <c r="H894" s="198">
        <v>37035.333414351851</v>
      </c>
      <c r="I894" t="s">
        <v>3249</v>
      </c>
      <c r="M894" t="s">
        <v>2760</v>
      </c>
      <c r="N894" t="s">
        <v>3220</v>
      </c>
      <c r="O894" t="s">
        <v>2550</v>
      </c>
      <c r="Q894" s="199">
        <v>5000</v>
      </c>
      <c r="S894" t="s">
        <v>2761</v>
      </c>
      <c r="T894" t="s">
        <v>4061</v>
      </c>
      <c r="U894" s="201">
        <v>8</v>
      </c>
      <c r="V894" t="s">
        <v>3928</v>
      </c>
      <c r="W894" t="s">
        <v>2681</v>
      </c>
      <c r="X894" t="s">
        <v>2682</v>
      </c>
      <c r="Y894" t="s">
        <v>3224</v>
      </c>
      <c r="Z894" t="s">
        <v>3671</v>
      </c>
      <c r="AA894">
        <v>807048</v>
      </c>
      <c r="AB894" s="198">
        <v>37036.875</v>
      </c>
      <c r="AC894" s="198">
        <v>37036.875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10000</v>
      </c>
      <c r="G895" s="202">
        <v>1289094</v>
      </c>
      <c r="H895" s="198">
        <v>37035.333437499998</v>
      </c>
      <c r="I895" t="s">
        <v>2695</v>
      </c>
      <c r="M895" t="s">
        <v>2760</v>
      </c>
      <c r="N895" t="s">
        <v>3220</v>
      </c>
      <c r="O895" t="s">
        <v>2550</v>
      </c>
      <c r="P895" s="199">
        <v>10000</v>
      </c>
      <c r="S895" t="s">
        <v>2761</v>
      </c>
      <c r="T895" t="s">
        <v>4061</v>
      </c>
      <c r="U895" s="201">
        <v>7.9</v>
      </c>
      <c r="V895" t="s">
        <v>2696</v>
      </c>
      <c r="W895" t="s">
        <v>2681</v>
      </c>
      <c r="X895" t="s">
        <v>2682</v>
      </c>
      <c r="Y895" t="s">
        <v>3224</v>
      </c>
      <c r="Z895" t="s">
        <v>3671</v>
      </c>
      <c r="AA895">
        <v>807049</v>
      </c>
      <c r="AB895" s="198">
        <v>37036.875</v>
      </c>
      <c r="AC895" s="198">
        <v>37036.875</v>
      </c>
    </row>
    <row r="896" spans="1:29" x14ac:dyDescent="0.2">
      <c r="A896" s="44" t="str">
        <f t="shared" si="66"/>
        <v>US Natural Gas Financial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7</v>
      </c>
      <c r="F896" s="213">
        <f t="shared" si="70"/>
        <v>70000</v>
      </c>
      <c r="G896" s="202">
        <v>1289095</v>
      </c>
      <c r="H896" s="198">
        <v>37035.333460648151</v>
      </c>
      <c r="I896" t="s">
        <v>3249</v>
      </c>
      <c r="M896" t="s">
        <v>2760</v>
      </c>
      <c r="N896" t="s">
        <v>2864</v>
      </c>
      <c r="O896" t="s">
        <v>4375</v>
      </c>
      <c r="Q896" s="199">
        <v>10000</v>
      </c>
      <c r="S896" t="s">
        <v>2761</v>
      </c>
      <c r="T896" t="s">
        <v>4061</v>
      </c>
      <c r="U896" s="201">
        <v>4.1150000000000002</v>
      </c>
      <c r="V896" t="s">
        <v>3005</v>
      </c>
      <c r="W896" t="s">
        <v>3281</v>
      </c>
      <c r="X896" t="s">
        <v>4236</v>
      </c>
      <c r="Y896" t="s">
        <v>4082</v>
      </c>
      <c r="Z896" t="s">
        <v>3671</v>
      </c>
      <c r="AA896" t="s">
        <v>2563</v>
      </c>
      <c r="AB896" s="198">
        <v>37036.875</v>
      </c>
      <c r="AC896" s="198">
        <v>37042.875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1289096</v>
      </c>
      <c r="H897" s="198">
        <v>37035.333472222221</v>
      </c>
      <c r="I897" t="s">
        <v>2874</v>
      </c>
      <c r="M897" t="s">
        <v>2760</v>
      </c>
      <c r="N897" t="s">
        <v>3220</v>
      </c>
      <c r="O897" t="s">
        <v>4383</v>
      </c>
      <c r="P897" s="199">
        <v>10000</v>
      </c>
      <c r="S897" t="s">
        <v>2761</v>
      </c>
      <c r="T897" t="s">
        <v>4061</v>
      </c>
      <c r="U897" s="201">
        <v>4.13</v>
      </c>
      <c r="V897" t="s">
        <v>3079</v>
      </c>
      <c r="W897" t="s">
        <v>4246</v>
      </c>
      <c r="X897" t="s">
        <v>4247</v>
      </c>
      <c r="Y897" t="s">
        <v>3224</v>
      </c>
      <c r="Z897" t="s">
        <v>3671</v>
      </c>
      <c r="AA897">
        <v>807050</v>
      </c>
      <c r="AB897" s="198">
        <v>37036.875</v>
      </c>
      <c r="AC897" s="198">
        <v>37036.875</v>
      </c>
    </row>
    <row r="898" spans="1:29" x14ac:dyDescent="0.2">
      <c r="A898" s="44" t="str">
        <f t="shared" si="66"/>
        <v xml:space="preserve"> Natural Gas Physical</v>
      </c>
      <c r="B898" s="44" t="str">
        <f t="shared" si="67"/>
        <v/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10000</v>
      </c>
      <c r="G898" s="202">
        <v>1289097</v>
      </c>
      <c r="H898" s="198">
        <v>37035.333483796298</v>
      </c>
      <c r="I898" t="s">
        <v>3076</v>
      </c>
      <c r="M898" t="s">
        <v>2760</v>
      </c>
      <c r="N898" t="s">
        <v>3254</v>
      </c>
      <c r="O898" t="s">
        <v>2474</v>
      </c>
      <c r="Q898" s="199">
        <v>10000</v>
      </c>
      <c r="S898" t="s">
        <v>2761</v>
      </c>
      <c r="T898" t="s">
        <v>4061</v>
      </c>
      <c r="U898" s="201">
        <v>4.37</v>
      </c>
      <c r="V898" t="s">
        <v>3077</v>
      </c>
      <c r="W898" t="s">
        <v>3255</v>
      </c>
      <c r="X898" t="s">
        <v>3256</v>
      </c>
      <c r="Y898" t="s">
        <v>3224</v>
      </c>
      <c r="Z898" t="s">
        <v>3671</v>
      </c>
      <c r="AA898">
        <v>807051</v>
      </c>
      <c r="AB898" s="198">
        <v>37036.875</v>
      </c>
      <c r="AC898" s="198">
        <v>37036.875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31</v>
      </c>
      <c r="F899" s="213">
        <f t="shared" si="70"/>
        <v>77500</v>
      </c>
      <c r="G899" s="202">
        <v>1289099</v>
      </c>
      <c r="H899" s="198">
        <v>37035.333599537036</v>
      </c>
      <c r="I899" t="s">
        <v>3982</v>
      </c>
      <c r="M899" t="s">
        <v>2760</v>
      </c>
      <c r="N899" t="s">
        <v>2864</v>
      </c>
      <c r="O899" t="s">
        <v>2875</v>
      </c>
      <c r="P899" s="199">
        <v>2500</v>
      </c>
      <c r="S899" t="s">
        <v>2761</v>
      </c>
      <c r="T899" t="s">
        <v>4061</v>
      </c>
      <c r="U899" s="201">
        <v>4.3224999999999998</v>
      </c>
      <c r="V899" t="s">
        <v>4029</v>
      </c>
      <c r="W899" t="s">
        <v>3529</v>
      </c>
      <c r="X899" t="s">
        <v>2866</v>
      </c>
      <c r="Y899" t="s">
        <v>4082</v>
      </c>
      <c r="Z899" t="s">
        <v>3671</v>
      </c>
      <c r="AA899" t="s">
        <v>2564</v>
      </c>
      <c r="AB899" s="198">
        <v>37104.875</v>
      </c>
      <c r="AC899" s="198">
        <v>37134.875</v>
      </c>
    </row>
    <row r="900" spans="1:29" x14ac:dyDescent="0.2">
      <c r="A900" s="44" t="str">
        <f t="shared" si="66"/>
        <v xml:space="preserve"> Metals Financial</v>
      </c>
      <c r="B900" s="44" t="str">
        <f t="shared" si="67"/>
        <v/>
      </c>
      <c r="C900" s="44" t="str">
        <f t="shared" si="68"/>
        <v>Metals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4</v>
      </c>
      <c r="G900" s="202">
        <v>1289102</v>
      </c>
      <c r="H900" s="198">
        <v>37035.333657407406</v>
      </c>
      <c r="I900" t="s">
        <v>4084</v>
      </c>
      <c r="M900" t="s">
        <v>2766</v>
      </c>
      <c r="N900" t="s">
        <v>4072</v>
      </c>
      <c r="O900" t="s">
        <v>4073</v>
      </c>
      <c r="Q900" s="199">
        <v>4</v>
      </c>
      <c r="S900" t="s">
        <v>4060</v>
      </c>
      <c r="T900" t="s">
        <v>4061</v>
      </c>
      <c r="U900" s="201">
        <v>1541</v>
      </c>
      <c r="V900" t="s">
        <v>4134</v>
      </c>
      <c r="W900" t="s">
        <v>4068</v>
      </c>
      <c r="X900" t="s">
        <v>4064</v>
      </c>
      <c r="Y900" t="s">
        <v>4065</v>
      </c>
      <c r="Z900" t="s">
        <v>4066</v>
      </c>
      <c r="AA900">
        <v>2150595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10000</v>
      </c>
      <c r="G901" s="202">
        <v>1289103</v>
      </c>
      <c r="H901" s="198">
        <v>37035.333680555559</v>
      </c>
      <c r="I901" t="s">
        <v>3306</v>
      </c>
      <c r="M901" t="s">
        <v>2760</v>
      </c>
      <c r="N901" t="s">
        <v>3220</v>
      </c>
      <c r="O901" t="s">
        <v>2532</v>
      </c>
      <c r="Q901" s="199">
        <v>10000</v>
      </c>
      <c r="S901" t="s">
        <v>2761</v>
      </c>
      <c r="T901" t="s">
        <v>4061</v>
      </c>
      <c r="U901" s="201">
        <v>4.0250000000000004</v>
      </c>
      <c r="V901" t="s">
        <v>3110</v>
      </c>
      <c r="W901" t="s">
        <v>2692</v>
      </c>
      <c r="X901" t="s">
        <v>2682</v>
      </c>
      <c r="Y901" t="s">
        <v>3224</v>
      </c>
      <c r="Z901" t="s">
        <v>3671</v>
      </c>
      <c r="AA901">
        <v>807052</v>
      </c>
      <c r="AB901" s="198">
        <v>37036.875</v>
      </c>
      <c r="AC901" s="198">
        <v>37036.875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10000</v>
      </c>
      <c r="G902" s="202">
        <v>1289104</v>
      </c>
      <c r="H902" s="198">
        <v>37035.333784722221</v>
      </c>
      <c r="I902" t="s">
        <v>3769</v>
      </c>
      <c r="M902" t="s">
        <v>2760</v>
      </c>
      <c r="N902" t="s">
        <v>3220</v>
      </c>
      <c r="O902" t="s">
        <v>2532</v>
      </c>
      <c r="P902" s="199">
        <v>10000</v>
      </c>
      <c r="S902" t="s">
        <v>2761</v>
      </c>
      <c r="T902" t="s">
        <v>4061</v>
      </c>
      <c r="U902" s="201">
        <v>4</v>
      </c>
      <c r="V902" t="s">
        <v>2744</v>
      </c>
      <c r="W902" t="s">
        <v>2692</v>
      </c>
      <c r="X902" t="s">
        <v>2682</v>
      </c>
      <c r="Y902" t="s">
        <v>3224</v>
      </c>
      <c r="Z902" t="s">
        <v>3671</v>
      </c>
      <c r="AA902">
        <v>807053</v>
      </c>
      <c r="AB902" s="198">
        <v>37036.875</v>
      </c>
      <c r="AC902" s="198">
        <v>37036.875</v>
      </c>
    </row>
    <row r="903" spans="1:29" x14ac:dyDescent="0.2">
      <c r="A903" s="44" t="str">
        <f t="shared" si="66"/>
        <v xml:space="preserve"> Metals Financial</v>
      </c>
      <c r="B903" s="44" t="str">
        <f t="shared" si="67"/>
        <v/>
      </c>
      <c r="C903" s="44" t="str">
        <f t="shared" si="68"/>
        <v>Metals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6</v>
      </c>
      <c r="G903" s="202">
        <v>1289106</v>
      </c>
      <c r="H903" s="198">
        <v>37035.333796296298</v>
      </c>
      <c r="I903" t="s">
        <v>4031</v>
      </c>
      <c r="M903" t="s">
        <v>2766</v>
      </c>
      <c r="N903" t="s">
        <v>4072</v>
      </c>
      <c r="O903" t="s">
        <v>4073</v>
      </c>
      <c r="Q903" s="199">
        <v>6</v>
      </c>
      <c r="S903" t="s">
        <v>4060</v>
      </c>
      <c r="T903" t="s">
        <v>4061</v>
      </c>
      <c r="U903" s="201">
        <v>1541</v>
      </c>
      <c r="V903" t="s">
        <v>4076</v>
      </c>
      <c r="W903" t="s">
        <v>4068</v>
      </c>
      <c r="X903" t="s">
        <v>4064</v>
      </c>
      <c r="Y903" t="s">
        <v>4065</v>
      </c>
      <c r="Z903" t="s">
        <v>4066</v>
      </c>
      <c r="AA903">
        <v>2150599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2500</v>
      </c>
      <c r="G904" s="202">
        <v>1289105</v>
      </c>
      <c r="H904" s="198">
        <v>37035.333796296298</v>
      </c>
      <c r="I904" t="s">
        <v>4257</v>
      </c>
      <c r="M904" t="s">
        <v>2760</v>
      </c>
      <c r="N904" t="s">
        <v>3220</v>
      </c>
      <c r="O904" t="s">
        <v>2559</v>
      </c>
      <c r="Q904" s="199">
        <v>2500</v>
      </c>
      <c r="S904" t="s">
        <v>2761</v>
      </c>
      <c r="T904" t="s">
        <v>4061</v>
      </c>
      <c r="U904" s="201">
        <v>2.915</v>
      </c>
      <c r="V904" t="s">
        <v>4258</v>
      </c>
      <c r="W904" t="s">
        <v>3926</v>
      </c>
      <c r="X904" t="s">
        <v>2735</v>
      </c>
      <c r="Y904" t="s">
        <v>3224</v>
      </c>
      <c r="Z904" t="s">
        <v>3671</v>
      </c>
      <c r="AA904">
        <v>807055</v>
      </c>
      <c r="AB904" s="198">
        <v>37036.875</v>
      </c>
      <c r="AC904" s="198">
        <v>37036.875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5000</v>
      </c>
      <c r="G905" s="202">
        <v>1289107</v>
      </c>
      <c r="H905" s="198">
        <v>37035.333807870367</v>
      </c>
      <c r="I905" t="s">
        <v>2818</v>
      </c>
      <c r="M905" t="s">
        <v>2760</v>
      </c>
      <c r="N905" t="s">
        <v>3220</v>
      </c>
      <c r="O905" t="s">
        <v>2551</v>
      </c>
      <c r="Q905" s="199">
        <v>5000</v>
      </c>
      <c r="S905" t="s">
        <v>2761</v>
      </c>
      <c r="T905" t="s">
        <v>4061</v>
      </c>
      <c r="U905" s="201">
        <v>9.6</v>
      </c>
      <c r="V905" t="s">
        <v>4210</v>
      </c>
      <c r="W905" t="s">
        <v>2681</v>
      </c>
      <c r="X905" t="s">
        <v>2682</v>
      </c>
      <c r="Y905" t="s">
        <v>3224</v>
      </c>
      <c r="Z905" t="s">
        <v>3671</v>
      </c>
      <c r="AA905">
        <v>807054</v>
      </c>
      <c r="AB905" s="198">
        <v>37036.875</v>
      </c>
      <c r="AC905" s="198">
        <v>37036.875</v>
      </c>
    </row>
    <row r="906" spans="1:29" x14ac:dyDescent="0.2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153</v>
      </c>
      <c r="F906" s="213">
        <f t="shared" si="70"/>
        <v>765000</v>
      </c>
      <c r="G906" s="202">
        <v>1289108</v>
      </c>
      <c r="H906" s="198">
        <v>37035.333819444444</v>
      </c>
      <c r="I906" t="s">
        <v>1930</v>
      </c>
      <c r="M906" t="s">
        <v>2760</v>
      </c>
      <c r="N906" t="s">
        <v>2864</v>
      </c>
      <c r="O906" t="s">
        <v>4239</v>
      </c>
      <c r="P906" s="199">
        <v>5000</v>
      </c>
      <c r="S906" t="s">
        <v>2761</v>
      </c>
      <c r="T906" t="s">
        <v>4061</v>
      </c>
      <c r="U906" s="201">
        <v>4.2949999999999999</v>
      </c>
      <c r="V906" t="s">
        <v>4331</v>
      </c>
      <c r="W906" t="s">
        <v>3529</v>
      </c>
      <c r="X906" t="s">
        <v>2866</v>
      </c>
      <c r="Y906" t="s">
        <v>4082</v>
      </c>
      <c r="Z906" t="s">
        <v>3671</v>
      </c>
      <c r="AA906" t="s">
        <v>2565</v>
      </c>
      <c r="AB906" s="198">
        <v>37043</v>
      </c>
      <c r="AC906" s="198">
        <v>37195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10000</v>
      </c>
      <c r="G907" s="202">
        <v>1289109</v>
      </c>
      <c r="H907" s="198">
        <v>37035.333854166667</v>
      </c>
      <c r="I907" t="s">
        <v>3306</v>
      </c>
      <c r="M907" t="s">
        <v>2760</v>
      </c>
      <c r="N907" t="s">
        <v>3220</v>
      </c>
      <c r="O907" t="s">
        <v>2532</v>
      </c>
      <c r="Q907" s="199">
        <v>10000</v>
      </c>
      <c r="S907" t="s">
        <v>2761</v>
      </c>
      <c r="T907" t="s">
        <v>4061</v>
      </c>
      <c r="U907" s="201">
        <v>4.0250000000000004</v>
      </c>
      <c r="V907" t="s">
        <v>3110</v>
      </c>
      <c r="W907" t="s">
        <v>2692</v>
      </c>
      <c r="X907" t="s">
        <v>2682</v>
      </c>
      <c r="Y907" t="s">
        <v>3224</v>
      </c>
      <c r="Z907" t="s">
        <v>3671</v>
      </c>
      <c r="AA907">
        <v>807056</v>
      </c>
      <c r="AB907" s="198">
        <v>37036.875</v>
      </c>
      <c r="AC907" s="198">
        <v>37036.875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10000</v>
      </c>
      <c r="G908" s="202">
        <v>1289110</v>
      </c>
      <c r="H908" s="198">
        <v>37035.333923611113</v>
      </c>
      <c r="I908" t="s">
        <v>2754</v>
      </c>
      <c r="M908" t="s">
        <v>2760</v>
      </c>
      <c r="N908" t="s">
        <v>3220</v>
      </c>
      <c r="O908" t="s">
        <v>4414</v>
      </c>
      <c r="Q908" s="199">
        <v>10000</v>
      </c>
      <c r="S908" t="s">
        <v>2761</v>
      </c>
      <c r="T908" t="s">
        <v>4061</v>
      </c>
      <c r="U908" s="201">
        <v>4.09</v>
      </c>
      <c r="V908" t="s">
        <v>4175</v>
      </c>
      <c r="W908" t="s">
        <v>4253</v>
      </c>
      <c r="X908" t="s">
        <v>4254</v>
      </c>
      <c r="Y908" t="s">
        <v>3224</v>
      </c>
      <c r="Z908" t="s">
        <v>3671</v>
      </c>
      <c r="AA908">
        <v>807057</v>
      </c>
      <c r="AB908" s="198">
        <v>37036.875</v>
      </c>
      <c r="AC908" s="198">
        <v>37036.875</v>
      </c>
    </row>
    <row r="909" spans="1:29" x14ac:dyDescent="0.2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30</v>
      </c>
      <c r="F909" s="213">
        <f t="shared" si="75"/>
        <v>75000</v>
      </c>
      <c r="G909" s="202">
        <v>1289111</v>
      </c>
      <c r="H909" s="198">
        <v>37035.334039351852</v>
      </c>
      <c r="I909" t="s">
        <v>2871</v>
      </c>
      <c r="M909" t="s">
        <v>2760</v>
      </c>
      <c r="N909" t="s">
        <v>2864</v>
      </c>
      <c r="O909" t="s">
        <v>2865</v>
      </c>
      <c r="P909" s="199">
        <v>2500</v>
      </c>
      <c r="S909" t="s">
        <v>2761</v>
      </c>
      <c r="T909" t="s">
        <v>4061</v>
      </c>
      <c r="U909" s="201">
        <v>4.1749999999999998</v>
      </c>
      <c r="V909" t="s">
        <v>2872</v>
      </c>
      <c r="W909" t="s">
        <v>3529</v>
      </c>
      <c r="X909" t="s">
        <v>2866</v>
      </c>
      <c r="Y909" t="s">
        <v>4082</v>
      </c>
      <c r="Z909" t="s">
        <v>3671</v>
      </c>
      <c r="AA909" t="s">
        <v>2566</v>
      </c>
      <c r="AB909" s="198">
        <v>37043.875</v>
      </c>
      <c r="AC909" s="198">
        <v>37072.875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322</v>
      </c>
      <c r="G910" s="202">
        <v>1289112</v>
      </c>
      <c r="H910" s="198">
        <v>37035.334039351852</v>
      </c>
      <c r="I910" t="s">
        <v>3271</v>
      </c>
      <c r="M910" t="s">
        <v>2760</v>
      </c>
      <c r="N910" t="s">
        <v>3220</v>
      </c>
      <c r="O910" t="s">
        <v>2506</v>
      </c>
      <c r="Q910" s="199">
        <v>322</v>
      </c>
      <c r="S910" t="s">
        <v>2761</v>
      </c>
      <c r="T910" t="s">
        <v>4061</v>
      </c>
      <c r="U910" s="201">
        <v>4.3449999999999998</v>
      </c>
      <c r="V910" t="s">
        <v>3047</v>
      </c>
      <c r="W910" t="s">
        <v>3275</v>
      </c>
      <c r="X910" t="s">
        <v>3276</v>
      </c>
      <c r="Y910" t="s">
        <v>3224</v>
      </c>
      <c r="Z910" t="s">
        <v>3671</v>
      </c>
      <c r="AA910">
        <v>807058</v>
      </c>
      <c r="AB910" s="198">
        <v>37036.875</v>
      </c>
      <c r="AC910" s="198">
        <v>37036.875</v>
      </c>
    </row>
    <row r="911" spans="1:29" x14ac:dyDescent="0.2">
      <c r="A911" s="44" t="str">
        <f t="shared" si="71"/>
        <v>US Power Physical</v>
      </c>
      <c r="B911" s="44" t="str">
        <f t="shared" si="72"/>
        <v>US</v>
      </c>
      <c r="C911" s="44" t="str">
        <f t="shared" si="73"/>
        <v>Power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</v>
      </c>
      <c r="G911" s="202">
        <v>1289113</v>
      </c>
      <c r="H911" s="198">
        <v>37035.334050925929</v>
      </c>
      <c r="I911" t="s">
        <v>4034</v>
      </c>
      <c r="M911" t="s">
        <v>3364</v>
      </c>
      <c r="N911" t="s">
        <v>2802</v>
      </c>
      <c r="O911" t="s">
        <v>2396</v>
      </c>
      <c r="Q911" s="199">
        <v>50</v>
      </c>
      <c r="S911" t="s">
        <v>2759</v>
      </c>
      <c r="T911" t="s">
        <v>4061</v>
      </c>
      <c r="U911" s="201">
        <v>26.75</v>
      </c>
      <c r="V911" t="s">
        <v>2830</v>
      </c>
      <c r="W911" t="s">
        <v>2811</v>
      </c>
      <c r="X911" t="s">
        <v>2847</v>
      </c>
      <c r="Y911" t="s">
        <v>4193</v>
      </c>
      <c r="Z911" t="s">
        <v>3666</v>
      </c>
      <c r="AA911">
        <v>621219.1</v>
      </c>
      <c r="AB911" s="198">
        <v>37036.875</v>
      </c>
      <c r="AC911" s="198">
        <v>37036.875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1289114</v>
      </c>
      <c r="H912" s="198">
        <v>37035.334062499998</v>
      </c>
      <c r="I912" t="s">
        <v>3769</v>
      </c>
      <c r="M912" t="s">
        <v>2760</v>
      </c>
      <c r="N912" t="s">
        <v>3220</v>
      </c>
      <c r="O912" t="s">
        <v>2532</v>
      </c>
      <c r="P912" s="199">
        <v>10000</v>
      </c>
      <c r="S912" t="s">
        <v>2761</v>
      </c>
      <c r="T912" t="s">
        <v>4061</v>
      </c>
      <c r="U912" s="201">
        <v>4</v>
      </c>
      <c r="V912" t="s">
        <v>2744</v>
      </c>
      <c r="W912" t="s">
        <v>2692</v>
      </c>
      <c r="X912" t="s">
        <v>2682</v>
      </c>
      <c r="Y912" t="s">
        <v>3224</v>
      </c>
      <c r="Z912" t="s">
        <v>3671</v>
      </c>
      <c r="AA912">
        <v>807059</v>
      </c>
      <c r="AB912" s="198">
        <v>37036.875</v>
      </c>
      <c r="AC912" s="198">
        <v>37036.875</v>
      </c>
    </row>
    <row r="913" spans="1:29" x14ac:dyDescent="0.2">
      <c r="A913" s="44" t="str">
        <f t="shared" si="71"/>
        <v>US Power Physical</v>
      </c>
      <c r="B913" s="44" t="str">
        <f t="shared" si="72"/>
        <v>US</v>
      </c>
      <c r="C913" s="44" t="str">
        <f t="shared" si="73"/>
        <v>Power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50</v>
      </c>
      <c r="G913" s="202">
        <v>1289115</v>
      </c>
      <c r="H913" s="198">
        <v>37035.334085648145</v>
      </c>
      <c r="I913" t="s">
        <v>2836</v>
      </c>
      <c r="M913" t="s">
        <v>3364</v>
      </c>
      <c r="N913" t="s">
        <v>2802</v>
      </c>
      <c r="O913" t="s">
        <v>3905</v>
      </c>
      <c r="Q913" s="199">
        <v>50</v>
      </c>
      <c r="S913" t="s">
        <v>2759</v>
      </c>
      <c r="T913" t="s">
        <v>4061</v>
      </c>
      <c r="U913" s="201">
        <v>30.9</v>
      </c>
      <c r="V913" t="s">
        <v>4486</v>
      </c>
      <c r="W913" t="s">
        <v>2819</v>
      </c>
      <c r="X913" t="s">
        <v>2820</v>
      </c>
      <c r="Y913" t="s">
        <v>4193</v>
      </c>
      <c r="Z913" t="s">
        <v>3666</v>
      </c>
      <c r="AA913">
        <v>621220.1</v>
      </c>
      <c r="AB913" s="198">
        <v>37036.875</v>
      </c>
      <c r="AC913" s="198">
        <v>37036.875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10000</v>
      </c>
      <c r="G914" s="202">
        <v>1289116</v>
      </c>
      <c r="H914" s="198">
        <v>37035.334085648145</v>
      </c>
      <c r="I914" t="s">
        <v>2831</v>
      </c>
      <c r="M914" t="s">
        <v>2760</v>
      </c>
      <c r="N914" t="s">
        <v>3220</v>
      </c>
      <c r="O914" t="s">
        <v>2465</v>
      </c>
      <c r="Q914" s="199">
        <v>10000</v>
      </c>
      <c r="S914" t="s">
        <v>2761</v>
      </c>
      <c r="T914" t="s">
        <v>4061</v>
      </c>
      <c r="U914" s="201">
        <v>4.0724999999999998</v>
      </c>
      <c r="V914" t="s">
        <v>3221</v>
      </c>
      <c r="W914" t="s">
        <v>3260</v>
      </c>
      <c r="X914" t="s">
        <v>3261</v>
      </c>
      <c r="Y914" t="s">
        <v>3224</v>
      </c>
      <c r="Z914" t="s">
        <v>3671</v>
      </c>
      <c r="AA914">
        <v>807060</v>
      </c>
      <c r="AB914" s="198">
        <v>37036.875</v>
      </c>
      <c r="AC914" s="198">
        <v>37036.875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650</v>
      </c>
      <c r="G915" s="202">
        <v>1289117</v>
      </c>
      <c r="H915" s="198">
        <v>37035.334120370368</v>
      </c>
      <c r="I915" t="s">
        <v>2818</v>
      </c>
      <c r="M915" t="s">
        <v>2760</v>
      </c>
      <c r="N915" t="s">
        <v>3220</v>
      </c>
      <c r="O915" t="s">
        <v>2537</v>
      </c>
      <c r="Q915" s="199">
        <v>650</v>
      </c>
      <c r="S915" t="s">
        <v>2761</v>
      </c>
      <c r="T915" t="s">
        <v>4061</v>
      </c>
      <c r="U915" s="201">
        <v>2.93</v>
      </c>
      <c r="V915" t="s">
        <v>2704</v>
      </c>
      <c r="W915" t="s">
        <v>2705</v>
      </c>
      <c r="X915" t="s">
        <v>2682</v>
      </c>
      <c r="Y915" t="s">
        <v>3224</v>
      </c>
      <c r="Z915" t="s">
        <v>3671</v>
      </c>
      <c r="AA915">
        <v>807061</v>
      </c>
      <c r="AB915" s="198">
        <v>37036.875</v>
      </c>
      <c r="AC915" s="198">
        <v>37036.875</v>
      </c>
    </row>
    <row r="916" spans="1:29" x14ac:dyDescent="0.2">
      <c r="A916" s="44" t="str">
        <f t="shared" si="71"/>
        <v>US Power Physical</v>
      </c>
      <c r="B916" s="44" t="str">
        <f t="shared" si="72"/>
        <v>US</v>
      </c>
      <c r="C916" s="44" t="str">
        <f t="shared" si="73"/>
        <v>Power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</v>
      </c>
      <c r="G916" s="202">
        <v>1289118</v>
      </c>
      <c r="H916" s="198">
        <v>37035.334166666667</v>
      </c>
      <c r="I916" t="s">
        <v>2836</v>
      </c>
      <c r="M916" t="s">
        <v>3364</v>
      </c>
      <c r="N916" t="s">
        <v>2802</v>
      </c>
      <c r="O916" t="s">
        <v>3905</v>
      </c>
      <c r="Q916" s="199">
        <v>50</v>
      </c>
      <c r="S916" t="s">
        <v>2759</v>
      </c>
      <c r="T916" t="s">
        <v>4061</v>
      </c>
      <c r="U916" s="201">
        <v>31</v>
      </c>
      <c r="V916" t="s">
        <v>4486</v>
      </c>
      <c r="W916" t="s">
        <v>2819</v>
      </c>
      <c r="X916" t="s">
        <v>2820</v>
      </c>
      <c r="Y916" t="s">
        <v>4193</v>
      </c>
      <c r="Z916" t="s">
        <v>3666</v>
      </c>
      <c r="AA916">
        <v>621221.1</v>
      </c>
      <c r="AB916" s="198">
        <v>37036.875</v>
      </c>
      <c r="AC916" s="198">
        <v>37036.875</v>
      </c>
    </row>
    <row r="917" spans="1:29" x14ac:dyDescent="0.2">
      <c r="A917" s="44" t="str">
        <f t="shared" si="71"/>
        <v>US Power Physical</v>
      </c>
      <c r="B917" s="44" t="str">
        <f t="shared" si="72"/>
        <v>US</v>
      </c>
      <c r="C917" s="44" t="str">
        <f t="shared" si="73"/>
        <v>Power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2</v>
      </c>
      <c r="F917" s="213">
        <f t="shared" si="75"/>
        <v>50</v>
      </c>
      <c r="G917" s="202">
        <v>1289119</v>
      </c>
      <c r="H917" s="198">
        <v>37035.33421296296</v>
      </c>
      <c r="I917" t="s">
        <v>3219</v>
      </c>
      <c r="M917" t="s">
        <v>3364</v>
      </c>
      <c r="N917" t="s">
        <v>2710</v>
      </c>
      <c r="O917" t="s">
        <v>2567</v>
      </c>
      <c r="P917" s="199">
        <v>25</v>
      </c>
      <c r="S917" t="s">
        <v>2759</v>
      </c>
      <c r="T917" t="s">
        <v>4061</v>
      </c>
      <c r="U917" s="201">
        <v>90</v>
      </c>
      <c r="V917" t="s">
        <v>3922</v>
      </c>
      <c r="W917" t="s">
        <v>3297</v>
      </c>
      <c r="X917" t="s">
        <v>2712</v>
      </c>
      <c r="Y917" t="s">
        <v>4193</v>
      </c>
      <c r="Z917" t="s">
        <v>3666</v>
      </c>
      <c r="AA917">
        <v>621222.1</v>
      </c>
      <c r="AB917" s="198">
        <v>37038.875</v>
      </c>
      <c r="AC917" s="198">
        <v>37039.875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10000</v>
      </c>
      <c r="G918" s="202">
        <v>1289120</v>
      </c>
      <c r="H918" s="198">
        <v>37035.334224537037</v>
      </c>
      <c r="I918" t="s">
        <v>3306</v>
      </c>
      <c r="M918" t="s">
        <v>2760</v>
      </c>
      <c r="N918" t="s">
        <v>3220</v>
      </c>
      <c r="O918" t="s">
        <v>2532</v>
      </c>
      <c r="Q918" s="199">
        <v>10000</v>
      </c>
      <c r="S918" t="s">
        <v>2761</v>
      </c>
      <c r="T918" t="s">
        <v>4061</v>
      </c>
      <c r="U918" s="201">
        <v>4.0250000000000004</v>
      </c>
      <c r="V918" t="s">
        <v>3110</v>
      </c>
      <c r="W918" t="s">
        <v>2692</v>
      </c>
      <c r="X918" t="s">
        <v>2682</v>
      </c>
      <c r="Y918" t="s">
        <v>3224</v>
      </c>
      <c r="Z918" t="s">
        <v>3671</v>
      </c>
      <c r="AA918">
        <v>807062</v>
      </c>
      <c r="AB918" s="198">
        <v>37036.875</v>
      </c>
      <c r="AC918" s="198">
        <v>37036.875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5000</v>
      </c>
      <c r="G919" s="202">
        <v>1289122</v>
      </c>
      <c r="H919" s="198">
        <v>37035.33425925926</v>
      </c>
      <c r="I919" t="s">
        <v>3225</v>
      </c>
      <c r="M919" t="s">
        <v>2760</v>
      </c>
      <c r="N919" t="s">
        <v>3220</v>
      </c>
      <c r="O919" t="s">
        <v>2481</v>
      </c>
      <c r="P919" s="199">
        <v>5000</v>
      </c>
      <c r="S919" t="s">
        <v>2761</v>
      </c>
      <c r="T919" t="s">
        <v>4061</v>
      </c>
      <c r="U919" s="201">
        <v>4.0674999999999999</v>
      </c>
      <c r="V919" t="s">
        <v>3265</v>
      </c>
      <c r="W919" t="s">
        <v>3004</v>
      </c>
      <c r="X919" t="s">
        <v>3246</v>
      </c>
      <c r="Y919" t="s">
        <v>3224</v>
      </c>
      <c r="Z919" t="s">
        <v>3671</v>
      </c>
      <c r="AA919">
        <v>807063</v>
      </c>
      <c r="AB919" s="198">
        <v>37036.875</v>
      </c>
      <c r="AC919" s="198">
        <v>37036.875</v>
      </c>
    </row>
    <row r="920" spans="1:29" x14ac:dyDescent="0.2">
      <c r="A920" s="44" t="str">
        <f t="shared" si="71"/>
        <v>US Natural Gas Financial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31</v>
      </c>
      <c r="F920" s="213">
        <f t="shared" si="75"/>
        <v>155000</v>
      </c>
      <c r="G920" s="202">
        <v>1289123</v>
      </c>
      <c r="H920" s="198">
        <v>37035.334293981483</v>
      </c>
      <c r="I920" t="s">
        <v>2874</v>
      </c>
      <c r="M920" t="s">
        <v>2760</v>
      </c>
      <c r="N920" t="s">
        <v>3235</v>
      </c>
      <c r="O920" t="s">
        <v>3274</v>
      </c>
      <c r="Q920" s="199">
        <v>5000</v>
      </c>
      <c r="S920" t="s">
        <v>2761</v>
      </c>
      <c r="T920" t="s">
        <v>4061</v>
      </c>
      <c r="U920" s="201">
        <v>0.52500000000000002</v>
      </c>
      <c r="V920" t="s">
        <v>3954</v>
      </c>
      <c r="W920" t="s">
        <v>3236</v>
      </c>
      <c r="X920" t="s">
        <v>3237</v>
      </c>
      <c r="Y920" t="s">
        <v>4082</v>
      </c>
      <c r="Z920" t="s">
        <v>3671</v>
      </c>
      <c r="AA920" t="s">
        <v>2568</v>
      </c>
      <c r="AB920" s="198">
        <v>37073.875</v>
      </c>
      <c r="AC920" s="198">
        <v>37103.875</v>
      </c>
    </row>
    <row r="921" spans="1:29" x14ac:dyDescent="0.2">
      <c r="A921" s="44" t="str">
        <f t="shared" si="71"/>
        <v>US Natural Gas Financial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Financial</v>
      </c>
      <c r="E921" s="44">
        <f>IF(VLOOKUP(S921,'DD-Lookup'!$J$6:$L$50,3,FALSE)="Monthly",(YEAR(AC921)-YEAR(AB921))*12+MONTH(AC921)-MONTH(AB921)+1,(AC921-AB921+1))</f>
        <v>30</v>
      </c>
      <c r="F921" s="213">
        <f t="shared" si="75"/>
        <v>150000</v>
      </c>
      <c r="G921" s="202">
        <v>1289124</v>
      </c>
      <c r="H921" s="198">
        <v>37035.334363425929</v>
      </c>
      <c r="I921" t="s">
        <v>3264</v>
      </c>
      <c r="M921" t="s">
        <v>2760</v>
      </c>
      <c r="N921" t="s">
        <v>2864</v>
      </c>
      <c r="O921" t="s">
        <v>2865</v>
      </c>
      <c r="Q921" s="199">
        <v>5000</v>
      </c>
      <c r="S921" t="s">
        <v>2761</v>
      </c>
      <c r="T921" t="s">
        <v>4061</v>
      </c>
      <c r="U921" s="201">
        <v>4.18</v>
      </c>
      <c r="V921" t="s">
        <v>2557</v>
      </c>
      <c r="W921" t="s">
        <v>3529</v>
      </c>
      <c r="X921" t="s">
        <v>2866</v>
      </c>
      <c r="Y921" t="s">
        <v>4082</v>
      </c>
      <c r="Z921" t="s">
        <v>3671</v>
      </c>
      <c r="AA921" t="s">
        <v>2569</v>
      </c>
      <c r="AB921" s="198">
        <v>37043.875</v>
      </c>
      <c r="AC921" s="198">
        <v>37072.875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1289125</v>
      </c>
      <c r="H922" s="198">
        <v>37035.334502314814</v>
      </c>
      <c r="I922" t="s">
        <v>3142</v>
      </c>
      <c r="M922" t="s">
        <v>2760</v>
      </c>
      <c r="N922" t="s">
        <v>3220</v>
      </c>
      <c r="O922" t="s">
        <v>2570</v>
      </c>
      <c r="P922" s="199">
        <v>5000</v>
      </c>
      <c r="S922" t="s">
        <v>2761</v>
      </c>
      <c r="T922" t="s">
        <v>4061</v>
      </c>
      <c r="U922" s="201">
        <v>4.04</v>
      </c>
      <c r="V922">
        <v>19691994</v>
      </c>
      <c r="W922" t="s">
        <v>4253</v>
      </c>
      <c r="X922" t="s">
        <v>2685</v>
      </c>
      <c r="Y922" t="s">
        <v>3224</v>
      </c>
      <c r="Z922" t="s">
        <v>3671</v>
      </c>
      <c r="AA922">
        <v>807064</v>
      </c>
      <c r="AB922" s="198">
        <v>37036.875</v>
      </c>
      <c r="AC922" s="198">
        <v>37036.875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5000</v>
      </c>
      <c r="G923" s="202">
        <v>1289126</v>
      </c>
      <c r="H923" s="198">
        <v>37035.33452546296</v>
      </c>
      <c r="I923" t="s">
        <v>4257</v>
      </c>
      <c r="M923" t="s">
        <v>2760</v>
      </c>
      <c r="N923" t="s">
        <v>3220</v>
      </c>
      <c r="O923" t="s">
        <v>2537</v>
      </c>
      <c r="Q923" s="199">
        <v>5000</v>
      </c>
      <c r="S923" t="s">
        <v>2761</v>
      </c>
      <c r="T923" t="s">
        <v>4061</v>
      </c>
      <c r="U923" s="201">
        <v>2.93</v>
      </c>
      <c r="V923" t="s">
        <v>4258</v>
      </c>
      <c r="W923" t="s">
        <v>2705</v>
      </c>
      <c r="X923" t="s">
        <v>2682</v>
      </c>
      <c r="Y923" t="s">
        <v>3224</v>
      </c>
      <c r="Z923" t="s">
        <v>3671</v>
      </c>
      <c r="AA923">
        <v>807065</v>
      </c>
      <c r="AB923" s="198">
        <v>37036.875</v>
      </c>
      <c r="AC923" s="198">
        <v>37036.875</v>
      </c>
    </row>
    <row r="924" spans="1:29" x14ac:dyDescent="0.2">
      <c r="A924" s="44" t="str">
        <f t="shared" si="71"/>
        <v>US Power Physical</v>
      </c>
      <c r="B924" s="44" t="str">
        <f t="shared" si="72"/>
        <v>US</v>
      </c>
      <c r="C924" s="44" t="str">
        <f t="shared" si="73"/>
        <v>Power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30</v>
      </c>
      <c r="F924" s="213">
        <f t="shared" si="75"/>
        <v>1500</v>
      </c>
      <c r="G924" s="202">
        <v>1289127</v>
      </c>
      <c r="H924" s="198">
        <v>37035.334537037037</v>
      </c>
      <c r="I924" t="s">
        <v>2858</v>
      </c>
      <c r="M924" t="s">
        <v>3364</v>
      </c>
      <c r="N924" t="s">
        <v>2802</v>
      </c>
      <c r="O924" t="s">
        <v>2826</v>
      </c>
      <c r="Q924" s="199">
        <v>50</v>
      </c>
      <c r="S924" t="s">
        <v>2759</v>
      </c>
      <c r="T924" t="s">
        <v>4061</v>
      </c>
      <c r="U924" s="201">
        <v>65.25</v>
      </c>
      <c r="V924" t="s">
        <v>2482</v>
      </c>
      <c r="W924" t="s">
        <v>2809</v>
      </c>
      <c r="X924" t="s">
        <v>2827</v>
      </c>
      <c r="Y924" t="s">
        <v>4193</v>
      </c>
      <c r="Z924" t="s">
        <v>3666</v>
      </c>
      <c r="AA924">
        <v>621224.1</v>
      </c>
      <c r="AB924" s="198">
        <v>37043.71597222222</v>
      </c>
      <c r="AC924" s="198">
        <v>37072.71597222222</v>
      </c>
    </row>
    <row r="925" spans="1:29" x14ac:dyDescent="0.2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92</v>
      </c>
      <c r="F925" s="213">
        <f t="shared" si="75"/>
        <v>4600</v>
      </c>
      <c r="G925" s="202">
        <v>1289128</v>
      </c>
      <c r="H925" s="198">
        <v>37035.334652777776</v>
      </c>
      <c r="I925" t="s">
        <v>2801</v>
      </c>
      <c r="M925" t="s">
        <v>3364</v>
      </c>
      <c r="N925" t="s">
        <v>2802</v>
      </c>
      <c r="O925" t="s">
        <v>4390</v>
      </c>
      <c r="Q925" s="199">
        <v>50</v>
      </c>
      <c r="S925" t="s">
        <v>2759</v>
      </c>
      <c r="T925" t="s">
        <v>4061</v>
      </c>
      <c r="U925" s="201">
        <v>40.25</v>
      </c>
      <c r="V925" t="s">
        <v>2454</v>
      </c>
      <c r="W925" t="s">
        <v>2811</v>
      </c>
      <c r="X925" t="s">
        <v>2862</v>
      </c>
      <c r="Y925" t="s">
        <v>4193</v>
      </c>
      <c r="Z925" t="s">
        <v>3666</v>
      </c>
      <c r="AA925">
        <v>621225.1</v>
      </c>
      <c r="AB925" s="198">
        <v>37165.594444444447</v>
      </c>
      <c r="AC925" s="198">
        <v>37256.594444444447</v>
      </c>
    </row>
    <row r="926" spans="1:29" x14ac:dyDescent="0.2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</v>
      </c>
      <c r="G926" s="202">
        <v>1289129</v>
      </c>
      <c r="H926" s="198">
        <v>37035.334687499999</v>
      </c>
      <c r="I926" t="s">
        <v>2836</v>
      </c>
      <c r="M926" t="s">
        <v>3364</v>
      </c>
      <c r="N926" t="s">
        <v>2802</v>
      </c>
      <c r="O926" t="s">
        <v>3415</v>
      </c>
      <c r="Q926" s="199">
        <v>50</v>
      </c>
      <c r="S926" t="s">
        <v>2759</v>
      </c>
      <c r="T926" t="s">
        <v>4061</v>
      </c>
      <c r="U926" s="201">
        <v>44.75</v>
      </c>
      <c r="V926" t="s">
        <v>4211</v>
      </c>
      <c r="W926" t="s">
        <v>2809</v>
      </c>
      <c r="X926" t="s">
        <v>2810</v>
      </c>
      <c r="Y926" t="s">
        <v>4193</v>
      </c>
      <c r="Z926" t="s">
        <v>3666</v>
      </c>
      <c r="AA926">
        <v>621226.1</v>
      </c>
      <c r="AB926" s="198">
        <v>37036.875</v>
      </c>
      <c r="AC926" s="198">
        <v>37036.875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2500</v>
      </c>
      <c r="G927" s="202">
        <v>1289131</v>
      </c>
      <c r="H927" s="198">
        <v>37035.334733796299</v>
      </c>
      <c r="I927" t="s">
        <v>2863</v>
      </c>
      <c r="M927" t="s">
        <v>2760</v>
      </c>
      <c r="N927" t="s">
        <v>3220</v>
      </c>
      <c r="O927" t="s">
        <v>2559</v>
      </c>
      <c r="P927" s="199">
        <v>2500</v>
      </c>
      <c r="S927" t="s">
        <v>2761</v>
      </c>
      <c r="T927" t="s">
        <v>4061</v>
      </c>
      <c r="U927" s="201">
        <v>2.89</v>
      </c>
      <c r="V927" t="s">
        <v>3447</v>
      </c>
      <c r="W927" t="s">
        <v>3926</v>
      </c>
      <c r="X927" t="s">
        <v>2735</v>
      </c>
      <c r="Y927" t="s">
        <v>3224</v>
      </c>
      <c r="Z927" t="s">
        <v>3671</v>
      </c>
      <c r="AA927">
        <v>807066</v>
      </c>
      <c r="AB927" s="198">
        <v>37036.875</v>
      </c>
      <c r="AC927" s="198">
        <v>37036.875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3">
        <f t="shared" si="75"/>
        <v>10000</v>
      </c>
      <c r="G928" s="202">
        <v>1289130</v>
      </c>
      <c r="H928" s="198">
        <v>37035.334733796299</v>
      </c>
      <c r="I928" t="s">
        <v>3306</v>
      </c>
      <c r="M928" t="s">
        <v>2760</v>
      </c>
      <c r="N928" t="s">
        <v>3220</v>
      </c>
      <c r="O928" t="s">
        <v>2465</v>
      </c>
      <c r="Q928" s="199">
        <v>10000</v>
      </c>
      <c r="S928" t="s">
        <v>2761</v>
      </c>
      <c r="T928" t="s">
        <v>4061</v>
      </c>
      <c r="U928" s="201">
        <v>4.0750000000000002</v>
      </c>
      <c r="V928" t="s">
        <v>3006</v>
      </c>
      <c r="W928" t="s">
        <v>3260</v>
      </c>
      <c r="X928" t="s">
        <v>3261</v>
      </c>
      <c r="Y928" t="s">
        <v>3224</v>
      </c>
      <c r="Z928" t="s">
        <v>3671</v>
      </c>
      <c r="AA928">
        <v>807067</v>
      </c>
      <c r="AB928" s="198">
        <v>37036.875</v>
      </c>
      <c r="AC928" s="198">
        <v>37036.875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1289132</v>
      </c>
      <c r="H929" s="198">
        <v>37035.334745370368</v>
      </c>
      <c r="I929" t="s">
        <v>2858</v>
      </c>
      <c r="M929" t="s">
        <v>2760</v>
      </c>
      <c r="N929" t="s">
        <v>3220</v>
      </c>
      <c r="O929" t="s">
        <v>4414</v>
      </c>
      <c r="P929" s="199">
        <v>10000</v>
      </c>
      <c r="S929" t="s">
        <v>2761</v>
      </c>
      <c r="T929" t="s">
        <v>4061</v>
      </c>
      <c r="U929" s="201">
        <v>4.08</v>
      </c>
      <c r="V929" t="s">
        <v>3012</v>
      </c>
      <c r="W929" t="s">
        <v>4253</v>
      </c>
      <c r="X929" t="s">
        <v>4254</v>
      </c>
      <c r="Y929" t="s">
        <v>3224</v>
      </c>
      <c r="Z929" t="s">
        <v>3671</v>
      </c>
      <c r="AA929">
        <v>807068</v>
      </c>
      <c r="AB929" s="198">
        <v>37036.875</v>
      </c>
      <c r="AC929" s="198">
        <v>37036.875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5000</v>
      </c>
      <c r="G930" s="202">
        <v>1289135</v>
      </c>
      <c r="H930" s="198">
        <v>37035.334907407407</v>
      </c>
      <c r="I930" t="s">
        <v>2818</v>
      </c>
      <c r="M930" t="s">
        <v>2760</v>
      </c>
      <c r="N930" t="s">
        <v>3220</v>
      </c>
      <c r="O930" t="s">
        <v>2537</v>
      </c>
      <c r="P930" s="199">
        <v>5000</v>
      </c>
      <c r="S930" t="s">
        <v>2761</v>
      </c>
      <c r="T930" t="s">
        <v>4061</v>
      </c>
      <c r="U930" s="201">
        <v>2.9350000000000001</v>
      </c>
      <c r="V930" t="s">
        <v>2704</v>
      </c>
      <c r="W930" t="s">
        <v>2705</v>
      </c>
      <c r="X930" t="s">
        <v>2682</v>
      </c>
      <c r="Y930" t="s">
        <v>3224</v>
      </c>
      <c r="Z930" t="s">
        <v>3671</v>
      </c>
      <c r="AA930">
        <v>807069</v>
      </c>
      <c r="AB930" s="198">
        <v>37036.875</v>
      </c>
      <c r="AC930" s="198">
        <v>37036.875</v>
      </c>
    </row>
    <row r="931" spans="1:29" x14ac:dyDescent="0.2">
      <c r="A931" s="44" t="str">
        <f t="shared" si="71"/>
        <v>US Power Physical</v>
      </c>
      <c r="B931" s="44" t="str">
        <f t="shared" si="72"/>
        <v>US</v>
      </c>
      <c r="C931" s="44" t="str">
        <f t="shared" si="73"/>
        <v>Power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2</v>
      </c>
      <c r="F931" s="213">
        <f t="shared" si="75"/>
        <v>50</v>
      </c>
      <c r="G931" s="202">
        <v>1289136</v>
      </c>
      <c r="H931" s="198">
        <v>37035.335034722222</v>
      </c>
      <c r="I931" t="s">
        <v>3306</v>
      </c>
      <c r="M931" t="s">
        <v>3364</v>
      </c>
      <c r="N931" t="s">
        <v>2710</v>
      </c>
      <c r="O931" t="s">
        <v>2567</v>
      </c>
      <c r="P931" s="199">
        <v>25</v>
      </c>
      <c r="S931" t="s">
        <v>2759</v>
      </c>
      <c r="T931" t="s">
        <v>4061</v>
      </c>
      <c r="U931" s="201">
        <v>80</v>
      </c>
      <c r="V931" t="s">
        <v>4216</v>
      </c>
      <c r="W931" t="s">
        <v>3297</v>
      </c>
      <c r="X931" t="s">
        <v>2712</v>
      </c>
      <c r="Y931" t="s">
        <v>4193</v>
      </c>
      <c r="Z931" t="s">
        <v>3666</v>
      </c>
      <c r="AA931">
        <v>621228.1</v>
      </c>
      <c r="AB931" s="198">
        <v>37038.875</v>
      </c>
      <c r="AC931" s="198">
        <v>37039.875</v>
      </c>
    </row>
    <row r="932" spans="1:29" x14ac:dyDescent="0.2">
      <c r="A932" s="44" t="str">
        <f t="shared" si="71"/>
        <v>US Power Physical</v>
      </c>
      <c r="B932" s="44" t="str">
        <f t="shared" si="72"/>
        <v>US</v>
      </c>
      <c r="C932" s="44" t="str">
        <f t="shared" si="73"/>
        <v>Power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5</v>
      </c>
      <c r="F932" s="213">
        <f t="shared" si="75"/>
        <v>250</v>
      </c>
      <c r="G932" s="202">
        <v>1289137</v>
      </c>
      <c r="H932" s="198">
        <v>37035.335034722222</v>
      </c>
      <c r="I932" t="s">
        <v>2825</v>
      </c>
      <c r="M932" t="s">
        <v>3364</v>
      </c>
      <c r="N932" t="s">
        <v>2802</v>
      </c>
      <c r="O932" t="s">
        <v>4359</v>
      </c>
      <c r="Q932" s="199">
        <v>50</v>
      </c>
      <c r="S932" t="s">
        <v>2759</v>
      </c>
      <c r="T932" t="s">
        <v>4061</v>
      </c>
      <c r="U932" s="201">
        <v>65.5</v>
      </c>
      <c r="V932" t="s">
        <v>3904</v>
      </c>
      <c r="W932" t="s">
        <v>2806</v>
      </c>
      <c r="X932" t="s">
        <v>2807</v>
      </c>
      <c r="Y932" t="s">
        <v>4193</v>
      </c>
      <c r="Z932" t="s">
        <v>3666</v>
      </c>
      <c r="AA932">
        <v>621227.1</v>
      </c>
      <c r="AB932" s="198">
        <v>37046.875</v>
      </c>
      <c r="AC932" s="198">
        <v>37050.875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7</v>
      </c>
      <c r="F933" s="213">
        <f t="shared" si="75"/>
        <v>70000</v>
      </c>
      <c r="G933" s="202">
        <v>1289138</v>
      </c>
      <c r="H933" s="198">
        <v>37035.335057870368</v>
      </c>
      <c r="I933" t="s">
        <v>3154</v>
      </c>
      <c r="M933" t="s">
        <v>2760</v>
      </c>
      <c r="N933" t="s">
        <v>3220</v>
      </c>
      <c r="O933" t="s">
        <v>4381</v>
      </c>
      <c r="P933" s="199">
        <v>10000</v>
      </c>
      <c r="S933" t="s">
        <v>2761</v>
      </c>
      <c r="T933" t="s">
        <v>4061</v>
      </c>
      <c r="U933" s="201">
        <v>4.33</v>
      </c>
      <c r="V933" t="s">
        <v>2884</v>
      </c>
      <c r="W933" t="s">
        <v>4263</v>
      </c>
      <c r="X933" t="s">
        <v>4264</v>
      </c>
      <c r="Y933" t="s">
        <v>3224</v>
      </c>
      <c r="Z933" t="s">
        <v>3671</v>
      </c>
      <c r="AA933">
        <v>807070</v>
      </c>
      <c r="AB933" s="198">
        <v>37036.875</v>
      </c>
      <c r="AC933" s="198">
        <v>37042.875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10000</v>
      </c>
      <c r="G934" s="202">
        <v>1289141</v>
      </c>
      <c r="H934" s="198">
        <v>37035.335092592592</v>
      </c>
      <c r="I934" t="s">
        <v>2831</v>
      </c>
      <c r="M934" t="s">
        <v>2760</v>
      </c>
      <c r="N934" t="s">
        <v>3220</v>
      </c>
      <c r="O934" t="s">
        <v>2532</v>
      </c>
      <c r="P934" s="199">
        <v>10000</v>
      </c>
      <c r="S934" t="s">
        <v>2761</v>
      </c>
      <c r="T934" t="s">
        <v>4061</v>
      </c>
      <c r="U934" s="201">
        <v>4</v>
      </c>
      <c r="V934" t="s">
        <v>3811</v>
      </c>
      <c r="W934" t="s">
        <v>2692</v>
      </c>
      <c r="X934" t="s">
        <v>2682</v>
      </c>
      <c r="Y934" t="s">
        <v>3224</v>
      </c>
      <c r="Z934" t="s">
        <v>3671</v>
      </c>
      <c r="AA934">
        <v>807072</v>
      </c>
      <c r="AB934" s="198">
        <v>37036.875</v>
      </c>
      <c r="AC934" s="198">
        <v>37036.875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1289140</v>
      </c>
      <c r="H935" s="198">
        <v>37035.335092592592</v>
      </c>
      <c r="I935" t="s">
        <v>2831</v>
      </c>
      <c r="M935" t="s">
        <v>2760</v>
      </c>
      <c r="N935" t="s">
        <v>3220</v>
      </c>
      <c r="O935" t="s">
        <v>2545</v>
      </c>
      <c r="P935" s="199">
        <v>10000</v>
      </c>
      <c r="S935" t="s">
        <v>2761</v>
      </c>
      <c r="T935" t="s">
        <v>4061</v>
      </c>
      <c r="U935" s="201">
        <v>13</v>
      </c>
      <c r="V935" t="s">
        <v>2546</v>
      </c>
      <c r="W935" t="s">
        <v>2731</v>
      </c>
      <c r="X935" t="s">
        <v>2682</v>
      </c>
      <c r="Y935" t="s">
        <v>3224</v>
      </c>
      <c r="Z935" t="s">
        <v>3671</v>
      </c>
      <c r="AA935">
        <v>807071</v>
      </c>
      <c r="AB935" s="198">
        <v>37036.875</v>
      </c>
      <c r="AC935" s="198">
        <v>37036.875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10000</v>
      </c>
      <c r="G936" s="202">
        <v>1289142</v>
      </c>
      <c r="H936" s="198">
        <v>37035.335138888891</v>
      </c>
      <c r="I936" t="s">
        <v>3244</v>
      </c>
      <c r="M936" t="s">
        <v>2760</v>
      </c>
      <c r="N936" t="s">
        <v>3220</v>
      </c>
      <c r="O936" t="s">
        <v>2542</v>
      </c>
      <c r="P936" s="199">
        <v>10000</v>
      </c>
      <c r="S936" t="s">
        <v>2761</v>
      </c>
      <c r="T936" t="s">
        <v>4061</v>
      </c>
      <c r="U936" s="201">
        <v>13.05</v>
      </c>
      <c r="V936" t="s">
        <v>3024</v>
      </c>
      <c r="W936" t="s">
        <v>2731</v>
      </c>
      <c r="X936" t="s">
        <v>2682</v>
      </c>
      <c r="Y936" t="s">
        <v>3224</v>
      </c>
      <c r="Z936" t="s">
        <v>3671</v>
      </c>
      <c r="AA936">
        <v>807073</v>
      </c>
      <c r="AB936" s="198">
        <v>37036.875</v>
      </c>
      <c r="AC936" s="198">
        <v>37036.875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1289143</v>
      </c>
      <c r="H937" s="198">
        <v>37035.335162037038</v>
      </c>
      <c r="I937" t="s">
        <v>3244</v>
      </c>
      <c r="M937" t="s">
        <v>2760</v>
      </c>
      <c r="N937" t="s">
        <v>3220</v>
      </c>
      <c r="O937" t="s">
        <v>2512</v>
      </c>
      <c r="P937" s="199">
        <v>10000</v>
      </c>
      <c r="S937" t="s">
        <v>2761</v>
      </c>
      <c r="T937" t="s">
        <v>4061</v>
      </c>
      <c r="U937" s="201">
        <v>4.0625</v>
      </c>
      <c r="V937" t="s">
        <v>3248</v>
      </c>
      <c r="W937" t="s">
        <v>3260</v>
      </c>
      <c r="X937" t="s">
        <v>3261</v>
      </c>
      <c r="Y937" t="s">
        <v>3224</v>
      </c>
      <c r="Z937" t="s">
        <v>3671</v>
      </c>
      <c r="AA937">
        <v>807074</v>
      </c>
      <c r="AB937" s="198">
        <v>37036.875</v>
      </c>
      <c r="AC937" s="198">
        <v>37036.875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2</v>
      </c>
      <c r="F938" s="213">
        <f t="shared" si="75"/>
        <v>50</v>
      </c>
      <c r="G938" s="202">
        <v>1289144</v>
      </c>
      <c r="H938" s="198">
        <v>37035.335185185184</v>
      </c>
      <c r="I938" t="s">
        <v>3000</v>
      </c>
      <c r="M938" t="s">
        <v>3364</v>
      </c>
      <c r="N938" t="s">
        <v>2713</v>
      </c>
      <c r="O938" t="s">
        <v>2571</v>
      </c>
      <c r="P938" s="199">
        <v>25</v>
      </c>
      <c r="S938" t="s">
        <v>2759</v>
      </c>
      <c r="T938" t="s">
        <v>4061</v>
      </c>
      <c r="U938" s="201">
        <v>90</v>
      </c>
      <c r="V938" t="s">
        <v>3019</v>
      </c>
      <c r="W938" t="s">
        <v>2721</v>
      </c>
      <c r="X938" t="s">
        <v>2716</v>
      </c>
      <c r="Y938" t="s">
        <v>4193</v>
      </c>
      <c r="Z938" t="s">
        <v>3666</v>
      </c>
      <c r="AA938">
        <v>621229.1</v>
      </c>
      <c r="AB938" s="198">
        <v>37038.875</v>
      </c>
      <c r="AC938" s="198">
        <v>37039.875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1289145</v>
      </c>
      <c r="H939" s="198">
        <v>37035.335231481484</v>
      </c>
      <c r="I939" t="s">
        <v>3225</v>
      </c>
      <c r="M939" t="s">
        <v>2760</v>
      </c>
      <c r="N939" t="s">
        <v>3220</v>
      </c>
      <c r="O939" t="s">
        <v>2465</v>
      </c>
      <c r="P939" s="199">
        <v>5000</v>
      </c>
      <c r="S939" t="s">
        <v>2761</v>
      </c>
      <c r="T939" t="s">
        <v>4061</v>
      </c>
      <c r="U939" s="201">
        <v>4.0750000000000002</v>
      </c>
      <c r="V939" t="s">
        <v>3259</v>
      </c>
      <c r="W939" t="s">
        <v>3260</v>
      </c>
      <c r="X939" t="s">
        <v>3261</v>
      </c>
      <c r="Y939" t="s">
        <v>3224</v>
      </c>
      <c r="Z939" t="s">
        <v>3671</v>
      </c>
      <c r="AA939">
        <v>807075</v>
      </c>
      <c r="AB939" s="198">
        <v>37036.875</v>
      </c>
      <c r="AC939" s="198">
        <v>37036.875</v>
      </c>
    </row>
    <row r="940" spans="1:29" x14ac:dyDescent="0.2">
      <c r="A940" s="44" t="str">
        <f t="shared" si="71"/>
        <v xml:space="preserve"> Metals Financial</v>
      </c>
      <c r="B940" s="44" t="str">
        <f t="shared" si="72"/>
        <v/>
      </c>
      <c r="C940" s="44" t="str">
        <f t="shared" si="73"/>
        <v>Metals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11</v>
      </c>
      <c r="G940" s="202">
        <v>1289146</v>
      </c>
      <c r="H940" s="198">
        <v>37035.335243055553</v>
      </c>
      <c r="I940" t="s">
        <v>1911</v>
      </c>
      <c r="M940" t="s">
        <v>2766</v>
      </c>
      <c r="N940" t="s">
        <v>4058</v>
      </c>
      <c r="O940" t="s">
        <v>4002</v>
      </c>
      <c r="P940" s="199">
        <v>11</v>
      </c>
      <c r="S940" t="s">
        <v>4060</v>
      </c>
      <c r="T940" t="s">
        <v>4061</v>
      </c>
      <c r="U940" s="201">
        <v>1748</v>
      </c>
      <c r="V940" t="s">
        <v>1912</v>
      </c>
      <c r="W940" t="s">
        <v>4068</v>
      </c>
      <c r="X940" t="s">
        <v>4064</v>
      </c>
      <c r="Y940" t="s">
        <v>4065</v>
      </c>
      <c r="Z940" t="s">
        <v>4066</v>
      </c>
      <c r="AA940">
        <v>2150604</v>
      </c>
      <c r="AB940" s="198">
        <v>37090.647222222222</v>
      </c>
      <c r="AC940" s="198">
        <v>37090.647222222222</v>
      </c>
    </row>
    <row r="941" spans="1:29" x14ac:dyDescent="0.2">
      <c r="A941" s="44" t="str">
        <f t="shared" si="71"/>
        <v>US Power Physical</v>
      </c>
      <c r="B941" s="44" t="str">
        <f t="shared" si="72"/>
        <v>US</v>
      </c>
      <c r="C941" s="44" t="str">
        <f t="shared" si="73"/>
        <v>Power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30</v>
      </c>
      <c r="F941" s="213">
        <f t="shared" si="75"/>
        <v>1500</v>
      </c>
      <c r="G941" s="202">
        <v>1289147</v>
      </c>
      <c r="H941" s="198">
        <v>37035.335266203707</v>
      </c>
      <c r="I941" t="s">
        <v>4168</v>
      </c>
      <c r="M941" t="s">
        <v>3364</v>
      </c>
      <c r="N941" t="s">
        <v>2802</v>
      </c>
      <c r="O941" t="s">
        <v>4494</v>
      </c>
      <c r="Q941" s="199">
        <v>50</v>
      </c>
      <c r="S941" t="s">
        <v>2759</v>
      </c>
      <c r="T941" t="s">
        <v>4061</v>
      </c>
      <c r="U941" s="201">
        <v>60.25</v>
      </c>
      <c r="V941" t="s">
        <v>3055</v>
      </c>
      <c r="W941" t="s">
        <v>2814</v>
      </c>
      <c r="X941" t="s">
        <v>2824</v>
      </c>
      <c r="Y941" t="s">
        <v>4193</v>
      </c>
      <c r="Z941" t="s">
        <v>3666</v>
      </c>
      <c r="AA941">
        <v>621230.1</v>
      </c>
      <c r="AB941" s="198">
        <v>37043.710416666669</v>
      </c>
      <c r="AC941" s="198">
        <v>37072.710416666669</v>
      </c>
    </row>
    <row r="942" spans="1:29" x14ac:dyDescent="0.2">
      <c r="A942" s="44" t="str">
        <f t="shared" si="71"/>
        <v>US Power Physical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2</v>
      </c>
      <c r="F942" s="213">
        <f t="shared" si="75"/>
        <v>50</v>
      </c>
      <c r="G942" s="202">
        <v>1289148</v>
      </c>
      <c r="H942" s="198">
        <v>37035.335312499999</v>
      </c>
      <c r="I942" t="s">
        <v>2572</v>
      </c>
      <c r="M942" t="s">
        <v>3364</v>
      </c>
      <c r="N942" t="s">
        <v>2713</v>
      </c>
      <c r="O942" t="s">
        <v>2573</v>
      </c>
      <c r="P942" s="199">
        <v>25</v>
      </c>
      <c r="S942" t="s">
        <v>2759</v>
      </c>
      <c r="T942" t="s">
        <v>4061</v>
      </c>
      <c r="U942" s="201">
        <v>160</v>
      </c>
      <c r="V942" t="s">
        <v>2574</v>
      </c>
      <c r="W942" t="s">
        <v>2721</v>
      </c>
      <c r="X942" t="s">
        <v>2716</v>
      </c>
      <c r="Y942" t="s">
        <v>4193</v>
      </c>
      <c r="Z942" t="s">
        <v>3666</v>
      </c>
      <c r="AA942">
        <v>621231.1</v>
      </c>
      <c r="AB942" s="198">
        <v>37038.875</v>
      </c>
      <c r="AC942" s="198">
        <v>37039.875</v>
      </c>
    </row>
    <row r="943" spans="1:29" x14ac:dyDescent="0.2">
      <c r="A943" s="44" t="str">
        <f t="shared" si="71"/>
        <v>US Natural Gas Financial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151</v>
      </c>
      <c r="F943" s="213">
        <f t="shared" si="75"/>
        <v>755000</v>
      </c>
      <c r="G943" s="202">
        <v>1289149</v>
      </c>
      <c r="H943" s="198">
        <v>37035.335590277777</v>
      </c>
      <c r="I943" t="s">
        <v>2871</v>
      </c>
      <c r="M943" t="s">
        <v>2760</v>
      </c>
      <c r="N943" t="s">
        <v>2864</v>
      </c>
      <c r="O943" t="s">
        <v>3253</v>
      </c>
      <c r="Q943" s="199">
        <v>5000</v>
      </c>
      <c r="S943" t="s">
        <v>2761</v>
      </c>
      <c r="T943" t="s">
        <v>4061</v>
      </c>
      <c r="U943" s="201">
        <v>4.68</v>
      </c>
      <c r="V943" t="s">
        <v>2872</v>
      </c>
      <c r="W943" t="s">
        <v>3529</v>
      </c>
      <c r="X943" t="s">
        <v>2866</v>
      </c>
      <c r="Y943" t="s">
        <v>4082</v>
      </c>
      <c r="Z943" t="s">
        <v>3671</v>
      </c>
      <c r="AA943" t="s">
        <v>2575</v>
      </c>
      <c r="AB943" s="198">
        <v>37196</v>
      </c>
      <c r="AC943" s="198">
        <v>37346</v>
      </c>
    </row>
    <row r="944" spans="1:29" x14ac:dyDescent="0.2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30</v>
      </c>
      <c r="F944" s="213">
        <f t="shared" si="75"/>
        <v>1500</v>
      </c>
      <c r="G944" s="202">
        <v>1289153</v>
      </c>
      <c r="H944" s="198">
        <v>37035.335787037038</v>
      </c>
      <c r="I944" t="s">
        <v>2818</v>
      </c>
      <c r="M944" t="s">
        <v>3364</v>
      </c>
      <c r="N944" t="s">
        <v>2802</v>
      </c>
      <c r="O944" t="s">
        <v>3233</v>
      </c>
      <c r="Q944" s="199">
        <v>50</v>
      </c>
      <c r="S944" t="s">
        <v>2759</v>
      </c>
      <c r="T944" t="s">
        <v>4061</v>
      </c>
      <c r="U944" s="201">
        <v>62.75</v>
      </c>
      <c r="V944" t="s">
        <v>4197</v>
      </c>
      <c r="W944" t="s">
        <v>2819</v>
      </c>
      <c r="X944" t="s">
        <v>2842</v>
      </c>
      <c r="Y944" t="s">
        <v>4193</v>
      </c>
      <c r="Z944" t="s">
        <v>3666</v>
      </c>
      <c r="AA944">
        <v>621234.1</v>
      </c>
      <c r="AB944" s="198">
        <v>37043.591666666667</v>
      </c>
      <c r="AC944" s="198">
        <v>37072.591666666667</v>
      </c>
    </row>
    <row r="945" spans="1:29" x14ac:dyDescent="0.2">
      <c r="A945" s="44" t="str">
        <f t="shared" si="71"/>
        <v>US Natural Gas Financial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Financial</v>
      </c>
      <c r="E945" s="44">
        <f>IF(VLOOKUP(S945,'DD-Lookup'!$J$6:$L$50,3,FALSE)="Monthly",(YEAR(AC945)-YEAR(AB945))*12+MONTH(AC945)-MONTH(AB945)+1,(AC945-AB945+1))</f>
        <v>30</v>
      </c>
      <c r="F945" s="213">
        <f t="shared" si="75"/>
        <v>150000</v>
      </c>
      <c r="G945" s="202">
        <v>1289154</v>
      </c>
      <c r="H945" s="198">
        <v>37035.335821759261</v>
      </c>
      <c r="I945" t="s">
        <v>3306</v>
      </c>
      <c r="M945" t="s">
        <v>2760</v>
      </c>
      <c r="N945" t="s">
        <v>2864</v>
      </c>
      <c r="O945" t="s">
        <v>2865</v>
      </c>
      <c r="Q945" s="199">
        <v>5000</v>
      </c>
      <c r="S945" t="s">
        <v>2761</v>
      </c>
      <c r="T945" t="s">
        <v>4061</v>
      </c>
      <c r="U945" s="201">
        <v>4.1849999999999996</v>
      </c>
      <c r="V945" t="s">
        <v>4340</v>
      </c>
      <c r="W945" t="s">
        <v>3529</v>
      </c>
      <c r="X945" t="s">
        <v>2866</v>
      </c>
      <c r="Y945" t="s">
        <v>4082</v>
      </c>
      <c r="Z945" t="s">
        <v>3671</v>
      </c>
      <c r="AA945" t="s">
        <v>2576</v>
      </c>
      <c r="AB945" s="198">
        <v>37043.875</v>
      </c>
      <c r="AC945" s="198">
        <v>37072.875</v>
      </c>
    </row>
    <row r="946" spans="1:29" x14ac:dyDescent="0.2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30</v>
      </c>
      <c r="F946" s="213">
        <f t="shared" si="75"/>
        <v>1500</v>
      </c>
      <c r="G946" s="202">
        <v>1289155</v>
      </c>
      <c r="H946" s="198">
        <v>37035.335868055554</v>
      </c>
      <c r="I946" t="s">
        <v>3306</v>
      </c>
      <c r="M946" t="s">
        <v>3364</v>
      </c>
      <c r="N946" t="s">
        <v>2802</v>
      </c>
      <c r="O946" t="s">
        <v>2833</v>
      </c>
      <c r="Q946" s="199">
        <v>50</v>
      </c>
      <c r="S946" t="s">
        <v>2759</v>
      </c>
      <c r="T946" t="s">
        <v>4061</v>
      </c>
      <c r="U946" s="201">
        <v>39.65</v>
      </c>
      <c r="V946" t="s">
        <v>2857</v>
      </c>
      <c r="W946" t="s">
        <v>2823</v>
      </c>
      <c r="X946" t="s">
        <v>2807</v>
      </c>
      <c r="Y946" t="s">
        <v>4193</v>
      </c>
      <c r="Z946" t="s">
        <v>3666</v>
      </c>
      <c r="AA946">
        <v>621235.1</v>
      </c>
      <c r="AB946" s="198">
        <v>37135.71597222222</v>
      </c>
      <c r="AC946" s="198">
        <v>37164.71597222222</v>
      </c>
    </row>
    <row r="947" spans="1:29" x14ac:dyDescent="0.2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300000</v>
      </c>
      <c r="G947" s="202">
        <v>1289156</v>
      </c>
      <c r="H947" s="198">
        <v>37035.335972222223</v>
      </c>
      <c r="I947" t="s">
        <v>2854</v>
      </c>
      <c r="M947" t="s">
        <v>2760</v>
      </c>
      <c r="N947" t="s">
        <v>2864</v>
      </c>
      <c r="O947" t="s">
        <v>2865</v>
      </c>
      <c r="Q947" s="199">
        <v>10000</v>
      </c>
      <c r="S947" t="s">
        <v>2761</v>
      </c>
      <c r="T947" t="s">
        <v>4061</v>
      </c>
      <c r="U947" s="201">
        <v>4.1900000000000004</v>
      </c>
      <c r="V947" t="s">
        <v>3195</v>
      </c>
      <c r="W947" t="s">
        <v>3529</v>
      </c>
      <c r="X947" t="s">
        <v>2866</v>
      </c>
      <c r="Y947" t="s">
        <v>4082</v>
      </c>
      <c r="Z947" t="s">
        <v>3671</v>
      </c>
      <c r="AA947" t="s">
        <v>2577</v>
      </c>
      <c r="AB947" s="198">
        <v>37043.875</v>
      </c>
      <c r="AC947" s="198">
        <v>37072.875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5</v>
      </c>
      <c r="F948" s="213">
        <f t="shared" si="75"/>
        <v>250</v>
      </c>
      <c r="G948" s="202">
        <v>1289157</v>
      </c>
      <c r="H948" s="198">
        <v>37035.336030092592</v>
      </c>
      <c r="I948" t="s">
        <v>2825</v>
      </c>
      <c r="M948" t="s">
        <v>3364</v>
      </c>
      <c r="N948" t="s">
        <v>2802</v>
      </c>
      <c r="O948" t="s">
        <v>4359</v>
      </c>
      <c r="Q948" s="199">
        <v>50</v>
      </c>
      <c r="S948" t="s">
        <v>2759</v>
      </c>
      <c r="T948" t="s">
        <v>4061</v>
      </c>
      <c r="U948" s="201">
        <v>66</v>
      </c>
      <c r="V948" t="s">
        <v>3904</v>
      </c>
      <c r="W948" t="s">
        <v>2806</v>
      </c>
      <c r="X948" t="s">
        <v>2807</v>
      </c>
      <c r="Y948" t="s">
        <v>4193</v>
      </c>
      <c r="Z948" t="s">
        <v>3666</v>
      </c>
      <c r="AA948">
        <v>621236.1</v>
      </c>
      <c r="AB948" s="198">
        <v>37046.875</v>
      </c>
      <c r="AC948" s="198">
        <v>37050.875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10000</v>
      </c>
      <c r="G949" s="202">
        <v>1289158</v>
      </c>
      <c r="H949" s="198">
        <v>37035.336099537039</v>
      </c>
      <c r="I949" t="s">
        <v>3769</v>
      </c>
      <c r="M949" t="s">
        <v>2760</v>
      </c>
      <c r="N949" t="s">
        <v>3220</v>
      </c>
      <c r="O949" t="s">
        <v>4414</v>
      </c>
      <c r="Q949" s="199">
        <v>10000</v>
      </c>
      <c r="S949" t="s">
        <v>2761</v>
      </c>
      <c r="T949" t="s">
        <v>4061</v>
      </c>
      <c r="U949" s="201">
        <v>4.09</v>
      </c>
      <c r="V949" t="s">
        <v>2755</v>
      </c>
      <c r="W949" t="s">
        <v>4253</v>
      </c>
      <c r="X949" t="s">
        <v>4254</v>
      </c>
      <c r="Y949" t="s">
        <v>3224</v>
      </c>
      <c r="Z949" t="s">
        <v>3671</v>
      </c>
      <c r="AA949">
        <v>807076</v>
      </c>
      <c r="AB949" s="198">
        <v>37036.875</v>
      </c>
      <c r="AC949" s="198">
        <v>37036.875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1289159</v>
      </c>
      <c r="H950" s="198">
        <v>37035.336122685185</v>
      </c>
      <c r="I950" t="s">
        <v>2831</v>
      </c>
      <c r="M950" t="s">
        <v>2760</v>
      </c>
      <c r="N950" t="s">
        <v>3220</v>
      </c>
      <c r="O950" t="s">
        <v>2463</v>
      </c>
      <c r="Q950" s="199">
        <v>10000</v>
      </c>
      <c r="S950" t="s">
        <v>2761</v>
      </c>
      <c r="T950" t="s">
        <v>4061</v>
      </c>
      <c r="U950" s="201">
        <v>4.1976000000000004</v>
      </c>
      <c r="V950" t="s">
        <v>3221</v>
      </c>
      <c r="W950" t="s">
        <v>3222</v>
      </c>
      <c r="X950" t="s">
        <v>3223</v>
      </c>
      <c r="Y950" t="s">
        <v>3224</v>
      </c>
      <c r="Z950" t="s">
        <v>3671</v>
      </c>
      <c r="AA950">
        <v>807077</v>
      </c>
      <c r="AB950" s="198">
        <v>37036.875</v>
      </c>
      <c r="AC950" s="198">
        <v>37036.875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2</v>
      </c>
      <c r="F951" s="213">
        <f t="shared" si="75"/>
        <v>50</v>
      </c>
      <c r="G951" s="202">
        <v>1289160</v>
      </c>
      <c r="H951" s="198">
        <v>37035.336180555554</v>
      </c>
      <c r="I951" t="s">
        <v>2739</v>
      </c>
      <c r="M951" t="s">
        <v>3364</v>
      </c>
      <c r="N951" t="s">
        <v>2710</v>
      </c>
      <c r="O951" t="s">
        <v>2578</v>
      </c>
      <c r="P951" s="199">
        <v>25</v>
      </c>
      <c r="S951" t="s">
        <v>2759</v>
      </c>
      <c r="T951" t="s">
        <v>4061</v>
      </c>
      <c r="U951" s="201">
        <v>130</v>
      </c>
      <c r="V951" t="s">
        <v>2579</v>
      </c>
      <c r="W951" t="s">
        <v>2745</v>
      </c>
      <c r="X951" t="s">
        <v>2712</v>
      </c>
      <c r="Y951" t="s">
        <v>4193</v>
      </c>
      <c r="Z951" t="s">
        <v>3666</v>
      </c>
      <c r="AA951">
        <v>621237.1</v>
      </c>
      <c r="AB951" s="198">
        <v>37038.875</v>
      </c>
      <c r="AC951" s="198">
        <v>37039.875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10000</v>
      </c>
      <c r="G952" s="202">
        <v>1289161</v>
      </c>
      <c r="H952" s="198">
        <v>37035.336226851854</v>
      </c>
      <c r="I952" t="s">
        <v>2754</v>
      </c>
      <c r="M952" t="s">
        <v>2760</v>
      </c>
      <c r="N952" t="s">
        <v>3220</v>
      </c>
      <c r="O952" t="s">
        <v>2580</v>
      </c>
      <c r="Q952" s="199">
        <v>10000</v>
      </c>
      <c r="S952" t="s">
        <v>2761</v>
      </c>
      <c r="T952" t="s">
        <v>4061</v>
      </c>
      <c r="U952" s="201">
        <v>4.1349999999999998</v>
      </c>
      <c r="V952" t="s">
        <v>4175</v>
      </c>
      <c r="W952" t="s">
        <v>3046</v>
      </c>
      <c r="X952" t="s">
        <v>3141</v>
      </c>
      <c r="Y952" t="s">
        <v>3224</v>
      </c>
      <c r="Z952" t="s">
        <v>3671</v>
      </c>
      <c r="AA952">
        <v>807078</v>
      </c>
      <c r="AB952" s="198">
        <v>37036.875</v>
      </c>
      <c r="AC952" s="198">
        <v>37036.875</v>
      </c>
    </row>
    <row r="953" spans="1:29" x14ac:dyDescent="0.2">
      <c r="A953" s="44" t="str">
        <f t="shared" si="71"/>
        <v>US Power Physical</v>
      </c>
      <c r="B953" s="44" t="str">
        <f t="shared" si="72"/>
        <v>US</v>
      </c>
      <c r="C953" s="44" t="str">
        <f t="shared" si="73"/>
        <v>Power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2</v>
      </c>
      <c r="F953" s="213">
        <f t="shared" si="75"/>
        <v>50</v>
      </c>
      <c r="G953" s="202">
        <v>1289162</v>
      </c>
      <c r="H953" s="198">
        <v>37035.336412037039</v>
      </c>
      <c r="I953" t="s">
        <v>2720</v>
      </c>
      <c r="M953" t="s">
        <v>3364</v>
      </c>
      <c r="N953" t="s">
        <v>2710</v>
      </c>
      <c r="O953" t="s">
        <v>2567</v>
      </c>
      <c r="P953" s="199">
        <v>25</v>
      </c>
      <c r="S953" t="s">
        <v>2759</v>
      </c>
      <c r="T953" t="s">
        <v>4061</v>
      </c>
      <c r="U953" s="201">
        <v>67</v>
      </c>
      <c r="V953" t="s">
        <v>2733</v>
      </c>
      <c r="W953" t="s">
        <v>3297</v>
      </c>
      <c r="X953" t="s">
        <v>2712</v>
      </c>
      <c r="Y953" t="s">
        <v>4193</v>
      </c>
      <c r="Z953" t="s">
        <v>3666</v>
      </c>
      <c r="AA953">
        <v>621238.1</v>
      </c>
      <c r="AB953" s="198">
        <v>37038.875</v>
      </c>
      <c r="AC953" s="198">
        <v>37039.875</v>
      </c>
    </row>
    <row r="954" spans="1:29" x14ac:dyDescent="0.2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1289163</v>
      </c>
      <c r="H954" s="198">
        <v>37035.336435185185</v>
      </c>
      <c r="I954" t="s">
        <v>3238</v>
      </c>
      <c r="M954" t="s">
        <v>2760</v>
      </c>
      <c r="N954" t="s">
        <v>3254</v>
      </c>
      <c r="O954" t="s">
        <v>2474</v>
      </c>
      <c r="Q954" s="199">
        <v>10000</v>
      </c>
      <c r="S954" t="s">
        <v>2761</v>
      </c>
      <c r="T954" t="s">
        <v>4061</v>
      </c>
      <c r="U954" s="201">
        <v>4.375</v>
      </c>
      <c r="V954" t="s">
        <v>3432</v>
      </c>
      <c r="W954" t="s">
        <v>3255</v>
      </c>
      <c r="X954" t="s">
        <v>3256</v>
      </c>
      <c r="Y954" t="s">
        <v>3224</v>
      </c>
      <c r="Z954" t="s">
        <v>3671</v>
      </c>
      <c r="AA954">
        <v>807079</v>
      </c>
      <c r="AB954" s="198">
        <v>37036.875</v>
      </c>
      <c r="AC954" s="198">
        <v>37036.875</v>
      </c>
    </row>
    <row r="955" spans="1:29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1500</v>
      </c>
      <c r="G955" s="202">
        <v>1289164</v>
      </c>
      <c r="H955" s="198">
        <v>37035.336562500001</v>
      </c>
      <c r="I955" t="s">
        <v>4034</v>
      </c>
      <c r="M955" t="s">
        <v>3364</v>
      </c>
      <c r="N955" t="s">
        <v>2802</v>
      </c>
      <c r="O955" t="s">
        <v>3295</v>
      </c>
      <c r="Q955" s="199">
        <v>50</v>
      </c>
      <c r="S955" t="s">
        <v>2759</v>
      </c>
      <c r="T955" t="s">
        <v>4061</v>
      </c>
      <c r="U955" s="201">
        <v>66.25</v>
      </c>
      <c r="V955" t="s">
        <v>3906</v>
      </c>
      <c r="W955" t="s">
        <v>3420</v>
      </c>
      <c r="X955" t="s">
        <v>3993</v>
      </c>
      <c r="Y955" t="s">
        <v>4193</v>
      </c>
      <c r="Z955" t="s">
        <v>3666</v>
      </c>
      <c r="AA955">
        <v>621239.1</v>
      </c>
      <c r="AB955" s="198">
        <v>37043.600694444445</v>
      </c>
      <c r="AC955" s="198">
        <v>37072.600694444445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5000</v>
      </c>
      <c r="G956" s="202">
        <v>1289165</v>
      </c>
      <c r="H956" s="198">
        <v>37035.33662037037</v>
      </c>
      <c r="I956" t="s">
        <v>2818</v>
      </c>
      <c r="M956" t="s">
        <v>2760</v>
      </c>
      <c r="N956" t="s">
        <v>3220</v>
      </c>
      <c r="O956" t="s">
        <v>2537</v>
      </c>
      <c r="P956" s="199">
        <v>5000</v>
      </c>
      <c r="S956" t="s">
        <v>2761</v>
      </c>
      <c r="T956" t="s">
        <v>4061</v>
      </c>
      <c r="U956" s="201">
        <v>2.94</v>
      </c>
      <c r="V956" t="s">
        <v>2704</v>
      </c>
      <c r="W956" t="s">
        <v>2705</v>
      </c>
      <c r="X956" t="s">
        <v>2682</v>
      </c>
      <c r="Y956" t="s">
        <v>3224</v>
      </c>
      <c r="Z956" t="s">
        <v>3671</v>
      </c>
      <c r="AA956">
        <v>807080</v>
      </c>
      <c r="AB956" s="198">
        <v>37036.875</v>
      </c>
      <c r="AC956" s="198">
        <v>37036.875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1289166</v>
      </c>
      <c r="H957" s="198">
        <v>37035.33666666667</v>
      </c>
      <c r="I957" t="s">
        <v>3769</v>
      </c>
      <c r="M957" t="s">
        <v>2760</v>
      </c>
      <c r="N957" t="s">
        <v>3220</v>
      </c>
      <c r="O957" t="s">
        <v>2542</v>
      </c>
      <c r="P957" s="199">
        <v>10000</v>
      </c>
      <c r="S957" t="s">
        <v>2761</v>
      </c>
      <c r="T957" t="s">
        <v>4061</v>
      </c>
      <c r="U957" s="201">
        <v>12.975</v>
      </c>
      <c r="V957" t="s">
        <v>3081</v>
      </c>
      <c r="W957" t="s">
        <v>2731</v>
      </c>
      <c r="X957" t="s">
        <v>2682</v>
      </c>
      <c r="Y957" t="s">
        <v>3224</v>
      </c>
      <c r="Z957" t="s">
        <v>3671</v>
      </c>
      <c r="AA957">
        <v>807081</v>
      </c>
      <c r="AB957" s="198">
        <v>37036.875</v>
      </c>
      <c r="AC957" s="198">
        <v>37036.875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20000</v>
      </c>
      <c r="G958" s="202">
        <v>1289168</v>
      </c>
      <c r="H958" s="198">
        <v>37035.336817129632</v>
      </c>
      <c r="I958" t="s">
        <v>2729</v>
      </c>
      <c r="M958" t="s">
        <v>2760</v>
      </c>
      <c r="N958" t="s">
        <v>3220</v>
      </c>
      <c r="O958" t="s">
        <v>4367</v>
      </c>
      <c r="Q958" s="199">
        <v>20000</v>
      </c>
      <c r="S958" t="s">
        <v>2761</v>
      </c>
      <c r="T958" t="s">
        <v>4061</v>
      </c>
      <c r="U958" s="201">
        <v>4.3550000000000004</v>
      </c>
      <c r="V958" t="s">
        <v>3126</v>
      </c>
      <c r="W958" t="s">
        <v>4263</v>
      </c>
      <c r="X958" t="s">
        <v>4264</v>
      </c>
      <c r="Y958" t="s">
        <v>3224</v>
      </c>
      <c r="Z958" t="s">
        <v>3671</v>
      </c>
      <c r="AA958">
        <v>807082</v>
      </c>
      <c r="AB958" s="198">
        <v>37036.875</v>
      </c>
      <c r="AC958" s="198">
        <v>37036.875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1289169</v>
      </c>
      <c r="H959" s="198">
        <v>37035.336851851855</v>
      </c>
      <c r="I959" t="s">
        <v>4241</v>
      </c>
      <c r="M959" t="s">
        <v>2760</v>
      </c>
      <c r="N959" t="s">
        <v>3220</v>
      </c>
      <c r="O959" t="s">
        <v>2581</v>
      </c>
      <c r="Q959" s="199">
        <v>5000</v>
      </c>
      <c r="S959" t="s">
        <v>2761</v>
      </c>
      <c r="T959" t="s">
        <v>4061</v>
      </c>
      <c r="U959" s="201">
        <v>2.98</v>
      </c>
      <c r="V959" t="s">
        <v>2582</v>
      </c>
      <c r="W959" t="s">
        <v>3926</v>
      </c>
      <c r="X959" t="s">
        <v>2735</v>
      </c>
      <c r="Y959" t="s">
        <v>3224</v>
      </c>
      <c r="Z959" t="s">
        <v>3671</v>
      </c>
      <c r="AA959">
        <v>807083</v>
      </c>
      <c r="AB959" s="198">
        <v>37036.875</v>
      </c>
      <c r="AC959" s="198">
        <v>37036.875</v>
      </c>
    </row>
    <row r="960" spans="1:29" x14ac:dyDescent="0.2">
      <c r="A960" s="44" t="str">
        <f t="shared" si="71"/>
        <v>US Natural Gas Financial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Financial</v>
      </c>
      <c r="E960" s="44">
        <f>IF(VLOOKUP(S960,'DD-Lookup'!$J$6:$L$50,3,FALSE)="Monthly",(YEAR(AC960)-YEAR(AB960))*12+MONTH(AC960)-MONTH(AB960)+1,(AC960-AB960+1))</f>
        <v>30</v>
      </c>
      <c r="F960" s="213">
        <f t="shared" si="75"/>
        <v>150000</v>
      </c>
      <c r="G960" s="202">
        <v>1289171</v>
      </c>
      <c r="H960" s="198">
        <v>37035.336875000001</v>
      </c>
      <c r="I960" t="s">
        <v>3264</v>
      </c>
      <c r="M960" t="s">
        <v>2760</v>
      </c>
      <c r="N960" t="s">
        <v>2864</v>
      </c>
      <c r="O960" t="s">
        <v>2865</v>
      </c>
      <c r="Q960" s="199">
        <v>5000</v>
      </c>
      <c r="S960" t="s">
        <v>2761</v>
      </c>
      <c r="T960" t="s">
        <v>4061</v>
      </c>
      <c r="U960" s="201">
        <v>4.1900000000000004</v>
      </c>
      <c r="V960" t="s">
        <v>2557</v>
      </c>
      <c r="W960" t="s">
        <v>3529</v>
      </c>
      <c r="X960" t="s">
        <v>2866</v>
      </c>
      <c r="Y960" t="s">
        <v>4082</v>
      </c>
      <c r="Z960" t="s">
        <v>3671</v>
      </c>
      <c r="AA960" t="s">
        <v>2583</v>
      </c>
      <c r="AB960" s="198">
        <v>37043.875</v>
      </c>
      <c r="AC960" s="198">
        <v>37072.875</v>
      </c>
    </row>
    <row r="961" spans="1:29" x14ac:dyDescent="0.2">
      <c r="A961" s="44" t="str">
        <f t="shared" si="71"/>
        <v>US Power Physical</v>
      </c>
      <c r="B961" s="44" t="str">
        <f t="shared" si="72"/>
        <v>US</v>
      </c>
      <c r="C961" s="44" t="str">
        <f t="shared" si="73"/>
        <v>Power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2</v>
      </c>
      <c r="F961" s="213">
        <f t="shared" si="75"/>
        <v>50</v>
      </c>
      <c r="G961" s="202">
        <v>1289170</v>
      </c>
      <c r="H961" s="198">
        <v>37035.336875000001</v>
      </c>
      <c r="I961" t="s">
        <v>4513</v>
      </c>
      <c r="M961" t="s">
        <v>3364</v>
      </c>
      <c r="N961" t="s">
        <v>2710</v>
      </c>
      <c r="O961" t="s">
        <v>2578</v>
      </c>
      <c r="P961" s="199">
        <v>25</v>
      </c>
      <c r="S961" t="s">
        <v>2759</v>
      </c>
      <c r="T961" t="s">
        <v>4061</v>
      </c>
      <c r="U961" s="201">
        <v>125</v>
      </c>
      <c r="V961" t="s">
        <v>3124</v>
      </c>
      <c r="W961" t="s">
        <v>2745</v>
      </c>
      <c r="X961" t="s">
        <v>2712</v>
      </c>
      <c r="Y961" t="s">
        <v>4193</v>
      </c>
      <c r="Z961" t="s">
        <v>3666</v>
      </c>
      <c r="AA961">
        <v>621241.1</v>
      </c>
      <c r="AB961" s="198">
        <v>37038.875</v>
      </c>
      <c r="AC961" s="198">
        <v>37039.875</v>
      </c>
    </row>
    <row r="962" spans="1:29" x14ac:dyDescent="0.2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30</v>
      </c>
      <c r="F962" s="213">
        <f t="shared" si="75"/>
        <v>1500</v>
      </c>
      <c r="G962" s="202">
        <v>1289172</v>
      </c>
      <c r="H962" s="198">
        <v>37035.336967592593</v>
      </c>
      <c r="I962" t="s">
        <v>4513</v>
      </c>
      <c r="M962" t="s">
        <v>3364</v>
      </c>
      <c r="N962" t="s">
        <v>2802</v>
      </c>
      <c r="O962" t="s">
        <v>2859</v>
      </c>
      <c r="P962" s="199">
        <v>50</v>
      </c>
      <c r="S962" t="s">
        <v>2759</v>
      </c>
      <c r="T962" t="s">
        <v>4061</v>
      </c>
      <c r="U962" s="201">
        <v>64.75</v>
      </c>
      <c r="V962" t="s">
        <v>3947</v>
      </c>
      <c r="W962" t="s">
        <v>2806</v>
      </c>
      <c r="X962" t="s">
        <v>2807</v>
      </c>
      <c r="Y962" t="s">
        <v>4193</v>
      </c>
      <c r="Z962" t="s">
        <v>3666</v>
      </c>
      <c r="AA962">
        <v>621242.1</v>
      </c>
      <c r="AB962" s="198">
        <v>37043.71597222222</v>
      </c>
      <c r="AC962" s="198">
        <v>37072.71597222222</v>
      </c>
    </row>
    <row r="963" spans="1:29" x14ac:dyDescent="0.2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2</v>
      </c>
      <c r="F963" s="213">
        <f t="shared" si="75"/>
        <v>50</v>
      </c>
      <c r="G963" s="202">
        <v>1289173</v>
      </c>
      <c r="H963" s="198">
        <v>37035.33699074074</v>
      </c>
      <c r="I963" t="s">
        <v>3219</v>
      </c>
      <c r="M963" t="s">
        <v>3364</v>
      </c>
      <c r="N963" t="s">
        <v>2713</v>
      </c>
      <c r="O963" t="s">
        <v>2573</v>
      </c>
      <c r="P963" s="199">
        <v>25</v>
      </c>
      <c r="S963" t="s">
        <v>2759</v>
      </c>
      <c r="T963" t="s">
        <v>4061</v>
      </c>
      <c r="U963" s="201">
        <v>130</v>
      </c>
      <c r="V963" t="s">
        <v>3922</v>
      </c>
      <c r="W963" t="s">
        <v>2721</v>
      </c>
      <c r="X963" t="s">
        <v>2716</v>
      </c>
      <c r="Y963" t="s">
        <v>4193</v>
      </c>
      <c r="Z963" t="s">
        <v>3666</v>
      </c>
      <c r="AA963">
        <v>621243.1</v>
      </c>
      <c r="AB963" s="198">
        <v>37038.875</v>
      </c>
      <c r="AC963" s="198">
        <v>37039.875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5000</v>
      </c>
      <c r="G964" s="202">
        <v>1289174</v>
      </c>
      <c r="H964" s="198">
        <v>37035.337002314816</v>
      </c>
      <c r="I964" t="s">
        <v>4257</v>
      </c>
      <c r="M964" t="s">
        <v>2760</v>
      </c>
      <c r="N964" t="s">
        <v>3220</v>
      </c>
      <c r="O964" t="s">
        <v>2537</v>
      </c>
      <c r="Q964" s="199">
        <v>5000</v>
      </c>
      <c r="S964" t="s">
        <v>2761</v>
      </c>
      <c r="T964" t="s">
        <v>4061</v>
      </c>
      <c r="U964" s="201">
        <v>2.9550000000000001</v>
      </c>
      <c r="V964" t="s">
        <v>2680</v>
      </c>
      <c r="W964" t="s">
        <v>2705</v>
      </c>
      <c r="X964" t="s">
        <v>2682</v>
      </c>
      <c r="Y964" t="s">
        <v>3224</v>
      </c>
      <c r="Z964" t="s">
        <v>3671</v>
      </c>
      <c r="AA964">
        <v>807084</v>
      </c>
      <c r="AB964" s="198">
        <v>37036.875</v>
      </c>
      <c r="AC964" s="198">
        <v>37036.875</v>
      </c>
    </row>
    <row r="965" spans="1:29" x14ac:dyDescent="0.2">
      <c r="A965" s="44" t="str">
        <f t="shared" si="71"/>
        <v>US Natural Gas Financial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Financial</v>
      </c>
      <c r="E965" s="44">
        <f>IF(VLOOKUP(S965,'DD-Lookup'!$J$6:$L$50,3,FALSE)="Monthly",(YEAR(AC965)-YEAR(AB965))*12+MONTH(AC965)-MONTH(AB965)+1,(AC965-AB965+1))</f>
        <v>30</v>
      </c>
      <c r="F965" s="213">
        <f t="shared" si="75"/>
        <v>450000</v>
      </c>
      <c r="G965" s="202">
        <v>1289175</v>
      </c>
      <c r="H965" s="198">
        <v>37035.337013888886</v>
      </c>
      <c r="I965" t="s">
        <v>2818</v>
      </c>
      <c r="M965" t="s">
        <v>2760</v>
      </c>
      <c r="N965" t="s">
        <v>2864</v>
      </c>
      <c r="O965" t="s">
        <v>2865</v>
      </c>
      <c r="P965" s="199">
        <v>15000</v>
      </c>
      <c r="S965" t="s">
        <v>2761</v>
      </c>
      <c r="T965" t="s">
        <v>4061</v>
      </c>
      <c r="U965" s="201">
        <v>4.1849999999999996</v>
      </c>
      <c r="V965" t="s">
        <v>2659</v>
      </c>
      <c r="W965" t="s">
        <v>3529</v>
      </c>
      <c r="X965" t="s">
        <v>2866</v>
      </c>
      <c r="Y965" t="s">
        <v>4082</v>
      </c>
      <c r="Z965" t="s">
        <v>3671</v>
      </c>
      <c r="AA965" t="s">
        <v>2584</v>
      </c>
      <c r="AB965" s="198">
        <v>37043.875</v>
      </c>
      <c r="AC965" s="198">
        <v>37072.875</v>
      </c>
    </row>
    <row r="966" spans="1:29" x14ac:dyDescent="0.2">
      <c r="A966" s="44" t="str">
        <f t="shared" si="71"/>
        <v>US Natural Gas Financial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Financial</v>
      </c>
      <c r="E966" s="44">
        <f>IF(VLOOKUP(S966,'DD-Lookup'!$J$6:$L$50,3,FALSE)="Monthly",(YEAR(AC966)-YEAR(AB966))*12+MONTH(AC966)-MONTH(AB966)+1,(AC966-AB966+1))</f>
        <v>365</v>
      </c>
      <c r="F966" s="213">
        <f t="shared" si="75"/>
        <v>365000</v>
      </c>
      <c r="G966" s="202">
        <v>1289176</v>
      </c>
      <c r="H966" s="198">
        <v>37035.337048611109</v>
      </c>
      <c r="I966" t="s">
        <v>2869</v>
      </c>
      <c r="M966" t="s">
        <v>2760</v>
      </c>
      <c r="N966" t="s">
        <v>2864</v>
      </c>
      <c r="O966" t="s">
        <v>3278</v>
      </c>
      <c r="Q966" s="199">
        <v>1000</v>
      </c>
      <c r="S966" t="s">
        <v>2761</v>
      </c>
      <c r="T966" t="s">
        <v>4061</v>
      </c>
      <c r="U966" s="201">
        <v>4.3849999999999998</v>
      </c>
      <c r="V966" t="s">
        <v>2870</v>
      </c>
      <c r="W966" t="s">
        <v>3529</v>
      </c>
      <c r="X966" t="s">
        <v>2866</v>
      </c>
      <c r="Y966" t="s">
        <v>4082</v>
      </c>
      <c r="Z966" t="s">
        <v>3671</v>
      </c>
      <c r="AA966" t="s">
        <v>2585</v>
      </c>
      <c r="AB966" s="198">
        <v>37257.875</v>
      </c>
      <c r="AC966" s="198">
        <v>37621.875</v>
      </c>
    </row>
    <row r="967" spans="1:29" x14ac:dyDescent="0.2">
      <c r="A967" s="44" t="str">
        <f t="shared" si="71"/>
        <v>US Power Physical</v>
      </c>
      <c r="B967" s="44" t="str">
        <f t="shared" si="72"/>
        <v>US</v>
      </c>
      <c r="C967" s="44" t="str">
        <f t="shared" si="73"/>
        <v>Power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</v>
      </c>
      <c r="G967" s="202">
        <v>1289177</v>
      </c>
      <c r="H967" s="198">
        <v>37035.337048611109</v>
      </c>
      <c r="I967" t="s">
        <v>2817</v>
      </c>
      <c r="M967" t="s">
        <v>3364</v>
      </c>
      <c r="N967" t="s">
        <v>2802</v>
      </c>
      <c r="O967" t="s">
        <v>3907</v>
      </c>
      <c r="P967" s="199">
        <v>50</v>
      </c>
      <c r="S967" t="s">
        <v>2759</v>
      </c>
      <c r="T967" t="s">
        <v>4061</v>
      </c>
      <c r="U967" s="201">
        <v>17.25</v>
      </c>
      <c r="V967" t="s">
        <v>3437</v>
      </c>
      <c r="W967" t="s">
        <v>2819</v>
      </c>
      <c r="X967" t="s">
        <v>2820</v>
      </c>
      <c r="Y967" t="s">
        <v>4193</v>
      </c>
      <c r="Z967" t="s">
        <v>3666</v>
      </c>
      <c r="AA967">
        <v>621244.1</v>
      </c>
      <c r="AB967" s="198">
        <v>37036.875</v>
      </c>
      <c r="AC967" s="198">
        <v>37036.875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5000</v>
      </c>
      <c r="G968" s="202">
        <v>1289179</v>
      </c>
      <c r="H968" s="198">
        <v>37035.337071759262</v>
      </c>
      <c r="I968" t="s">
        <v>3769</v>
      </c>
      <c r="M968" t="s">
        <v>2760</v>
      </c>
      <c r="N968" t="s">
        <v>3220</v>
      </c>
      <c r="O968" t="s">
        <v>2503</v>
      </c>
      <c r="P968" s="199">
        <v>5000</v>
      </c>
      <c r="S968" t="s">
        <v>2761</v>
      </c>
      <c r="T968" t="s">
        <v>4061</v>
      </c>
      <c r="U968" s="201">
        <v>4.34</v>
      </c>
      <c r="V968" t="s">
        <v>3002</v>
      </c>
      <c r="W968" t="s">
        <v>3275</v>
      </c>
      <c r="X968" t="s">
        <v>3276</v>
      </c>
      <c r="Y968" t="s">
        <v>3224</v>
      </c>
      <c r="Z968" t="s">
        <v>3671</v>
      </c>
      <c r="AA968">
        <v>807085</v>
      </c>
      <c r="AB968" s="198">
        <v>37036.875</v>
      </c>
      <c r="AC968" s="198">
        <v>37036.875</v>
      </c>
    </row>
    <row r="969" spans="1:29" x14ac:dyDescent="0.2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2</v>
      </c>
      <c r="F969" s="213">
        <f t="shared" si="75"/>
        <v>50</v>
      </c>
      <c r="G969" s="202">
        <v>1289180</v>
      </c>
      <c r="H969" s="198">
        <v>37035.337106481478</v>
      </c>
      <c r="I969" t="s">
        <v>2718</v>
      </c>
      <c r="M969" t="s">
        <v>3364</v>
      </c>
      <c r="N969" t="s">
        <v>2710</v>
      </c>
      <c r="O969" t="s">
        <v>2586</v>
      </c>
      <c r="P969" s="199">
        <v>25</v>
      </c>
      <c r="S969" t="s">
        <v>2759</v>
      </c>
      <c r="T969" t="s">
        <v>4061</v>
      </c>
      <c r="U969" s="201">
        <v>125</v>
      </c>
      <c r="V969" t="s">
        <v>2719</v>
      </c>
      <c r="W969" t="s">
        <v>2745</v>
      </c>
      <c r="X969" t="s">
        <v>2712</v>
      </c>
      <c r="Y969" t="s">
        <v>4193</v>
      </c>
      <c r="Z969" t="s">
        <v>3666</v>
      </c>
      <c r="AA969">
        <v>621245.1</v>
      </c>
      <c r="AB969" s="198">
        <v>37038.875</v>
      </c>
      <c r="AC969" s="198">
        <v>37039.875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2500</v>
      </c>
      <c r="G970" s="202">
        <v>1289181</v>
      </c>
      <c r="H970" s="198">
        <v>37035.337118055555</v>
      </c>
      <c r="I970" t="s">
        <v>4257</v>
      </c>
      <c r="M970" t="s">
        <v>2760</v>
      </c>
      <c r="N970" t="s">
        <v>3220</v>
      </c>
      <c r="O970" t="s">
        <v>2559</v>
      </c>
      <c r="Q970" s="199">
        <v>2500</v>
      </c>
      <c r="S970" t="s">
        <v>2761</v>
      </c>
      <c r="T970" t="s">
        <v>4061</v>
      </c>
      <c r="U970" s="201">
        <v>2.915</v>
      </c>
      <c r="V970" t="s">
        <v>4258</v>
      </c>
      <c r="W970" t="s">
        <v>3926</v>
      </c>
      <c r="X970" t="s">
        <v>2735</v>
      </c>
      <c r="Y970" t="s">
        <v>3224</v>
      </c>
      <c r="Z970" t="s">
        <v>3671</v>
      </c>
      <c r="AA970">
        <v>807086</v>
      </c>
      <c r="AB970" s="198">
        <v>37036.875</v>
      </c>
      <c r="AC970" s="198">
        <v>37036.875</v>
      </c>
    </row>
    <row r="971" spans="1:29" x14ac:dyDescent="0.2">
      <c r="A971" s="44" t="str">
        <f t="shared" ref="A971:A1034" si="76">B971&amp;" "&amp;C971&amp;" "&amp;D971</f>
        <v>US Natural Gas Financial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30</v>
      </c>
      <c r="F971" s="213">
        <f t="shared" ref="F971:F1034" si="80">E971*SUM(P971:Q971)</f>
        <v>450000</v>
      </c>
      <c r="G971" s="202">
        <v>1289182</v>
      </c>
      <c r="H971" s="198">
        <v>37035.337164351855</v>
      </c>
      <c r="I971" t="s">
        <v>3228</v>
      </c>
      <c r="M971" t="s">
        <v>2760</v>
      </c>
      <c r="N971" t="s">
        <v>2864</v>
      </c>
      <c r="O971" t="s">
        <v>2865</v>
      </c>
      <c r="P971" s="199">
        <v>15000</v>
      </c>
      <c r="S971" t="s">
        <v>2761</v>
      </c>
      <c r="T971" t="s">
        <v>4061</v>
      </c>
      <c r="U971" s="201">
        <v>4.1849999999999996</v>
      </c>
      <c r="V971" t="s">
        <v>4476</v>
      </c>
      <c r="W971" t="s">
        <v>3529</v>
      </c>
      <c r="X971" t="s">
        <v>2866</v>
      </c>
      <c r="Y971" t="s">
        <v>4082</v>
      </c>
      <c r="Z971" t="s">
        <v>3671</v>
      </c>
      <c r="AA971" t="s">
        <v>2587</v>
      </c>
      <c r="AB971" s="198">
        <v>37043.875</v>
      </c>
      <c r="AC971" s="198">
        <v>37072.875</v>
      </c>
    </row>
    <row r="972" spans="1:29" x14ac:dyDescent="0.2">
      <c r="A972" s="44" t="str">
        <f t="shared" si="76"/>
        <v>US Power Physical</v>
      </c>
      <c r="B972" s="44" t="str">
        <f t="shared" si="77"/>
        <v>US</v>
      </c>
      <c r="C972" s="44" t="str">
        <f t="shared" si="78"/>
        <v>Power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30</v>
      </c>
      <c r="F972" s="213">
        <f t="shared" si="80"/>
        <v>1500</v>
      </c>
      <c r="G972" s="202">
        <v>1289183</v>
      </c>
      <c r="H972" s="198">
        <v>37035.337210648147</v>
      </c>
      <c r="I972" t="s">
        <v>4034</v>
      </c>
      <c r="M972" t="s">
        <v>3364</v>
      </c>
      <c r="N972" t="s">
        <v>2802</v>
      </c>
      <c r="O972" t="s">
        <v>3295</v>
      </c>
      <c r="Q972" s="199">
        <v>50</v>
      </c>
      <c r="S972" t="s">
        <v>2759</v>
      </c>
      <c r="T972" t="s">
        <v>4061</v>
      </c>
      <c r="U972" s="201">
        <v>66.5</v>
      </c>
      <c r="V972" t="s">
        <v>3906</v>
      </c>
      <c r="W972" t="s">
        <v>3420</v>
      </c>
      <c r="X972" t="s">
        <v>3993</v>
      </c>
      <c r="Y972" t="s">
        <v>4193</v>
      </c>
      <c r="Z972" t="s">
        <v>3666</v>
      </c>
      <c r="AA972">
        <v>621246.1</v>
      </c>
      <c r="AB972" s="198">
        <v>37043.600694444445</v>
      </c>
      <c r="AC972" s="198">
        <v>37072.600694444445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5000</v>
      </c>
      <c r="G973" s="202">
        <v>1289184</v>
      </c>
      <c r="H973" s="198">
        <v>37035.337314814817</v>
      </c>
      <c r="I973" t="s">
        <v>3154</v>
      </c>
      <c r="M973" t="s">
        <v>2760</v>
      </c>
      <c r="N973" t="s">
        <v>3220</v>
      </c>
      <c r="O973" t="s">
        <v>4367</v>
      </c>
      <c r="P973" s="199">
        <v>5000</v>
      </c>
      <c r="S973" t="s">
        <v>2761</v>
      </c>
      <c r="T973" t="s">
        <v>4061</v>
      </c>
      <c r="U973" s="201">
        <v>4.3449999999999998</v>
      </c>
      <c r="V973" t="s">
        <v>2884</v>
      </c>
      <c r="W973" t="s">
        <v>4263</v>
      </c>
      <c r="X973" t="s">
        <v>4264</v>
      </c>
      <c r="Y973" t="s">
        <v>3224</v>
      </c>
      <c r="Z973" t="s">
        <v>3671</v>
      </c>
      <c r="AA973">
        <v>807087</v>
      </c>
      <c r="AB973" s="198">
        <v>37036.875</v>
      </c>
      <c r="AC973" s="198">
        <v>37036.875</v>
      </c>
    </row>
    <row r="974" spans="1:29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30</v>
      </c>
      <c r="F974" s="213">
        <f t="shared" si="80"/>
        <v>1500</v>
      </c>
      <c r="G974" s="202">
        <v>1289185</v>
      </c>
      <c r="H974" s="198">
        <v>37035.337326388886</v>
      </c>
      <c r="I974" t="s">
        <v>2831</v>
      </c>
      <c r="M974" t="s">
        <v>3364</v>
      </c>
      <c r="N974" t="s">
        <v>2802</v>
      </c>
      <c r="O974" t="s">
        <v>3295</v>
      </c>
      <c r="P974" s="199">
        <v>50</v>
      </c>
      <c r="S974" t="s">
        <v>2759</v>
      </c>
      <c r="T974" t="s">
        <v>4061</v>
      </c>
      <c r="U974" s="201">
        <v>66.25</v>
      </c>
      <c r="V974" t="s">
        <v>4199</v>
      </c>
      <c r="W974" t="s">
        <v>3420</v>
      </c>
      <c r="X974" t="s">
        <v>3993</v>
      </c>
      <c r="Y974" t="s">
        <v>4193</v>
      </c>
      <c r="Z974" t="s">
        <v>3666</v>
      </c>
      <c r="AA974">
        <v>621247.1</v>
      </c>
      <c r="AB974" s="198">
        <v>37043.600694444445</v>
      </c>
      <c r="AC974" s="198">
        <v>37072.600694444445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2</v>
      </c>
      <c r="F975" s="213">
        <f t="shared" si="80"/>
        <v>50</v>
      </c>
      <c r="G975" s="202">
        <v>1289186</v>
      </c>
      <c r="H975" s="198">
        <v>37035.337384259263</v>
      </c>
      <c r="I975" t="s">
        <v>2818</v>
      </c>
      <c r="M975" t="s">
        <v>3364</v>
      </c>
      <c r="N975" t="s">
        <v>2713</v>
      </c>
      <c r="O975" t="s">
        <v>2573</v>
      </c>
      <c r="P975" s="199">
        <v>25</v>
      </c>
      <c r="S975" t="s">
        <v>2759</v>
      </c>
      <c r="T975" t="s">
        <v>4061</v>
      </c>
      <c r="U975" s="201">
        <v>125</v>
      </c>
      <c r="V975" t="s">
        <v>3121</v>
      </c>
      <c r="W975" t="s">
        <v>2721</v>
      </c>
      <c r="X975" t="s">
        <v>2716</v>
      </c>
      <c r="Y975" t="s">
        <v>4193</v>
      </c>
      <c r="Z975" t="s">
        <v>3666</v>
      </c>
      <c r="AA975">
        <v>621248.1</v>
      </c>
      <c r="AB975" s="198">
        <v>37038.875</v>
      </c>
      <c r="AC975" s="198">
        <v>37039.875</v>
      </c>
    </row>
    <row r="976" spans="1:29" x14ac:dyDescent="0.2">
      <c r="A976" s="44" t="str">
        <f t="shared" si="76"/>
        <v xml:space="preserve"> Metals Financial</v>
      </c>
      <c r="B976" s="44" t="str">
        <f t="shared" si="77"/>
        <v/>
      </c>
      <c r="C976" s="44" t="str">
        <f t="shared" si="78"/>
        <v>Metals</v>
      </c>
      <c r="D976" s="44" t="str">
        <f t="shared" si="79"/>
        <v>Financial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20</v>
      </c>
      <c r="G976" s="202">
        <v>1289187</v>
      </c>
      <c r="H976" s="198">
        <v>37035.337395833332</v>
      </c>
      <c r="I976" t="s">
        <v>4086</v>
      </c>
      <c r="M976" t="s">
        <v>2766</v>
      </c>
      <c r="N976" t="s">
        <v>4058</v>
      </c>
      <c r="O976" t="s">
        <v>4059</v>
      </c>
      <c r="Q976" s="199">
        <v>20</v>
      </c>
      <c r="S976" t="s">
        <v>4060</v>
      </c>
      <c r="T976" t="s">
        <v>4061</v>
      </c>
      <c r="U976" s="201">
        <v>1743</v>
      </c>
      <c r="V976" t="s">
        <v>4125</v>
      </c>
      <c r="W976" t="s">
        <v>4068</v>
      </c>
      <c r="X976" t="s">
        <v>4064</v>
      </c>
      <c r="Y976" t="s">
        <v>4065</v>
      </c>
      <c r="Z976" t="s">
        <v>4066</v>
      </c>
      <c r="AA976">
        <v>2150606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5000</v>
      </c>
      <c r="G977" s="202">
        <v>1289188</v>
      </c>
      <c r="H977" s="198">
        <v>37035.337453703702</v>
      </c>
      <c r="I977" t="s">
        <v>3249</v>
      </c>
      <c r="M977" t="s">
        <v>2760</v>
      </c>
      <c r="N977" t="s">
        <v>3220</v>
      </c>
      <c r="O977" t="s">
        <v>2537</v>
      </c>
      <c r="P977" s="199">
        <v>5000</v>
      </c>
      <c r="S977" t="s">
        <v>2761</v>
      </c>
      <c r="T977" t="s">
        <v>4061</v>
      </c>
      <c r="U977" s="201">
        <v>2.98</v>
      </c>
      <c r="V977" t="s">
        <v>3928</v>
      </c>
      <c r="W977" t="s">
        <v>2705</v>
      </c>
      <c r="X977" t="s">
        <v>2682</v>
      </c>
      <c r="Y977" t="s">
        <v>3224</v>
      </c>
      <c r="Z977" t="s">
        <v>3671</v>
      </c>
      <c r="AA977">
        <v>807088</v>
      </c>
      <c r="AB977" s="198">
        <v>37036.875</v>
      </c>
      <c r="AC977" s="198">
        <v>37036.875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10000</v>
      </c>
      <c r="G978" s="202">
        <v>1289189</v>
      </c>
      <c r="H978" s="198">
        <v>37035.337453703702</v>
      </c>
      <c r="I978" t="s">
        <v>2831</v>
      </c>
      <c r="M978" t="s">
        <v>2760</v>
      </c>
      <c r="N978" t="s">
        <v>3220</v>
      </c>
      <c r="O978" t="s">
        <v>4400</v>
      </c>
      <c r="Q978" s="199">
        <v>10000</v>
      </c>
      <c r="S978" t="s">
        <v>2761</v>
      </c>
      <c r="T978" t="s">
        <v>4061</v>
      </c>
      <c r="U978" s="201">
        <v>4.0750000000000002</v>
      </c>
      <c r="V978" t="s">
        <v>3218</v>
      </c>
      <c r="W978" t="s">
        <v>3046</v>
      </c>
      <c r="X978" t="s">
        <v>2685</v>
      </c>
      <c r="Y978" t="s">
        <v>3224</v>
      </c>
      <c r="Z978" t="s">
        <v>3671</v>
      </c>
      <c r="AA978">
        <v>807089</v>
      </c>
      <c r="AB978" s="198">
        <v>37036.875</v>
      </c>
      <c r="AC978" s="198">
        <v>37036.875</v>
      </c>
    </row>
    <row r="979" spans="1:29" x14ac:dyDescent="0.2">
      <c r="A979" s="44" t="str">
        <f t="shared" si="76"/>
        <v xml:space="preserve"> Metals Financial</v>
      </c>
      <c r="B979" s="44" t="str">
        <f t="shared" si="77"/>
        <v/>
      </c>
      <c r="C979" s="44" t="str">
        <f t="shared" si="78"/>
        <v>Metals</v>
      </c>
      <c r="D979" s="44" t="str">
        <f t="shared" si="79"/>
        <v>Financial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3</v>
      </c>
      <c r="G979" s="202">
        <v>1289190</v>
      </c>
      <c r="H979" s="198">
        <v>37035.337557870371</v>
      </c>
      <c r="I979" t="s">
        <v>4084</v>
      </c>
      <c r="M979" t="s">
        <v>2766</v>
      </c>
      <c r="N979" t="s">
        <v>4135</v>
      </c>
      <c r="O979" t="s">
        <v>4136</v>
      </c>
      <c r="Q979" s="199">
        <v>3</v>
      </c>
      <c r="S979" t="s">
        <v>4060</v>
      </c>
      <c r="T979" t="s">
        <v>4061</v>
      </c>
      <c r="U979" s="201">
        <v>954</v>
      </c>
      <c r="V979" t="s">
        <v>4134</v>
      </c>
      <c r="W979" t="s">
        <v>4090</v>
      </c>
      <c r="X979" t="s">
        <v>4064</v>
      </c>
      <c r="Y979" t="s">
        <v>4065</v>
      </c>
      <c r="Z979" t="s">
        <v>4066</v>
      </c>
      <c r="AA979">
        <v>2150608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1289191</v>
      </c>
      <c r="H980" s="198">
        <v>37035.337557870371</v>
      </c>
      <c r="I980" t="s">
        <v>2818</v>
      </c>
      <c r="M980" t="s">
        <v>2760</v>
      </c>
      <c r="N980" t="s">
        <v>3220</v>
      </c>
      <c r="O980" t="s">
        <v>2537</v>
      </c>
      <c r="P980" s="199">
        <v>5000</v>
      </c>
      <c r="S980" t="s">
        <v>2761</v>
      </c>
      <c r="T980" t="s">
        <v>4061</v>
      </c>
      <c r="U980" s="201">
        <v>2.9649999999999999</v>
      </c>
      <c r="V980" t="s">
        <v>2704</v>
      </c>
      <c r="W980" t="s">
        <v>2705</v>
      </c>
      <c r="X980" t="s">
        <v>2682</v>
      </c>
      <c r="Y980" t="s">
        <v>3224</v>
      </c>
      <c r="Z980" t="s">
        <v>3671</v>
      </c>
      <c r="AA980">
        <v>807091</v>
      </c>
      <c r="AB980" s="198">
        <v>37036.875</v>
      </c>
      <c r="AC980" s="198">
        <v>37036.875</v>
      </c>
    </row>
    <row r="981" spans="1:29" x14ac:dyDescent="0.2">
      <c r="A981" s="44" t="str">
        <f t="shared" si="76"/>
        <v>US Natural Gas Financial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30</v>
      </c>
      <c r="F981" s="213">
        <f t="shared" si="80"/>
        <v>75000</v>
      </c>
      <c r="G981" s="202">
        <v>1289192</v>
      </c>
      <c r="H981" s="198">
        <v>37035.337604166663</v>
      </c>
      <c r="I981" t="s">
        <v>3264</v>
      </c>
      <c r="M981" t="s">
        <v>2760</v>
      </c>
      <c r="N981" t="s">
        <v>2864</v>
      </c>
      <c r="O981" t="s">
        <v>2865</v>
      </c>
      <c r="Q981" s="199">
        <v>2500</v>
      </c>
      <c r="S981" t="s">
        <v>2761</v>
      </c>
      <c r="T981" t="s">
        <v>4061</v>
      </c>
      <c r="U981" s="201">
        <v>4.1900000000000004</v>
      </c>
      <c r="V981" t="s">
        <v>2588</v>
      </c>
      <c r="W981" t="s">
        <v>3529</v>
      </c>
      <c r="X981" t="s">
        <v>2866</v>
      </c>
      <c r="Y981" t="s">
        <v>4082</v>
      </c>
      <c r="Z981" t="s">
        <v>3671</v>
      </c>
      <c r="AA981" t="s">
        <v>2589</v>
      </c>
      <c r="AB981" s="198">
        <v>37043.875</v>
      </c>
      <c r="AC981" s="198">
        <v>37072.875</v>
      </c>
    </row>
    <row r="982" spans="1:29" x14ac:dyDescent="0.2">
      <c r="A982" s="44" t="str">
        <f t="shared" si="76"/>
        <v>US Power Physical</v>
      </c>
      <c r="B982" s="44" t="str">
        <f t="shared" si="77"/>
        <v>US</v>
      </c>
      <c r="C982" s="44" t="str">
        <f t="shared" si="78"/>
        <v>Power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2</v>
      </c>
      <c r="F982" s="213">
        <f t="shared" si="80"/>
        <v>50</v>
      </c>
      <c r="G982" s="202">
        <v>1289193</v>
      </c>
      <c r="H982" s="198">
        <v>37035.337627314817</v>
      </c>
      <c r="I982" t="s">
        <v>2801</v>
      </c>
      <c r="M982" t="s">
        <v>3364</v>
      </c>
      <c r="N982" t="s">
        <v>2713</v>
      </c>
      <c r="O982" t="s">
        <v>2573</v>
      </c>
      <c r="Q982" s="199">
        <v>25</v>
      </c>
      <c r="S982" t="s">
        <v>2759</v>
      </c>
      <c r="T982" t="s">
        <v>4061</v>
      </c>
      <c r="U982" s="201">
        <v>130</v>
      </c>
      <c r="V982" t="s">
        <v>2771</v>
      </c>
      <c r="W982" t="s">
        <v>2721</v>
      </c>
      <c r="X982" t="s">
        <v>2716</v>
      </c>
      <c r="Y982" t="s">
        <v>4193</v>
      </c>
      <c r="Z982" t="s">
        <v>3666</v>
      </c>
      <c r="AA982">
        <v>621249.1</v>
      </c>
      <c r="AB982" s="198">
        <v>37038.875</v>
      </c>
      <c r="AC982" s="198">
        <v>37039.875</v>
      </c>
    </row>
    <row r="983" spans="1:29" x14ac:dyDescent="0.2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30</v>
      </c>
      <c r="F983" s="213">
        <f t="shared" si="80"/>
        <v>450000</v>
      </c>
      <c r="G983" s="202">
        <v>1289194</v>
      </c>
      <c r="H983" s="198">
        <v>37035.33766203704</v>
      </c>
      <c r="I983" t="s">
        <v>4031</v>
      </c>
      <c r="M983" t="s">
        <v>2760</v>
      </c>
      <c r="N983" t="s">
        <v>2864</v>
      </c>
      <c r="O983" t="s">
        <v>2865</v>
      </c>
      <c r="P983" s="199">
        <v>15000</v>
      </c>
      <c r="S983" t="s">
        <v>2761</v>
      </c>
      <c r="T983" t="s">
        <v>4061</v>
      </c>
      <c r="U983" s="201">
        <v>4.18</v>
      </c>
      <c r="V983" t="s">
        <v>2432</v>
      </c>
      <c r="W983" t="s">
        <v>3529</v>
      </c>
      <c r="X983" t="s">
        <v>2866</v>
      </c>
      <c r="Y983" t="s">
        <v>4082</v>
      </c>
      <c r="Z983" t="s">
        <v>3671</v>
      </c>
      <c r="AA983" t="s">
        <v>2590</v>
      </c>
      <c r="AB983" s="198">
        <v>37043.875</v>
      </c>
      <c r="AC983" s="198">
        <v>37072.875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2</v>
      </c>
      <c r="F984" s="213">
        <f t="shared" si="80"/>
        <v>50</v>
      </c>
      <c r="G984" s="202">
        <v>1289195</v>
      </c>
      <c r="H984" s="198">
        <v>37035.337685185186</v>
      </c>
      <c r="I984" t="s">
        <v>4034</v>
      </c>
      <c r="M984" t="s">
        <v>3364</v>
      </c>
      <c r="N984" t="s">
        <v>2713</v>
      </c>
      <c r="O984" t="s">
        <v>2573</v>
      </c>
      <c r="Q984" s="199">
        <v>25</v>
      </c>
      <c r="S984" t="s">
        <v>2759</v>
      </c>
      <c r="T984" t="s">
        <v>4061</v>
      </c>
      <c r="U984" s="201">
        <v>134</v>
      </c>
      <c r="V984" t="s">
        <v>3014</v>
      </c>
      <c r="W984" t="s">
        <v>2721</v>
      </c>
      <c r="X984" t="s">
        <v>2716</v>
      </c>
      <c r="Y984" t="s">
        <v>4193</v>
      </c>
      <c r="Z984" t="s">
        <v>3666</v>
      </c>
      <c r="AA984">
        <v>621250.1</v>
      </c>
      <c r="AB984" s="198">
        <v>37038.875</v>
      </c>
      <c r="AC984" s="198">
        <v>37039.875</v>
      </c>
    </row>
    <row r="985" spans="1:29" x14ac:dyDescent="0.2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151</v>
      </c>
      <c r="F985" s="213">
        <f t="shared" si="80"/>
        <v>755000</v>
      </c>
      <c r="G985" s="202">
        <v>1289196</v>
      </c>
      <c r="H985" s="198">
        <v>37035.337696759256</v>
      </c>
      <c r="I985" t="s">
        <v>3167</v>
      </c>
      <c r="M985" t="s">
        <v>2760</v>
      </c>
      <c r="N985" t="s">
        <v>2864</v>
      </c>
      <c r="O985" t="s">
        <v>3253</v>
      </c>
      <c r="P985" s="199">
        <v>5000</v>
      </c>
      <c r="S985" t="s">
        <v>2761</v>
      </c>
      <c r="T985" t="s">
        <v>4061</v>
      </c>
      <c r="U985" s="201">
        <v>4.68</v>
      </c>
      <c r="V985" t="s">
        <v>3956</v>
      </c>
      <c r="W985" t="s">
        <v>3529</v>
      </c>
      <c r="X985" t="s">
        <v>2866</v>
      </c>
      <c r="Y985" t="s">
        <v>4082</v>
      </c>
      <c r="Z985" t="s">
        <v>3671</v>
      </c>
      <c r="AA985" t="s">
        <v>2591</v>
      </c>
      <c r="AB985" s="198">
        <v>37196</v>
      </c>
      <c r="AC985" s="198">
        <v>37346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5000</v>
      </c>
      <c r="G986" s="202">
        <v>1289197</v>
      </c>
      <c r="H986" s="198">
        <v>37035.337766203702</v>
      </c>
      <c r="I986" t="s">
        <v>3287</v>
      </c>
      <c r="M986" t="s">
        <v>2760</v>
      </c>
      <c r="N986" t="s">
        <v>3220</v>
      </c>
      <c r="O986" t="s">
        <v>2500</v>
      </c>
      <c r="Q986" s="199">
        <v>5000</v>
      </c>
      <c r="S986" t="s">
        <v>2761</v>
      </c>
      <c r="T986" t="s">
        <v>4061</v>
      </c>
      <c r="U986" s="201">
        <v>4.49</v>
      </c>
      <c r="V986" t="s">
        <v>3288</v>
      </c>
      <c r="W986" t="s">
        <v>2668</v>
      </c>
      <c r="X986" t="s">
        <v>2669</v>
      </c>
      <c r="Y986" t="s">
        <v>3224</v>
      </c>
      <c r="Z986" t="s">
        <v>3671</v>
      </c>
      <c r="AA986">
        <v>807092</v>
      </c>
      <c r="AB986" s="198">
        <v>37036.875</v>
      </c>
      <c r="AC986" s="198">
        <v>37036.875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5000</v>
      </c>
      <c r="G987" s="202">
        <v>1289198</v>
      </c>
      <c r="H987" s="198">
        <v>37035.337777777779</v>
      </c>
      <c r="I987" t="s">
        <v>2706</v>
      </c>
      <c r="M987" t="s">
        <v>2760</v>
      </c>
      <c r="N987" t="s">
        <v>3220</v>
      </c>
      <c r="O987" t="s">
        <v>2519</v>
      </c>
      <c r="P987" s="199">
        <v>5000</v>
      </c>
      <c r="S987" t="s">
        <v>2761</v>
      </c>
      <c r="T987" t="s">
        <v>4061</v>
      </c>
      <c r="U987" s="201">
        <v>4.47</v>
      </c>
      <c r="V987" t="s">
        <v>4001</v>
      </c>
      <c r="W987" t="s">
        <v>2668</v>
      </c>
      <c r="X987" t="s">
        <v>2669</v>
      </c>
      <c r="Y987" t="s">
        <v>3224</v>
      </c>
      <c r="Z987" t="s">
        <v>3671</v>
      </c>
      <c r="AA987">
        <v>807093</v>
      </c>
      <c r="AB987" s="198">
        <v>37036.875</v>
      </c>
      <c r="AC987" s="198">
        <v>37036.875</v>
      </c>
    </row>
    <row r="988" spans="1:29" x14ac:dyDescent="0.2">
      <c r="A988" s="44" t="str">
        <f t="shared" si="76"/>
        <v xml:space="preserve"> Natural Gas Physical</v>
      </c>
      <c r="B988" s="44" t="str">
        <f t="shared" si="77"/>
        <v/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50000</v>
      </c>
      <c r="G988" s="202">
        <v>1289199</v>
      </c>
      <c r="H988" s="198">
        <v>37035.337800925925</v>
      </c>
      <c r="I988" t="s">
        <v>3406</v>
      </c>
      <c r="M988" t="s">
        <v>2760</v>
      </c>
      <c r="N988" t="s">
        <v>4099</v>
      </c>
      <c r="O988" t="s">
        <v>2343</v>
      </c>
      <c r="P988" s="199">
        <v>50000</v>
      </c>
      <c r="S988" t="s">
        <v>4101</v>
      </c>
      <c r="T988" t="s">
        <v>4102</v>
      </c>
      <c r="U988" s="201">
        <v>18.5</v>
      </c>
      <c r="V988" t="s">
        <v>3407</v>
      </c>
      <c r="W988" t="s">
        <v>4115</v>
      </c>
      <c r="X988" t="s">
        <v>4104</v>
      </c>
      <c r="Y988" t="s">
        <v>4105</v>
      </c>
      <c r="Z988" t="s">
        <v>4067</v>
      </c>
      <c r="AA988">
        <v>104786</v>
      </c>
      <c r="AB988" s="198">
        <v>37036.875</v>
      </c>
      <c r="AC988" s="198">
        <v>37036.875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1289200</v>
      </c>
      <c r="H989" s="198">
        <v>37035.337835648148</v>
      </c>
      <c r="I989" t="s">
        <v>3271</v>
      </c>
      <c r="M989" t="s">
        <v>2760</v>
      </c>
      <c r="N989" t="s">
        <v>3220</v>
      </c>
      <c r="O989" t="s">
        <v>4403</v>
      </c>
      <c r="Q989" s="199">
        <v>5000</v>
      </c>
      <c r="S989" t="s">
        <v>2761</v>
      </c>
      <c r="T989" t="s">
        <v>4061</v>
      </c>
      <c r="U989" s="201">
        <v>4.0750000000000002</v>
      </c>
      <c r="V989" t="s">
        <v>2886</v>
      </c>
      <c r="W989" t="s">
        <v>3046</v>
      </c>
      <c r="X989" t="s">
        <v>2685</v>
      </c>
      <c r="Y989" t="s">
        <v>3224</v>
      </c>
      <c r="Z989" t="s">
        <v>3671</v>
      </c>
      <c r="AA989">
        <v>807094</v>
      </c>
      <c r="AB989" s="198">
        <v>37036.875</v>
      </c>
      <c r="AC989" s="198">
        <v>37036.875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2500</v>
      </c>
      <c r="G990" s="202">
        <v>1289201</v>
      </c>
      <c r="H990" s="198">
        <v>37035.337858796294</v>
      </c>
      <c r="I990" t="s">
        <v>2863</v>
      </c>
      <c r="M990" t="s">
        <v>2760</v>
      </c>
      <c r="N990" t="s">
        <v>3220</v>
      </c>
      <c r="O990" t="s">
        <v>2559</v>
      </c>
      <c r="P990" s="199">
        <v>2500</v>
      </c>
      <c r="S990" t="s">
        <v>2761</v>
      </c>
      <c r="T990" t="s">
        <v>4061</v>
      </c>
      <c r="U990" s="201">
        <v>2.89</v>
      </c>
      <c r="V990" t="s">
        <v>3447</v>
      </c>
      <c r="W990" t="s">
        <v>3926</v>
      </c>
      <c r="X990" t="s">
        <v>2735</v>
      </c>
      <c r="Y990" t="s">
        <v>3224</v>
      </c>
      <c r="Z990" t="s">
        <v>3671</v>
      </c>
      <c r="AA990">
        <v>807095</v>
      </c>
      <c r="AB990" s="198">
        <v>37036.875</v>
      </c>
      <c r="AC990" s="198">
        <v>37036.875</v>
      </c>
    </row>
    <row r="991" spans="1:29" x14ac:dyDescent="0.2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30</v>
      </c>
      <c r="F991" s="213">
        <f t="shared" si="80"/>
        <v>1500</v>
      </c>
      <c r="G991" s="202">
        <v>1289202</v>
      </c>
      <c r="H991" s="198">
        <v>37035.337893518517</v>
      </c>
      <c r="I991" t="s">
        <v>2818</v>
      </c>
      <c r="M991" t="s">
        <v>3364</v>
      </c>
      <c r="N991" t="s">
        <v>2802</v>
      </c>
      <c r="O991" t="s">
        <v>2592</v>
      </c>
      <c r="Q991" s="199">
        <v>50</v>
      </c>
      <c r="S991" t="s">
        <v>2759</v>
      </c>
      <c r="T991" t="s">
        <v>4061</v>
      </c>
      <c r="U991" s="201">
        <v>37.5</v>
      </c>
      <c r="V991" t="s">
        <v>2840</v>
      </c>
      <c r="W991" t="s">
        <v>2841</v>
      </c>
      <c r="X991" t="s">
        <v>2842</v>
      </c>
      <c r="Y991" t="s">
        <v>4193</v>
      </c>
      <c r="Z991" t="s">
        <v>3666</v>
      </c>
      <c r="AA991">
        <v>621251.1</v>
      </c>
      <c r="AB991" s="198">
        <v>37500.591666666667</v>
      </c>
      <c r="AC991" s="198">
        <v>37529.591666666667</v>
      </c>
    </row>
    <row r="992" spans="1:29" x14ac:dyDescent="0.2">
      <c r="A992" s="44" t="str">
        <f t="shared" si="76"/>
        <v>US Power Physical</v>
      </c>
      <c r="B992" s="44" t="str">
        <f t="shared" si="77"/>
        <v>US</v>
      </c>
      <c r="C992" s="44" t="str">
        <f t="shared" si="78"/>
        <v>Power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2</v>
      </c>
      <c r="F992" s="213">
        <f t="shared" si="80"/>
        <v>50</v>
      </c>
      <c r="G992" s="202">
        <v>1289203</v>
      </c>
      <c r="H992" s="198">
        <v>37035.337916666664</v>
      </c>
      <c r="I992" t="s">
        <v>3219</v>
      </c>
      <c r="M992" t="s">
        <v>3364</v>
      </c>
      <c r="N992" t="s">
        <v>2713</v>
      </c>
      <c r="O992" t="s">
        <v>2573</v>
      </c>
      <c r="P992" s="199">
        <v>25</v>
      </c>
      <c r="S992" t="s">
        <v>2759</v>
      </c>
      <c r="T992" t="s">
        <v>4061</v>
      </c>
      <c r="U992" s="201">
        <v>128</v>
      </c>
      <c r="V992" t="s">
        <v>3922</v>
      </c>
      <c r="W992" t="s">
        <v>2721</v>
      </c>
      <c r="X992" t="s">
        <v>2716</v>
      </c>
      <c r="Y992" t="s">
        <v>4193</v>
      </c>
      <c r="Z992" t="s">
        <v>3666</v>
      </c>
      <c r="AA992">
        <v>621252.1</v>
      </c>
      <c r="AB992" s="198">
        <v>37038.875</v>
      </c>
      <c r="AC992" s="198">
        <v>37039.875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10000</v>
      </c>
      <c r="G993" s="202">
        <v>1289204</v>
      </c>
      <c r="H993" s="198">
        <v>37035.338055555556</v>
      </c>
      <c r="I993" t="s">
        <v>3249</v>
      </c>
      <c r="M993" t="s">
        <v>2760</v>
      </c>
      <c r="N993" t="s">
        <v>3220</v>
      </c>
      <c r="O993" t="s">
        <v>2532</v>
      </c>
      <c r="P993" s="199">
        <v>10000</v>
      </c>
      <c r="S993" t="s">
        <v>2761</v>
      </c>
      <c r="T993" t="s">
        <v>4061</v>
      </c>
      <c r="U993" s="201">
        <v>4</v>
      </c>
      <c r="V993" t="s">
        <v>3928</v>
      </c>
      <c r="W993" t="s">
        <v>2692</v>
      </c>
      <c r="X993" t="s">
        <v>2682</v>
      </c>
      <c r="Y993" t="s">
        <v>3224</v>
      </c>
      <c r="Z993" t="s">
        <v>3671</v>
      </c>
      <c r="AA993">
        <v>807096</v>
      </c>
      <c r="AB993" s="198">
        <v>37036.875</v>
      </c>
      <c r="AC993" s="198">
        <v>37036.875</v>
      </c>
    </row>
    <row r="994" spans="1:29" x14ac:dyDescent="0.2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61</v>
      </c>
      <c r="F994" s="213">
        <f t="shared" si="80"/>
        <v>3050</v>
      </c>
      <c r="G994" s="202">
        <v>1289205</v>
      </c>
      <c r="H994" s="198">
        <v>37035.338101851848</v>
      </c>
      <c r="I994" t="s">
        <v>3789</v>
      </c>
      <c r="M994" t="s">
        <v>3364</v>
      </c>
      <c r="N994" t="s">
        <v>2802</v>
      </c>
      <c r="O994" t="s">
        <v>2593</v>
      </c>
      <c r="Q994" s="199">
        <v>50</v>
      </c>
      <c r="S994" t="s">
        <v>2759</v>
      </c>
      <c r="T994" t="s">
        <v>4061</v>
      </c>
      <c r="U994" s="201">
        <v>37.5</v>
      </c>
      <c r="V994" t="s">
        <v>4203</v>
      </c>
      <c r="W994" t="s">
        <v>2823</v>
      </c>
      <c r="X994" t="s">
        <v>3993</v>
      </c>
      <c r="Y994" t="s">
        <v>4193</v>
      </c>
      <c r="Z994" t="s">
        <v>3666</v>
      </c>
      <c r="AA994">
        <v>621253.1</v>
      </c>
      <c r="AB994" s="198">
        <v>37316.600694444445</v>
      </c>
      <c r="AC994" s="198">
        <v>37376.600694444445</v>
      </c>
    </row>
    <row r="995" spans="1:29" x14ac:dyDescent="0.2">
      <c r="A995" s="44" t="str">
        <f t="shared" si="76"/>
        <v>US Power Physical</v>
      </c>
      <c r="B995" s="44" t="str">
        <f t="shared" si="77"/>
        <v>US</v>
      </c>
      <c r="C995" s="44" t="str">
        <f t="shared" si="78"/>
        <v>Power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30</v>
      </c>
      <c r="F995" s="213">
        <f t="shared" si="80"/>
        <v>1500</v>
      </c>
      <c r="G995" s="202">
        <v>1289206</v>
      </c>
      <c r="H995" s="198">
        <v>37035.338159722225</v>
      </c>
      <c r="I995" t="s">
        <v>4034</v>
      </c>
      <c r="M995" t="s">
        <v>3364</v>
      </c>
      <c r="N995" t="s">
        <v>2802</v>
      </c>
      <c r="O995" t="s">
        <v>3295</v>
      </c>
      <c r="Q995" s="199">
        <v>50</v>
      </c>
      <c r="S995" t="s">
        <v>2759</v>
      </c>
      <c r="T995" t="s">
        <v>4061</v>
      </c>
      <c r="U995" s="201">
        <v>66.5</v>
      </c>
      <c r="V995" t="s">
        <v>3906</v>
      </c>
      <c r="W995" t="s">
        <v>3420</v>
      </c>
      <c r="X995" t="s">
        <v>3993</v>
      </c>
      <c r="Y995" t="s">
        <v>4193</v>
      </c>
      <c r="Z995" t="s">
        <v>3666</v>
      </c>
      <c r="AA995">
        <v>621254.1</v>
      </c>
      <c r="AB995" s="198">
        <v>37043.600694444445</v>
      </c>
      <c r="AC995" s="198">
        <v>37072.600694444445</v>
      </c>
    </row>
    <row r="996" spans="1:29" x14ac:dyDescent="0.2">
      <c r="A996" s="44" t="str">
        <f t="shared" si="76"/>
        <v>US Power Physical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2</v>
      </c>
      <c r="F996" s="213">
        <f t="shared" si="80"/>
        <v>50</v>
      </c>
      <c r="G996" s="202">
        <v>1289207</v>
      </c>
      <c r="H996" s="198">
        <v>37035.338171296295</v>
      </c>
      <c r="I996" t="s">
        <v>2801</v>
      </c>
      <c r="M996" t="s">
        <v>3364</v>
      </c>
      <c r="N996" t="s">
        <v>2713</v>
      </c>
      <c r="O996" t="s">
        <v>2573</v>
      </c>
      <c r="Q996" s="199">
        <v>25</v>
      </c>
      <c r="S996" t="s">
        <v>2759</v>
      </c>
      <c r="T996" t="s">
        <v>4061</v>
      </c>
      <c r="U996" s="201">
        <v>133</v>
      </c>
      <c r="V996" t="s">
        <v>2771</v>
      </c>
      <c r="W996" t="s">
        <v>2721</v>
      </c>
      <c r="X996" t="s">
        <v>2716</v>
      </c>
      <c r="Y996" t="s">
        <v>4193</v>
      </c>
      <c r="Z996" t="s">
        <v>3666</v>
      </c>
      <c r="AA996">
        <v>621255.1</v>
      </c>
      <c r="AB996" s="198">
        <v>37038.875</v>
      </c>
      <c r="AC996" s="198">
        <v>37039.875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</v>
      </c>
      <c r="G997" s="202">
        <v>1289208</v>
      </c>
      <c r="H997" s="198">
        <v>37035.338182870371</v>
      </c>
      <c r="I997" t="s">
        <v>2844</v>
      </c>
      <c r="J997" t="s">
        <v>2851</v>
      </c>
      <c r="K997" t="s">
        <v>2852</v>
      </c>
      <c r="M997" t="s">
        <v>3364</v>
      </c>
      <c r="N997" t="s">
        <v>2802</v>
      </c>
      <c r="O997" t="s">
        <v>3905</v>
      </c>
      <c r="P997" s="199">
        <v>50</v>
      </c>
      <c r="S997" t="s">
        <v>2759</v>
      </c>
      <c r="T997" t="s">
        <v>4061</v>
      </c>
      <c r="U997" s="201">
        <v>30.9</v>
      </c>
      <c r="V997" t="s">
        <v>3902</v>
      </c>
      <c r="W997" t="s">
        <v>2819</v>
      </c>
      <c r="X997" t="s">
        <v>2820</v>
      </c>
      <c r="Y997" t="s">
        <v>4193</v>
      </c>
      <c r="Z997" t="s">
        <v>3666</v>
      </c>
      <c r="AA997">
        <v>621256.1</v>
      </c>
      <c r="AB997" s="198">
        <v>37036.875</v>
      </c>
      <c r="AC997" s="198">
        <v>37036.875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5000</v>
      </c>
      <c r="G998" s="202">
        <v>1289209</v>
      </c>
      <c r="H998" s="198">
        <v>37035.338194444441</v>
      </c>
      <c r="I998" t="s">
        <v>2695</v>
      </c>
      <c r="M998" t="s">
        <v>2760</v>
      </c>
      <c r="N998" t="s">
        <v>3220</v>
      </c>
      <c r="O998" t="s">
        <v>2550</v>
      </c>
      <c r="P998" s="199">
        <v>5000</v>
      </c>
      <c r="S998" t="s">
        <v>2761</v>
      </c>
      <c r="T998" t="s">
        <v>4061</v>
      </c>
      <c r="U998" s="201">
        <v>7.7</v>
      </c>
      <c r="V998" t="s">
        <v>2696</v>
      </c>
      <c r="W998" t="s">
        <v>2681</v>
      </c>
      <c r="X998" t="s">
        <v>2682</v>
      </c>
      <c r="Y998" t="s">
        <v>3224</v>
      </c>
      <c r="Z998" t="s">
        <v>3671</v>
      </c>
      <c r="AA998">
        <v>807097</v>
      </c>
      <c r="AB998" s="198">
        <v>37036.875</v>
      </c>
      <c r="AC998" s="198">
        <v>37036.875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1289210</v>
      </c>
      <c r="H999" s="198">
        <v>37035.338310185187</v>
      </c>
      <c r="I999" t="s">
        <v>3769</v>
      </c>
      <c r="M999" t="s">
        <v>2760</v>
      </c>
      <c r="N999" t="s">
        <v>3220</v>
      </c>
      <c r="O999" t="s">
        <v>2488</v>
      </c>
      <c r="P999" s="199">
        <v>5000</v>
      </c>
      <c r="S999" t="s">
        <v>2761</v>
      </c>
      <c r="T999" t="s">
        <v>4061</v>
      </c>
      <c r="U999" s="201">
        <v>4.0149999999999997</v>
      </c>
      <c r="V999" t="s">
        <v>2746</v>
      </c>
      <c r="W999" t="s">
        <v>3260</v>
      </c>
      <c r="X999" t="s">
        <v>3261</v>
      </c>
      <c r="Y999" t="s">
        <v>3224</v>
      </c>
      <c r="Z999" t="s">
        <v>3671</v>
      </c>
      <c r="AA999">
        <v>807098</v>
      </c>
      <c r="AB999" s="198">
        <v>37036.875</v>
      </c>
      <c r="AC999" s="198">
        <v>37036.875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2</v>
      </c>
      <c r="F1000" s="213">
        <f t="shared" si="80"/>
        <v>50</v>
      </c>
      <c r="G1000" s="202">
        <v>1289212</v>
      </c>
      <c r="H1000" s="198">
        <v>37035.338379629633</v>
      </c>
      <c r="I1000" t="s">
        <v>2825</v>
      </c>
      <c r="M1000" t="s">
        <v>3364</v>
      </c>
      <c r="N1000" t="s">
        <v>2710</v>
      </c>
      <c r="O1000" t="s">
        <v>2586</v>
      </c>
      <c r="Q1000" s="199">
        <v>25</v>
      </c>
      <c r="S1000" t="s">
        <v>2759</v>
      </c>
      <c r="T1000" t="s">
        <v>4061</v>
      </c>
      <c r="U1000" s="201">
        <v>115</v>
      </c>
      <c r="V1000" t="s">
        <v>3080</v>
      </c>
      <c r="W1000" t="s">
        <v>2745</v>
      </c>
      <c r="X1000" t="s">
        <v>2712</v>
      </c>
      <c r="Y1000" t="s">
        <v>4193</v>
      </c>
      <c r="Z1000" t="s">
        <v>3666</v>
      </c>
      <c r="AA1000">
        <v>621258.1</v>
      </c>
      <c r="AB1000" s="198">
        <v>37038.875</v>
      </c>
      <c r="AC1000" s="198">
        <v>37039.875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5000</v>
      </c>
      <c r="G1001" s="202">
        <v>1289213</v>
      </c>
      <c r="H1001" s="198">
        <v>37035.338414351849</v>
      </c>
      <c r="I1001" t="s">
        <v>3769</v>
      </c>
      <c r="M1001" t="s">
        <v>2760</v>
      </c>
      <c r="N1001" t="s">
        <v>3220</v>
      </c>
      <c r="O1001" t="s">
        <v>2550</v>
      </c>
      <c r="P1001" s="199">
        <v>5000</v>
      </c>
      <c r="S1001" t="s">
        <v>2761</v>
      </c>
      <c r="T1001" t="s">
        <v>4061</v>
      </c>
      <c r="U1001" s="201">
        <v>7.6</v>
      </c>
      <c r="V1001" t="s">
        <v>2738</v>
      </c>
      <c r="W1001" t="s">
        <v>2681</v>
      </c>
      <c r="X1001" t="s">
        <v>2682</v>
      </c>
      <c r="Y1001" t="s">
        <v>3224</v>
      </c>
      <c r="Z1001" t="s">
        <v>3671</v>
      </c>
      <c r="AA1001">
        <v>807099</v>
      </c>
      <c r="AB1001" s="198">
        <v>37036.875</v>
      </c>
      <c r="AC1001" s="198">
        <v>37036.875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2</v>
      </c>
      <c r="F1002" s="213">
        <f t="shared" si="80"/>
        <v>50</v>
      </c>
      <c r="G1002" s="202">
        <v>1289214</v>
      </c>
      <c r="H1002" s="198">
        <v>37035.338506944441</v>
      </c>
      <c r="I1002" t="s">
        <v>2739</v>
      </c>
      <c r="M1002" t="s">
        <v>3364</v>
      </c>
      <c r="N1002" t="s">
        <v>2713</v>
      </c>
      <c r="O1002" t="s">
        <v>2573</v>
      </c>
      <c r="P1002" s="199">
        <v>25</v>
      </c>
      <c r="S1002" t="s">
        <v>2759</v>
      </c>
      <c r="T1002" t="s">
        <v>4061</v>
      </c>
      <c r="U1002" s="201">
        <v>130</v>
      </c>
      <c r="V1002" t="s">
        <v>2747</v>
      </c>
      <c r="W1002" t="s">
        <v>2721</v>
      </c>
      <c r="X1002" t="s">
        <v>2716</v>
      </c>
      <c r="Y1002" t="s">
        <v>4193</v>
      </c>
      <c r="Z1002" t="s">
        <v>3666</v>
      </c>
      <c r="AA1002">
        <v>621259.1</v>
      </c>
      <c r="AB1002" s="198">
        <v>37038.875</v>
      </c>
      <c r="AC1002" s="198">
        <v>37039.875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1289216</v>
      </c>
      <c r="H1003" s="198">
        <v>37035.338541666664</v>
      </c>
      <c r="I1003" t="s">
        <v>2729</v>
      </c>
      <c r="M1003" t="s">
        <v>2760</v>
      </c>
      <c r="N1003" t="s">
        <v>3220</v>
      </c>
      <c r="O1003" t="s">
        <v>2550</v>
      </c>
      <c r="P1003" s="199">
        <v>5000</v>
      </c>
      <c r="S1003" t="s">
        <v>2761</v>
      </c>
      <c r="T1003" t="s">
        <v>4061</v>
      </c>
      <c r="U1003" s="201">
        <v>7.5</v>
      </c>
      <c r="V1003" t="s">
        <v>3023</v>
      </c>
      <c r="W1003" t="s">
        <v>2681</v>
      </c>
      <c r="X1003" t="s">
        <v>2682</v>
      </c>
      <c r="Y1003" t="s">
        <v>3224</v>
      </c>
      <c r="Z1003" t="s">
        <v>3671</v>
      </c>
      <c r="AA1003">
        <v>807102</v>
      </c>
      <c r="AB1003" s="198">
        <v>37036.875</v>
      </c>
      <c r="AC1003" s="198">
        <v>37036.875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10000</v>
      </c>
      <c r="G1004" s="202">
        <v>1289215</v>
      </c>
      <c r="H1004" s="198">
        <v>37035.338541666664</v>
      </c>
      <c r="I1004" t="s">
        <v>2831</v>
      </c>
      <c r="M1004" t="s">
        <v>2760</v>
      </c>
      <c r="N1004" t="s">
        <v>3220</v>
      </c>
      <c r="O1004" t="s">
        <v>4421</v>
      </c>
      <c r="Q1004" s="199">
        <v>10000</v>
      </c>
      <c r="S1004" t="s">
        <v>2761</v>
      </c>
      <c r="T1004" t="s">
        <v>4061</v>
      </c>
      <c r="U1004" s="201">
        <v>4.165</v>
      </c>
      <c r="V1004" t="s">
        <v>3218</v>
      </c>
      <c r="W1004" t="s">
        <v>4246</v>
      </c>
      <c r="X1004" t="s">
        <v>4247</v>
      </c>
      <c r="Y1004" t="s">
        <v>3224</v>
      </c>
      <c r="Z1004" t="s">
        <v>3671</v>
      </c>
      <c r="AA1004">
        <v>807100</v>
      </c>
      <c r="AB1004" s="198">
        <v>37036.875</v>
      </c>
      <c r="AC1004" s="198">
        <v>37036.875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5000</v>
      </c>
      <c r="G1005" s="202">
        <v>1289217</v>
      </c>
      <c r="H1005" s="198">
        <v>37035.338553240741</v>
      </c>
      <c r="I1005" t="s">
        <v>2671</v>
      </c>
      <c r="M1005" t="s">
        <v>2760</v>
      </c>
      <c r="N1005" t="s">
        <v>3220</v>
      </c>
      <c r="O1005" t="s">
        <v>2506</v>
      </c>
      <c r="P1005" s="199">
        <v>5000</v>
      </c>
      <c r="S1005" t="s">
        <v>2761</v>
      </c>
      <c r="T1005" t="s">
        <v>4061</v>
      </c>
      <c r="U1005" s="201">
        <v>4.34</v>
      </c>
      <c r="V1005" t="s">
        <v>3138</v>
      </c>
      <c r="W1005" t="s">
        <v>3275</v>
      </c>
      <c r="X1005" t="s">
        <v>3276</v>
      </c>
      <c r="Y1005" t="s">
        <v>3224</v>
      </c>
      <c r="Z1005" t="s">
        <v>3671</v>
      </c>
      <c r="AA1005">
        <v>807101</v>
      </c>
      <c r="AB1005" s="198">
        <v>37036.875</v>
      </c>
      <c r="AC1005" s="198">
        <v>37036.875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5218</v>
      </c>
      <c r="G1006" s="202">
        <v>1289218</v>
      </c>
      <c r="H1006" s="198">
        <v>37035.338622685187</v>
      </c>
      <c r="I1006" t="s">
        <v>3769</v>
      </c>
      <c r="M1006" t="s">
        <v>2760</v>
      </c>
      <c r="N1006" t="s">
        <v>3220</v>
      </c>
      <c r="O1006" t="s">
        <v>2488</v>
      </c>
      <c r="P1006" s="199">
        <v>5218</v>
      </c>
      <c r="S1006" t="s">
        <v>2761</v>
      </c>
      <c r="T1006" t="s">
        <v>4061</v>
      </c>
      <c r="U1006" s="201">
        <v>4.01</v>
      </c>
      <c r="V1006" t="s">
        <v>2746</v>
      </c>
      <c r="W1006" t="s">
        <v>3260</v>
      </c>
      <c r="X1006" t="s">
        <v>3261</v>
      </c>
      <c r="Y1006" t="s">
        <v>3224</v>
      </c>
      <c r="Z1006" t="s">
        <v>3671</v>
      </c>
      <c r="AA1006">
        <v>807103</v>
      </c>
      <c r="AB1006" s="198">
        <v>37036.875</v>
      </c>
      <c r="AC1006" s="198">
        <v>37036.875</v>
      </c>
    </row>
    <row r="1007" spans="1:29" x14ac:dyDescent="0.2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10000</v>
      </c>
      <c r="G1007" s="202">
        <v>1289219</v>
      </c>
      <c r="H1007" s="198">
        <v>37035.33866898148</v>
      </c>
      <c r="I1007" t="s">
        <v>2695</v>
      </c>
      <c r="M1007" t="s">
        <v>2760</v>
      </c>
      <c r="N1007" t="s">
        <v>3220</v>
      </c>
      <c r="O1007" t="s">
        <v>2550</v>
      </c>
      <c r="P1007" s="199">
        <v>10000</v>
      </c>
      <c r="S1007" t="s">
        <v>2761</v>
      </c>
      <c r="T1007" t="s">
        <v>4061</v>
      </c>
      <c r="U1007" s="201">
        <v>7.35</v>
      </c>
      <c r="V1007" t="s">
        <v>2696</v>
      </c>
      <c r="W1007" t="s">
        <v>2681</v>
      </c>
      <c r="X1007" t="s">
        <v>2682</v>
      </c>
      <c r="Y1007" t="s">
        <v>3224</v>
      </c>
      <c r="Z1007" t="s">
        <v>3671</v>
      </c>
      <c r="AA1007">
        <v>807104</v>
      </c>
      <c r="AB1007" s="198">
        <v>37036.875</v>
      </c>
      <c r="AC1007" s="198">
        <v>37036.875</v>
      </c>
    </row>
    <row r="1008" spans="1:29" x14ac:dyDescent="0.2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2</v>
      </c>
      <c r="F1008" s="213">
        <f t="shared" si="80"/>
        <v>50</v>
      </c>
      <c r="G1008" s="202">
        <v>1289220</v>
      </c>
      <c r="H1008" s="198">
        <v>37035.338726851849</v>
      </c>
      <c r="I1008" t="s">
        <v>4034</v>
      </c>
      <c r="M1008" t="s">
        <v>3364</v>
      </c>
      <c r="N1008" t="s">
        <v>2713</v>
      </c>
      <c r="O1008" t="s">
        <v>2573</v>
      </c>
      <c r="Q1008" s="199">
        <v>25</v>
      </c>
      <c r="S1008" t="s">
        <v>2759</v>
      </c>
      <c r="T1008" t="s">
        <v>4061</v>
      </c>
      <c r="U1008" s="201">
        <v>135</v>
      </c>
      <c r="V1008" t="s">
        <v>3014</v>
      </c>
      <c r="W1008" t="s">
        <v>2721</v>
      </c>
      <c r="X1008" t="s">
        <v>2716</v>
      </c>
      <c r="Y1008" t="s">
        <v>4193</v>
      </c>
      <c r="Z1008" t="s">
        <v>3666</v>
      </c>
      <c r="AA1008">
        <v>621260.1</v>
      </c>
      <c r="AB1008" s="198">
        <v>37038.875</v>
      </c>
      <c r="AC1008" s="198">
        <v>37039.875</v>
      </c>
    </row>
    <row r="1009" spans="1:29" x14ac:dyDescent="0.2">
      <c r="A1009" s="44" t="str">
        <f t="shared" si="76"/>
        <v>US Power Physical</v>
      </c>
      <c r="B1009" s="44" t="str">
        <f t="shared" si="77"/>
        <v>US</v>
      </c>
      <c r="C1009" s="44" t="str">
        <f t="shared" si="78"/>
        <v>Power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2</v>
      </c>
      <c r="F1009" s="213">
        <f t="shared" si="80"/>
        <v>50</v>
      </c>
      <c r="G1009" s="202">
        <v>1289221</v>
      </c>
      <c r="H1009" s="198">
        <v>37035.338738425926</v>
      </c>
      <c r="I1009" t="s">
        <v>2720</v>
      </c>
      <c r="M1009" t="s">
        <v>3364</v>
      </c>
      <c r="N1009" t="s">
        <v>2710</v>
      </c>
      <c r="O1009" t="s">
        <v>2578</v>
      </c>
      <c r="Q1009" s="199">
        <v>25</v>
      </c>
      <c r="S1009" t="s">
        <v>2759</v>
      </c>
      <c r="T1009" t="s">
        <v>4061</v>
      </c>
      <c r="U1009" s="201">
        <v>115</v>
      </c>
      <c r="V1009" t="s">
        <v>2733</v>
      </c>
      <c r="W1009" t="s">
        <v>2745</v>
      </c>
      <c r="X1009" t="s">
        <v>2712</v>
      </c>
      <c r="Y1009" t="s">
        <v>4193</v>
      </c>
      <c r="Z1009" t="s">
        <v>3666</v>
      </c>
      <c r="AA1009">
        <v>621261.1</v>
      </c>
      <c r="AB1009" s="198">
        <v>37038.875</v>
      </c>
      <c r="AC1009" s="198">
        <v>37039.875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5000</v>
      </c>
      <c r="G1010" s="202">
        <v>1289222</v>
      </c>
      <c r="H1010" s="198">
        <v>37035.338773148149</v>
      </c>
      <c r="I1010" t="s">
        <v>2729</v>
      </c>
      <c r="M1010" t="s">
        <v>2760</v>
      </c>
      <c r="N1010" t="s">
        <v>3220</v>
      </c>
      <c r="O1010" t="s">
        <v>2550</v>
      </c>
      <c r="P1010" s="199">
        <v>5000</v>
      </c>
      <c r="S1010" t="s">
        <v>2761</v>
      </c>
      <c r="T1010" t="s">
        <v>4061</v>
      </c>
      <c r="U1010" s="201">
        <v>7.15</v>
      </c>
      <c r="V1010" t="s">
        <v>3023</v>
      </c>
      <c r="W1010" t="s">
        <v>2681</v>
      </c>
      <c r="X1010" t="s">
        <v>2682</v>
      </c>
      <c r="Y1010" t="s">
        <v>3224</v>
      </c>
      <c r="Z1010" t="s">
        <v>3671</v>
      </c>
      <c r="AA1010">
        <v>807105</v>
      </c>
      <c r="AB1010" s="198">
        <v>37036.875</v>
      </c>
      <c r="AC1010" s="198">
        <v>37036.875</v>
      </c>
    </row>
    <row r="1011" spans="1:29" x14ac:dyDescent="0.2">
      <c r="A1011" s="44" t="str">
        <f t="shared" si="76"/>
        <v>US Natural Gas Financial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Financial</v>
      </c>
      <c r="E1011" s="44">
        <f>IF(VLOOKUP(S1011,'DD-Lookup'!$J$6:$L$50,3,FALSE)="Monthly",(YEAR(AC1011)-YEAR(AB1011))*12+MONTH(AC1011)-MONTH(AB1011)+1,(AC1011-AB1011+1))</f>
        <v>30</v>
      </c>
      <c r="F1011" s="213">
        <f t="shared" si="80"/>
        <v>75000</v>
      </c>
      <c r="G1011" s="202">
        <v>1289223</v>
      </c>
      <c r="H1011" s="198">
        <v>37035.338784722226</v>
      </c>
      <c r="I1011" t="s">
        <v>4033</v>
      </c>
      <c r="M1011" t="s">
        <v>2760</v>
      </c>
      <c r="N1011" t="s">
        <v>3235</v>
      </c>
      <c r="O1011" t="s">
        <v>3098</v>
      </c>
      <c r="P1011" s="199">
        <v>2500</v>
      </c>
      <c r="S1011" t="s">
        <v>2761</v>
      </c>
      <c r="T1011" t="s">
        <v>4061</v>
      </c>
      <c r="U1011" s="201">
        <v>8.36</v>
      </c>
      <c r="V1011" t="s">
        <v>2594</v>
      </c>
      <c r="W1011" t="s">
        <v>3083</v>
      </c>
      <c r="X1011" t="s">
        <v>3084</v>
      </c>
      <c r="Y1011" t="s">
        <v>4082</v>
      </c>
      <c r="Z1011" t="s">
        <v>3671</v>
      </c>
      <c r="AA1011" t="s">
        <v>2595</v>
      </c>
      <c r="AB1011" s="198">
        <v>37043.875</v>
      </c>
      <c r="AC1011" s="198">
        <v>37072.875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10000</v>
      </c>
      <c r="G1012" s="202">
        <v>1289224</v>
      </c>
      <c r="H1012" s="198">
        <v>37035.338807870372</v>
      </c>
      <c r="I1012" t="s">
        <v>3769</v>
      </c>
      <c r="M1012" t="s">
        <v>2760</v>
      </c>
      <c r="N1012" t="s">
        <v>3220</v>
      </c>
      <c r="O1012" t="s">
        <v>4414</v>
      </c>
      <c r="Q1012" s="199">
        <v>10000</v>
      </c>
      <c r="S1012" t="s">
        <v>2761</v>
      </c>
      <c r="T1012" t="s">
        <v>4061</v>
      </c>
      <c r="U1012" s="201">
        <v>4.09</v>
      </c>
      <c r="V1012" t="s">
        <v>2755</v>
      </c>
      <c r="W1012" t="s">
        <v>4253</v>
      </c>
      <c r="X1012" t="s">
        <v>4254</v>
      </c>
      <c r="Y1012" t="s">
        <v>3224</v>
      </c>
      <c r="Z1012" t="s">
        <v>3671</v>
      </c>
      <c r="AA1012">
        <v>807106</v>
      </c>
      <c r="AB1012" s="198">
        <v>37036.875</v>
      </c>
      <c r="AC1012" s="198">
        <v>37036.875</v>
      </c>
    </row>
    <row r="1013" spans="1:29" x14ac:dyDescent="0.2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2</v>
      </c>
      <c r="F1013" s="213">
        <f t="shared" si="80"/>
        <v>50</v>
      </c>
      <c r="G1013" s="202">
        <v>1289225</v>
      </c>
      <c r="H1013" s="198">
        <v>37035.338842592595</v>
      </c>
      <c r="I1013" t="s">
        <v>2720</v>
      </c>
      <c r="M1013" t="s">
        <v>3364</v>
      </c>
      <c r="N1013" t="s">
        <v>2713</v>
      </c>
      <c r="O1013" t="s">
        <v>2573</v>
      </c>
      <c r="P1013" s="199">
        <v>25</v>
      </c>
      <c r="S1013" t="s">
        <v>2759</v>
      </c>
      <c r="T1013" t="s">
        <v>4061</v>
      </c>
      <c r="U1013" s="201">
        <v>128</v>
      </c>
      <c r="V1013" t="s">
        <v>2733</v>
      </c>
      <c r="W1013" t="s">
        <v>2721</v>
      </c>
      <c r="X1013" t="s">
        <v>2716</v>
      </c>
      <c r="Y1013" t="s">
        <v>4193</v>
      </c>
      <c r="Z1013" t="s">
        <v>3666</v>
      </c>
      <c r="AA1013">
        <v>621262.1</v>
      </c>
      <c r="AB1013" s="198">
        <v>37038.875</v>
      </c>
      <c r="AC1013" s="198">
        <v>37039.875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1289226</v>
      </c>
      <c r="H1014" s="198">
        <v>37035.338888888888</v>
      </c>
      <c r="I1014" t="s">
        <v>4257</v>
      </c>
      <c r="M1014" t="s">
        <v>2760</v>
      </c>
      <c r="N1014" t="s">
        <v>3220</v>
      </c>
      <c r="O1014" t="s">
        <v>2550</v>
      </c>
      <c r="Q1014" s="199">
        <v>5000</v>
      </c>
      <c r="S1014" t="s">
        <v>2761</v>
      </c>
      <c r="T1014" t="s">
        <v>4061</v>
      </c>
      <c r="U1014" s="201">
        <v>7.2</v>
      </c>
      <c r="V1014" t="s">
        <v>3976</v>
      </c>
      <c r="W1014" t="s">
        <v>2681</v>
      </c>
      <c r="X1014" t="s">
        <v>2682</v>
      </c>
      <c r="Y1014" t="s">
        <v>3224</v>
      </c>
      <c r="Z1014" t="s">
        <v>3671</v>
      </c>
      <c r="AA1014">
        <v>807107</v>
      </c>
      <c r="AB1014" s="198">
        <v>37036.875</v>
      </c>
      <c r="AC1014" s="198">
        <v>37036.875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</v>
      </c>
      <c r="G1015" s="202">
        <v>1289227</v>
      </c>
      <c r="H1015" s="198">
        <v>37035.338900462964</v>
      </c>
      <c r="I1015" t="s">
        <v>2801</v>
      </c>
      <c r="M1015" t="s">
        <v>2760</v>
      </c>
      <c r="N1015" t="s">
        <v>3220</v>
      </c>
      <c r="O1015" t="s">
        <v>4414</v>
      </c>
      <c r="Q1015" s="199">
        <v>10000</v>
      </c>
      <c r="S1015" t="s">
        <v>2761</v>
      </c>
      <c r="T1015" t="s">
        <v>4061</v>
      </c>
      <c r="U1015" s="201">
        <v>4.0949999999999998</v>
      </c>
      <c r="V1015" t="s">
        <v>1684</v>
      </c>
      <c r="W1015" t="s">
        <v>4253</v>
      </c>
      <c r="X1015" t="s">
        <v>4254</v>
      </c>
      <c r="Y1015" t="s">
        <v>3224</v>
      </c>
      <c r="Z1015" t="s">
        <v>3671</v>
      </c>
      <c r="AA1015">
        <v>807108</v>
      </c>
      <c r="AB1015" s="198">
        <v>37036.875</v>
      </c>
      <c r="AC1015" s="198">
        <v>37036.875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1289228</v>
      </c>
      <c r="H1016" s="198">
        <v>37035.338923611111</v>
      </c>
      <c r="I1016" t="s">
        <v>4257</v>
      </c>
      <c r="M1016" t="s">
        <v>2760</v>
      </c>
      <c r="N1016" t="s">
        <v>3220</v>
      </c>
      <c r="O1016" t="s">
        <v>2550</v>
      </c>
      <c r="Q1016" s="199">
        <v>5000</v>
      </c>
      <c r="S1016" t="s">
        <v>2761</v>
      </c>
      <c r="T1016" t="s">
        <v>4061</v>
      </c>
      <c r="U1016" s="201">
        <v>7.3</v>
      </c>
      <c r="V1016" t="s">
        <v>3976</v>
      </c>
      <c r="W1016" t="s">
        <v>2681</v>
      </c>
      <c r="X1016" t="s">
        <v>2682</v>
      </c>
      <c r="Y1016" t="s">
        <v>3224</v>
      </c>
      <c r="Z1016" t="s">
        <v>3671</v>
      </c>
      <c r="AA1016">
        <v>807109</v>
      </c>
      <c r="AB1016" s="198">
        <v>37036.875</v>
      </c>
      <c r="AC1016" s="198">
        <v>37036.875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5000</v>
      </c>
      <c r="G1017" s="202">
        <v>1289229</v>
      </c>
      <c r="H1017" s="198">
        <v>37035.339016203703</v>
      </c>
      <c r="I1017" t="s">
        <v>4257</v>
      </c>
      <c r="M1017" t="s">
        <v>2760</v>
      </c>
      <c r="N1017" t="s">
        <v>3220</v>
      </c>
      <c r="O1017" t="s">
        <v>2596</v>
      </c>
      <c r="P1017" s="199">
        <v>5000</v>
      </c>
      <c r="S1017" t="s">
        <v>2761</v>
      </c>
      <c r="T1017" t="s">
        <v>4061</v>
      </c>
      <c r="U1017" s="201">
        <v>9.5</v>
      </c>
      <c r="V1017" t="s">
        <v>2680</v>
      </c>
      <c r="W1017" t="s">
        <v>2681</v>
      </c>
      <c r="X1017" t="s">
        <v>2682</v>
      </c>
      <c r="Y1017" t="s">
        <v>3224</v>
      </c>
      <c r="Z1017" t="s">
        <v>3671</v>
      </c>
      <c r="AA1017">
        <v>807110</v>
      </c>
      <c r="AB1017" s="198">
        <v>37036.875</v>
      </c>
      <c r="AC1017" s="198">
        <v>37036.875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5000</v>
      </c>
      <c r="G1018" s="202">
        <v>1289230</v>
      </c>
      <c r="H1018" s="198">
        <v>37035.339062500003</v>
      </c>
      <c r="I1018" t="s">
        <v>4257</v>
      </c>
      <c r="M1018" t="s">
        <v>2760</v>
      </c>
      <c r="N1018" t="s">
        <v>3220</v>
      </c>
      <c r="O1018" t="s">
        <v>2596</v>
      </c>
      <c r="P1018" s="199">
        <v>5000</v>
      </c>
      <c r="S1018" t="s">
        <v>2761</v>
      </c>
      <c r="T1018" t="s">
        <v>4061</v>
      </c>
      <c r="U1018" s="201">
        <v>9.4</v>
      </c>
      <c r="V1018" t="s">
        <v>2680</v>
      </c>
      <c r="W1018" t="s">
        <v>2681</v>
      </c>
      <c r="X1018" t="s">
        <v>2682</v>
      </c>
      <c r="Y1018" t="s">
        <v>3224</v>
      </c>
      <c r="Z1018" t="s">
        <v>3671</v>
      </c>
      <c r="AA1018">
        <v>807111</v>
      </c>
      <c r="AB1018" s="198">
        <v>37036.875</v>
      </c>
      <c r="AC1018" s="198">
        <v>37036.875</v>
      </c>
    </row>
    <row r="1019" spans="1:29" x14ac:dyDescent="0.2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153</v>
      </c>
      <c r="F1019" s="213">
        <f t="shared" si="80"/>
        <v>765000</v>
      </c>
      <c r="G1019" s="202">
        <v>1289231</v>
      </c>
      <c r="H1019" s="198">
        <v>37035.339074074072</v>
      </c>
      <c r="I1019" t="s">
        <v>1930</v>
      </c>
      <c r="M1019" t="s">
        <v>2760</v>
      </c>
      <c r="N1019" t="s">
        <v>2864</v>
      </c>
      <c r="O1019" t="s">
        <v>4239</v>
      </c>
      <c r="P1019" s="199">
        <v>5000</v>
      </c>
      <c r="S1019" t="s">
        <v>2761</v>
      </c>
      <c r="T1019" t="s">
        <v>4061</v>
      </c>
      <c r="U1019" s="201">
        <v>4.3</v>
      </c>
      <c r="V1019" t="s">
        <v>3817</v>
      </c>
      <c r="W1019" t="s">
        <v>3529</v>
      </c>
      <c r="X1019" t="s">
        <v>2866</v>
      </c>
      <c r="Y1019" t="s">
        <v>4082</v>
      </c>
      <c r="Z1019" t="s">
        <v>3671</v>
      </c>
      <c r="AA1019" t="s">
        <v>2597</v>
      </c>
      <c r="AB1019" s="198">
        <v>37043</v>
      </c>
      <c r="AC1019" s="198">
        <v>37195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1289232</v>
      </c>
      <c r="H1020" s="198">
        <v>37035.339282407411</v>
      </c>
      <c r="I1020" t="s">
        <v>3769</v>
      </c>
      <c r="M1020" t="s">
        <v>2760</v>
      </c>
      <c r="N1020" t="s">
        <v>3220</v>
      </c>
      <c r="O1020" t="s">
        <v>4383</v>
      </c>
      <c r="Q1020" s="199">
        <v>10000</v>
      </c>
      <c r="S1020" t="s">
        <v>2761</v>
      </c>
      <c r="T1020" t="s">
        <v>4061</v>
      </c>
      <c r="U1020" s="201">
        <v>4.1349999999999998</v>
      </c>
      <c r="V1020" t="s">
        <v>2755</v>
      </c>
      <c r="W1020" t="s">
        <v>4246</v>
      </c>
      <c r="X1020" t="s">
        <v>4247</v>
      </c>
      <c r="Y1020" t="s">
        <v>3224</v>
      </c>
      <c r="Z1020" t="s">
        <v>3671</v>
      </c>
      <c r="AA1020">
        <v>807113</v>
      </c>
      <c r="AB1020" s="198">
        <v>37036.875</v>
      </c>
      <c r="AC1020" s="198">
        <v>37036.875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2</v>
      </c>
      <c r="F1021" s="213">
        <f t="shared" si="80"/>
        <v>50</v>
      </c>
      <c r="G1021" s="202">
        <v>1289233</v>
      </c>
      <c r="H1021" s="198">
        <v>37035.339317129627</v>
      </c>
      <c r="I1021" t="s">
        <v>4034</v>
      </c>
      <c r="M1021" t="s">
        <v>3364</v>
      </c>
      <c r="N1021" t="s">
        <v>2713</v>
      </c>
      <c r="O1021" t="s">
        <v>2573</v>
      </c>
      <c r="Q1021" s="199">
        <v>25</v>
      </c>
      <c r="S1021" t="s">
        <v>2759</v>
      </c>
      <c r="T1021" t="s">
        <v>4061</v>
      </c>
      <c r="U1021" s="201">
        <v>135</v>
      </c>
      <c r="V1021" t="s">
        <v>3014</v>
      </c>
      <c r="W1021" t="s">
        <v>2721</v>
      </c>
      <c r="X1021" t="s">
        <v>2716</v>
      </c>
      <c r="Y1021" t="s">
        <v>4193</v>
      </c>
      <c r="Z1021" t="s">
        <v>3666</v>
      </c>
      <c r="AA1021">
        <v>621263.1</v>
      </c>
      <c r="AB1021" s="198">
        <v>37038.875</v>
      </c>
      <c r="AC1021" s="198">
        <v>37039.875</v>
      </c>
    </row>
    <row r="1022" spans="1:29" x14ac:dyDescent="0.2">
      <c r="A1022" s="44" t="str">
        <f t="shared" si="76"/>
        <v>US Natural Gas Financial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Financial</v>
      </c>
      <c r="E1022" s="44">
        <f>IF(VLOOKUP(S1022,'DD-Lookup'!$J$6:$L$50,3,FALSE)="Monthly",(YEAR(AC1022)-YEAR(AB1022))*12+MONTH(AC1022)-MONTH(AB1022)+1,(AC1022-AB1022+1))</f>
        <v>30</v>
      </c>
      <c r="F1022" s="213">
        <f t="shared" si="80"/>
        <v>75000</v>
      </c>
      <c r="G1022" s="202">
        <v>1289235</v>
      </c>
      <c r="H1022" s="198">
        <v>37035.339398148149</v>
      </c>
      <c r="I1022" t="s">
        <v>3227</v>
      </c>
      <c r="M1022" t="s">
        <v>2760</v>
      </c>
      <c r="N1022" t="s">
        <v>2864</v>
      </c>
      <c r="O1022" t="s">
        <v>2865</v>
      </c>
      <c r="Q1022" s="199">
        <v>2500</v>
      </c>
      <c r="S1022" t="s">
        <v>2761</v>
      </c>
      <c r="T1022" t="s">
        <v>4061</v>
      </c>
      <c r="U1022" s="201">
        <v>4.1849999999999996</v>
      </c>
      <c r="V1022" t="s">
        <v>4250</v>
      </c>
      <c r="W1022" t="s">
        <v>3529</v>
      </c>
      <c r="X1022" t="s">
        <v>2866</v>
      </c>
      <c r="Y1022" t="s">
        <v>4082</v>
      </c>
      <c r="Z1022" t="s">
        <v>3671</v>
      </c>
      <c r="AA1022" t="s">
        <v>2598</v>
      </c>
      <c r="AB1022" s="198">
        <v>37043.875</v>
      </c>
      <c r="AC1022" s="198">
        <v>37072.875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10000</v>
      </c>
      <c r="G1023" s="202">
        <v>1289237</v>
      </c>
      <c r="H1023" s="198">
        <v>37035.339432870373</v>
      </c>
      <c r="I1023" t="s">
        <v>4257</v>
      </c>
      <c r="M1023" t="s">
        <v>2760</v>
      </c>
      <c r="N1023" t="s">
        <v>3220</v>
      </c>
      <c r="O1023" t="s">
        <v>2599</v>
      </c>
      <c r="P1023" s="199">
        <v>10000</v>
      </c>
      <c r="S1023" t="s">
        <v>2761</v>
      </c>
      <c r="T1023" t="s">
        <v>4061</v>
      </c>
      <c r="U1023" s="201">
        <v>3.5249999999999999</v>
      </c>
      <c r="V1023" t="s">
        <v>2680</v>
      </c>
      <c r="W1023" t="s">
        <v>2692</v>
      </c>
      <c r="X1023" t="s">
        <v>2682</v>
      </c>
      <c r="Y1023" t="s">
        <v>3224</v>
      </c>
      <c r="Z1023" t="s">
        <v>3671</v>
      </c>
      <c r="AA1023">
        <v>807114</v>
      </c>
      <c r="AB1023" s="198">
        <v>37036.875</v>
      </c>
      <c r="AC1023" s="198">
        <v>37036.875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5000</v>
      </c>
      <c r="G1024" s="202">
        <v>1289238</v>
      </c>
      <c r="H1024" s="198">
        <v>37035.339444444442</v>
      </c>
      <c r="I1024" t="s">
        <v>3219</v>
      </c>
      <c r="M1024" t="s">
        <v>2760</v>
      </c>
      <c r="N1024" t="s">
        <v>3220</v>
      </c>
      <c r="O1024" t="s">
        <v>2551</v>
      </c>
      <c r="P1024" s="199">
        <v>5000</v>
      </c>
      <c r="S1024" t="s">
        <v>2761</v>
      </c>
      <c r="T1024" t="s">
        <v>4061</v>
      </c>
      <c r="U1024" s="201">
        <v>9.5</v>
      </c>
      <c r="V1024" t="s">
        <v>3799</v>
      </c>
      <c r="W1024" t="s">
        <v>2681</v>
      </c>
      <c r="X1024" t="s">
        <v>2682</v>
      </c>
      <c r="Y1024" t="s">
        <v>3224</v>
      </c>
      <c r="Z1024" t="s">
        <v>3671</v>
      </c>
      <c r="AA1024">
        <v>807115</v>
      </c>
      <c r="AB1024" s="198">
        <v>37036.875</v>
      </c>
      <c r="AC1024" s="198">
        <v>37036.875</v>
      </c>
    </row>
    <row r="1025" spans="1:29" x14ac:dyDescent="0.2">
      <c r="A1025" s="44" t="str">
        <f t="shared" si="76"/>
        <v>US Natural Gas Financial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Financial</v>
      </c>
      <c r="E1025" s="44">
        <f>IF(VLOOKUP(S1025,'DD-Lookup'!$J$6:$L$50,3,FALSE)="Monthly",(YEAR(AC1025)-YEAR(AB1025))*12+MONTH(AC1025)-MONTH(AB1025)+1,(AC1025-AB1025+1))</f>
        <v>7</v>
      </c>
      <c r="F1025" s="213">
        <f t="shared" si="80"/>
        <v>210000</v>
      </c>
      <c r="G1025" s="202">
        <v>1289240</v>
      </c>
      <c r="H1025" s="198">
        <v>37035.339525462965</v>
      </c>
      <c r="I1025" t="s">
        <v>2674</v>
      </c>
      <c r="M1025" t="s">
        <v>2760</v>
      </c>
      <c r="N1025" t="s">
        <v>2864</v>
      </c>
      <c r="O1025" t="s">
        <v>4375</v>
      </c>
      <c r="Q1025" s="199">
        <v>30000</v>
      </c>
      <c r="S1025" t="s">
        <v>2761</v>
      </c>
      <c r="T1025" t="s">
        <v>4061</v>
      </c>
      <c r="U1025" s="201">
        <v>4.125</v>
      </c>
      <c r="V1025" t="s">
        <v>2675</v>
      </c>
      <c r="W1025" t="s">
        <v>3281</v>
      </c>
      <c r="X1025" t="s">
        <v>4236</v>
      </c>
      <c r="Y1025" t="s">
        <v>4082</v>
      </c>
      <c r="Z1025" t="s">
        <v>3671</v>
      </c>
      <c r="AA1025" t="s">
        <v>2600</v>
      </c>
      <c r="AB1025" s="198">
        <v>37036.875</v>
      </c>
      <c r="AC1025" s="198">
        <v>37042.875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2</v>
      </c>
      <c r="F1026" s="213">
        <f t="shared" si="80"/>
        <v>50</v>
      </c>
      <c r="G1026" s="202">
        <v>1289241</v>
      </c>
      <c r="H1026" s="198">
        <v>37035.339548611111</v>
      </c>
      <c r="I1026" t="s">
        <v>2752</v>
      </c>
      <c r="M1026" t="s">
        <v>3364</v>
      </c>
      <c r="N1026" t="s">
        <v>2710</v>
      </c>
      <c r="O1026" t="s">
        <v>2578</v>
      </c>
      <c r="P1026" s="199">
        <v>25</v>
      </c>
      <c r="S1026" t="s">
        <v>2759</v>
      </c>
      <c r="T1026" t="s">
        <v>4061</v>
      </c>
      <c r="U1026" s="201">
        <v>110</v>
      </c>
      <c r="V1026" t="s">
        <v>2601</v>
      </c>
      <c r="W1026" t="s">
        <v>2745</v>
      </c>
      <c r="X1026" t="s">
        <v>2712</v>
      </c>
      <c r="Y1026" t="s">
        <v>4193</v>
      </c>
      <c r="Z1026" t="s">
        <v>3666</v>
      </c>
      <c r="AA1026">
        <v>621265.1</v>
      </c>
      <c r="AB1026" s="198">
        <v>37038.875</v>
      </c>
      <c r="AC1026" s="198">
        <v>37039.875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5217</v>
      </c>
      <c r="G1027" s="202">
        <v>1289242</v>
      </c>
      <c r="H1027" s="198">
        <v>37035.339606481481</v>
      </c>
      <c r="I1027" t="s">
        <v>2858</v>
      </c>
      <c r="M1027" t="s">
        <v>2760</v>
      </c>
      <c r="N1027" t="s">
        <v>3220</v>
      </c>
      <c r="O1027" t="s">
        <v>2550</v>
      </c>
      <c r="P1027" s="199">
        <v>5217</v>
      </c>
      <c r="S1027" t="s">
        <v>2761</v>
      </c>
      <c r="T1027" t="s">
        <v>4061</v>
      </c>
      <c r="U1027" s="201">
        <v>7.25</v>
      </c>
      <c r="V1027" t="s">
        <v>2780</v>
      </c>
      <c r="W1027" t="s">
        <v>2681</v>
      </c>
      <c r="X1027" t="s">
        <v>2682</v>
      </c>
      <c r="Y1027" t="s">
        <v>3224</v>
      </c>
      <c r="Z1027" t="s">
        <v>3671</v>
      </c>
      <c r="AA1027">
        <v>807116</v>
      </c>
      <c r="AB1027" s="198">
        <v>37036.875</v>
      </c>
      <c r="AC1027" s="198">
        <v>37036.875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5000</v>
      </c>
      <c r="G1028" s="202">
        <v>1289243</v>
      </c>
      <c r="H1028" s="198">
        <v>37035.339641203704</v>
      </c>
      <c r="I1028" t="s">
        <v>2801</v>
      </c>
      <c r="M1028" t="s">
        <v>2760</v>
      </c>
      <c r="N1028" t="s">
        <v>3220</v>
      </c>
      <c r="O1028" t="s">
        <v>2500</v>
      </c>
      <c r="P1028" s="199">
        <v>5000</v>
      </c>
      <c r="S1028" t="s">
        <v>2761</v>
      </c>
      <c r="T1028" t="s">
        <v>4061</v>
      </c>
      <c r="U1028" s="201">
        <v>4.4800000000000004</v>
      </c>
      <c r="V1028" t="s">
        <v>2740</v>
      </c>
      <c r="W1028" t="s">
        <v>2668</v>
      </c>
      <c r="X1028" t="s">
        <v>2669</v>
      </c>
      <c r="Y1028" t="s">
        <v>3224</v>
      </c>
      <c r="Z1028" t="s">
        <v>3671</v>
      </c>
      <c r="AA1028">
        <v>807117</v>
      </c>
      <c r="AB1028" s="198">
        <v>37036.875</v>
      </c>
      <c r="AC1028" s="198">
        <v>37036.875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1289244</v>
      </c>
      <c r="H1029" s="198">
        <v>37035.339641203704</v>
      </c>
      <c r="I1029" t="s">
        <v>2801</v>
      </c>
      <c r="M1029" t="s">
        <v>2760</v>
      </c>
      <c r="N1029" t="s">
        <v>3220</v>
      </c>
      <c r="O1029" t="s">
        <v>4421</v>
      </c>
      <c r="P1029" s="199">
        <v>10000</v>
      </c>
      <c r="S1029" t="s">
        <v>2761</v>
      </c>
      <c r="T1029" t="s">
        <v>4061</v>
      </c>
      <c r="U1029" s="201">
        <v>4.17</v>
      </c>
      <c r="V1029" t="s">
        <v>2602</v>
      </c>
      <c r="W1029" t="s">
        <v>4246</v>
      </c>
      <c r="X1029" t="s">
        <v>4247</v>
      </c>
      <c r="Y1029" t="s">
        <v>3224</v>
      </c>
      <c r="Z1029" t="s">
        <v>3671</v>
      </c>
      <c r="AA1029">
        <v>807118</v>
      </c>
      <c r="AB1029" s="198">
        <v>37036.875</v>
      </c>
      <c r="AC1029" s="198">
        <v>37036.875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1289246</v>
      </c>
      <c r="H1030" s="198">
        <v>37035.339687500003</v>
      </c>
      <c r="I1030" t="s">
        <v>2831</v>
      </c>
      <c r="M1030" t="s">
        <v>2760</v>
      </c>
      <c r="N1030" t="s">
        <v>3220</v>
      </c>
      <c r="O1030" t="s">
        <v>2494</v>
      </c>
      <c r="Q1030" s="199">
        <v>5000</v>
      </c>
      <c r="S1030" t="s">
        <v>2761</v>
      </c>
      <c r="T1030" t="s">
        <v>4061</v>
      </c>
      <c r="U1030" s="201">
        <v>4.0175000000000001</v>
      </c>
      <c r="V1030" t="s">
        <v>3200</v>
      </c>
      <c r="W1030" t="s">
        <v>3004</v>
      </c>
      <c r="X1030" t="s">
        <v>3246</v>
      </c>
      <c r="Y1030" t="s">
        <v>3224</v>
      </c>
      <c r="Z1030" t="s">
        <v>3671</v>
      </c>
      <c r="AA1030">
        <v>807119</v>
      </c>
      <c r="AB1030" s="198">
        <v>37036.875</v>
      </c>
      <c r="AC1030" s="198">
        <v>37036.875</v>
      </c>
    </row>
    <row r="1031" spans="1:29" x14ac:dyDescent="0.2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5000</v>
      </c>
      <c r="G1031" s="202">
        <v>1289247</v>
      </c>
      <c r="H1031" s="198">
        <v>37035.339745370373</v>
      </c>
      <c r="I1031" t="s">
        <v>2676</v>
      </c>
      <c r="M1031" t="s">
        <v>2760</v>
      </c>
      <c r="N1031" t="s">
        <v>3220</v>
      </c>
      <c r="O1031" t="s">
        <v>2519</v>
      </c>
      <c r="Q1031" s="199">
        <v>5000</v>
      </c>
      <c r="S1031" t="s">
        <v>2761</v>
      </c>
      <c r="T1031" t="s">
        <v>4061</v>
      </c>
      <c r="U1031" s="201">
        <v>4.4749999999999996</v>
      </c>
      <c r="V1031" t="s">
        <v>2677</v>
      </c>
      <c r="W1031" t="s">
        <v>2668</v>
      </c>
      <c r="X1031" t="s">
        <v>2669</v>
      </c>
      <c r="Y1031" t="s">
        <v>3224</v>
      </c>
      <c r="Z1031" t="s">
        <v>3671</v>
      </c>
      <c r="AA1031">
        <v>807120</v>
      </c>
      <c r="AB1031" s="198">
        <v>37036.875</v>
      </c>
      <c r="AC1031" s="198">
        <v>37036.875</v>
      </c>
    </row>
    <row r="1032" spans="1:29" x14ac:dyDescent="0.2">
      <c r="A1032" s="44" t="str">
        <f t="shared" si="76"/>
        <v xml:space="preserve"> Natural Gas Physical</v>
      </c>
      <c r="B1032" s="44" t="str">
        <f t="shared" si="77"/>
        <v/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10000</v>
      </c>
      <c r="G1032" s="202">
        <v>1289249</v>
      </c>
      <c r="H1032" s="198">
        <v>37035.339803240742</v>
      </c>
      <c r="I1032" t="s">
        <v>3102</v>
      </c>
      <c r="M1032" t="s">
        <v>2760</v>
      </c>
      <c r="N1032" t="s">
        <v>3254</v>
      </c>
      <c r="O1032" t="s">
        <v>2474</v>
      </c>
      <c r="Q1032" s="199">
        <v>10000</v>
      </c>
      <c r="S1032" t="s">
        <v>2761</v>
      </c>
      <c r="T1032" t="s">
        <v>4061</v>
      </c>
      <c r="U1032" s="201">
        <v>4.38</v>
      </c>
      <c r="V1032" t="s">
        <v>3042</v>
      </c>
      <c r="W1032" t="s">
        <v>3255</v>
      </c>
      <c r="X1032" t="s">
        <v>3256</v>
      </c>
      <c r="Y1032" t="s">
        <v>3224</v>
      </c>
      <c r="Z1032" t="s">
        <v>3671</v>
      </c>
      <c r="AA1032">
        <v>807121</v>
      </c>
      <c r="AB1032" s="198">
        <v>37036.875</v>
      </c>
      <c r="AC1032" s="198">
        <v>37036.875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1289250</v>
      </c>
      <c r="H1033" s="198">
        <v>37035.339826388888</v>
      </c>
      <c r="I1033" t="s">
        <v>2831</v>
      </c>
      <c r="M1033" t="s">
        <v>2760</v>
      </c>
      <c r="N1033" t="s">
        <v>3220</v>
      </c>
      <c r="O1033" t="s">
        <v>4393</v>
      </c>
      <c r="Q1033" s="199">
        <v>5000</v>
      </c>
      <c r="S1033" t="s">
        <v>2761</v>
      </c>
      <c r="T1033" t="s">
        <v>4061</v>
      </c>
      <c r="U1033" s="201">
        <v>4.4000000000000004</v>
      </c>
      <c r="V1033" t="s">
        <v>3218</v>
      </c>
      <c r="W1033" t="s">
        <v>2661</v>
      </c>
      <c r="X1033" t="s">
        <v>2662</v>
      </c>
      <c r="Y1033" t="s">
        <v>3224</v>
      </c>
      <c r="Z1033" t="s">
        <v>3671</v>
      </c>
      <c r="AA1033">
        <v>807122</v>
      </c>
      <c r="AB1033" s="198">
        <v>37036.875</v>
      </c>
      <c r="AC1033" s="198">
        <v>37036.875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5000</v>
      </c>
      <c r="G1034" s="202">
        <v>1289251</v>
      </c>
      <c r="H1034" s="198">
        <v>37035.339884259258</v>
      </c>
      <c r="I1034" t="s">
        <v>2831</v>
      </c>
      <c r="M1034" t="s">
        <v>2760</v>
      </c>
      <c r="N1034" t="s">
        <v>3220</v>
      </c>
      <c r="O1034" t="s">
        <v>4393</v>
      </c>
      <c r="Q1034" s="199">
        <v>5000</v>
      </c>
      <c r="S1034" t="s">
        <v>2761</v>
      </c>
      <c r="T1034" t="s">
        <v>4061</v>
      </c>
      <c r="U1034" s="201">
        <v>4.41</v>
      </c>
      <c r="V1034" t="s">
        <v>3218</v>
      </c>
      <c r="W1034" t="s">
        <v>2661</v>
      </c>
      <c r="X1034" t="s">
        <v>2662</v>
      </c>
      <c r="Y1034" t="s">
        <v>3224</v>
      </c>
      <c r="Z1034" t="s">
        <v>3671</v>
      </c>
      <c r="AA1034">
        <v>807123</v>
      </c>
      <c r="AB1034" s="198">
        <v>37036.875</v>
      </c>
      <c r="AC1034" s="198">
        <v>37036.875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5000</v>
      </c>
      <c r="G1035" s="202">
        <v>1289252</v>
      </c>
      <c r="H1035" s="198">
        <v>37035.339895833335</v>
      </c>
      <c r="I1035" t="s">
        <v>3100</v>
      </c>
      <c r="M1035" t="s">
        <v>2760</v>
      </c>
      <c r="N1035" t="s">
        <v>3220</v>
      </c>
      <c r="O1035" t="s">
        <v>2488</v>
      </c>
      <c r="Q1035" s="199">
        <v>5000</v>
      </c>
      <c r="S1035" t="s">
        <v>2761</v>
      </c>
      <c r="T1035" t="s">
        <v>4061</v>
      </c>
      <c r="U1035" s="201">
        <v>4.0149999999999997</v>
      </c>
      <c r="V1035" t="s">
        <v>3101</v>
      </c>
      <c r="W1035" t="s">
        <v>3260</v>
      </c>
      <c r="X1035" t="s">
        <v>3261</v>
      </c>
      <c r="Y1035" t="s">
        <v>3224</v>
      </c>
      <c r="Z1035" t="s">
        <v>3671</v>
      </c>
      <c r="AA1035">
        <v>807124</v>
      </c>
      <c r="AB1035" s="198">
        <v>37036.875</v>
      </c>
      <c r="AC1035" s="198">
        <v>37036.875</v>
      </c>
    </row>
    <row r="1036" spans="1:29" x14ac:dyDescent="0.2">
      <c r="A1036" s="44" t="str">
        <f t="shared" si="81"/>
        <v>US Power Physical</v>
      </c>
      <c r="B1036" s="44" t="str">
        <f t="shared" si="82"/>
        <v>US</v>
      </c>
      <c r="C1036" s="44" t="str">
        <f t="shared" si="83"/>
        <v>Power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30</v>
      </c>
      <c r="F1036" s="213">
        <f t="shared" si="85"/>
        <v>1500</v>
      </c>
      <c r="G1036" s="202">
        <v>1289253</v>
      </c>
      <c r="H1036" s="198">
        <v>37035.339930555558</v>
      </c>
      <c r="I1036" t="s">
        <v>2818</v>
      </c>
      <c r="M1036" t="s">
        <v>3364</v>
      </c>
      <c r="N1036" t="s">
        <v>2802</v>
      </c>
      <c r="O1036" t="s">
        <v>2859</v>
      </c>
      <c r="P1036" s="199">
        <v>50</v>
      </c>
      <c r="S1036" t="s">
        <v>2759</v>
      </c>
      <c r="T1036" t="s">
        <v>4061</v>
      </c>
      <c r="U1036" s="201">
        <v>64.75</v>
      </c>
      <c r="V1036" t="s">
        <v>4197</v>
      </c>
      <c r="W1036" t="s">
        <v>2806</v>
      </c>
      <c r="X1036" t="s">
        <v>2807</v>
      </c>
      <c r="Y1036" t="s">
        <v>4193</v>
      </c>
      <c r="Z1036" t="s">
        <v>3666</v>
      </c>
      <c r="AA1036">
        <v>621267.1</v>
      </c>
      <c r="AB1036" s="198">
        <v>37043.71597222222</v>
      </c>
      <c r="AC1036" s="198">
        <v>37072.71597222222</v>
      </c>
    </row>
    <row r="1037" spans="1:29" x14ac:dyDescent="0.2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2</v>
      </c>
      <c r="F1037" s="213">
        <f t="shared" si="85"/>
        <v>50</v>
      </c>
      <c r="G1037" s="202">
        <v>1289255</v>
      </c>
      <c r="H1037" s="198">
        <v>37035.34003472222</v>
      </c>
      <c r="I1037" t="s">
        <v>4034</v>
      </c>
      <c r="M1037" t="s">
        <v>3364</v>
      </c>
      <c r="N1037" t="s">
        <v>2713</v>
      </c>
      <c r="O1037" t="s">
        <v>2573</v>
      </c>
      <c r="Q1037" s="199">
        <v>25</v>
      </c>
      <c r="S1037" t="s">
        <v>2759</v>
      </c>
      <c r="T1037" t="s">
        <v>4061</v>
      </c>
      <c r="U1037" s="201">
        <v>135</v>
      </c>
      <c r="V1037" t="s">
        <v>3014</v>
      </c>
      <c r="W1037" t="s">
        <v>2721</v>
      </c>
      <c r="X1037" t="s">
        <v>2716</v>
      </c>
      <c r="Y1037" t="s">
        <v>4193</v>
      </c>
      <c r="Z1037" t="s">
        <v>3666</v>
      </c>
      <c r="AA1037">
        <v>621268.1</v>
      </c>
      <c r="AB1037" s="198">
        <v>37038.875</v>
      </c>
      <c r="AC1037" s="198">
        <v>37039.875</v>
      </c>
    </row>
    <row r="1038" spans="1:29" x14ac:dyDescent="0.2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30</v>
      </c>
      <c r="F1038" s="213">
        <f t="shared" si="85"/>
        <v>1500</v>
      </c>
      <c r="G1038" s="202">
        <v>1289257</v>
      </c>
      <c r="H1038" s="198">
        <v>37035.34003472222</v>
      </c>
      <c r="I1038" t="s">
        <v>2831</v>
      </c>
      <c r="M1038" t="s">
        <v>3364</v>
      </c>
      <c r="N1038" t="s">
        <v>2802</v>
      </c>
      <c r="O1038" t="s">
        <v>3295</v>
      </c>
      <c r="P1038" s="199">
        <v>50</v>
      </c>
      <c r="S1038" t="s">
        <v>2759</v>
      </c>
      <c r="T1038" t="s">
        <v>4061</v>
      </c>
      <c r="U1038" s="201">
        <v>66.25</v>
      </c>
      <c r="V1038" t="s">
        <v>4497</v>
      </c>
      <c r="W1038" t="s">
        <v>3420</v>
      </c>
      <c r="X1038" t="s">
        <v>3993</v>
      </c>
      <c r="Y1038" t="s">
        <v>4193</v>
      </c>
      <c r="Z1038" t="s">
        <v>3666</v>
      </c>
      <c r="AA1038">
        <v>621270.1</v>
      </c>
      <c r="AB1038" s="198">
        <v>37043.600694444445</v>
      </c>
      <c r="AC1038" s="198">
        <v>37072.600694444445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5000</v>
      </c>
      <c r="G1039" s="202">
        <v>1289254</v>
      </c>
      <c r="H1039" s="198">
        <v>37035.34003472222</v>
      </c>
      <c r="I1039" t="s">
        <v>3134</v>
      </c>
      <c r="M1039" t="s">
        <v>2760</v>
      </c>
      <c r="N1039" t="s">
        <v>3220</v>
      </c>
      <c r="O1039" t="s">
        <v>2603</v>
      </c>
      <c r="Q1039" s="199">
        <v>5000</v>
      </c>
      <c r="S1039" t="s">
        <v>2761</v>
      </c>
      <c r="T1039" t="s">
        <v>4061</v>
      </c>
      <c r="U1039" s="201">
        <v>2.92</v>
      </c>
      <c r="V1039" t="s">
        <v>2604</v>
      </c>
      <c r="W1039" t="s">
        <v>3926</v>
      </c>
      <c r="X1039" t="s">
        <v>2735</v>
      </c>
      <c r="Y1039" t="s">
        <v>3224</v>
      </c>
      <c r="Z1039" t="s">
        <v>3671</v>
      </c>
      <c r="AA1039">
        <v>807125</v>
      </c>
      <c r="AB1039" s="198">
        <v>37036.875</v>
      </c>
      <c r="AC1039" s="198">
        <v>37036.875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5000</v>
      </c>
      <c r="G1040" s="202">
        <v>1289258</v>
      </c>
      <c r="H1040" s="198">
        <v>37035.340081018519</v>
      </c>
      <c r="I1040" t="s">
        <v>2871</v>
      </c>
      <c r="M1040" t="s">
        <v>2760</v>
      </c>
      <c r="N1040" t="s">
        <v>3220</v>
      </c>
      <c r="O1040" t="s">
        <v>4383</v>
      </c>
      <c r="P1040" s="199">
        <v>5000</v>
      </c>
      <c r="S1040" t="s">
        <v>2761</v>
      </c>
      <c r="T1040" t="s">
        <v>4061</v>
      </c>
      <c r="U1040" s="201">
        <v>4.1349999999999998</v>
      </c>
      <c r="V1040" t="s">
        <v>3060</v>
      </c>
      <c r="W1040" t="s">
        <v>4246</v>
      </c>
      <c r="X1040" t="s">
        <v>4247</v>
      </c>
      <c r="Y1040" t="s">
        <v>3224</v>
      </c>
      <c r="Z1040" t="s">
        <v>3671</v>
      </c>
      <c r="AA1040">
        <v>807126</v>
      </c>
      <c r="AB1040" s="198">
        <v>37036.875</v>
      </c>
      <c r="AC1040" s="198">
        <v>37036.875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</v>
      </c>
      <c r="G1041" s="202">
        <v>1289259</v>
      </c>
      <c r="H1041" s="198">
        <v>37035.340150462966</v>
      </c>
      <c r="I1041" t="s">
        <v>3144</v>
      </c>
      <c r="M1041" t="s">
        <v>2760</v>
      </c>
      <c r="N1041" t="s">
        <v>3220</v>
      </c>
      <c r="O1041" t="s">
        <v>4383</v>
      </c>
      <c r="P1041" s="199">
        <v>5000</v>
      </c>
      <c r="S1041" t="s">
        <v>2761</v>
      </c>
      <c r="T1041" t="s">
        <v>4061</v>
      </c>
      <c r="U1041" s="201">
        <v>4.1349999999999998</v>
      </c>
      <c r="V1041" t="s">
        <v>3145</v>
      </c>
      <c r="W1041" t="s">
        <v>4246</v>
      </c>
      <c r="X1041" t="s">
        <v>4247</v>
      </c>
      <c r="Y1041" t="s">
        <v>3224</v>
      </c>
      <c r="Z1041" t="s">
        <v>3671</v>
      </c>
      <c r="AA1041">
        <v>807127</v>
      </c>
      <c r="AB1041" s="198">
        <v>37036.875</v>
      </c>
      <c r="AC1041" s="198">
        <v>37036.875</v>
      </c>
    </row>
    <row r="1042" spans="1:29" x14ac:dyDescent="0.2">
      <c r="A1042" s="44" t="str">
        <f t="shared" si="81"/>
        <v>US Natural Gas Physical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</v>
      </c>
      <c r="F1042" s="213">
        <f t="shared" si="85"/>
        <v>2400</v>
      </c>
      <c r="G1042" s="202">
        <v>1289260</v>
      </c>
      <c r="H1042" s="198">
        <v>37035.340173611112</v>
      </c>
      <c r="I1042" t="s">
        <v>3271</v>
      </c>
      <c r="M1042" t="s">
        <v>2760</v>
      </c>
      <c r="N1042" t="s">
        <v>3220</v>
      </c>
      <c r="O1042" t="s">
        <v>4414</v>
      </c>
      <c r="Q1042" s="199">
        <v>2400</v>
      </c>
      <c r="S1042" t="s">
        <v>2761</v>
      </c>
      <c r="T1042" t="s">
        <v>4061</v>
      </c>
      <c r="U1042" s="201">
        <v>4.1050000000000004</v>
      </c>
      <c r="V1042" t="s">
        <v>2886</v>
      </c>
      <c r="W1042" t="s">
        <v>4253</v>
      </c>
      <c r="X1042" t="s">
        <v>4254</v>
      </c>
      <c r="Y1042" t="s">
        <v>3224</v>
      </c>
      <c r="Z1042" t="s">
        <v>3671</v>
      </c>
      <c r="AA1042">
        <v>807128</v>
      </c>
      <c r="AB1042" s="198">
        <v>37036.875</v>
      </c>
      <c r="AC1042" s="198">
        <v>37036.875</v>
      </c>
    </row>
    <row r="1043" spans="1:29" x14ac:dyDescent="0.2">
      <c r="A1043" s="44" t="str">
        <f t="shared" si="81"/>
        <v xml:space="preserve"> Natural Gas Physical</v>
      </c>
      <c r="B1043" s="44" t="str">
        <f t="shared" si="82"/>
        <v/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9000</v>
      </c>
      <c r="G1043" s="202">
        <v>1289261</v>
      </c>
      <c r="H1043" s="198">
        <v>37035.340196759258</v>
      </c>
      <c r="I1043" t="s">
        <v>3102</v>
      </c>
      <c r="M1043" t="s">
        <v>2760</v>
      </c>
      <c r="N1043" t="s">
        <v>3254</v>
      </c>
      <c r="O1043" t="s">
        <v>2552</v>
      </c>
      <c r="P1043" s="199">
        <v>9000</v>
      </c>
      <c r="S1043" t="s">
        <v>2761</v>
      </c>
      <c r="T1043" t="s">
        <v>4061</v>
      </c>
      <c r="U1043" s="201">
        <v>4.38</v>
      </c>
      <c r="V1043" t="s">
        <v>3042</v>
      </c>
      <c r="W1043" t="s">
        <v>3255</v>
      </c>
      <c r="X1043" t="s">
        <v>3256</v>
      </c>
      <c r="Y1043" t="s">
        <v>3224</v>
      </c>
      <c r="Z1043" t="s">
        <v>3671</v>
      </c>
      <c r="AA1043">
        <v>807130</v>
      </c>
      <c r="AB1043" s="198">
        <v>37036.875</v>
      </c>
      <c r="AC1043" s="198">
        <v>37036.875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5000</v>
      </c>
      <c r="G1044" s="202">
        <v>1289264</v>
      </c>
      <c r="H1044" s="198">
        <v>37035.340219907404</v>
      </c>
      <c r="I1044" t="s">
        <v>2676</v>
      </c>
      <c r="M1044" t="s">
        <v>2760</v>
      </c>
      <c r="N1044" t="s">
        <v>3220</v>
      </c>
      <c r="O1044" t="s">
        <v>2500</v>
      </c>
      <c r="Q1044" s="199">
        <v>5000</v>
      </c>
      <c r="S1044" t="s">
        <v>2761</v>
      </c>
      <c r="T1044" t="s">
        <v>4061</v>
      </c>
      <c r="U1044" s="201">
        <v>4.49</v>
      </c>
      <c r="V1044" t="s">
        <v>2677</v>
      </c>
      <c r="W1044" t="s">
        <v>2668</v>
      </c>
      <c r="X1044" t="s">
        <v>2669</v>
      </c>
      <c r="Y1044" t="s">
        <v>3224</v>
      </c>
      <c r="Z1044" t="s">
        <v>3671</v>
      </c>
      <c r="AA1044">
        <v>807131</v>
      </c>
      <c r="AB1044" s="198">
        <v>37036.875</v>
      </c>
      <c r="AC1044" s="198">
        <v>37036.875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5000</v>
      </c>
      <c r="G1045" s="202">
        <v>1289265</v>
      </c>
      <c r="H1045" s="198">
        <v>37035.340289351851</v>
      </c>
      <c r="I1045" t="s">
        <v>3250</v>
      </c>
      <c r="M1045" t="s">
        <v>2760</v>
      </c>
      <c r="N1045" t="s">
        <v>3220</v>
      </c>
      <c r="O1045" t="s">
        <v>2494</v>
      </c>
      <c r="P1045" s="199">
        <v>5000</v>
      </c>
      <c r="S1045" t="s">
        <v>2761</v>
      </c>
      <c r="T1045" t="s">
        <v>4061</v>
      </c>
      <c r="U1045" s="201">
        <v>4.0199999999999996</v>
      </c>
      <c r="V1045" t="s">
        <v>4209</v>
      </c>
      <c r="W1045" t="s">
        <v>3004</v>
      </c>
      <c r="X1045" t="s">
        <v>3246</v>
      </c>
      <c r="Y1045" t="s">
        <v>3224</v>
      </c>
      <c r="Z1045" t="s">
        <v>3671</v>
      </c>
      <c r="AA1045">
        <v>807132</v>
      </c>
      <c r="AB1045" s="198">
        <v>37036.875</v>
      </c>
      <c r="AC1045" s="198">
        <v>37036.875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2</v>
      </c>
      <c r="F1046" s="213">
        <f t="shared" si="85"/>
        <v>50</v>
      </c>
      <c r="G1046" s="202">
        <v>1289266</v>
      </c>
      <c r="H1046" s="198">
        <v>37035.340300925927</v>
      </c>
      <c r="I1046" t="s">
        <v>3018</v>
      </c>
      <c r="M1046" t="s">
        <v>3364</v>
      </c>
      <c r="N1046" t="s">
        <v>2713</v>
      </c>
      <c r="O1046" t="s">
        <v>2571</v>
      </c>
      <c r="Q1046" s="199">
        <v>25</v>
      </c>
      <c r="S1046" t="s">
        <v>2759</v>
      </c>
      <c r="T1046" t="s">
        <v>4061</v>
      </c>
      <c r="U1046" s="201">
        <v>87</v>
      </c>
      <c r="V1046" t="s">
        <v>2605</v>
      </c>
      <c r="W1046" t="s">
        <v>2721</v>
      </c>
      <c r="X1046" t="s">
        <v>2716</v>
      </c>
      <c r="Y1046" t="s">
        <v>4193</v>
      </c>
      <c r="Z1046" t="s">
        <v>3666</v>
      </c>
      <c r="AA1046">
        <v>621271.1</v>
      </c>
      <c r="AB1046" s="198">
        <v>37038.875</v>
      </c>
      <c r="AC1046" s="198">
        <v>37039.875</v>
      </c>
    </row>
    <row r="1047" spans="1:29" x14ac:dyDescent="0.2">
      <c r="A1047" s="44" t="str">
        <f t="shared" si="81"/>
        <v>US Power Physical</v>
      </c>
      <c r="B1047" s="44" t="str">
        <f t="shared" si="82"/>
        <v>US</v>
      </c>
      <c r="C1047" s="44" t="str">
        <f t="shared" si="83"/>
        <v>Power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50</v>
      </c>
      <c r="G1047" s="202">
        <v>1289267</v>
      </c>
      <c r="H1047" s="198">
        <v>37035.340312499997</v>
      </c>
      <c r="I1047" t="s">
        <v>2813</v>
      </c>
      <c r="M1047" t="s">
        <v>3364</v>
      </c>
      <c r="N1047" t="s">
        <v>2802</v>
      </c>
      <c r="O1047" t="s">
        <v>2396</v>
      </c>
      <c r="P1047" s="199">
        <v>50</v>
      </c>
      <c r="S1047" t="s">
        <v>2759</v>
      </c>
      <c r="T1047" t="s">
        <v>4061</v>
      </c>
      <c r="U1047" s="201">
        <v>26.5</v>
      </c>
      <c r="V1047" t="s">
        <v>2497</v>
      </c>
      <c r="W1047" t="s">
        <v>2811</v>
      </c>
      <c r="X1047" t="s">
        <v>2847</v>
      </c>
      <c r="Y1047" t="s">
        <v>4193</v>
      </c>
      <c r="Z1047" t="s">
        <v>3666</v>
      </c>
      <c r="AA1047">
        <v>621272.1</v>
      </c>
      <c r="AB1047" s="198">
        <v>37036.875</v>
      </c>
      <c r="AC1047" s="198">
        <v>37036.875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5000</v>
      </c>
      <c r="G1048" s="202">
        <v>1289268</v>
      </c>
      <c r="H1048" s="198">
        <v>37035.340312499997</v>
      </c>
      <c r="I1048" t="s">
        <v>2874</v>
      </c>
      <c r="M1048" t="s">
        <v>2760</v>
      </c>
      <c r="N1048" t="s">
        <v>3220</v>
      </c>
      <c r="O1048" t="s">
        <v>2494</v>
      </c>
      <c r="P1048" s="199">
        <v>5000</v>
      </c>
      <c r="S1048" t="s">
        <v>2761</v>
      </c>
      <c r="T1048" t="s">
        <v>4061</v>
      </c>
      <c r="U1048" s="201">
        <v>4.0175000000000001</v>
      </c>
      <c r="V1048" t="s">
        <v>3920</v>
      </c>
      <c r="W1048" t="s">
        <v>3004</v>
      </c>
      <c r="X1048" t="s">
        <v>3246</v>
      </c>
      <c r="Y1048" t="s">
        <v>3224</v>
      </c>
      <c r="Z1048" t="s">
        <v>3671</v>
      </c>
      <c r="AA1048">
        <v>807133</v>
      </c>
      <c r="AB1048" s="198">
        <v>37036.875</v>
      </c>
      <c r="AC1048" s="198">
        <v>37036.875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1289269</v>
      </c>
      <c r="H1049" s="198">
        <v>37035.340405092589</v>
      </c>
      <c r="I1049" t="s">
        <v>3250</v>
      </c>
      <c r="M1049" t="s">
        <v>2760</v>
      </c>
      <c r="N1049" t="s">
        <v>3220</v>
      </c>
      <c r="O1049" t="s">
        <v>2463</v>
      </c>
      <c r="Q1049" s="199">
        <v>10000</v>
      </c>
      <c r="S1049" t="s">
        <v>2761</v>
      </c>
      <c r="T1049" t="s">
        <v>4061</v>
      </c>
      <c r="U1049" s="201">
        <v>4.2012999999999998</v>
      </c>
      <c r="V1049" t="s">
        <v>3011</v>
      </c>
      <c r="W1049" t="s">
        <v>3222</v>
      </c>
      <c r="X1049" t="s">
        <v>3223</v>
      </c>
      <c r="Y1049" t="s">
        <v>3224</v>
      </c>
      <c r="Z1049" t="s">
        <v>3671</v>
      </c>
      <c r="AA1049">
        <v>807134</v>
      </c>
      <c r="AB1049" s="198">
        <v>37036.875</v>
      </c>
      <c r="AC1049" s="198">
        <v>37036.875</v>
      </c>
    </row>
    <row r="1050" spans="1:29" x14ac:dyDescent="0.2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2</v>
      </c>
      <c r="F1050" s="213">
        <f t="shared" si="85"/>
        <v>50</v>
      </c>
      <c r="G1050" s="202">
        <v>1289270</v>
      </c>
      <c r="H1050" s="198">
        <v>37035.340428240743</v>
      </c>
      <c r="I1050" t="s">
        <v>4034</v>
      </c>
      <c r="M1050" t="s">
        <v>3364</v>
      </c>
      <c r="N1050" t="s">
        <v>2713</v>
      </c>
      <c r="O1050" t="s">
        <v>2573</v>
      </c>
      <c r="Q1050" s="199">
        <v>25</v>
      </c>
      <c r="S1050" t="s">
        <v>2759</v>
      </c>
      <c r="T1050" t="s">
        <v>4061</v>
      </c>
      <c r="U1050" s="201">
        <v>136</v>
      </c>
      <c r="V1050" t="s">
        <v>3014</v>
      </c>
      <c r="W1050" t="s">
        <v>2721</v>
      </c>
      <c r="X1050" t="s">
        <v>2716</v>
      </c>
      <c r="Y1050" t="s">
        <v>4193</v>
      </c>
      <c r="Z1050" t="s">
        <v>3666</v>
      </c>
      <c r="AA1050">
        <v>621273.1</v>
      </c>
      <c r="AB1050" s="198">
        <v>37038.875</v>
      </c>
      <c r="AC1050" s="198">
        <v>37039.875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10000</v>
      </c>
      <c r="G1051" s="202">
        <v>1289271</v>
      </c>
      <c r="H1051" s="198">
        <v>37035.340474537035</v>
      </c>
      <c r="I1051" t="s">
        <v>3306</v>
      </c>
      <c r="M1051" t="s">
        <v>2760</v>
      </c>
      <c r="N1051" t="s">
        <v>3220</v>
      </c>
      <c r="O1051" t="s">
        <v>2463</v>
      </c>
      <c r="P1051" s="199">
        <v>10000</v>
      </c>
      <c r="S1051" t="s">
        <v>2761</v>
      </c>
      <c r="T1051" t="s">
        <v>4061</v>
      </c>
      <c r="U1051" s="201">
        <v>4.2000999999999999</v>
      </c>
      <c r="V1051" t="s">
        <v>3006</v>
      </c>
      <c r="W1051" t="s">
        <v>3222</v>
      </c>
      <c r="X1051" t="s">
        <v>3223</v>
      </c>
      <c r="Y1051" t="s">
        <v>3224</v>
      </c>
      <c r="Z1051" t="s">
        <v>3671</v>
      </c>
      <c r="AA1051">
        <v>807135</v>
      </c>
      <c r="AB1051" s="198">
        <v>37036.875</v>
      </c>
      <c r="AC1051" s="198">
        <v>37036.875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5000</v>
      </c>
      <c r="G1052" s="202">
        <v>1289272</v>
      </c>
      <c r="H1052" s="198">
        <v>37035.340486111112</v>
      </c>
      <c r="I1052" t="s">
        <v>3769</v>
      </c>
      <c r="M1052" t="s">
        <v>2760</v>
      </c>
      <c r="N1052" t="s">
        <v>3220</v>
      </c>
      <c r="O1052" t="s">
        <v>2488</v>
      </c>
      <c r="P1052" s="199">
        <v>5000</v>
      </c>
      <c r="S1052" t="s">
        <v>2761</v>
      </c>
      <c r="T1052" t="s">
        <v>4061</v>
      </c>
      <c r="U1052" s="201">
        <v>4.0149999999999997</v>
      </c>
      <c r="V1052" t="s">
        <v>2746</v>
      </c>
      <c r="W1052" t="s">
        <v>3260</v>
      </c>
      <c r="X1052" t="s">
        <v>3261</v>
      </c>
      <c r="Y1052" t="s">
        <v>3224</v>
      </c>
      <c r="Z1052" t="s">
        <v>3671</v>
      </c>
      <c r="AA1052">
        <v>807136</v>
      </c>
      <c r="AB1052" s="198">
        <v>37036.875</v>
      </c>
      <c r="AC1052" s="198">
        <v>37036.875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5000</v>
      </c>
      <c r="G1053" s="202">
        <v>1289273</v>
      </c>
      <c r="H1053" s="198">
        <v>37035.340497685182</v>
      </c>
      <c r="I1053" t="s">
        <v>3134</v>
      </c>
      <c r="M1053" t="s">
        <v>2760</v>
      </c>
      <c r="N1053" t="s">
        <v>3220</v>
      </c>
      <c r="O1053" t="s">
        <v>2603</v>
      </c>
      <c r="P1053" s="199">
        <v>5000</v>
      </c>
      <c r="S1053" t="s">
        <v>2761</v>
      </c>
      <c r="T1053" t="s">
        <v>4061</v>
      </c>
      <c r="U1053" s="201">
        <v>2.915</v>
      </c>
      <c r="V1053" t="s">
        <v>2604</v>
      </c>
      <c r="W1053" t="s">
        <v>3926</v>
      </c>
      <c r="X1053" t="s">
        <v>2735</v>
      </c>
      <c r="Y1053" t="s">
        <v>3224</v>
      </c>
      <c r="Z1053" t="s">
        <v>3671</v>
      </c>
      <c r="AA1053">
        <v>807137</v>
      </c>
      <c r="AB1053" s="198">
        <v>37036.875</v>
      </c>
      <c r="AC1053" s="198">
        <v>37036.875</v>
      </c>
    </row>
    <row r="1054" spans="1:29" x14ac:dyDescent="0.2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30</v>
      </c>
      <c r="F1054" s="213">
        <f t="shared" si="85"/>
        <v>900000</v>
      </c>
      <c r="G1054" s="202">
        <v>1289274</v>
      </c>
      <c r="H1054" s="198">
        <v>37035.340636574074</v>
      </c>
      <c r="I1054" t="s">
        <v>2818</v>
      </c>
      <c r="M1054" t="s">
        <v>2760</v>
      </c>
      <c r="N1054" t="s">
        <v>3235</v>
      </c>
      <c r="O1054" t="s">
        <v>3272</v>
      </c>
      <c r="Q1054" s="199">
        <v>30000</v>
      </c>
      <c r="S1054" t="s">
        <v>2761</v>
      </c>
      <c r="T1054" t="s">
        <v>4061</v>
      </c>
      <c r="U1054" s="201">
        <v>0.41499999999999998</v>
      </c>
      <c r="V1054" t="s">
        <v>4244</v>
      </c>
      <c r="W1054" t="s">
        <v>3236</v>
      </c>
      <c r="X1054" t="s">
        <v>3237</v>
      </c>
      <c r="Y1054" t="s">
        <v>4082</v>
      </c>
      <c r="Z1054" t="s">
        <v>3671</v>
      </c>
      <c r="AA1054" t="s">
        <v>2606</v>
      </c>
      <c r="AB1054" s="198">
        <v>37043.875</v>
      </c>
      <c r="AC1054" s="198">
        <v>37072.875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2</v>
      </c>
      <c r="F1055" s="213">
        <f t="shared" si="85"/>
        <v>50</v>
      </c>
      <c r="G1055" s="202">
        <v>1289275</v>
      </c>
      <c r="H1055" s="198">
        <v>37035.340763888889</v>
      </c>
      <c r="I1055" t="s">
        <v>2836</v>
      </c>
      <c r="M1055" t="s">
        <v>3364</v>
      </c>
      <c r="N1055" t="s">
        <v>2713</v>
      </c>
      <c r="O1055" t="s">
        <v>2571</v>
      </c>
      <c r="Q1055" s="199">
        <v>25</v>
      </c>
      <c r="S1055" t="s">
        <v>2759</v>
      </c>
      <c r="T1055" t="s">
        <v>4061</v>
      </c>
      <c r="U1055" s="201">
        <v>93</v>
      </c>
      <c r="V1055" t="s">
        <v>2607</v>
      </c>
      <c r="W1055" t="s">
        <v>2721</v>
      </c>
      <c r="X1055" t="s">
        <v>2716</v>
      </c>
      <c r="Y1055" t="s">
        <v>4193</v>
      </c>
      <c r="Z1055" t="s">
        <v>3666</v>
      </c>
      <c r="AA1055">
        <v>621274.1</v>
      </c>
      <c r="AB1055" s="198">
        <v>37038.875</v>
      </c>
      <c r="AC1055" s="198">
        <v>37039.875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1289276</v>
      </c>
      <c r="H1056" s="198">
        <v>37035.340787037036</v>
      </c>
      <c r="I1056" t="s">
        <v>2729</v>
      </c>
      <c r="M1056" t="s">
        <v>2760</v>
      </c>
      <c r="N1056" t="s">
        <v>3220</v>
      </c>
      <c r="O1056" t="s">
        <v>2599</v>
      </c>
      <c r="P1056" s="199">
        <v>10000</v>
      </c>
      <c r="S1056" t="s">
        <v>2761</v>
      </c>
      <c r="T1056" t="s">
        <v>4061</v>
      </c>
      <c r="U1056" s="201">
        <v>3.5</v>
      </c>
      <c r="V1056" t="s">
        <v>2608</v>
      </c>
      <c r="W1056" t="s">
        <v>2692</v>
      </c>
      <c r="X1056" t="s">
        <v>2682</v>
      </c>
      <c r="Y1056" t="s">
        <v>3224</v>
      </c>
      <c r="Z1056" t="s">
        <v>3671</v>
      </c>
      <c r="AA1056">
        <v>807138</v>
      </c>
      <c r="AB1056" s="198">
        <v>37036.875</v>
      </c>
      <c r="AC1056" s="198">
        <v>37036.875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2</v>
      </c>
      <c r="F1057" s="213">
        <f t="shared" si="85"/>
        <v>50</v>
      </c>
      <c r="G1057" s="202">
        <v>1289277</v>
      </c>
      <c r="H1057" s="198">
        <v>37035.340879629628</v>
      </c>
      <c r="I1057" t="s">
        <v>2863</v>
      </c>
      <c r="M1057" t="s">
        <v>3364</v>
      </c>
      <c r="N1057" t="s">
        <v>2710</v>
      </c>
      <c r="O1057" t="s">
        <v>2578</v>
      </c>
      <c r="Q1057" s="199">
        <v>25</v>
      </c>
      <c r="S1057" t="s">
        <v>2759</v>
      </c>
      <c r="T1057" t="s">
        <v>4061</v>
      </c>
      <c r="U1057" s="201">
        <v>115</v>
      </c>
      <c r="V1057" t="s">
        <v>3455</v>
      </c>
      <c r="W1057" t="s">
        <v>2745</v>
      </c>
      <c r="X1057" t="s">
        <v>2712</v>
      </c>
      <c r="Y1057" t="s">
        <v>4193</v>
      </c>
      <c r="Z1057" t="s">
        <v>3666</v>
      </c>
      <c r="AA1057">
        <v>621275.1</v>
      </c>
      <c r="AB1057" s="198">
        <v>37038.875</v>
      </c>
      <c r="AC1057" s="198">
        <v>37039.875</v>
      </c>
    </row>
    <row r="1058" spans="1:29" x14ac:dyDescent="0.2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2</v>
      </c>
      <c r="F1058" s="213">
        <f t="shared" si="85"/>
        <v>50</v>
      </c>
      <c r="G1058" s="202">
        <v>1289278</v>
      </c>
      <c r="H1058" s="198">
        <v>37035.340925925928</v>
      </c>
      <c r="I1058" t="s">
        <v>2801</v>
      </c>
      <c r="M1058" t="s">
        <v>3364</v>
      </c>
      <c r="N1058" t="s">
        <v>2710</v>
      </c>
      <c r="O1058" t="s">
        <v>2586</v>
      </c>
      <c r="Q1058" s="199">
        <v>25</v>
      </c>
      <c r="S1058" t="s">
        <v>2759</v>
      </c>
      <c r="T1058" t="s">
        <v>4061</v>
      </c>
      <c r="U1058" s="201">
        <v>120</v>
      </c>
      <c r="V1058" t="s">
        <v>2771</v>
      </c>
      <c r="W1058" t="s">
        <v>2745</v>
      </c>
      <c r="X1058" t="s">
        <v>2712</v>
      </c>
      <c r="Y1058" t="s">
        <v>4193</v>
      </c>
      <c r="Z1058" t="s">
        <v>3666</v>
      </c>
      <c r="AA1058">
        <v>621276.1</v>
      </c>
      <c r="AB1058" s="198">
        <v>37038.875</v>
      </c>
      <c r="AC1058" s="198">
        <v>37039.875</v>
      </c>
    </row>
    <row r="1059" spans="1:29" x14ac:dyDescent="0.2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5000</v>
      </c>
      <c r="G1059" s="202">
        <v>1289279</v>
      </c>
      <c r="H1059" s="198">
        <v>37035.340925925928</v>
      </c>
      <c r="I1059" t="s">
        <v>2818</v>
      </c>
      <c r="M1059" t="s">
        <v>2760</v>
      </c>
      <c r="N1059" t="s">
        <v>3220</v>
      </c>
      <c r="O1059" t="s">
        <v>2537</v>
      </c>
      <c r="P1059" s="199">
        <v>5000</v>
      </c>
      <c r="S1059" t="s">
        <v>2761</v>
      </c>
      <c r="T1059" t="s">
        <v>4061</v>
      </c>
      <c r="U1059" s="201">
        <v>2.98</v>
      </c>
      <c r="V1059" t="s">
        <v>2704</v>
      </c>
      <c r="W1059" t="s">
        <v>2705</v>
      </c>
      <c r="X1059" t="s">
        <v>2682</v>
      </c>
      <c r="Y1059" t="s">
        <v>3224</v>
      </c>
      <c r="Z1059" t="s">
        <v>3671</v>
      </c>
      <c r="AA1059">
        <v>807139</v>
      </c>
      <c r="AB1059" s="198">
        <v>37036.875</v>
      </c>
      <c r="AC1059" s="198">
        <v>37036.875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10000</v>
      </c>
      <c r="G1060" s="202">
        <v>1289280</v>
      </c>
      <c r="H1060" s="198">
        <v>37035.340949074074</v>
      </c>
      <c r="I1060" t="s">
        <v>2674</v>
      </c>
      <c r="M1060" t="s">
        <v>2760</v>
      </c>
      <c r="N1060" t="s">
        <v>3220</v>
      </c>
      <c r="O1060" t="s">
        <v>4383</v>
      </c>
      <c r="Q1060" s="199">
        <v>10000</v>
      </c>
      <c r="S1060" t="s">
        <v>2761</v>
      </c>
      <c r="T1060" t="s">
        <v>4061</v>
      </c>
      <c r="U1060" s="201">
        <v>4.1349999999999998</v>
      </c>
      <c r="V1060" t="s">
        <v>2675</v>
      </c>
      <c r="W1060" t="s">
        <v>4246</v>
      </c>
      <c r="X1060" t="s">
        <v>4247</v>
      </c>
      <c r="Y1060" t="s">
        <v>3224</v>
      </c>
      <c r="Z1060" t="s">
        <v>3671</v>
      </c>
      <c r="AA1060">
        <v>807140</v>
      </c>
      <c r="AB1060" s="198">
        <v>37036.875</v>
      </c>
      <c r="AC1060" s="198">
        <v>37036.875</v>
      </c>
    </row>
    <row r="1061" spans="1:29" x14ac:dyDescent="0.2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50</v>
      </c>
      <c r="G1061" s="202">
        <v>1289281</v>
      </c>
      <c r="H1061" s="198">
        <v>37035.34101851852</v>
      </c>
      <c r="I1061" t="s">
        <v>3043</v>
      </c>
      <c r="M1061" t="s">
        <v>3364</v>
      </c>
      <c r="N1061" t="s">
        <v>2802</v>
      </c>
      <c r="O1061" t="s">
        <v>2396</v>
      </c>
      <c r="P1061" s="199">
        <v>50</v>
      </c>
      <c r="S1061" t="s">
        <v>2759</v>
      </c>
      <c r="T1061" t="s">
        <v>4061</v>
      </c>
      <c r="U1061" s="201">
        <v>26.5</v>
      </c>
      <c r="V1061" t="s">
        <v>3900</v>
      </c>
      <c r="W1061" t="s">
        <v>2811</v>
      </c>
      <c r="X1061" t="s">
        <v>2847</v>
      </c>
      <c r="Y1061" t="s">
        <v>4193</v>
      </c>
      <c r="Z1061" t="s">
        <v>3666</v>
      </c>
      <c r="AA1061">
        <v>621277.1</v>
      </c>
      <c r="AB1061" s="198">
        <v>37036.875</v>
      </c>
      <c r="AC1061" s="198">
        <v>37036.875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10000</v>
      </c>
      <c r="G1062" s="202">
        <v>1289282</v>
      </c>
      <c r="H1062" s="198">
        <v>37035.341064814813</v>
      </c>
      <c r="I1062" t="s">
        <v>3249</v>
      </c>
      <c r="M1062" t="s">
        <v>2760</v>
      </c>
      <c r="N1062" t="s">
        <v>3220</v>
      </c>
      <c r="O1062" t="s">
        <v>2599</v>
      </c>
      <c r="Q1062" s="199">
        <v>10000</v>
      </c>
      <c r="S1062" t="s">
        <v>2761</v>
      </c>
      <c r="T1062" t="s">
        <v>4061</v>
      </c>
      <c r="U1062" s="201">
        <v>3.5249999999999999</v>
      </c>
      <c r="V1062" t="s">
        <v>3928</v>
      </c>
      <c r="W1062" t="s">
        <v>2692</v>
      </c>
      <c r="X1062" t="s">
        <v>2682</v>
      </c>
      <c r="Y1062" t="s">
        <v>3224</v>
      </c>
      <c r="Z1062" t="s">
        <v>3671</v>
      </c>
      <c r="AA1062">
        <v>807141</v>
      </c>
      <c r="AB1062" s="198">
        <v>37036.875</v>
      </c>
      <c r="AC1062" s="198">
        <v>37036.875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2</v>
      </c>
      <c r="F1063" s="213">
        <f t="shared" si="85"/>
        <v>50</v>
      </c>
      <c r="G1063" s="202">
        <v>1289283</v>
      </c>
      <c r="H1063" s="198">
        <v>37035.341192129628</v>
      </c>
      <c r="I1063" t="s">
        <v>4034</v>
      </c>
      <c r="M1063" t="s">
        <v>3364</v>
      </c>
      <c r="N1063" t="s">
        <v>2713</v>
      </c>
      <c r="O1063" t="s">
        <v>2571</v>
      </c>
      <c r="Q1063" s="199">
        <v>25</v>
      </c>
      <c r="S1063" t="s">
        <v>2759</v>
      </c>
      <c r="T1063" t="s">
        <v>4061</v>
      </c>
      <c r="U1063" s="201">
        <v>100</v>
      </c>
      <c r="V1063" t="s">
        <v>3934</v>
      </c>
      <c r="W1063" t="s">
        <v>2721</v>
      </c>
      <c r="X1063" t="s">
        <v>2716</v>
      </c>
      <c r="Y1063" t="s">
        <v>4193</v>
      </c>
      <c r="Z1063" t="s">
        <v>3666</v>
      </c>
      <c r="AA1063">
        <v>621279.1</v>
      </c>
      <c r="AB1063" s="198">
        <v>37038.875</v>
      </c>
      <c r="AC1063" s="198">
        <v>37039.875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3333</v>
      </c>
      <c r="G1064" s="202">
        <v>1289284</v>
      </c>
      <c r="H1064" s="198">
        <v>37035.341238425928</v>
      </c>
      <c r="I1064" t="s">
        <v>2722</v>
      </c>
      <c r="M1064" t="s">
        <v>2760</v>
      </c>
      <c r="N1064" t="s">
        <v>3220</v>
      </c>
      <c r="O1064" t="s">
        <v>2488</v>
      </c>
      <c r="Q1064" s="199">
        <v>3333</v>
      </c>
      <c r="S1064" t="s">
        <v>2761</v>
      </c>
      <c r="T1064" t="s">
        <v>4061</v>
      </c>
      <c r="U1064" s="201">
        <v>4.0199999999999996</v>
      </c>
      <c r="V1064" t="s">
        <v>2748</v>
      </c>
      <c r="W1064" t="s">
        <v>3260</v>
      </c>
      <c r="X1064" t="s">
        <v>3261</v>
      </c>
      <c r="Y1064" t="s">
        <v>3224</v>
      </c>
      <c r="Z1064" t="s">
        <v>3671</v>
      </c>
      <c r="AA1064">
        <v>807143</v>
      </c>
      <c r="AB1064" s="198">
        <v>37036.875</v>
      </c>
      <c r="AC1064" s="198">
        <v>37036.875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2</v>
      </c>
      <c r="F1065" s="213">
        <f t="shared" si="85"/>
        <v>50</v>
      </c>
      <c r="G1065" s="202">
        <v>1289285</v>
      </c>
      <c r="H1065" s="198">
        <v>37035.341307870367</v>
      </c>
      <c r="I1065" t="s">
        <v>4034</v>
      </c>
      <c r="M1065" t="s">
        <v>3364</v>
      </c>
      <c r="N1065" t="s">
        <v>2710</v>
      </c>
      <c r="O1065" t="s">
        <v>2567</v>
      </c>
      <c r="Q1065" s="199">
        <v>25</v>
      </c>
      <c r="S1065" t="s">
        <v>2759</v>
      </c>
      <c r="T1065" t="s">
        <v>4061</v>
      </c>
      <c r="U1065" s="201">
        <v>65</v>
      </c>
      <c r="V1065" t="s">
        <v>4177</v>
      </c>
      <c r="W1065" t="s">
        <v>3297</v>
      </c>
      <c r="X1065" t="s">
        <v>2712</v>
      </c>
      <c r="Y1065" t="s">
        <v>4193</v>
      </c>
      <c r="Z1065" t="s">
        <v>3666</v>
      </c>
      <c r="AA1065">
        <v>621280.1</v>
      </c>
      <c r="AB1065" s="198">
        <v>37038.875</v>
      </c>
      <c r="AC1065" s="198">
        <v>37039.875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1289286</v>
      </c>
      <c r="H1066" s="198">
        <v>37035.341331018521</v>
      </c>
      <c r="I1066" t="s">
        <v>2874</v>
      </c>
      <c r="M1066" t="s">
        <v>2760</v>
      </c>
      <c r="N1066" t="s">
        <v>3220</v>
      </c>
      <c r="O1066" t="s">
        <v>2463</v>
      </c>
      <c r="Q1066" s="199">
        <v>5000</v>
      </c>
      <c r="S1066" t="s">
        <v>2761</v>
      </c>
      <c r="T1066" t="s">
        <v>4061</v>
      </c>
      <c r="U1066" s="201">
        <v>4.2012999999999998</v>
      </c>
      <c r="V1066" t="s">
        <v>3920</v>
      </c>
      <c r="W1066" t="s">
        <v>3222</v>
      </c>
      <c r="X1066" t="s">
        <v>3223</v>
      </c>
      <c r="Y1066" t="s">
        <v>3224</v>
      </c>
      <c r="Z1066" t="s">
        <v>3671</v>
      </c>
      <c r="AA1066">
        <v>807144</v>
      </c>
      <c r="AB1066" s="198">
        <v>37036.875</v>
      </c>
      <c r="AC1066" s="198">
        <v>37036.875</v>
      </c>
    </row>
    <row r="1067" spans="1:29" x14ac:dyDescent="0.2">
      <c r="A1067" s="44" t="str">
        <f t="shared" si="81"/>
        <v>US Natural Gas Financial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Financial</v>
      </c>
      <c r="E1067" s="44">
        <f>IF(VLOOKUP(S1067,'DD-Lookup'!$J$6:$L$50,3,FALSE)="Monthly",(YEAR(AC1067)-YEAR(AB1067))*12+MONTH(AC1067)-MONTH(AB1067)+1,(AC1067-AB1067+1))</f>
        <v>31</v>
      </c>
      <c r="F1067" s="213">
        <f t="shared" si="85"/>
        <v>77500</v>
      </c>
      <c r="G1067" s="202">
        <v>1289287</v>
      </c>
      <c r="H1067" s="198">
        <v>37035.341365740744</v>
      </c>
      <c r="I1067" t="s">
        <v>2869</v>
      </c>
      <c r="M1067" t="s">
        <v>2760</v>
      </c>
      <c r="N1067" t="s">
        <v>2864</v>
      </c>
      <c r="O1067" t="s">
        <v>3234</v>
      </c>
      <c r="P1067" s="199">
        <v>2500</v>
      </c>
      <c r="S1067" t="s">
        <v>2761</v>
      </c>
      <c r="T1067" t="s">
        <v>4061</v>
      </c>
      <c r="U1067" s="201">
        <v>4.2424999999999997</v>
      </c>
      <c r="V1067" t="s">
        <v>2870</v>
      </c>
      <c r="W1067" t="s">
        <v>3529</v>
      </c>
      <c r="X1067" t="s">
        <v>2866</v>
      </c>
      <c r="Y1067" t="s">
        <v>4082</v>
      </c>
      <c r="Z1067" t="s">
        <v>3671</v>
      </c>
      <c r="AA1067" t="s">
        <v>2609</v>
      </c>
      <c r="AB1067" s="198">
        <v>37073.875</v>
      </c>
      <c r="AC1067" s="198">
        <v>37103.875</v>
      </c>
    </row>
    <row r="1068" spans="1:29" x14ac:dyDescent="0.2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5</v>
      </c>
      <c r="F1068" s="213">
        <f t="shared" si="85"/>
        <v>250</v>
      </c>
      <c r="G1068" s="202">
        <v>1289289</v>
      </c>
      <c r="H1068" s="198">
        <v>37035.341435185182</v>
      </c>
      <c r="I1068" t="s">
        <v>2801</v>
      </c>
      <c r="M1068" t="s">
        <v>3364</v>
      </c>
      <c r="N1068" t="s">
        <v>2802</v>
      </c>
      <c r="O1068" t="s">
        <v>4359</v>
      </c>
      <c r="P1068" s="199">
        <v>50</v>
      </c>
      <c r="S1068" t="s">
        <v>2759</v>
      </c>
      <c r="T1068" t="s">
        <v>4061</v>
      </c>
      <c r="U1068" s="201">
        <v>66</v>
      </c>
      <c r="V1068" t="s">
        <v>2987</v>
      </c>
      <c r="W1068" t="s">
        <v>2806</v>
      </c>
      <c r="X1068" t="s">
        <v>2807</v>
      </c>
      <c r="Y1068" t="s">
        <v>4193</v>
      </c>
      <c r="Z1068" t="s">
        <v>3666</v>
      </c>
      <c r="AA1068">
        <v>621281.1</v>
      </c>
      <c r="AB1068" s="198">
        <v>37046.875</v>
      </c>
      <c r="AC1068" s="198">
        <v>37050.875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1289290</v>
      </c>
      <c r="H1069" s="198">
        <v>37035.341469907406</v>
      </c>
      <c r="I1069" t="s">
        <v>4034</v>
      </c>
      <c r="M1069" t="s">
        <v>3364</v>
      </c>
      <c r="N1069" t="s">
        <v>2802</v>
      </c>
      <c r="O1069" t="s">
        <v>3233</v>
      </c>
      <c r="Q1069" s="199">
        <v>50</v>
      </c>
      <c r="S1069" t="s">
        <v>2759</v>
      </c>
      <c r="T1069" t="s">
        <v>4061</v>
      </c>
      <c r="U1069" s="201">
        <v>62.75</v>
      </c>
      <c r="V1069" t="s">
        <v>2850</v>
      </c>
      <c r="W1069" t="s">
        <v>2819</v>
      </c>
      <c r="X1069" t="s">
        <v>2842</v>
      </c>
      <c r="Y1069" t="s">
        <v>4193</v>
      </c>
      <c r="Z1069" t="s">
        <v>3666</v>
      </c>
      <c r="AA1069">
        <v>621282.1</v>
      </c>
      <c r="AB1069" s="198">
        <v>37043.591666666667</v>
      </c>
      <c r="AC1069" s="198">
        <v>37072.591666666667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5000</v>
      </c>
      <c r="G1070" s="202">
        <v>1289291</v>
      </c>
      <c r="H1070" s="198">
        <v>37035.341504629629</v>
      </c>
      <c r="I1070" t="s">
        <v>3769</v>
      </c>
      <c r="M1070" t="s">
        <v>2760</v>
      </c>
      <c r="N1070" t="s">
        <v>3220</v>
      </c>
      <c r="O1070" t="s">
        <v>2463</v>
      </c>
      <c r="Q1070" s="199">
        <v>5000</v>
      </c>
      <c r="S1070" t="s">
        <v>2761</v>
      </c>
      <c r="T1070" t="s">
        <v>4061</v>
      </c>
      <c r="U1070" s="201">
        <v>4.2012999999999998</v>
      </c>
      <c r="V1070" t="s">
        <v>3002</v>
      </c>
      <c r="W1070" t="s">
        <v>3222</v>
      </c>
      <c r="X1070" t="s">
        <v>3223</v>
      </c>
      <c r="Y1070" t="s">
        <v>3224</v>
      </c>
      <c r="Z1070" t="s">
        <v>3671</v>
      </c>
      <c r="AA1070">
        <v>807145</v>
      </c>
      <c r="AB1070" s="198">
        <v>37036.875</v>
      </c>
      <c r="AC1070" s="198">
        <v>37036.875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5000</v>
      </c>
      <c r="G1071" s="202">
        <v>1289292</v>
      </c>
      <c r="H1071" s="198">
        <v>37035.341539351852</v>
      </c>
      <c r="I1071" t="s">
        <v>3769</v>
      </c>
      <c r="M1071" t="s">
        <v>2760</v>
      </c>
      <c r="N1071" t="s">
        <v>3220</v>
      </c>
      <c r="O1071" t="s">
        <v>2488</v>
      </c>
      <c r="P1071" s="199">
        <v>5000</v>
      </c>
      <c r="S1071" t="s">
        <v>2761</v>
      </c>
      <c r="T1071" t="s">
        <v>4061</v>
      </c>
      <c r="U1071" s="201">
        <v>4.0149999999999997</v>
      </c>
      <c r="V1071" t="s">
        <v>2746</v>
      </c>
      <c r="W1071" t="s">
        <v>3260</v>
      </c>
      <c r="X1071" t="s">
        <v>3261</v>
      </c>
      <c r="Y1071" t="s">
        <v>3224</v>
      </c>
      <c r="Z1071" t="s">
        <v>3671</v>
      </c>
      <c r="AA1071">
        <v>807146</v>
      </c>
      <c r="AB1071" s="198">
        <v>37036.875</v>
      </c>
      <c r="AC1071" s="198">
        <v>37036.875</v>
      </c>
    </row>
    <row r="1072" spans="1:29" x14ac:dyDescent="0.2">
      <c r="A1072" s="44" t="str">
        <f t="shared" si="81"/>
        <v xml:space="preserve"> Natural Gas Physical</v>
      </c>
      <c r="B1072" s="44" t="str">
        <f t="shared" si="82"/>
        <v/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3</v>
      </c>
      <c r="F1072" s="213">
        <f t="shared" si="85"/>
        <v>150000</v>
      </c>
      <c r="G1072" s="202">
        <v>1289293</v>
      </c>
      <c r="H1072" s="198">
        <v>37035.341631944444</v>
      </c>
      <c r="I1072" t="s">
        <v>3823</v>
      </c>
      <c r="M1072" t="s">
        <v>2760</v>
      </c>
      <c r="N1072" t="s">
        <v>4099</v>
      </c>
      <c r="O1072" t="s">
        <v>2977</v>
      </c>
      <c r="P1072" s="199">
        <v>50000</v>
      </c>
      <c r="S1072" t="s">
        <v>4101</v>
      </c>
      <c r="T1072" t="s">
        <v>4102</v>
      </c>
      <c r="U1072" s="201">
        <v>20</v>
      </c>
      <c r="V1072" t="s">
        <v>3824</v>
      </c>
      <c r="W1072" t="s">
        <v>4115</v>
      </c>
      <c r="X1072" t="s">
        <v>4104</v>
      </c>
      <c r="Y1072" t="s">
        <v>4105</v>
      </c>
      <c r="Z1072" t="s">
        <v>4067</v>
      </c>
      <c r="AA1072">
        <v>104787</v>
      </c>
      <c r="AB1072" s="198">
        <v>37037.875</v>
      </c>
      <c r="AC1072" s="198">
        <v>37039.875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2</v>
      </c>
      <c r="F1073" s="213">
        <f t="shared" si="85"/>
        <v>50</v>
      </c>
      <c r="G1073" s="202">
        <v>1289294</v>
      </c>
      <c r="H1073" s="198">
        <v>37035.341643518521</v>
      </c>
      <c r="I1073" t="s">
        <v>3929</v>
      </c>
      <c r="M1073" t="s">
        <v>3364</v>
      </c>
      <c r="N1073" t="s">
        <v>2713</v>
      </c>
      <c r="O1073" t="s">
        <v>2573</v>
      </c>
      <c r="P1073" s="199">
        <v>25</v>
      </c>
      <c r="S1073" t="s">
        <v>2759</v>
      </c>
      <c r="T1073" t="s">
        <v>4061</v>
      </c>
      <c r="U1073" s="201">
        <v>134</v>
      </c>
      <c r="V1073" t="s">
        <v>3930</v>
      </c>
      <c r="W1073" t="s">
        <v>2721</v>
      </c>
      <c r="X1073" t="s">
        <v>2716</v>
      </c>
      <c r="Y1073" t="s">
        <v>4193</v>
      </c>
      <c r="Z1073" t="s">
        <v>3666</v>
      </c>
      <c r="AA1073">
        <v>621283.1</v>
      </c>
      <c r="AB1073" s="198">
        <v>37038.875</v>
      </c>
      <c r="AC1073" s="198">
        <v>37039.875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30</v>
      </c>
      <c r="F1074" s="213">
        <f t="shared" si="85"/>
        <v>150000</v>
      </c>
      <c r="G1074" s="202">
        <v>1289295</v>
      </c>
      <c r="H1074" s="198">
        <v>37035.341689814813</v>
      </c>
      <c r="I1074" t="s">
        <v>2858</v>
      </c>
      <c r="M1074" t="s">
        <v>2760</v>
      </c>
      <c r="N1074" t="s">
        <v>3220</v>
      </c>
      <c r="O1074" t="s">
        <v>4287</v>
      </c>
      <c r="Q1074" s="199">
        <v>5000</v>
      </c>
      <c r="S1074" t="s">
        <v>2761</v>
      </c>
      <c r="T1074" t="s">
        <v>4061</v>
      </c>
      <c r="U1074" s="201">
        <v>11.234999999999999</v>
      </c>
      <c r="V1074" t="s">
        <v>2694</v>
      </c>
      <c r="W1074" t="s">
        <v>4279</v>
      </c>
      <c r="X1074" t="s">
        <v>2682</v>
      </c>
      <c r="Y1074" t="s">
        <v>3224</v>
      </c>
      <c r="Z1074" t="s">
        <v>3671</v>
      </c>
      <c r="AA1074" t="s">
        <v>2610</v>
      </c>
      <c r="AB1074" s="198">
        <v>37043.875</v>
      </c>
      <c r="AC1074" s="198">
        <v>37072.875</v>
      </c>
    </row>
    <row r="1075" spans="1:29" x14ac:dyDescent="0.2">
      <c r="A1075" s="44" t="str">
        <f t="shared" si="81"/>
        <v xml:space="preserve"> Metals Financial</v>
      </c>
      <c r="B1075" s="44" t="str">
        <f t="shared" si="82"/>
        <v/>
      </c>
      <c r="C1075" s="44" t="str">
        <f t="shared" si="83"/>
        <v>Metals</v>
      </c>
      <c r="D1075" s="44" t="str">
        <f t="shared" si="84"/>
        <v>Financial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10</v>
      </c>
      <c r="G1075" s="202">
        <v>1289296</v>
      </c>
      <c r="H1075" s="198">
        <v>37035.341747685183</v>
      </c>
      <c r="I1075" t="s">
        <v>4163</v>
      </c>
      <c r="M1075" t="s">
        <v>2766</v>
      </c>
      <c r="N1075" t="s">
        <v>4058</v>
      </c>
      <c r="O1075" t="s">
        <v>4059</v>
      </c>
      <c r="Q1075" s="199">
        <v>10</v>
      </c>
      <c r="S1075" t="s">
        <v>4060</v>
      </c>
      <c r="T1075" t="s">
        <v>4061</v>
      </c>
      <c r="U1075" s="201">
        <v>1744</v>
      </c>
      <c r="V1075" t="s">
        <v>4174</v>
      </c>
      <c r="W1075" t="s">
        <v>4068</v>
      </c>
      <c r="X1075" t="s">
        <v>4064</v>
      </c>
      <c r="Y1075" t="s">
        <v>4065</v>
      </c>
      <c r="Z1075" t="s">
        <v>4066</v>
      </c>
      <c r="AA1075">
        <v>2150618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1289297</v>
      </c>
      <c r="H1076" s="198">
        <v>37035.341770833336</v>
      </c>
      <c r="I1076" t="s">
        <v>3225</v>
      </c>
      <c r="M1076" t="s">
        <v>2760</v>
      </c>
      <c r="N1076" t="s">
        <v>3220</v>
      </c>
      <c r="O1076" t="s">
        <v>2481</v>
      </c>
      <c r="Q1076" s="199">
        <v>5000</v>
      </c>
      <c r="S1076" t="s">
        <v>2761</v>
      </c>
      <c r="T1076" t="s">
        <v>4061</v>
      </c>
      <c r="U1076" s="201">
        <v>4.07</v>
      </c>
      <c r="V1076" t="s">
        <v>2611</v>
      </c>
      <c r="W1076" t="s">
        <v>3004</v>
      </c>
      <c r="X1076" t="s">
        <v>3246</v>
      </c>
      <c r="Y1076" t="s">
        <v>3224</v>
      </c>
      <c r="Z1076" t="s">
        <v>3671</v>
      </c>
      <c r="AA1076">
        <v>807148</v>
      </c>
      <c r="AB1076" s="198">
        <v>37036.875</v>
      </c>
      <c r="AC1076" s="198">
        <v>37036.875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10000</v>
      </c>
      <c r="G1077" s="202">
        <v>1289298</v>
      </c>
      <c r="H1077" s="198">
        <v>37035.341956018521</v>
      </c>
      <c r="I1077" t="s">
        <v>2831</v>
      </c>
      <c r="M1077" t="s">
        <v>2760</v>
      </c>
      <c r="N1077" t="s">
        <v>3220</v>
      </c>
      <c r="O1077" t="s">
        <v>2545</v>
      </c>
      <c r="P1077" s="199">
        <v>10000</v>
      </c>
      <c r="S1077" t="s">
        <v>2761</v>
      </c>
      <c r="T1077" t="s">
        <v>4061</v>
      </c>
      <c r="U1077" s="201">
        <v>12.925000000000001</v>
      </c>
      <c r="V1077" t="s">
        <v>2546</v>
      </c>
      <c r="W1077" t="s">
        <v>2731</v>
      </c>
      <c r="X1077" t="s">
        <v>2682</v>
      </c>
      <c r="Y1077" t="s">
        <v>3224</v>
      </c>
      <c r="Z1077" t="s">
        <v>3671</v>
      </c>
      <c r="AA1077">
        <v>807150</v>
      </c>
      <c r="AB1077" s="198">
        <v>37036.875</v>
      </c>
      <c r="AC1077" s="198">
        <v>37036.875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2</v>
      </c>
      <c r="F1078" s="213">
        <f t="shared" si="85"/>
        <v>50</v>
      </c>
      <c r="G1078" s="202">
        <v>1289299</v>
      </c>
      <c r="H1078" s="198">
        <v>37035.342002314814</v>
      </c>
      <c r="I1078" t="s">
        <v>2739</v>
      </c>
      <c r="M1078" t="s">
        <v>3364</v>
      </c>
      <c r="N1078" t="s">
        <v>2713</v>
      </c>
      <c r="O1078" t="s">
        <v>2573</v>
      </c>
      <c r="P1078" s="199">
        <v>25</v>
      </c>
      <c r="S1078" t="s">
        <v>2759</v>
      </c>
      <c r="T1078" t="s">
        <v>4061</v>
      </c>
      <c r="U1078" s="201">
        <v>133</v>
      </c>
      <c r="V1078" t="s">
        <v>2747</v>
      </c>
      <c r="W1078" t="s">
        <v>2721</v>
      </c>
      <c r="X1078" t="s">
        <v>2716</v>
      </c>
      <c r="Y1078" t="s">
        <v>4193</v>
      </c>
      <c r="Z1078" t="s">
        <v>3666</v>
      </c>
      <c r="AA1078">
        <v>621284.1</v>
      </c>
      <c r="AB1078" s="198">
        <v>37038.875</v>
      </c>
      <c r="AC1078" s="198">
        <v>37039.875</v>
      </c>
    </row>
    <row r="1079" spans="1:29" x14ac:dyDescent="0.2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50</v>
      </c>
      <c r="G1079" s="202">
        <v>1289300</v>
      </c>
      <c r="H1079" s="198">
        <v>37035.342106481483</v>
      </c>
      <c r="I1079" t="s">
        <v>4034</v>
      </c>
      <c r="M1079" t="s">
        <v>3364</v>
      </c>
      <c r="N1079" t="s">
        <v>2802</v>
      </c>
      <c r="O1079" t="s">
        <v>2396</v>
      </c>
      <c r="P1079" s="199">
        <v>50</v>
      </c>
      <c r="S1079" t="s">
        <v>2759</v>
      </c>
      <c r="T1079" t="s">
        <v>4061</v>
      </c>
      <c r="U1079" s="201">
        <v>26.5</v>
      </c>
      <c r="V1079" t="s">
        <v>2830</v>
      </c>
      <c r="W1079" t="s">
        <v>2811</v>
      </c>
      <c r="X1079" t="s">
        <v>2847</v>
      </c>
      <c r="Y1079" t="s">
        <v>4193</v>
      </c>
      <c r="Z1079" t="s">
        <v>3666</v>
      </c>
      <c r="AA1079">
        <v>621285.1</v>
      </c>
      <c r="AB1079" s="198">
        <v>37036.875</v>
      </c>
      <c r="AC1079" s="198">
        <v>37036.875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10000</v>
      </c>
      <c r="G1080" s="202">
        <v>1289301</v>
      </c>
      <c r="H1080" s="198">
        <v>37035.342141203706</v>
      </c>
      <c r="I1080" t="s">
        <v>2729</v>
      </c>
      <c r="M1080" t="s">
        <v>2760</v>
      </c>
      <c r="N1080" t="s">
        <v>3220</v>
      </c>
      <c r="O1080" t="s">
        <v>2463</v>
      </c>
      <c r="Q1080" s="199">
        <v>10000</v>
      </c>
      <c r="S1080" t="s">
        <v>2761</v>
      </c>
      <c r="T1080" t="s">
        <v>4061</v>
      </c>
      <c r="U1080" s="201">
        <v>4.2050999999999998</v>
      </c>
      <c r="V1080" t="s">
        <v>3008</v>
      </c>
      <c r="W1080" t="s">
        <v>3222</v>
      </c>
      <c r="X1080" t="s">
        <v>3223</v>
      </c>
      <c r="Y1080" t="s">
        <v>3224</v>
      </c>
      <c r="Z1080" t="s">
        <v>3671</v>
      </c>
      <c r="AA1080">
        <v>807151</v>
      </c>
      <c r="AB1080" s="198">
        <v>37036.875</v>
      </c>
      <c r="AC1080" s="198">
        <v>37036.875</v>
      </c>
    </row>
    <row r="1081" spans="1:29" x14ac:dyDescent="0.2">
      <c r="A1081" s="44" t="str">
        <f t="shared" si="81"/>
        <v>US Natural Gas Financial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7</v>
      </c>
      <c r="F1081" s="213">
        <f t="shared" si="85"/>
        <v>35000</v>
      </c>
      <c r="G1081" s="202">
        <v>1289302</v>
      </c>
      <c r="H1081" s="198">
        <v>37035.342152777775</v>
      </c>
      <c r="I1081" t="s">
        <v>2801</v>
      </c>
      <c r="M1081" t="s">
        <v>2760</v>
      </c>
      <c r="N1081" t="s">
        <v>2864</v>
      </c>
      <c r="O1081" t="s">
        <v>4375</v>
      </c>
      <c r="P1081" s="199">
        <v>5000</v>
      </c>
      <c r="S1081" t="s">
        <v>2761</v>
      </c>
      <c r="T1081" t="s">
        <v>4061</v>
      </c>
      <c r="U1081" s="201">
        <v>4.1150000000000002</v>
      </c>
      <c r="V1081" t="s">
        <v>2393</v>
      </c>
      <c r="W1081" t="s">
        <v>3281</v>
      </c>
      <c r="X1081" t="s">
        <v>4236</v>
      </c>
      <c r="Y1081" t="s">
        <v>4082</v>
      </c>
      <c r="Z1081" t="s">
        <v>3671</v>
      </c>
      <c r="AA1081" t="s">
        <v>2612</v>
      </c>
      <c r="AB1081" s="198">
        <v>37036.875</v>
      </c>
      <c r="AC1081" s="198">
        <v>37042.875</v>
      </c>
    </row>
    <row r="1082" spans="1:29" x14ac:dyDescent="0.2">
      <c r="A1082" s="44" t="str">
        <f t="shared" si="81"/>
        <v>US Natural Gas Financial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Financial</v>
      </c>
      <c r="E1082" s="44">
        <f>IF(VLOOKUP(S1082,'DD-Lookup'!$J$6:$L$50,3,FALSE)="Monthly",(YEAR(AC1082)-YEAR(AB1082))*12+MONTH(AC1082)-MONTH(AB1082)+1,(AC1082-AB1082+1))</f>
        <v>30</v>
      </c>
      <c r="F1082" s="213">
        <f t="shared" si="85"/>
        <v>375000</v>
      </c>
      <c r="G1082" s="202">
        <v>1289303</v>
      </c>
      <c r="H1082" s="198">
        <v>37035.342233796298</v>
      </c>
      <c r="I1082" t="s">
        <v>2863</v>
      </c>
      <c r="M1082" t="s">
        <v>2760</v>
      </c>
      <c r="N1082" t="s">
        <v>2864</v>
      </c>
      <c r="O1082" t="s">
        <v>2865</v>
      </c>
      <c r="P1082" s="199">
        <v>12500</v>
      </c>
      <c r="S1082" t="s">
        <v>2761</v>
      </c>
      <c r="T1082" t="s">
        <v>4061</v>
      </c>
      <c r="U1082" s="201">
        <v>4.1749999999999998</v>
      </c>
      <c r="V1082" t="s">
        <v>3946</v>
      </c>
      <c r="W1082" t="s">
        <v>3529</v>
      </c>
      <c r="X1082" t="s">
        <v>2866</v>
      </c>
      <c r="Y1082" t="s">
        <v>4082</v>
      </c>
      <c r="Z1082" t="s">
        <v>3671</v>
      </c>
      <c r="AA1082" t="s">
        <v>2613</v>
      </c>
      <c r="AB1082" s="198">
        <v>37043.875</v>
      </c>
      <c r="AC1082" s="198">
        <v>37072.875</v>
      </c>
    </row>
    <row r="1083" spans="1:29" x14ac:dyDescent="0.2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10000</v>
      </c>
      <c r="G1083" s="202">
        <v>1289304</v>
      </c>
      <c r="H1083" s="198">
        <v>37035.342303240737</v>
      </c>
      <c r="I1083" t="s">
        <v>2831</v>
      </c>
      <c r="M1083" t="s">
        <v>2760</v>
      </c>
      <c r="N1083" t="s">
        <v>3220</v>
      </c>
      <c r="O1083" t="s">
        <v>2463</v>
      </c>
      <c r="P1083" s="199">
        <v>10000</v>
      </c>
      <c r="S1083" t="s">
        <v>2761</v>
      </c>
      <c r="T1083" t="s">
        <v>4061</v>
      </c>
      <c r="U1083" s="201">
        <v>4.2038000000000002</v>
      </c>
      <c r="V1083" t="s">
        <v>3251</v>
      </c>
      <c r="W1083" t="s">
        <v>3222</v>
      </c>
      <c r="X1083" t="s">
        <v>3223</v>
      </c>
      <c r="Y1083" t="s">
        <v>3224</v>
      </c>
      <c r="Z1083" t="s">
        <v>3671</v>
      </c>
      <c r="AA1083">
        <v>807152</v>
      </c>
      <c r="AB1083" s="198">
        <v>37036.875</v>
      </c>
      <c r="AC1083" s="198">
        <v>37036.875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1289305</v>
      </c>
      <c r="H1084" s="198">
        <v>37035.342395833337</v>
      </c>
      <c r="I1084" t="s">
        <v>3225</v>
      </c>
      <c r="M1084" t="s">
        <v>2760</v>
      </c>
      <c r="N1084" t="s">
        <v>3220</v>
      </c>
      <c r="O1084" t="s">
        <v>2463</v>
      </c>
      <c r="P1084" s="199">
        <v>10000</v>
      </c>
      <c r="S1084" t="s">
        <v>2761</v>
      </c>
      <c r="T1084" t="s">
        <v>4061</v>
      </c>
      <c r="U1084" s="201">
        <v>4.2024999999999997</v>
      </c>
      <c r="V1084" t="s">
        <v>3226</v>
      </c>
      <c r="W1084" t="s">
        <v>3222</v>
      </c>
      <c r="X1084" t="s">
        <v>3223</v>
      </c>
      <c r="Y1084" t="s">
        <v>3224</v>
      </c>
      <c r="Z1084" t="s">
        <v>3671</v>
      </c>
      <c r="AA1084">
        <v>807153</v>
      </c>
      <c r="AB1084" s="198">
        <v>37036.875</v>
      </c>
      <c r="AC1084" s="198">
        <v>37036.875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2</v>
      </c>
      <c r="F1085" s="213">
        <f t="shared" si="85"/>
        <v>50</v>
      </c>
      <c r="G1085" s="202">
        <v>1289306</v>
      </c>
      <c r="H1085" s="198">
        <v>37035.342442129629</v>
      </c>
      <c r="I1085" t="s">
        <v>3018</v>
      </c>
      <c r="M1085" t="s">
        <v>3364</v>
      </c>
      <c r="N1085" t="s">
        <v>2713</v>
      </c>
      <c r="O1085" t="s">
        <v>2571</v>
      </c>
      <c r="Q1085" s="199">
        <v>25</v>
      </c>
      <c r="S1085" t="s">
        <v>2759</v>
      </c>
      <c r="T1085" t="s">
        <v>4061</v>
      </c>
      <c r="U1085" s="201">
        <v>103</v>
      </c>
      <c r="V1085" t="s">
        <v>2605</v>
      </c>
      <c r="W1085" t="s">
        <v>2721</v>
      </c>
      <c r="X1085" t="s">
        <v>2716</v>
      </c>
      <c r="Y1085" t="s">
        <v>4193</v>
      </c>
      <c r="Z1085" t="s">
        <v>3666</v>
      </c>
      <c r="AA1085">
        <v>621286.1</v>
      </c>
      <c r="AB1085" s="198">
        <v>37038.875</v>
      </c>
      <c r="AC1085" s="198">
        <v>37039.875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1289307</v>
      </c>
      <c r="H1086" s="198">
        <v>37035.342453703706</v>
      </c>
      <c r="I1086" t="s">
        <v>2818</v>
      </c>
      <c r="M1086" t="s">
        <v>2760</v>
      </c>
      <c r="N1086" t="s">
        <v>3220</v>
      </c>
      <c r="O1086" t="s">
        <v>2519</v>
      </c>
      <c r="P1086" s="199">
        <v>5000</v>
      </c>
      <c r="S1086" t="s">
        <v>2761</v>
      </c>
      <c r="T1086" t="s">
        <v>4061</v>
      </c>
      <c r="U1086" s="201">
        <v>4.47</v>
      </c>
      <c r="V1086" t="s">
        <v>3935</v>
      </c>
      <c r="W1086" t="s">
        <v>2668</v>
      </c>
      <c r="X1086" t="s">
        <v>2669</v>
      </c>
      <c r="Y1086" t="s">
        <v>3224</v>
      </c>
      <c r="Z1086" t="s">
        <v>3671</v>
      </c>
      <c r="AA1086">
        <v>807154</v>
      </c>
      <c r="AB1086" s="198">
        <v>37036.875</v>
      </c>
      <c r="AC1086" s="198">
        <v>37036.875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1289309</v>
      </c>
      <c r="H1087" s="198">
        <v>37035.342465277776</v>
      </c>
      <c r="I1087" t="s">
        <v>3225</v>
      </c>
      <c r="M1087" t="s">
        <v>2760</v>
      </c>
      <c r="N1087" t="s">
        <v>3220</v>
      </c>
      <c r="O1087" t="s">
        <v>2463</v>
      </c>
      <c r="P1087" s="199">
        <v>10000</v>
      </c>
      <c r="S1087" t="s">
        <v>2761</v>
      </c>
      <c r="T1087" t="s">
        <v>4061</v>
      </c>
      <c r="U1087" s="201">
        <v>4.2012999999999998</v>
      </c>
      <c r="V1087" t="s">
        <v>3259</v>
      </c>
      <c r="W1087" t="s">
        <v>3222</v>
      </c>
      <c r="X1087" t="s">
        <v>3223</v>
      </c>
      <c r="Y1087" t="s">
        <v>3224</v>
      </c>
      <c r="Z1087" t="s">
        <v>3671</v>
      </c>
      <c r="AA1087">
        <v>807155</v>
      </c>
      <c r="AB1087" s="198">
        <v>37036.875</v>
      </c>
      <c r="AC1087" s="198">
        <v>37036.875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10000</v>
      </c>
      <c r="G1088" s="202">
        <v>1289310</v>
      </c>
      <c r="H1088" s="198">
        <v>37035.342499999999</v>
      </c>
      <c r="I1088" t="s">
        <v>4513</v>
      </c>
      <c r="M1088" t="s">
        <v>2760</v>
      </c>
      <c r="N1088" t="s">
        <v>3220</v>
      </c>
      <c r="O1088" t="s">
        <v>2614</v>
      </c>
      <c r="Q1088" s="199">
        <v>10000</v>
      </c>
      <c r="S1088" t="s">
        <v>2761</v>
      </c>
      <c r="T1088" t="s">
        <v>4061</v>
      </c>
      <c r="U1088" s="201">
        <v>4.1050000000000004</v>
      </c>
      <c r="V1088" t="s">
        <v>3169</v>
      </c>
      <c r="W1088" t="s">
        <v>4253</v>
      </c>
      <c r="X1088" t="s">
        <v>4254</v>
      </c>
      <c r="Y1088" t="s">
        <v>3224</v>
      </c>
      <c r="Z1088" t="s">
        <v>3671</v>
      </c>
      <c r="AA1088">
        <v>807156</v>
      </c>
      <c r="AB1088" s="198">
        <v>37036.875</v>
      </c>
      <c r="AC1088" s="198">
        <v>37036.875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5000</v>
      </c>
      <c r="G1089" s="202">
        <v>1289311</v>
      </c>
      <c r="H1089" s="198">
        <v>37035.342523148145</v>
      </c>
      <c r="I1089" t="s">
        <v>3225</v>
      </c>
      <c r="M1089" t="s">
        <v>2760</v>
      </c>
      <c r="N1089" t="s">
        <v>3220</v>
      </c>
      <c r="O1089" t="s">
        <v>2465</v>
      </c>
      <c r="P1089" s="199">
        <v>5000</v>
      </c>
      <c r="S1089" t="s">
        <v>2761</v>
      </c>
      <c r="T1089" t="s">
        <v>4061</v>
      </c>
      <c r="U1089" s="201">
        <v>4.0774999999999997</v>
      </c>
      <c r="V1089" t="s">
        <v>3226</v>
      </c>
      <c r="W1089" t="s">
        <v>3260</v>
      </c>
      <c r="X1089" t="s">
        <v>3261</v>
      </c>
      <c r="Y1089" t="s">
        <v>3224</v>
      </c>
      <c r="Z1089" t="s">
        <v>3671</v>
      </c>
      <c r="AA1089">
        <v>807157</v>
      </c>
      <c r="AB1089" s="198">
        <v>37036.875</v>
      </c>
      <c r="AC1089" s="198">
        <v>37036.875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10000</v>
      </c>
      <c r="G1090" s="202">
        <v>1289312</v>
      </c>
      <c r="H1090" s="198">
        <v>37035.342534722222</v>
      </c>
      <c r="I1090" t="s">
        <v>2831</v>
      </c>
      <c r="M1090" t="s">
        <v>2760</v>
      </c>
      <c r="N1090" t="s">
        <v>3220</v>
      </c>
      <c r="O1090" t="s">
        <v>2463</v>
      </c>
      <c r="Q1090" s="199">
        <v>10000</v>
      </c>
      <c r="S1090" t="s">
        <v>2761</v>
      </c>
      <c r="T1090" t="s">
        <v>4061</v>
      </c>
      <c r="U1090" s="201">
        <v>4.2024999999999997</v>
      </c>
      <c r="V1090" t="s">
        <v>3251</v>
      </c>
      <c r="W1090" t="s">
        <v>3222</v>
      </c>
      <c r="X1090" t="s">
        <v>3223</v>
      </c>
      <c r="Y1090" t="s">
        <v>3224</v>
      </c>
      <c r="Z1090" t="s">
        <v>3671</v>
      </c>
      <c r="AA1090">
        <v>807158</v>
      </c>
      <c r="AB1090" s="198">
        <v>37036.875</v>
      </c>
      <c r="AC1090" s="198">
        <v>37036.875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10000</v>
      </c>
      <c r="G1091" s="202">
        <v>1289314</v>
      </c>
      <c r="H1091" s="198">
        <v>37035.342627314814</v>
      </c>
      <c r="I1091" t="s">
        <v>3769</v>
      </c>
      <c r="M1091" t="s">
        <v>2760</v>
      </c>
      <c r="N1091" t="s">
        <v>3220</v>
      </c>
      <c r="O1091" t="s">
        <v>2532</v>
      </c>
      <c r="P1091" s="199">
        <v>10000</v>
      </c>
      <c r="S1091" t="s">
        <v>2761</v>
      </c>
      <c r="T1091" t="s">
        <v>4061</v>
      </c>
      <c r="U1091" s="201">
        <v>4</v>
      </c>
      <c r="V1091" t="s">
        <v>2744</v>
      </c>
      <c r="W1091" t="s">
        <v>2692</v>
      </c>
      <c r="X1091" t="s">
        <v>2682</v>
      </c>
      <c r="Y1091" t="s">
        <v>3224</v>
      </c>
      <c r="Z1091" t="s">
        <v>3671</v>
      </c>
      <c r="AA1091">
        <v>807159</v>
      </c>
      <c r="AB1091" s="198">
        <v>37036.875</v>
      </c>
      <c r="AC1091" s="198">
        <v>37036.875</v>
      </c>
    </row>
    <row r="1092" spans="1:29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</v>
      </c>
      <c r="G1092" s="202">
        <v>1289313</v>
      </c>
      <c r="H1092" s="198">
        <v>37035.342627314814</v>
      </c>
      <c r="I1092" t="s">
        <v>3225</v>
      </c>
      <c r="M1092" t="s">
        <v>2760</v>
      </c>
      <c r="N1092" t="s">
        <v>3220</v>
      </c>
      <c r="O1092" t="s">
        <v>2465</v>
      </c>
      <c r="P1092" s="199">
        <v>5000</v>
      </c>
      <c r="S1092" t="s">
        <v>2761</v>
      </c>
      <c r="T1092" t="s">
        <v>4061</v>
      </c>
      <c r="U1092" s="201">
        <v>4.0750000000000002</v>
      </c>
      <c r="V1092" t="s">
        <v>3226</v>
      </c>
      <c r="W1092" t="s">
        <v>3260</v>
      </c>
      <c r="X1092" t="s">
        <v>3261</v>
      </c>
      <c r="Y1092" t="s">
        <v>3224</v>
      </c>
      <c r="Z1092" t="s">
        <v>3671</v>
      </c>
      <c r="AA1092">
        <v>807160</v>
      </c>
      <c r="AB1092" s="198">
        <v>37036.875</v>
      </c>
      <c r="AC1092" s="198">
        <v>37036.875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1289315</v>
      </c>
      <c r="H1093" s="198">
        <v>37035.342673611114</v>
      </c>
      <c r="I1093" t="s">
        <v>3249</v>
      </c>
      <c r="M1093" t="s">
        <v>2760</v>
      </c>
      <c r="N1093" t="s">
        <v>3220</v>
      </c>
      <c r="O1093" t="s">
        <v>2519</v>
      </c>
      <c r="Q1093" s="199">
        <v>5000</v>
      </c>
      <c r="S1093" t="s">
        <v>2761</v>
      </c>
      <c r="T1093" t="s">
        <v>4061</v>
      </c>
      <c r="U1093" s="201">
        <v>4.4749999999999996</v>
      </c>
      <c r="V1093" t="s">
        <v>3030</v>
      </c>
      <c r="W1093" t="s">
        <v>2668</v>
      </c>
      <c r="X1093" t="s">
        <v>2669</v>
      </c>
      <c r="Y1093" t="s">
        <v>3224</v>
      </c>
      <c r="Z1093" t="s">
        <v>3671</v>
      </c>
      <c r="AA1093">
        <v>807161</v>
      </c>
      <c r="AB1093" s="198">
        <v>37036.875</v>
      </c>
      <c r="AC1093" s="198">
        <v>37036.875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5000</v>
      </c>
      <c r="G1094" s="202">
        <v>1289316</v>
      </c>
      <c r="H1094" s="198">
        <v>37035.34269675926</v>
      </c>
      <c r="I1094" t="s">
        <v>2831</v>
      </c>
      <c r="M1094" t="s">
        <v>2760</v>
      </c>
      <c r="N1094" t="s">
        <v>3220</v>
      </c>
      <c r="O1094" t="s">
        <v>2485</v>
      </c>
      <c r="Q1094" s="199">
        <v>5000</v>
      </c>
      <c r="S1094" t="s">
        <v>2761</v>
      </c>
      <c r="T1094" t="s">
        <v>4061</v>
      </c>
      <c r="U1094" s="201">
        <v>4.0324999999999998</v>
      </c>
      <c r="V1094" t="s">
        <v>4265</v>
      </c>
      <c r="W1094" t="s">
        <v>3004</v>
      </c>
      <c r="X1094" t="s">
        <v>3246</v>
      </c>
      <c r="Y1094" t="s">
        <v>3224</v>
      </c>
      <c r="Z1094" t="s">
        <v>3671</v>
      </c>
      <c r="AA1094">
        <v>807162</v>
      </c>
      <c r="AB1094" s="198">
        <v>37036.875</v>
      </c>
      <c r="AC1094" s="198">
        <v>37036.875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2</v>
      </c>
      <c r="F1095" s="213">
        <f t="shared" si="85"/>
        <v>50</v>
      </c>
      <c r="G1095" s="202">
        <v>1289317</v>
      </c>
      <c r="H1095" s="198">
        <v>37035.342731481483</v>
      </c>
      <c r="I1095" t="s">
        <v>2832</v>
      </c>
      <c r="M1095" t="s">
        <v>3364</v>
      </c>
      <c r="N1095" t="s">
        <v>2713</v>
      </c>
      <c r="O1095" t="s">
        <v>2573</v>
      </c>
      <c r="P1095" s="199">
        <v>25</v>
      </c>
      <c r="S1095" t="s">
        <v>2759</v>
      </c>
      <c r="T1095" t="s">
        <v>4061</v>
      </c>
      <c r="U1095" s="201">
        <v>129</v>
      </c>
      <c r="V1095" t="s">
        <v>3943</v>
      </c>
      <c r="W1095" t="s">
        <v>2721</v>
      </c>
      <c r="X1095" t="s">
        <v>2716</v>
      </c>
      <c r="Y1095" t="s">
        <v>4193</v>
      </c>
      <c r="Z1095" t="s">
        <v>3666</v>
      </c>
      <c r="AA1095">
        <v>621288.1</v>
      </c>
      <c r="AB1095" s="198">
        <v>37038.875</v>
      </c>
      <c r="AC1095" s="198">
        <v>37039.875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5000</v>
      </c>
      <c r="G1096" s="202">
        <v>1289318</v>
      </c>
      <c r="H1096" s="198">
        <v>37035.342731481483</v>
      </c>
      <c r="I1096" t="s">
        <v>3249</v>
      </c>
      <c r="M1096" t="s">
        <v>2760</v>
      </c>
      <c r="N1096" t="s">
        <v>3220</v>
      </c>
      <c r="O1096" t="s">
        <v>2519</v>
      </c>
      <c r="Q1096" s="199">
        <v>5000</v>
      </c>
      <c r="S1096" t="s">
        <v>2761</v>
      </c>
      <c r="T1096" t="s">
        <v>4061</v>
      </c>
      <c r="U1096" s="201">
        <v>4.4800000000000004</v>
      </c>
      <c r="V1096" t="s">
        <v>3030</v>
      </c>
      <c r="W1096" t="s">
        <v>2668</v>
      </c>
      <c r="X1096" t="s">
        <v>2669</v>
      </c>
      <c r="Y1096" t="s">
        <v>3224</v>
      </c>
      <c r="Z1096" t="s">
        <v>3671</v>
      </c>
      <c r="AA1096">
        <v>807163</v>
      </c>
      <c r="AB1096" s="198">
        <v>37036.875</v>
      </c>
      <c r="AC1096" s="198">
        <v>37036.875</v>
      </c>
    </row>
    <row r="1097" spans="1:29" x14ac:dyDescent="0.2">
      <c r="A1097" s="44" t="str">
        <f t="shared" si="81"/>
        <v>US Natural Gas Financial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30</v>
      </c>
      <c r="F1097" s="213">
        <f t="shared" si="85"/>
        <v>75000</v>
      </c>
      <c r="G1097" s="202">
        <v>1289319</v>
      </c>
      <c r="H1097" s="198">
        <v>37035.342835648145</v>
      </c>
      <c r="I1097" t="s">
        <v>3306</v>
      </c>
      <c r="M1097" t="s">
        <v>2760</v>
      </c>
      <c r="N1097" t="s">
        <v>2864</v>
      </c>
      <c r="O1097" t="s">
        <v>2865</v>
      </c>
      <c r="P1097" s="199">
        <v>2500</v>
      </c>
      <c r="S1097" t="s">
        <v>2761</v>
      </c>
      <c r="T1097" t="s">
        <v>4061</v>
      </c>
      <c r="U1097" s="201">
        <v>4.17</v>
      </c>
      <c r="V1097" t="s">
        <v>3923</v>
      </c>
      <c r="W1097" t="s">
        <v>3529</v>
      </c>
      <c r="X1097" t="s">
        <v>2866</v>
      </c>
      <c r="Y1097" t="s">
        <v>4082</v>
      </c>
      <c r="Z1097" t="s">
        <v>3671</v>
      </c>
      <c r="AA1097" t="s">
        <v>2615</v>
      </c>
      <c r="AB1097" s="198">
        <v>37043.875</v>
      </c>
      <c r="AC1097" s="198">
        <v>37072.875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10000</v>
      </c>
      <c r="G1098" s="202">
        <v>1289321</v>
      </c>
      <c r="H1098" s="198">
        <v>37035.342893518522</v>
      </c>
      <c r="I1098" t="s">
        <v>3306</v>
      </c>
      <c r="M1098" t="s">
        <v>2760</v>
      </c>
      <c r="N1098" t="s">
        <v>3220</v>
      </c>
      <c r="O1098" t="s">
        <v>2465</v>
      </c>
      <c r="Q1098" s="199">
        <v>10000</v>
      </c>
      <c r="S1098" t="s">
        <v>2761</v>
      </c>
      <c r="T1098" t="s">
        <v>4061</v>
      </c>
      <c r="U1098" s="201">
        <v>4.0750000000000002</v>
      </c>
      <c r="V1098" t="s">
        <v>3006</v>
      </c>
      <c r="W1098" t="s">
        <v>3260</v>
      </c>
      <c r="X1098" t="s">
        <v>3261</v>
      </c>
      <c r="Y1098" t="s">
        <v>3224</v>
      </c>
      <c r="Z1098" t="s">
        <v>3671</v>
      </c>
      <c r="AA1098">
        <v>807164</v>
      </c>
      <c r="AB1098" s="198">
        <v>37036.875</v>
      </c>
      <c r="AC1098" s="198">
        <v>37036.875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10000</v>
      </c>
      <c r="G1099" s="202">
        <v>1289323</v>
      </c>
      <c r="H1099" s="198">
        <v>37035.343136574076</v>
      </c>
      <c r="I1099" t="s">
        <v>3769</v>
      </c>
      <c r="M1099" t="s">
        <v>2760</v>
      </c>
      <c r="N1099" t="s">
        <v>3220</v>
      </c>
      <c r="O1099" t="s">
        <v>2463</v>
      </c>
      <c r="Q1099" s="199">
        <v>10000</v>
      </c>
      <c r="S1099" t="s">
        <v>2761</v>
      </c>
      <c r="T1099" t="s">
        <v>4061</v>
      </c>
      <c r="U1099" s="201">
        <v>4.2038000000000002</v>
      </c>
      <c r="V1099" t="s">
        <v>3002</v>
      </c>
      <c r="W1099" t="s">
        <v>3222</v>
      </c>
      <c r="X1099" t="s">
        <v>3223</v>
      </c>
      <c r="Y1099" t="s">
        <v>3224</v>
      </c>
      <c r="Z1099" t="s">
        <v>3671</v>
      </c>
      <c r="AA1099">
        <v>807166</v>
      </c>
      <c r="AB1099" s="198">
        <v>37036.875</v>
      </c>
      <c r="AC1099" s="198">
        <v>37036.875</v>
      </c>
    </row>
    <row r="1100" spans="1:29" x14ac:dyDescent="0.2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5000</v>
      </c>
      <c r="G1100" s="202">
        <v>1289322</v>
      </c>
      <c r="H1100" s="198">
        <v>37035.343136574076</v>
      </c>
      <c r="I1100" t="s">
        <v>2818</v>
      </c>
      <c r="M1100" t="s">
        <v>2760</v>
      </c>
      <c r="N1100" t="s">
        <v>3220</v>
      </c>
      <c r="O1100" t="s">
        <v>2519</v>
      </c>
      <c r="P1100" s="199">
        <v>5000</v>
      </c>
      <c r="S1100" t="s">
        <v>2761</v>
      </c>
      <c r="T1100" t="s">
        <v>4061</v>
      </c>
      <c r="U1100" s="201">
        <v>4.4749999999999996</v>
      </c>
      <c r="V1100" t="s">
        <v>3935</v>
      </c>
      <c r="W1100" t="s">
        <v>2668</v>
      </c>
      <c r="X1100" t="s">
        <v>2669</v>
      </c>
      <c r="Y1100" t="s">
        <v>3224</v>
      </c>
      <c r="Z1100" t="s">
        <v>3671</v>
      </c>
      <c r="AA1100">
        <v>807165</v>
      </c>
      <c r="AB1100" s="198">
        <v>37036.875</v>
      </c>
      <c r="AC1100" s="198">
        <v>37036.875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9000</v>
      </c>
      <c r="G1101" s="202">
        <v>1289324</v>
      </c>
      <c r="H1101" s="198">
        <v>37035.343159722222</v>
      </c>
      <c r="I1101" t="s">
        <v>2689</v>
      </c>
      <c r="M1101" t="s">
        <v>2760</v>
      </c>
      <c r="N1101" t="s">
        <v>3220</v>
      </c>
      <c r="O1101" t="s">
        <v>2599</v>
      </c>
      <c r="P1101" s="199">
        <v>9000</v>
      </c>
      <c r="S1101" t="s">
        <v>2761</v>
      </c>
      <c r="T1101" t="s">
        <v>4061</v>
      </c>
      <c r="U1101" s="201">
        <v>3.5</v>
      </c>
      <c r="V1101" t="s">
        <v>4214</v>
      </c>
      <c r="W1101" t="s">
        <v>2692</v>
      </c>
      <c r="X1101" t="s">
        <v>2682</v>
      </c>
      <c r="Y1101" t="s">
        <v>3224</v>
      </c>
      <c r="Z1101" t="s">
        <v>3671</v>
      </c>
      <c r="AA1101">
        <v>807167</v>
      </c>
      <c r="AB1101" s="198">
        <v>37036.875</v>
      </c>
      <c r="AC1101" s="198">
        <v>37036.875</v>
      </c>
    </row>
    <row r="1102" spans="1:29" x14ac:dyDescent="0.2">
      <c r="A1102" s="44" t="str">
        <f t="shared" si="86"/>
        <v>US Natural Gas Financial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153</v>
      </c>
      <c r="F1102" s="213">
        <f t="shared" si="90"/>
        <v>382500</v>
      </c>
      <c r="G1102" s="202">
        <v>1289326</v>
      </c>
      <c r="H1102" s="198">
        <v>37035.343240740738</v>
      </c>
      <c r="I1102" t="s">
        <v>2689</v>
      </c>
      <c r="M1102" t="s">
        <v>2760</v>
      </c>
      <c r="N1102" t="s">
        <v>2864</v>
      </c>
      <c r="O1102" t="s">
        <v>4239</v>
      </c>
      <c r="Q1102" s="199">
        <v>2500</v>
      </c>
      <c r="S1102" t="s">
        <v>2761</v>
      </c>
      <c r="T1102" t="s">
        <v>4061</v>
      </c>
      <c r="U1102" s="201">
        <v>4.3099999999999996</v>
      </c>
      <c r="V1102" t="s">
        <v>1782</v>
      </c>
      <c r="W1102" t="s">
        <v>3529</v>
      </c>
      <c r="X1102" t="s">
        <v>2866</v>
      </c>
      <c r="Y1102" t="s">
        <v>4082</v>
      </c>
      <c r="Z1102" t="s">
        <v>3671</v>
      </c>
      <c r="AA1102" t="s">
        <v>2616</v>
      </c>
      <c r="AB1102" s="198">
        <v>37043</v>
      </c>
      <c r="AC1102" s="198">
        <v>37195</v>
      </c>
    </row>
    <row r="1103" spans="1:29" x14ac:dyDescent="0.2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10000</v>
      </c>
      <c r="G1103" s="202">
        <v>1289327</v>
      </c>
      <c r="H1103" s="198">
        <v>37035.343252314815</v>
      </c>
      <c r="I1103" t="s">
        <v>3769</v>
      </c>
      <c r="M1103" t="s">
        <v>2760</v>
      </c>
      <c r="N1103" t="s">
        <v>3220</v>
      </c>
      <c r="O1103" t="s">
        <v>4414</v>
      </c>
      <c r="Q1103" s="199">
        <v>10000</v>
      </c>
      <c r="S1103" t="s">
        <v>2761</v>
      </c>
      <c r="T1103" t="s">
        <v>4061</v>
      </c>
      <c r="U1103" s="201">
        <v>4.0949999999999998</v>
      </c>
      <c r="V1103" t="s">
        <v>3059</v>
      </c>
      <c r="W1103" t="s">
        <v>4253</v>
      </c>
      <c r="X1103" t="s">
        <v>4254</v>
      </c>
      <c r="Y1103" t="s">
        <v>3224</v>
      </c>
      <c r="Z1103" t="s">
        <v>3671</v>
      </c>
      <c r="AA1103">
        <v>807168</v>
      </c>
      <c r="AB1103" s="198">
        <v>37036.875</v>
      </c>
      <c r="AC1103" s="198">
        <v>37036.875</v>
      </c>
    </row>
    <row r="1104" spans="1:29" x14ac:dyDescent="0.2">
      <c r="A1104" s="44" t="str">
        <f t="shared" si="86"/>
        <v xml:space="preserve"> Natural Gas Physical</v>
      </c>
      <c r="B1104" s="44" t="str">
        <f t="shared" si="87"/>
        <v/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5000</v>
      </c>
      <c r="G1104" s="202">
        <v>1289328</v>
      </c>
      <c r="H1104" s="198">
        <v>37035.343356481484</v>
      </c>
      <c r="I1104" t="s">
        <v>3102</v>
      </c>
      <c r="M1104" t="s">
        <v>2760</v>
      </c>
      <c r="N1104" t="s">
        <v>3254</v>
      </c>
      <c r="O1104" t="s">
        <v>2617</v>
      </c>
      <c r="Q1104" s="199">
        <v>5000</v>
      </c>
      <c r="S1104" t="s">
        <v>2761</v>
      </c>
      <c r="T1104" t="s">
        <v>4061</v>
      </c>
      <c r="U1104" s="201">
        <v>4.4249999999999998</v>
      </c>
      <c r="V1104" t="s">
        <v>3461</v>
      </c>
      <c r="W1104" t="s">
        <v>3255</v>
      </c>
      <c r="X1104" t="s">
        <v>3256</v>
      </c>
      <c r="Y1104" t="s">
        <v>3224</v>
      </c>
      <c r="Z1104" t="s">
        <v>3671</v>
      </c>
      <c r="AA1104">
        <v>807169</v>
      </c>
      <c r="AB1104" s="198">
        <v>37036.875</v>
      </c>
      <c r="AC1104" s="198">
        <v>37036.875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10000</v>
      </c>
      <c r="G1105" s="202">
        <v>1289329</v>
      </c>
      <c r="H1105" s="198">
        <v>37035.343368055554</v>
      </c>
      <c r="I1105" t="s">
        <v>3267</v>
      </c>
      <c r="M1105" t="s">
        <v>2760</v>
      </c>
      <c r="N1105" t="s">
        <v>3220</v>
      </c>
      <c r="O1105" t="s">
        <v>2511</v>
      </c>
      <c r="Q1105" s="199">
        <v>10000</v>
      </c>
      <c r="S1105" t="s">
        <v>2761</v>
      </c>
      <c r="T1105" t="s">
        <v>4061</v>
      </c>
      <c r="U1105" s="201">
        <v>4.2000999999999999</v>
      </c>
      <c r="V1105" t="s">
        <v>2734</v>
      </c>
      <c r="W1105" t="s">
        <v>3222</v>
      </c>
      <c r="X1105" t="s">
        <v>3223</v>
      </c>
      <c r="Y1105" t="s">
        <v>3224</v>
      </c>
      <c r="Z1105" t="s">
        <v>3671</v>
      </c>
      <c r="AA1105">
        <v>807170</v>
      </c>
      <c r="AB1105" s="198">
        <v>37036.875</v>
      </c>
      <c r="AC1105" s="198">
        <v>37036.875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10000</v>
      </c>
      <c r="G1106" s="202">
        <v>1289330</v>
      </c>
      <c r="H1106" s="198">
        <v>37035.343402777777</v>
      </c>
      <c r="I1106" t="s">
        <v>3267</v>
      </c>
      <c r="M1106" t="s">
        <v>2760</v>
      </c>
      <c r="N1106" t="s">
        <v>3220</v>
      </c>
      <c r="O1106" t="s">
        <v>2511</v>
      </c>
      <c r="Q1106" s="199">
        <v>10000</v>
      </c>
      <c r="S1106" t="s">
        <v>2761</v>
      </c>
      <c r="T1106" t="s">
        <v>4061</v>
      </c>
      <c r="U1106" s="201">
        <v>4.2026000000000003</v>
      </c>
      <c r="V1106" t="s">
        <v>2734</v>
      </c>
      <c r="W1106" t="s">
        <v>3222</v>
      </c>
      <c r="X1106" t="s">
        <v>3223</v>
      </c>
      <c r="Y1106" t="s">
        <v>3224</v>
      </c>
      <c r="Z1106" t="s">
        <v>3671</v>
      </c>
      <c r="AA1106">
        <v>807171</v>
      </c>
      <c r="AB1106" s="198">
        <v>37036.875</v>
      </c>
      <c r="AC1106" s="198">
        <v>37036.875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1289331</v>
      </c>
      <c r="H1107" s="198">
        <v>37035.343414351853</v>
      </c>
      <c r="I1107" t="s">
        <v>3306</v>
      </c>
      <c r="M1107" t="s">
        <v>2760</v>
      </c>
      <c r="N1107" t="s">
        <v>3220</v>
      </c>
      <c r="O1107" t="s">
        <v>2463</v>
      </c>
      <c r="P1107" s="199">
        <v>10000</v>
      </c>
      <c r="S1107" t="s">
        <v>2761</v>
      </c>
      <c r="T1107" t="s">
        <v>4061</v>
      </c>
      <c r="U1107" s="201">
        <v>4.2024999999999997</v>
      </c>
      <c r="V1107" t="s">
        <v>3006</v>
      </c>
      <c r="W1107" t="s">
        <v>3222</v>
      </c>
      <c r="X1107" t="s">
        <v>3223</v>
      </c>
      <c r="Y1107" t="s">
        <v>3224</v>
      </c>
      <c r="Z1107" t="s">
        <v>3671</v>
      </c>
      <c r="AA1107">
        <v>807172</v>
      </c>
      <c r="AB1107" s="198">
        <v>37036.875</v>
      </c>
      <c r="AC1107" s="198">
        <v>37036.875</v>
      </c>
    </row>
    <row r="1108" spans="1:29" x14ac:dyDescent="0.2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5856</v>
      </c>
      <c r="G1108" s="202">
        <v>1289332</v>
      </c>
      <c r="H1108" s="198">
        <v>37035.343518518515</v>
      </c>
      <c r="I1108" t="s">
        <v>2689</v>
      </c>
      <c r="M1108" t="s">
        <v>2760</v>
      </c>
      <c r="N1108" t="s">
        <v>3220</v>
      </c>
      <c r="O1108" t="s">
        <v>2532</v>
      </c>
      <c r="P1108" s="199">
        <v>5856</v>
      </c>
      <c r="S1108" t="s">
        <v>2761</v>
      </c>
      <c r="T1108" t="s">
        <v>4061</v>
      </c>
      <c r="U1108" s="201">
        <v>3.9750000000000001</v>
      </c>
      <c r="V1108" t="s">
        <v>4214</v>
      </c>
      <c r="W1108" t="s">
        <v>2692</v>
      </c>
      <c r="X1108" t="s">
        <v>2682</v>
      </c>
      <c r="Y1108" t="s">
        <v>3224</v>
      </c>
      <c r="Z1108" t="s">
        <v>3671</v>
      </c>
      <c r="AA1108">
        <v>807173</v>
      </c>
      <c r="AB1108" s="198">
        <v>37036.875</v>
      </c>
      <c r="AC1108" s="198">
        <v>37036.875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30</v>
      </c>
      <c r="F1109" s="213">
        <f t="shared" si="90"/>
        <v>150000</v>
      </c>
      <c r="G1109" s="202">
        <v>1289333</v>
      </c>
      <c r="H1109" s="198">
        <v>37035.343541666669</v>
      </c>
      <c r="I1109" t="s">
        <v>2831</v>
      </c>
      <c r="M1109" t="s">
        <v>2760</v>
      </c>
      <c r="N1109" t="s">
        <v>3220</v>
      </c>
      <c r="O1109" t="s">
        <v>4287</v>
      </c>
      <c r="Q1109" s="199">
        <v>5000</v>
      </c>
      <c r="S1109" t="s">
        <v>2761</v>
      </c>
      <c r="T1109" t="s">
        <v>4061</v>
      </c>
      <c r="U1109" s="201">
        <v>11.435</v>
      </c>
      <c r="V1109" t="s">
        <v>2549</v>
      </c>
      <c r="W1109" t="s">
        <v>4279</v>
      </c>
      <c r="X1109" t="s">
        <v>2682</v>
      </c>
      <c r="Y1109" t="s">
        <v>3224</v>
      </c>
      <c r="Z1109" t="s">
        <v>3671</v>
      </c>
      <c r="AA1109" t="s">
        <v>2618</v>
      </c>
      <c r="AB1109" s="198">
        <v>37043.875</v>
      </c>
      <c r="AC1109" s="198">
        <v>37072.875</v>
      </c>
    </row>
    <row r="1110" spans="1:29" x14ac:dyDescent="0.2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2</v>
      </c>
      <c r="F1110" s="213">
        <f t="shared" si="90"/>
        <v>50</v>
      </c>
      <c r="G1110" s="202">
        <v>1289334</v>
      </c>
      <c r="H1110" s="198">
        <v>37035.343587962961</v>
      </c>
      <c r="I1110" t="s">
        <v>2817</v>
      </c>
      <c r="M1110" t="s">
        <v>3364</v>
      </c>
      <c r="N1110" t="s">
        <v>2713</v>
      </c>
      <c r="O1110" t="s">
        <v>2571</v>
      </c>
      <c r="Q1110" s="199">
        <v>25</v>
      </c>
      <c r="S1110" t="s">
        <v>2759</v>
      </c>
      <c r="T1110" t="s">
        <v>4061</v>
      </c>
      <c r="U1110" s="201">
        <v>107</v>
      </c>
      <c r="V1110" t="s">
        <v>2753</v>
      </c>
      <c r="W1110" t="s">
        <v>2721</v>
      </c>
      <c r="X1110" t="s">
        <v>2716</v>
      </c>
      <c r="Y1110" t="s">
        <v>4193</v>
      </c>
      <c r="Z1110" t="s">
        <v>3666</v>
      </c>
      <c r="AA1110">
        <v>621291.1</v>
      </c>
      <c r="AB1110" s="198">
        <v>37038.875</v>
      </c>
      <c r="AC1110" s="198">
        <v>37039.875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1289336</v>
      </c>
      <c r="H1111" s="198">
        <v>37035.343599537038</v>
      </c>
      <c r="I1111" t="s">
        <v>3134</v>
      </c>
      <c r="M1111" t="s">
        <v>2760</v>
      </c>
      <c r="N1111" t="s">
        <v>3220</v>
      </c>
      <c r="O1111" t="s">
        <v>2603</v>
      </c>
      <c r="Q1111" s="199">
        <v>5000</v>
      </c>
      <c r="S1111" t="s">
        <v>2761</v>
      </c>
      <c r="T1111" t="s">
        <v>4061</v>
      </c>
      <c r="U1111" s="201">
        <v>2.915</v>
      </c>
      <c r="V1111" t="s">
        <v>2604</v>
      </c>
      <c r="W1111" t="s">
        <v>3926</v>
      </c>
      <c r="X1111" t="s">
        <v>2735</v>
      </c>
      <c r="Y1111" t="s">
        <v>3224</v>
      </c>
      <c r="Z1111" t="s">
        <v>3671</v>
      </c>
      <c r="AA1111">
        <v>807175</v>
      </c>
      <c r="AB1111" s="198">
        <v>37036.875</v>
      </c>
      <c r="AC1111" s="198">
        <v>37036.875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5000</v>
      </c>
      <c r="G1112" s="202">
        <v>1289335</v>
      </c>
      <c r="H1112" s="198">
        <v>37035.343599537038</v>
      </c>
      <c r="I1112" t="s">
        <v>2818</v>
      </c>
      <c r="M1112" t="s">
        <v>2760</v>
      </c>
      <c r="N1112" t="s">
        <v>3220</v>
      </c>
      <c r="O1112" t="s">
        <v>2519</v>
      </c>
      <c r="P1112" s="199">
        <v>5000</v>
      </c>
      <c r="S1112" t="s">
        <v>2761</v>
      </c>
      <c r="T1112" t="s">
        <v>4061</v>
      </c>
      <c r="U1112" s="201">
        <v>4.47</v>
      </c>
      <c r="V1112" t="s">
        <v>3935</v>
      </c>
      <c r="W1112" t="s">
        <v>2668</v>
      </c>
      <c r="X1112" t="s">
        <v>2669</v>
      </c>
      <c r="Y1112" t="s">
        <v>3224</v>
      </c>
      <c r="Z1112" t="s">
        <v>3671</v>
      </c>
      <c r="AA1112">
        <v>807174</v>
      </c>
      <c r="AB1112" s="198">
        <v>37036.875</v>
      </c>
      <c r="AC1112" s="198">
        <v>37036.875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5000</v>
      </c>
      <c r="G1113" s="202">
        <v>1289337</v>
      </c>
      <c r="H1113" s="198">
        <v>37035.343645833331</v>
      </c>
      <c r="I1113" t="s">
        <v>2674</v>
      </c>
      <c r="M1113" t="s">
        <v>2760</v>
      </c>
      <c r="N1113" t="s">
        <v>3220</v>
      </c>
      <c r="O1113" t="s">
        <v>4393</v>
      </c>
      <c r="Q1113" s="199">
        <v>5000</v>
      </c>
      <c r="S1113" t="s">
        <v>2761</v>
      </c>
      <c r="T1113" t="s">
        <v>4061</v>
      </c>
      <c r="U1113" s="201">
        <v>4.42</v>
      </c>
      <c r="V1113" t="s">
        <v>3041</v>
      </c>
      <c r="W1113" t="s">
        <v>2661</v>
      </c>
      <c r="X1113" t="s">
        <v>2662</v>
      </c>
      <c r="Y1113" t="s">
        <v>3224</v>
      </c>
      <c r="Z1113" t="s">
        <v>3671</v>
      </c>
      <c r="AA1113">
        <v>807178</v>
      </c>
      <c r="AB1113" s="198">
        <v>37036.875</v>
      </c>
      <c r="AC1113" s="198">
        <v>37036.875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2</v>
      </c>
      <c r="F1114" s="213">
        <f t="shared" si="90"/>
        <v>50</v>
      </c>
      <c r="G1114" s="202">
        <v>1289338</v>
      </c>
      <c r="H1114" s="198">
        <v>37035.343692129631</v>
      </c>
      <c r="I1114" t="s">
        <v>3306</v>
      </c>
      <c r="M1114" t="s">
        <v>3364</v>
      </c>
      <c r="N1114" t="s">
        <v>2710</v>
      </c>
      <c r="O1114" t="s">
        <v>2567</v>
      </c>
      <c r="Q1114" s="199">
        <v>25</v>
      </c>
      <c r="S1114" t="s">
        <v>2759</v>
      </c>
      <c r="T1114" t="s">
        <v>4061</v>
      </c>
      <c r="U1114" s="201">
        <v>80</v>
      </c>
      <c r="V1114" t="s">
        <v>2933</v>
      </c>
      <c r="W1114" t="s">
        <v>3297</v>
      </c>
      <c r="X1114" t="s">
        <v>2712</v>
      </c>
      <c r="Y1114" t="s">
        <v>4193</v>
      </c>
      <c r="Z1114" t="s">
        <v>3666</v>
      </c>
      <c r="AA1114">
        <v>621292.1</v>
      </c>
      <c r="AB1114" s="198">
        <v>37038.875</v>
      </c>
      <c r="AC1114" s="198">
        <v>37039.875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2</v>
      </c>
      <c r="F1115" s="213">
        <f t="shared" si="90"/>
        <v>50</v>
      </c>
      <c r="G1115" s="202">
        <v>1289341</v>
      </c>
      <c r="H1115" s="198">
        <v>37035.343726851854</v>
      </c>
      <c r="I1115" t="s">
        <v>4513</v>
      </c>
      <c r="M1115" t="s">
        <v>3364</v>
      </c>
      <c r="N1115" t="s">
        <v>2710</v>
      </c>
      <c r="O1115" t="s">
        <v>2567</v>
      </c>
      <c r="Q1115" s="199">
        <v>25</v>
      </c>
      <c r="S1115" t="s">
        <v>2759</v>
      </c>
      <c r="T1115" t="s">
        <v>4061</v>
      </c>
      <c r="U1115" s="201">
        <v>90</v>
      </c>
      <c r="V1115" t="s">
        <v>2732</v>
      </c>
      <c r="W1115" t="s">
        <v>3297</v>
      </c>
      <c r="X1115" t="s">
        <v>2712</v>
      </c>
      <c r="Y1115" t="s">
        <v>4193</v>
      </c>
      <c r="Z1115" t="s">
        <v>3666</v>
      </c>
      <c r="AA1115">
        <v>621293.1</v>
      </c>
      <c r="AB1115" s="198">
        <v>37038.875</v>
      </c>
      <c r="AC1115" s="198">
        <v>37039.875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5000</v>
      </c>
      <c r="G1116" s="202">
        <v>1289340</v>
      </c>
      <c r="H1116" s="198">
        <v>37035.343726851854</v>
      </c>
      <c r="I1116" t="s">
        <v>2689</v>
      </c>
      <c r="M1116" t="s">
        <v>2760</v>
      </c>
      <c r="N1116" t="s">
        <v>3220</v>
      </c>
      <c r="O1116" t="s">
        <v>2550</v>
      </c>
      <c r="Q1116" s="199">
        <v>5000</v>
      </c>
      <c r="S1116" t="s">
        <v>2761</v>
      </c>
      <c r="T1116" t="s">
        <v>4061</v>
      </c>
      <c r="U1116" s="201">
        <v>7.3</v>
      </c>
      <c r="V1116" t="s">
        <v>4214</v>
      </c>
      <c r="W1116" t="s">
        <v>2681</v>
      </c>
      <c r="X1116" t="s">
        <v>2682</v>
      </c>
      <c r="Y1116" t="s">
        <v>3224</v>
      </c>
      <c r="Z1116" t="s">
        <v>3671</v>
      </c>
      <c r="AA1116">
        <v>807179</v>
      </c>
      <c r="AB1116" s="198">
        <v>37036.875</v>
      </c>
      <c r="AC1116" s="198">
        <v>37036.875</v>
      </c>
    </row>
    <row r="1117" spans="1:29" x14ac:dyDescent="0.2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5000</v>
      </c>
      <c r="G1117" s="202">
        <v>1289342</v>
      </c>
      <c r="H1117" s="198">
        <v>37035.34375</v>
      </c>
      <c r="I1117" t="s">
        <v>3134</v>
      </c>
      <c r="M1117" t="s">
        <v>2760</v>
      </c>
      <c r="N1117" t="s">
        <v>3220</v>
      </c>
      <c r="O1117" t="s">
        <v>2603</v>
      </c>
      <c r="P1117" s="199">
        <v>5000</v>
      </c>
      <c r="S1117" t="s">
        <v>2761</v>
      </c>
      <c r="T1117" t="s">
        <v>4061</v>
      </c>
      <c r="U1117" s="201">
        <v>2.92</v>
      </c>
      <c r="V1117" t="s">
        <v>2604</v>
      </c>
      <c r="W1117" t="s">
        <v>3926</v>
      </c>
      <c r="X1117" t="s">
        <v>2735</v>
      </c>
      <c r="Y1117" t="s">
        <v>3224</v>
      </c>
      <c r="Z1117" t="s">
        <v>3671</v>
      </c>
      <c r="AA1117">
        <v>807180</v>
      </c>
      <c r="AB1117" s="198">
        <v>37036.875</v>
      </c>
      <c r="AC1117" s="198">
        <v>37036.875</v>
      </c>
    </row>
    <row r="1118" spans="1:29" x14ac:dyDescent="0.2">
      <c r="A1118" s="44" t="str">
        <f t="shared" si="86"/>
        <v xml:space="preserve"> Metals Financial</v>
      </c>
      <c r="B1118" s="44" t="str">
        <f t="shared" si="87"/>
        <v/>
      </c>
      <c r="C1118" s="44" t="str">
        <f t="shared" si="88"/>
        <v>Metals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8</v>
      </c>
      <c r="G1118" s="202">
        <v>1289343</v>
      </c>
      <c r="H1118" s="198">
        <v>37035.343807870369</v>
      </c>
      <c r="I1118" t="s">
        <v>4091</v>
      </c>
      <c r="M1118" t="s">
        <v>2766</v>
      </c>
      <c r="N1118" t="s">
        <v>4112</v>
      </c>
      <c r="O1118" t="s">
        <v>4113</v>
      </c>
      <c r="Q1118" s="199">
        <v>8</v>
      </c>
      <c r="S1118" t="s">
        <v>4114</v>
      </c>
      <c r="T1118" t="s">
        <v>4061</v>
      </c>
      <c r="U1118" s="201">
        <v>4950</v>
      </c>
      <c r="V1118" t="s">
        <v>4094</v>
      </c>
      <c r="W1118" t="s">
        <v>4081</v>
      </c>
      <c r="X1118" t="s">
        <v>4064</v>
      </c>
      <c r="Y1118" t="s">
        <v>4065</v>
      </c>
      <c r="Z1118" t="s">
        <v>4066</v>
      </c>
      <c r="AA1118">
        <v>2150620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10000</v>
      </c>
      <c r="G1119" s="202">
        <v>1289344</v>
      </c>
      <c r="H1119" s="198">
        <v>37035.343888888892</v>
      </c>
      <c r="I1119" t="s">
        <v>3769</v>
      </c>
      <c r="M1119" t="s">
        <v>2760</v>
      </c>
      <c r="N1119" t="s">
        <v>3220</v>
      </c>
      <c r="O1119" t="s">
        <v>4414</v>
      </c>
      <c r="Q1119" s="199">
        <v>10000</v>
      </c>
      <c r="S1119" t="s">
        <v>2761</v>
      </c>
      <c r="T1119" t="s">
        <v>4061</v>
      </c>
      <c r="U1119" s="201">
        <v>4.0999999999999996</v>
      </c>
      <c r="V1119" t="s">
        <v>3059</v>
      </c>
      <c r="W1119" t="s">
        <v>4253</v>
      </c>
      <c r="X1119" t="s">
        <v>4254</v>
      </c>
      <c r="Y1119" t="s">
        <v>3224</v>
      </c>
      <c r="Z1119" t="s">
        <v>3671</v>
      </c>
      <c r="AA1119">
        <v>807181</v>
      </c>
      <c r="AB1119" s="198">
        <v>37036.875</v>
      </c>
      <c r="AC1119" s="198">
        <v>37036.875</v>
      </c>
    </row>
    <row r="1120" spans="1:29" x14ac:dyDescent="0.2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2</v>
      </c>
      <c r="F1120" s="213">
        <f t="shared" si="90"/>
        <v>50</v>
      </c>
      <c r="G1120" s="202">
        <v>1289346</v>
      </c>
      <c r="H1120" s="198">
        <v>37035.343900462962</v>
      </c>
      <c r="I1120" t="s">
        <v>2801</v>
      </c>
      <c r="M1120" t="s">
        <v>3364</v>
      </c>
      <c r="N1120" t="s">
        <v>2713</v>
      </c>
      <c r="O1120" t="s">
        <v>2573</v>
      </c>
      <c r="Q1120" s="199">
        <v>25</v>
      </c>
      <c r="S1120" t="s">
        <v>2759</v>
      </c>
      <c r="T1120" t="s">
        <v>4061</v>
      </c>
      <c r="U1120" s="201">
        <v>133</v>
      </c>
      <c r="V1120" t="s">
        <v>2771</v>
      </c>
      <c r="W1120" t="s">
        <v>2721</v>
      </c>
      <c r="X1120" t="s">
        <v>2716</v>
      </c>
      <c r="Y1120" t="s">
        <v>4193</v>
      </c>
      <c r="Z1120" t="s">
        <v>3666</v>
      </c>
      <c r="AA1120">
        <v>621294.1</v>
      </c>
      <c r="AB1120" s="198">
        <v>37038.875</v>
      </c>
      <c r="AC1120" s="198">
        <v>37039.875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</v>
      </c>
      <c r="G1121" s="202">
        <v>1289345</v>
      </c>
      <c r="H1121" s="198">
        <v>37035.343900462962</v>
      </c>
      <c r="I1121" t="s">
        <v>2689</v>
      </c>
      <c r="M1121" t="s">
        <v>2760</v>
      </c>
      <c r="N1121" t="s">
        <v>3220</v>
      </c>
      <c r="O1121" t="s">
        <v>2550</v>
      </c>
      <c r="Q1121" s="199">
        <v>5000</v>
      </c>
      <c r="S1121" t="s">
        <v>2761</v>
      </c>
      <c r="T1121" t="s">
        <v>4061</v>
      </c>
      <c r="U1121" s="201">
        <v>7.45</v>
      </c>
      <c r="V1121" t="s">
        <v>4214</v>
      </c>
      <c r="W1121" t="s">
        <v>2681</v>
      </c>
      <c r="X1121" t="s">
        <v>2682</v>
      </c>
      <c r="Y1121" t="s">
        <v>3224</v>
      </c>
      <c r="Z1121" t="s">
        <v>3671</v>
      </c>
      <c r="AA1121">
        <v>807182</v>
      </c>
      <c r="AB1121" s="198">
        <v>37036.875</v>
      </c>
      <c r="AC1121" s="198">
        <v>37036.875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2</v>
      </c>
      <c r="F1122" s="213">
        <f t="shared" si="90"/>
        <v>50</v>
      </c>
      <c r="G1122" s="202">
        <v>1289347</v>
      </c>
      <c r="H1122" s="198">
        <v>37035.343946759262</v>
      </c>
      <c r="I1122" t="s">
        <v>2801</v>
      </c>
      <c r="M1122" t="s">
        <v>3364</v>
      </c>
      <c r="N1122" t="s">
        <v>2710</v>
      </c>
      <c r="O1122" t="s">
        <v>2586</v>
      </c>
      <c r="Q1122" s="199">
        <v>25</v>
      </c>
      <c r="S1122" t="s">
        <v>2759</v>
      </c>
      <c r="T1122" t="s">
        <v>4061</v>
      </c>
      <c r="U1122" s="201">
        <v>120</v>
      </c>
      <c r="V1122" t="s">
        <v>2771</v>
      </c>
      <c r="W1122" t="s">
        <v>2745</v>
      </c>
      <c r="X1122" t="s">
        <v>2712</v>
      </c>
      <c r="Y1122" t="s">
        <v>4193</v>
      </c>
      <c r="Z1122" t="s">
        <v>3666</v>
      </c>
      <c r="AA1122">
        <v>621295.1</v>
      </c>
      <c r="AB1122" s="198">
        <v>37038.875</v>
      </c>
      <c r="AC1122" s="198">
        <v>37039.875</v>
      </c>
    </row>
    <row r="1123" spans="1:29" x14ac:dyDescent="0.2">
      <c r="A1123" s="44" t="str">
        <f t="shared" si="86"/>
        <v xml:space="preserve"> Metals Financial</v>
      </c>
      <c r="B1123" s="44" t="str">
        <f t="shared" si="87"/>
        <v/>
      </c>
      <c r="C1123" s="44" t="str">
        <f t="shared" si="88"/>
        <v>Metals</v>
      </c>
      <c r="D1123" s="44" t="str">
        <f t="shared" si="89"/>
        <v>Financial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20</v>
      </c>
      <c r="G1123" s="202">
        <v>1289349</v>
      </c>
      <c r="H1123" s="198">
        <v>37035.344074074077</v>
      </c>
      <c r="I1123" t="s">
        <v>4077</v>
      </c>
      <c r="M1123" t="s">
        <v>2766</v>
      </c>
      <c r="N1123" t="s">
        <v>4072</v>
      </c>
      <c r="O1123" t="s">
        <v>4073</v>
      </c>
      <c r="Q1123" s="199">
        <v>20</v>
      </c>
      <c r="S1123" t="s">
        <v>4060</v>
      </c>
      <c r="T1123" t="s">
        <v>4061</v>
      </c>
      <c r="U1123" s="201">
        <v>1543</v>
      </c>
      <c r="V1123" t="s">
        <v>3888</v>
      </c>
      <c r="W1123" t="s">
        <v>4068</v>
      </c>
      <c r="X1123" t="s">
        <v>4064</v>
      </c>
      <c r="Y1123" t="s">
        <v>4065</v>
      </c>
      <c r="Z1123" t="s">
        <v>4066</v>
      </c>
      <c r="AA1123">
        <v>2150622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5000</v>
      </c>
      <c r="G1124" s="202">
        <v>1289348</v>
      </c>
      <c r="H1124" s="198">
        <v>37035.344074074077</v>
      </c>
      <c r="I1124" t="s">
        <v>2689</v>
      </c>
      <c r="M1124" t="s">
        <v>2760</v>
      </c>
      <c r="N1124" t="s">
        <v>3220</v>
      </c>
      <c r="O1124" t="s">
        <v>2550</v>
      </c>
      <c r="Q1124" s="199">
        <v>5000</v>
      </c>
      <c r="S1124" t="s">
        <v>2761</v>
      </c>
      <c r="T1124" t="s">
        <v>4061</v>
      </c>
      <c r="U1124" s="201">
        <v>7.6</v>
      </c>
      <c r="V1124" t="s">
        <v>4214</v>
      </c>
      <c r="W1124" t="s">
        <v>2681</v>
      </c>
      <c r="X1124" t="s">
        <v>2682</v>
      </c>
      <c r="Y1124" t="s">
        <v>3224</v>
      </c>
      <c r="Z1124" t="s">
        <v>3671</v>
      </c>
      <c r="AA1124">
        <v>807183</v>
      </c>
      <c r="AB1124" s="198">
        <v>37036.875</v>
      </c>
      <c r="AC1124" s="198">
        <v>37036.875</v>
      </c>
    </row>
    <row r="1125" spans="1:29" x14ac:dyDescent="0.2">
      <c r="A1125" s="44" t="str">
        <f t="shared" si="86"/>
        <v>US Power Financial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Financial</v>
      </c>
      <c r="E1125" s="44">
        <f>IF(VLOOKUP(S1125,'DD-Lookup'!$J$6:$L$50,3,FALSE)="Monthly",(YEAR(AC1125)-YEAR(AB1125))*12+MONTH(AC1125)-MONTH(AB1125)+1,(AC1125-AB1125+1))</f>
        <v>30</v>
      </c>
      <c r="F1125" s="213">
        <f t="shared" si="90"/>
        <v>1500</v>
      </c>
      <c r="G1125" s="202">
        <v>1289350</v>
      </c>
      <c r="H1125" s="198">
        <v>37035.344131944446</v>
      </c>
      <c r="I1125" t="s">
        <v>4033</v>
      </c>
      <c r="M1125" t="s">
        <v>3364</v>
      </c>
      <c r="N1125" t="s">
        <v>4190</v>
      </c>
      <c r="O1125" t="s">
        <v>2954</v>
      </c>
      <c r="Q1125" s="199">
        <v>50</v>
      </c>
      <c r="S1125" t="s">
        <v>2759</v>
      </c>
      <c r="T1125" t="s">
        <v>4061</v>
      </c>
      <c r="U1125" s="201">
        <v>53.15</v>
      </c>
      <c r="V1125" t="s">
        <v>2460</v>
      </c>
      <c r="W1125" t="s">
        <v>2835</v>
      </c>
      <c r="X1125" t="s">
        <v>2827</v>
      </c>
      <c r="Y1125" t="s">
        <v>4193</v>
      </c>
      <c r="Z1125" t="s">
        <v>3671</v>
      </c>
      <c r="AA1125">
        <v>621296.1</v>
      </c>
      <c r="AB1125" s="198">
        <v>37043</v>
      </c>
      <c r="AC1125" s="198">
        <v>37072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3069</v>
      </c>
      <c r="G1126" s="202">
        <v>1289351</v>
      </c>
      <c r="H1126" s="198">
        <v>37035.344143518516</v>
      </c>
      <c r="I1126" t="s">
        <v>3100</v>
      </c>
      <c r="M1126" t="s">
        <v>2760</v>
      </c>
      <c r="N1126" t="s">
        <v>3220</v>
      </c>
      <c r="O1126" t="s">
        <v>4416</v>
      </c>
      <c r="Q1126" s="199">
        <v>3069</v>
      </c>
      <c r="S1126" t="s">
        <v>2761</v>
      </c>
      <c r="T1126" t="s">
        <v>4061</v>
      </c>
      <c r="U1126" s="201">
        <v>4.0599999999999996</v>
      </c>
      <c r="V1126" t="s">
        <v>3189</v>
      </c>
      <c r="W1126" t="s">
        <v>4253</v>
      </c>
      <c r="X1126" t="s">
        <v>2685</v>
      </c>
      <c r="Y1126" t="s">
        <v>3224</v>
      </c>
      <c r="Z1126" t="s">
        <v>3671</v>
      </c>
      <c r="AA1126">
        <v>807184</v>
      </c>
      <c r="AB1126" s="198">
        <v>37036.875</v>
      </c>
      <c r="AC1126" s="198">
        <v>37036.875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1289352</v>
      </c>
      <c r="H1127" s="198">
        <v>37035.344189814816</v>
      </c>
      <c r="I1127" t="s">
        <v>2818</v>
      </c>
      <c r="M1127" t="s">
        <v>2760</v>
      </c>
      <c r="N1127" t="s">
        <v>3220</v>
      </c>
      <c r="O1127" t="s">
        <v>2580</v>
      </c>
      <c r="P1127" s="199">
        <v>10000</v>
      </c>
      <c r="S1127" t="s">
        <v>2761</v>
      </c>
      <c r="T1127" t="s">
        <v>4061</v>
      </c>
      <c r="U1127" s="201">
        <v>4.125</v>
      </c>
      <c r="V1127" t="s">
        <v>3293</v>
      </c>
      <c r="W1127" t="s">
        <v>3046</v>
      </c>
      <c r="X1127" t="s">
        <v>3141</v>
      </c>
      <c r="Y1127" t="s">
        <v>3224</v>
      </c>
      <c r="Z1127" t="s">
        <v>3671</v>
      </c>
      <c r="AA1127">
        <v>807185</v>
      </c>
      <c r="AB1127" s="198">
        <v>37036.875</v>
      </c>
      <c r="AC1127" s="198">
        <v>37036.875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10000</v>
      </c>
      <c r="G1128" s="202">
        <v>1289353</v>
      </c>
      <c r="H1128" s="198">
        <v>37035.344282407408</v>
      </c>
      <c r="I1128" t="s">
        <v>3225</v>
      </c>
      <c r="M1128" t="s">
        <v>2760</v>
      </c>
      <c r="N1128" t="s">
        <v>3220</v>
      </c>
      <c r="O1128" t="s">
        <v>2512</v>
      </c>
      <c r="P1128" s="199">
        <v>10000</v>
      </c>
      <c r="S1128" t="s">
        <v>2761</v>
      </c>
      <c r="T1128" t="s">
        <v>4061</v>
      </c>
      <c r="U1128" s="201">
        <v>4.0599999999999996</v>
      </c>
      <c r="V1128" t="s">
        <v>3259</v>
      </c>
      <c r="W1128" t="s">
        <v>3260</v>
      </c>
      <c r="X1128" t="s">
        <v>3261</v>
      </c>
      <c r="Y1128" t="s">
        <v>3224</v>
      </c>
      <c r="Z1128" t="s">
        <v>3671</v>
      </c>
      <c r="AA1128">
        <v>807186</v>
      </c>
      <c r="AB1128" s="198">
        <v>37036.875</v>
      </c>
      <c r="AC1128" s="198">
        <v>37036.875</v>
      </c>
    </row>
    <row r="1129" spans="1:29" x14ac:dyDescent="0.2">
      <c r="A1129" s="44" t="str">
        <f t="shared" si="86"/>
        <v>US Power Physical</v>
      </c>
      <c r="B1129" s="44" t="str">
        <f t="shared" si="87"/>
        <v>US</v>
      </c>
      <c r="C1129" s="44" t="str">
        <f t="shared" si="88"/>
        <v>Power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2</v>
      </c>
      <c r="F1129" s="213">
        <f t="shared" si="90"/>
        <v>50</v>
      </c>
      <c r="G1129" s="202">
        <v>1289355</v>
      </c>
      <c r="H1129" s="198">
        <v>37035.344293981485</v>
      </c>
      <c r="I1129" t="s">
        <v>2817</v>
      </c>
      <c r="M1129" t="s">
        <v>3364</v>
      </c>
      <c r="N1129" t="s">
        <v>2713</v>
      </c>
      <c r="O1129" t="s">
        <v>2571</v>
      </c>
      <c r="Q1129" s="199">
        <v>25</v>
      </c>
      <c r="S1129" t="s">
        <v>2759</v>
      </c>
      <c r="T1129" t="s">
        <v>4061</v>
      </c>
      <c r="U1129" s="201">
        <v>111</v>
      </c>
      <c r="V1129" t="s">
        <v>2753</v>
      </c>
      <c r="W1129" t="s">
        <v>2721</v>
      </c>
      <c r="X1129" t="s">
        <v>2716</v>
      </c>
      <c r="Y1129" t="s">
        <v>4193</v>
      </c>
      <c r="Z1129" t="s">
        <v>3666</v>
      </c>
      <c r="AA1129">
        <v>621298.1</v>
      </c>
      <c r="AB1129" s="198">
        <v>37038.875</v>
      </c>
      <c r="AC1129" s="198">
        <v>37039.875</v>
      </c>
    </row>
    <row r="1130" spans="1:29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92</v>
      </c>
      <c r="F1130" s="213">
        <f t="shared" si="90"/>
        <v>2300</v>
      </c>
      <c r="G1130" s="202">
        <v>1289354</v>
      </c>
      <c r="H1130" s="198">
        <v>37035.344293981485</v>
      </c>
      <c r="I1130" t="s">
        <v>4513</v>
      </c>
      <c r="M1130" t="s">
        <v>3364</v>
      </c>
      <c r="N1130" t="s">
        <v>2710</v>
      </c>
      <c r="O1130" t="s">
        <v>2619</v>
      </c>
      <c r="P1130" s="199">
        <v>25</v>
      </c>
      <c r="S1130" t="s">
        <v>2759</v>
      </c>
      <c r="T1130" t="s">
        <v>4061</v>
      </c>
      <c r="U1130" s="201">
        <v>44</v>
      </c>
      <c r="V1130" t="s">
        <v>4446</v>
      </c>
      <c r="W1130" t="s">
        <v>3113</v>
      </c>
      <c r="X1130" t="s">
        <v>2712</v>
      </c>
      <c r="Y1130" t="s">
        <v>4193</v>
      </c>
      <c r="Z1130" t="s">
        <v>3666</v>
      </c>
      <c r="AA1130">
        <v>621297.1</v>
      </c>
      <c r="AB1130" s="198">
        <v>37530.701388888891</v>
      </c>
      <c r="AC1130" s="198">
        <v>37621.701388888891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2</v>
      </c>
      <c r="F1131" s="213">
        <f t="shared" si="90"/>
        <v>18</v>
      </c>
      <c r="G1131" s="202">
        <v>1289356</v>
      </c>
      <c r="H1131" s="198">
        <v>37035.344421296293</v>
      </c>
      <c r="I1131" t="s">
        <v>2863</v>
      </c>
      <c r="M1131" t="s">
        <v>3364</v>
      </c>
      <c r="N1131" t="s">
        <v>2713</v>
      </c>
      <c r="O1131" t="s">
        <v>2620</v>
      </c>
      <c r="Q1131" s="199">
        <v>9</v>
      </c>
      <c r="S1131" t="s">
        <v>2759</v>
      </c>
      <c r="T1131" t="s">
        <v>4061</v>
      </c>
      <c r="U1131" s="201">
        <v>134</v>
      </c>
      <c r="V1131" t="s">
        <v>3127</v>
      </c>
      <c r="W1131" t="s">
        <v>2715</v>
      </c>
      <c r="X1131" t="s">
        <v>2716</v>
      </c>
      <c r="Y1131" t="s">
        <v>4193</v>
      </c>
      <c r="Z1131" t="s">
        <v>3666</v>
      </c>
      <c r="AA1131">
        <v>621299.1</v>
      </c>
      <c r="AB1131" s="198">
        <v>37038.875</v>
      </c>
      <c r="AC1131" s="198">
        <v>37039.875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155000</v>
      </c>
      <c r="G1132" s="202">
        <v>1289357</v>
      </c>
      <c r="H1132" s="198">
        <v>37035.344456018516</v>
      </c>
      <c r="I1132" t="s">
        <v>2676</v>
      </c>
      <c r="M1132" t="s">
        <v>2760</v>
      </c>
      <c r="N1132" t="s">
        <v>3235</v>
      </c>
      <c r="O1132" t="s">
        <v>2621</v>
      </c>
      <c r="Q1132" s="199">
        <v>5000</v>
      </c>
      <c r="S1132" t="s">
        <v>2761</v>
      </c>
      <c r="T1132" t="s">
        <v>4061</v>
      </c>
      <c r="U1132" s="201">
        <v>0.48</v>
      </c>
      <c r="V1132" t="s">
        <v>4388</v>
      </c>
      <c r="W1132" t="s">
        <v>3236</v>
      </c>
      <c r="X1132" t="s">
        <v>3237</v>
      </c>
      <c r="Y1132" t="s">
        <v>4082</v>
      </c>
      <c r="Z1132" t="s">
        <v>3671</v>
      </c>
      <c r="AA1132" t="s">
        <v>2622</v>
      </c>
      <c r="AB1132" s="198">
        <v>37165</v>
      </c>
      <c r="AC1132" s="198">
        <v>37195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5000</v>
      </c>
      <c r="G1133" s="202">
        <v>1289359</v>
      </c>
      <c r="H1133" s="198">
        <v>37035.344606481478</v>
      </c>
      <c r="I1133" t="s">
        <v>3250</v>
      </c>
      <c r="M1133" t="s">
        <v>2760</v>
      </c>
      <c r="N1133" t="s">
        <v>3220</v>
      </c>
      <c r="O1133" t="s">
        <v>2481</v>
      </c>
      <c r="P1133" s="199">
        <v>5000</v>
      </c>
      <c r="S1133" t="s">
        <v>2761</v>
      </c>
      <c r="T1133" t="s">
        <v>4061</v>
      </c>
      <c r="U1133" s="201">
        <v>4.0674999999999999</v>
      </c>
      <c r="V1133" t="s">
        <v>4267</v>
      </c>
      <c r="W1133" t="s">
        <v>3004</v>
      </c>
      <c r="X1133" t="s">
        <v>3246</v>
      </c>
      <c r="Y1133" t="s">
        <v>3224</v>
      </c>
      <c r="Z1133" t="s">
        <v>3671</v>
      </c>
      <c r="AA1133">
        <v>807188</v>
      </c>
      <c r="AB1133" s="198">
        <v>37036.875</v>
      </c>
      <c r="AC1133" s="198">
        <v>37036.875</v>
      </c>
    </row>
    <row r="1134" spans="1:29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2</v>
      </c>
      <c r="F1134" s="213">
        <f t="shared" si="90"/>
        <v>50</v>
      </c>
      <c r="G1134" s="202">
        <v>1289361</v>
      </c>
      <c r="H1134" s="198">
        <v>37035.344618055555</v>
      </c>
      <c r="I1134" t="s">
        <v>2758</v>
      </c>
      <c r="M1134" t="s">
        <v>3364</v>
      </c>
      <c r="N1134" t="s">
        <v>2713</v>
      </c>
      <c r="O1134" t="s">
        <v>2573</v>
      </c>
      <c r="P1134" s="199">
        <v>25</v>
      </c>
      <c r="S1134" t="s">
        <v>2759</v>
      </c>
      <c r="T1134" t="s">
        <v>4061</v>
      </c>
      <c r="U1134" s="201">
        <v>130</v>
      </c>
      <c r="V1134" t="s">
        <v>2775</v>
      </c>
      <c r="W1134" t="s">
        <v>2721</v>
      </c>
      <c r="X1134" t="s">
        <v>2716</v>
      </c>
      <c r="Y1134" t="s">
        <v>4193</v>
      </c>
      <c r="Z1134" t="s">
        <v>3666</v>
      </c>
      <c r="AA1134">
        <v>621301.1</v>
      </c>
      <c r="AB1134" s="198">
        <v>37038.875</v>
      </c>
      <c r="AC1134" s="198">
        <v>37039.875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10000</v>
      </c>
      <c r="G1135" s="202">
        <v>1289360</v>
      </c>
      <c r="H1135" s="198">
        <v>37035.344618055555</v>
      </c>
      <c r="I1135" t="s">
        <v>2754</v>
      </c>
      <c r="M1135" t="s">
        <v>2760</v>
      </c>
      <c r="N1135" t="s">
        <v>3220</v>
      </c>
      <c r="O1135" t="s">
        <v>4383</v>
      </c>
      <c r="P1135" s="199">
        <v>10000</v>
      </c>
      <c r="S1135" t="s">
        <v>2761</v>
      </c>
      <c r="T1135" t="s">
        <v>4061</v>
      </c>
      <c r="U1135" s="201">
        <v>4.125</v>
      </c>
      <c r="V1135" t="s">
        <v>1708</v>
      </c>
      <c r="W1135" t="s">
        <v>4246</v>
      </c>
      <c r="X1135" t="s">
        <v>4247</v>
      </c>
      <c r="Y1135" t="s">
        <v>3224</v>
      </c>
      <c r="Z1135" t="s">
        <v>3671</v>
      </c>
      <c r="AA1135">
        <v>807189</v>
      </c>
      <c r="AB1135" s="198">
        <v>37036.875</v>
      </c>
      <c r="AC1135" s="198">
        <v>37036.875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31</v>
      </c>
      <c r="F1136" s="213">
        <f t="shared" si="90"/>
        <v>775</v>
      </c>
      <c r="G1136" s="202">
        <v>1289364</v>
      </c>
      <c r="H1136" s="198">
        <v>37035.344699074078</v>
      </c>
      <c r="I1136" t="s">
        <v>2863</v>
      </c>
      <c r="M1136" t="s">
        <v>3364</v>
      </c>
      <c r="N1136" t="s">
        <v>2710</v>
      </c>
      <c r="O1136" t="s">
        <v>3029</v>
      </c>
      <c r="Q1136" s="199">
        <v>25</v>
      </c>
      <c r="S1136" t="s">
        <v>2759</v>
      </c>
      <c r="T1136" t="s">
        <v>4061</v>
      </c>
      <c r="U1136" s="201">
        <v>393</v>
      </c>
      <c r="V1136" t="s">
        <v>3455</v>
      </c>
      <c r="W1136" t="s">
        <v>3113</v>
      </c>
      <c r="X1136" t="s">
        <v>2712</v>
      </c>
      <c r="Y1136" t="s">
        <v>4193</v>
      </c>
      <c r="Z1136" t="s">
        <v>3666</v>
      </c>
      <c r="AA1136">
        <v>621302.1</v>
      </c>
      <c r="AB1136" s="198">
        <v>37104.875</v>
      </c>
      <c r="AC1136" s="198">
        <v>37134.875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5000</v>
      </c>
      <c r="G1137" s="202">
        <v>1289365</v>
      </c>
      <c r="H1137" s="198">
        <v>37035.344722222224</v>
      </c>
      <c r="I1137" t="s">
        <v>3100</v>
      </c>
      <c r="M1137" t="s">
        <v>2760</v>
      </c>
      <c r="N1137" t="s">
        <v>3220</v>
      </c>
      <c r="O1137" t="s">
        <v>2500</v>
      </c>
      <c r="P1137" s="199">
        <v>5000</v>
      </c>
      <c r="S1137" t="s">
        <v>2761</v>
      </c>
      <c r="T1137" t="s">
        <v>4061</v>
      </c>
      <c r="U1137" s="201">
        <v>4.4800000000000004</v>
      </c>
      <c r="V1137" t="s">
        <v>3131</v>
      </c>
      <c r="W1137" t="s">
        <v>2668</v>
      </c>
      <c r="X1137" t="s">
        <v>2669</v>
      </c>
      <c r="Y1137" t="s">
        <v>3224</v>
      </c>
      <c r="Z1137" t="s">
        <v>3671</v>
      </c>
      <c r="AA1137">
        <v>807190</v>
      </c>
      <c r="AB1137" s="198">
        <v>37036.875</v>
      </c>
      <c r="AC1137" s="198">
        <v>37036.875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5000</v>
      </c>
      <c r="G1138" s="202">
        <v>1289366</v>
      </c>
      <c r="H1138" s="198">
        <v>37035.344861111109</v>
      </c>
      <c r="I1138" t="s">
        <v>3249</v>
      </c>
      <c r="M1138" t="s">
        <v>2760</v>
      </c>
      <c r="N1138" t="s">
        <v>3220</v>
      </c>
      <c r="O1138" t="s">
        <v>2484</v>
      </c>
      <c r="P1138" s="199">
        <v>5000</v>
      </c>
      <c r="S1138" t="s">
        <v>2761</v>
      </c>
      <c r="T1138" t="s">
        <v>4061</v>
      </c>
      <c r="U1138" s="201">
        <v>4.03</v>
      </c>
      <c r="V1138" t="s">
        <v>3005</v>
      </c>
      <c r="W1138" t="s">
        <v>3004</v>
      </c>
      <c r="X1138" t="s">
        <v>3246</v>
      </c>
      <c r="Y1138" t="s">
        <v>3224</v>
      </c>
      <c r="Z1138" t="s">
        <v>3671</v>
      </c>
      <c r="AA1138">
        <v>807191</v>
      </c>
      <c r="AB1138" s="198">
        <v>37036.875</v>
      </c>
      <c r="AC1138" s="198">
        <v>37036.875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10000</v>
      </c>
      <c r="G1139" s="202">
        <v>1289367</v>
      </c>
      <c r="H1139" s="198">
        <v>37035.344918981478</v>
      </c>
      <c r="I1139" t="s">
        <v>2831</v>
      </c>
      <c r="M1139" t="s">
        <v>2760</v>
      </c>
      <c r="N1139" t="s">
        <v>3220</v>
      </c>
      <c r="O1139" t="s">
        <v>2465</v>
      </c>
      <c r="Q1139" s="199">
        <v>10000</v>
      </c>
      <c r="S1139" t="s">
        <v>2761</v>
      </c>
      <c r="T1139" t="s">
        <v>4061</v>
      </c>
      <c r="U1139" s="201">
        <v>4.0750000000000002</v>
      </c>
      <c r="V1139" t="s">
        <v>3221</v>
      </c>
      <c r="W1139" t="s">
        <v>3260</v>
      </c>
      <c r="X1139" t="s">
        <v>3261</v>
      </c>
      <c r="Y1139" t="s">
        <v>3224</v>
      </c>
      <c r="Z1139" t="s">
        <v>3671</v>
      </c>
      <c r="AA1139">
        <v>807193</v>
      </c>
      <c r="AB1139" s="198">
        <v>37036.875</v>
      </c>
      <c r="AC1139" s="198">
        <v>37036.875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30</v>
      </c>
      <c r="F1140" s="213">
        <f t="shared" si="90"/>
        <v>300000</v>
      </c>
      <c r="G1140" s="202">
        <v>1289368</v>
      </c>
      <c r="H1140" s="198">
        <v>37035.344930555555</v>
      </c>
      <c r="I1140" t="s">
        <v>2702</v>
      </c>
      <c r="M1140" t="s">
        <v>2760</v>
      </c>
      <c r="N1140" t="s">
        <v>3220</v>
      </c>
      <c r="O1140" t="s">
        <v>4300</v>
      </c>
      <c r="Q1140" s="199">
        <v>10000</v>
      </c>
      <c r="S1140" t="s">
        <v>2761</v>
      </c>
      <c r="T1140" t="s">
        <v>4061</v>
      </c>
      <c r="U1140" s="201">
        <v>2.875</v>
      </c>
      <c r="V1140" t="s">
        <v>2703</v>
      </c>
      <c r="W1140" t="s">
        <v>4279</v>
      </c>
      <c r="X1140" t="s">
        <v>2682</v>
      </c>
      <c r="Y1140" t="s">
        <v>3224</v>
      </c>
      <c r="Z1140" t="s">
        <v>3671</v>
      </c>
      <c r="AA1140" t="s">
        <v>2623</v>
      </c>
      <c r="AB1140" s="198">
        <v>37043.875</v>
      </c>
      <c r="AC1140" s="198">
        <v>37072.875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10000</v>
      </c>
      <c r="G1141" s="202">
        <v>1289369</v>
      </c>
      <c r="H1141" s="198">
        <v>37035.345000000001</v>
      </c>
      <c r="I1141" t="s">
        <v>3306</v>
      </c>
      <c r="M1141" t="s">
        <v>2760</v>
      </c>
      <c r="N1141" t="s">
        <v>3220</v>
      </c>
      <c r="O1141" t="s">
        <v>2465</v>
      </c>
      <c r="Q1141" s="199">
        <v>10000</v>
      </c>
      <c r="S1141" t="s">
        <v>2761</v>
      </c>
      <c r="T1141" t="s">
        <v>4061</v>
      </c>
      <c r="U1141" s="201">
        <v>4.0750000000000002</v>
      </c>
      <c r="V1141" t="s">
        <v>3006</v>
      </c>
      <c r="W1141" t="s">
        <v>3260</v>
      </c>
      <c r="X1141" t="s">
        <v>3261</v>
      </c>
      <c r="Y1141" t="s">
        <v>3224</v>
      </c>
      <c r="Z1141" t="s">
        <v>3671</v>
      </c>
      <c r="AA1141">
        <v>807195</v>
      </c>
      <c r="AB1141" s="198">
        <v>37036.875</v>
      </c>
      <c r="AC1141" s="198">
        <v>37036.875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10000</v>
      </c>
      <c r="G1142" s="202">
        <v>1289370</v>
      </c>
      <c r="H1142" s="198">
        <v>37035.345034722224</v>
      </c>
      <c r="I1142" t="s">
        <v>2674</v>
      </c>
      <c r="M1142" t="s">
        <v>2760</v>
      </c>
      <c r="N1142" t="s">
        <v>3220</v>
      </c>
      <c r="O1142" t="s">
        <v>4383</v>
      </c>
      <c r="Q1142" s="199">
        <v>10000</v>
      </c>
      <c r="S1142" t="s">
        <v>2761</v>
      </c>
      <c r="T1142" t="s">
        <v>4061</v>
      </c>
      <c r="U1142" s="201">
        <v>4.13</v>
      </c>
      <c r="V1142" t="s">
        <v>2675</v>
      </c>
      <c r="W1142" t="s">
        <v>4246</v>
      </c>
      <c r="X1142" t="s">
        <v>4247</v>
      </c>
      <c r="Y1142" t="s">
        <v>3224</v>
      </c>
      <c r="Z1142" t="s">
        <v>3671</v>
      </c>
      <c r="AA1142">
        <v>807197</v>
      </c>
      <c r="AB1142" s="198">
        <v>37036.875</v>
      </c>
      <c r="AC1142" s="198">
        <v>37036.875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2</v>
      </c>
      <c r="F1143" s="213">
        <f t="shared" si="90"/>
        <v>50</v>
      </c>
      <c r="G1143" s="202">
        <v>1289371</v>
      </c>
      <c r="H1143" s="198">
        <v>37035.345254629632</v>
      </c>
      <c r="I1143" t="s">
        <v>4034</v>
      </c>
      <c r="M1143" t="s">
        <v>3364</v>
      </c>
      <c r="N1143" t="s">
        <v>2710</v>
      </c>
      <c r="O1143" t="s">
        <v>2567</v>
      </c>
      <c r="P1143" s="199">
        <v>25</v>
      </c>
      <c r="S1143" t="s">
        <v>2759</v>
      </c>
      <c r="T1143" t="s">
        <v>4061</v>
      </c>
      <c r="U1143" s="201">
        <v>85</v>
      </c>
      <c r="V1143" t="s">
        <v>4177</v>
      </c>
      <c r="W1143" t="s">
        <v>3297</v>
      </c>
      <c r="X1143" t="s">
        <v>2712</v>
      </c>
      <c r="Y1143" t="s">
        <v>4193</v>
      </c>
      <c r="Z1143" t="s">
        <v>3666</v>
      </c>
      <c r="AA1143">
        <v>621303.1</v>
      </c>
      <c r="AB1143" s="198">
        <v>37038.875</v>
      </c>
      <c r="AC1143" s="198">
        <v>37039.875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5000</v>
      </c>
      <c r="G1144" s="202">
        <v>1289372</v>
      </c>
      <c r="H1144" s="198">
        <v>37035.345254629632</v>
      </c>
      <c r="I1144" t="s">
        <v>3250</v>
      </c>
      <c r="M1144" t="s">
        <v>2760</v>
      </c>
      <c r="N1144" t="s">
        <v>3220</v>
      </c>
      <c r="O1144" t="s">
        <v>2494</v>
      </c>
      <c r="P1144" s="199">
        <v>5000</v>
      </c>
      <c r="S1144" t="s">
        <v>2761</v>
      </c>
      <c r="T1144" t="s">
        <v>4061</v>
      </c>
      <c r="U1144" s="201">
        <v>4.0199999999999996</v>
      </c>
      <c r="V1144" t="s">
        <v>4209</v>
      </c>
      <c r="W1144" t="s">
        <v>3004</v>
      </c>
      <c r="X1144" t="s">
        <v>3246</v>
      </c>
      <c r="Y1144" t="s">
        <v>3224</v>
      </c>
      <c r="Z1144" t="s">
        <v>3671</v>
      </c>
      <c r="AA1144">
        <v>807198</v>
      </c>
      <c r="AB1144" s="198">
        <v>37036.875</v>
      </c>
      <c r="AC1144" s="198">
        <v>37036.875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1289373</v>
      </c>
      <c r="H1145" s="198">
        <v>37035.345300925925</v>
      </c>
      <c r="I1145" t="s">
        <v>3249</v>
      </c>
      <c r="M1145" t="s">
        <v>2760</v>
      </c>
      <c r="N1145" t="s">
        <v>3220</v>
      </c>
      <c r="O1145" t="s">
        <v>2494</v>
      </c>
      <c r="P1145" s="199">
        <v>5000</v>
      </c>
      <c r="S1145" t="s">
        <v>2761</v>
      </c>
      <c r="T1145" t="s">
        <v>4061</v>
      </c>
      <c r="U1145" s="201">
        <v>4.0175000000000001</v>
      </c>
      <c r="V1145" t="s">
        <v>4176</v>
      </c>
      <c r="W1145" t="s">
        <v>3004</v>
      </c>
      <c r="X1145" t="s">
        <v>3246</v>
      </c>
      <c r="Y1145" t="s">
        <v>3224</v>
      </c>
      <c r="Z1145" t="s">
        <v>3671</v>
      </c>
      <c r="AA1145">
        <v>807199</v>
      </c>
      <c r="AB1145" s="198">
        <v>37036.875</v>
      </c>
      <c r="AC1145" s="198">
        <v>37036.875</v>
      </c>
    </row>
    <row r="1146" spans="1:29" x14ac:dyDescent="0.2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50</v>
      </c>
      <c r="G1146" s="202">
        <v>1289374</v>
      </c>
      <c r="H1146" s="198">
        <v>37035.345324074071</v>
      </c>
      <c r="I1146" t="s">
        <v>2836</v>
      </c>
      <c r="M1146" t="s">
        <v>3364</v>
      </c>
      <c r="N1146" t="s">
        <v>2802</v>
      </c>
      <c r="O1146" t="s">
        <v>3905</v>
      </c>
      <c r="Q1146" s="199">
        <v>50</v>
      </c>
      <c r="S1146" t="s">
        <v>2759</v>
      </c>
      <c r="T1146" t="s">
        <v>4061</v>
      </c>
      <c r="U1146" s="201">
        <v>31</v>
      </c>
      <c r="V1146" t="s">
        <v>3422</v>
      </c>
      <c r="W1146" t="s">
        <v>2819</v>
      </c>
      <c r="X1146" t="s">
        <v>2820</v>
      </c>
      <c r="Y1146" t="s">
        <v>4193</v>
      </c>
      <c r="Z1146" t="s">
        <v>3666</v>
      </c>
      <c r="AA1146">
        <v>621304.1</v>
      </c>
      <c r="AB1146" s="198">
        <v>37036.875</v>
      </c>
      <c r="AC1146" s="198">
        <v>37036.875</v>
      </c>
    </row>
    <row r="1147" spans="1:29" x14ac:dyDescent="0.2">
      <c r="A1147" s="44" t="str">
        <f t="shared" si="86"/>
        <v>US Natural Gas Financial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Financial</v>
      </c>
      <c r="E1147" s="44">
        <f>IF(VLOOKUP(S1147,'DD-Lookup'!$J$6:$L$50,3,FALSE)="Monthly",(YEAR(AC1147)-YEAR(AB1147))*12+MONTH(AC1147)-MONTH(AB1147)+1,(AC1147-AB1147+1))</f>
        <v>30</v>
      </c>
      <c r="F1147" s="213">
        <f t="shared" si="90"/>
        <v>300000</v>
      </c>
      <c r="G1147" s="202">
        <v>1289375</v>
      </c>
      <c r="H1147" s="198">
        <v>37035.345335648148</v>
      </c>
      <c r="I1147" t="s">
        <v>4357</v>
      </c>
      <c r="M1147" t="s">
        <v>2760</v>
      </c>
      <c r="N1147" t="s">
        <v>2864</v>
      </c>
      <c r="O1147" t="s">
        <v>2865</v>
      </c>
      <c r="P1147" s="199">
        <v>10000</v>
      </c>
      <c r="S1147" t="s">
        <v>2761</v>
      </c>
      <c r="T1147" t="s">
        <v>4061</v>
      </c>
      <c r="U1147" s="201">
        <v>4.18</v>
      </c>
      <c r="V1147" t="s">
        <v>4358</v>
      </c>
      <c r="W1147" t="s">
        <v>3529</v>
      </c>
      <c r="X1147" t="s">
        <v>2866</v>
      </c>
      <c r="Y1147" t="s">
        <v>4082</v>
      </c>
      <c r="Z1147" t="s">
        <v>3671</v>
      </c>
      <c r="AA1147" t="s">
        <v>2624</v>
      </c>
      <c r="AB1147" s="198">
        <v>37043.875</v>
      </c>
      <c r="AC1147" s="198">
        <v>37072.875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5000</v>
      </c>
      <c r="G1148" s="202">
        <v>1289376</v>
      </c>
      <c r="H1148" s="198">
        <v>37035.345347222225</v>
      </c>
      <c r="I1148" t="s">
        <v>3249</v>
      </c>
      <c r="M1148" t="s">
        <v>2760</v>
      </c>
      <c r="N1148" t="s">
        <v>3220</v>
      </c>
      <c r="O1148" t="s">
        <v>2494</v>
      </c>
      <c r="P1148" s="199">
        <v>5000</v>
      </c>
      <c r="S1148" t="s">
        <v>2761</v>
      </c>
      <c r="T1148" t="s">
        <v>4061</v>
      </c>
      <c r="U1148" s="201">
        <v>4.0149999999999997</v>
      </c>
      <c r="V1148" t="s">
        <v>4176</v>
      </c>
      <c r="W1148" t="s">
        <v>3004</v>
      </c>
      <c r="X1148" t="s">
        <v>3246</v>
      </c>
      <c r="Y1148" t="s">
        <v>3224</v>
      </c>
      <c r="Z1148" t="s">
        <v>3671</v>
      </c>
      <c r="AA1148">
        <v>807200</v>
      </c>
      <c r="AB1148" s="198">
        <v>37036.875</v>
      </c>
      <c r="AC1148" s="198">
        <v>37036.875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1289377</v>
      </c>
      <c r="H1149" s="198">
        <v>37035.345393518517</v>
      </c>
      <c r="I1149" t="s">
        <v>3287</v>
      </c>
      <c r="M1149" t="s">
        <v>2760</v>
      </c>
      <c r="N1149" t="s">
        <v>3220</v>
      </c>
      <c r="O1149" t="s">
        <v>2500</v>
      </c>
      <c r="Q1149" s="199">
        <v>5000</v>
      </c>
      <c r="S1149" t="s">
        <v>2761</v>
      </c>
      <c r="T1149" t="s">
        <v>4061</v>
      </c>
      <c r="U1149" s="201">
        <v>4.49</v>
      </c>
      <c r="V1149" t="s">
        <v>3288</v>
      </c>
      <c r="W1149" t="s">
        <v>2668</v>
      </c>
      <c r="X1149" t="s">
        <v>2669</v>
      </c>
      <c r="Y1149" t="s">
        <v>3224</v>
      </c>
      <c r="Z1149" t="s">
        <v>3671</v>
      </c>
      <c r="AA1149">
        <v>807201</v>
      </c>
      <c r="AB1149" s="198">
        <v>37036.875</v>
      </c>
      <c r="AC1149" s="198">
        <v>37036.875</v>
      </c>
    </row>
    <row r="1150" spans="1:29" x14ac:dyDescent="0.2">
      <c r="A1150" s="44" t="str">
        <f t="shared" si="86"/>
        <v>US Natural Gas Financial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Financial</v>
      </c>
      <c r="E1150" s="44">
        <f>IF(VLOOKUP(S1150,'DD-Lookup'!$J$6:$L$50,3,FALSE)="Monthly",(YEAR(AC1150)-YEAR(AB1150))*12+MONTH(AC1150)-MONTH(AB1150)+1,(AC1150-AB1150+1))</f>
        <v>30</v>
      </c>
      <c r="F1150" s="213">
        <f t="shared" si="90"/>
        <v>75000</v>
      </c>
      <c r="G1150" s="202">
        <v>1289378</v>
      </c>
      <c r="H1150" s="198">
        <v>37035.345416666663</v>
      </c>
      <c r="I1150" t="s">
        <v>2818</v>
      </c>
      <c r="M1150" t="s">
        <v>2760</v>
      </c>
      <c r="N1150" t="s">
        <v>2864</v>
      </c>
      <c r="O1150" t="s">
        <v>2865</v>
      </c>
      <c r="P1150" s="199">
        <v>2500</v>
      </c>
      <c r="S1150" t="s">
        <v>2761</v>
      </c>
      <c r="T1150" t="s">
        <v>4061</v>
      </c>
      <c r="U1150" s="201">
        <v>4.18</v>
      </c>
      <c r="V1150" t="s">
        <v>2659</v>
      </c>
      <c r="W1150" t="s">
        <v>3529</v>
      </c>
      <c r="X1150" t="s">
        <v>2866</v>
      </c>
      <c r="Y1150" t="s">
        <v>4082</v>
      </c>
      <c r="Z1150" t="s">
        <v>3671</v>
      </c>
      <c r="AA1150" t="s">
        <v>2625</v>
      </c>
      <c r="AB1150" s="198">
        <v>37043.875</v>
      </c>
      <c r="AC1150" s="198">
        <v>37072.875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1289379</v>
      </c>
      <c r="H1151" s="198">
        <v>37035.345462962963</v>
      </c>
      <c r="I1151" t="s">
        <v>3769</v>
      </c>
      <c r="M1151" t="s">
        <v>2760</v>
      </c>
      <c r="N1151" t="s">
        <v>3220</v>
      </c>
      <c r="O1151" t="s">
        <v>2463</v>
      </c>
      <c r="Q1151" s="199">
        <v>10000</v>
      </c>
      <c r="S1151" t="s">
        <v>2761</v>
      </c>
      <c r="T1151" t="s">
        <v>4061</v>
      </c>
      <c r="U1151" s="201">
        <v>4.2038000000000002</v>
      </c>
      <c r="V1151" t="s">
        <v>3002</v>
      </c>
      <c r="W1151" t="s">
        <v>3222</v>
      </c>
      <c r="X1151" t="s">
        <v>3223</v>
      </c>
      <c r="Y1151" t="s">
        <v>3224</v>
      </c>
      <c r="Z1151" t="s">
        <v>3671</v>
      </c>
      <c r="AA1151">
        <v>807202</v>
      </c>
      <c r="AB1151" s="198">
        <v>37036.875</v>
      </c>
      <c r="AC1151" s="198">
        <v>37036.875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4993</v>
      </c>
      <c r="G1152" s="202">
        <v>1289380</v>
      </c>
      <c r="H1152" s="198">
        <v>37035.345509259256</v>
      </c>
      <c r="I1152" t="s">
        <v>2689</v>
      </c>
      <c r="M1152" t="s">
        <v>2760</v>
      </c>
      <c r="N1152" t="s">
        <v>3220</v>
      </c>
      <c r="O1152" t="s">
        <v>2550</v>
      </c>
      <c r="Q1152" s="199">
        <v>4993</v>
      </c>
      <c r="S1152" t="s">
        <v>2761</v>
      </c>
      <c r="T1152" t="s">
        <v>4061</v>
      </c>
      <c r="U1152" s="201">
        <v>7.75</v>
      </c>
      <c r="V1152" t="s">
        <v>4214</v>
      </c>
      <c r="W1152" t="s">
        <v>2681</v>
      </c>
      <c r="X1152" t="s">
        <v>2682</v>
      </c>
      <c r="Y1152" t="s">
        <v>3224</v>
      </c>
      <c r="Z1152" t="s">
        <v>3671</v>
      </c>
      <c r="AA1152">
        <v>807203</v>
      </c>
      <c r="AB1152" s="198">
        <v>37036.875</v>
      </c>
      <c r="AC1152" s="198">
        <v>37036.875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13">
        <f t="shared" si="90"/>
        <v>20</v>
      </c>
      <c r="G1153" s="202">
        <v>1289381</v>
      </c>
      <c r="H1153" s="198">
        <v>37035.345543981479</v>
      </c>
      <c r="I1153" t="s">
        <v>3929</v>
      </c>
      <c r="M1153" t="s">
        <v>3364</v>
      </c>
      <c r="N1153" t="s">
        <v>2713</v>
      </c>
      <c r="O1153" t="s">
        <v>2620</v>
      </c>
      <c r="P1153" s="199">
        <v>10</v>
      </c>
      <c r="S1153" t="s">
        <v>2759</v>
      </c>
      <c r="T1153" t="s">
        <v>4061</v>
      </c>
      <c r="U1153" s="201">
        <v>132</v>
      </c>
      <c r="V1153" t="s">
        <v>3930</v>
      </c>
      <c r="W1153" t="s">
        <v>2715</v>
      </c>
      <c r="X1153" t="s">
        <v>2716</v>
      </c>
      <c r="Y1153" t="s">
        <v>4193</v>
      </c>
      <c r="Z1153" t="s">
        <v>3666</v>
      </c>
      <c r="AA1153">
        <v>621305.1</v>
      </c>
      <c r="AB1153" s="198">
        <v>37038.875</v>
      </c>
      <c r="AC1153" s="198">
        <v>37039.875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10000</v>
      </c>
      <c r="G1154" s="202">
        <v>1289382</v>
      </c>
      <c r="H1154" s="198">
        <v>37035.345555555556</v>
      </c>
      <c r="I1154" t="s">
        <v>2818</v>
      </c>
      <c r="M1154" t="s">
        <v>2760</v>
      </c>
      <c r="N1154" t="s">
        <v>3220</v>
      </c>
      <c r="O1154" t="s">
        <v>2532</v>
      </c>
      <c r="Q1154" s="199">
        <v>10000</v>
      </c>
      <c r="S1154" t="s">
        <v>2761</v>
      </c>
      <c r="T1154" t="s">
        <v>4061</v>
      </c>
      <c r="U1154" s="201">
        <v>4</v>
      </c>
      <c r="V1154" t="s">
        <v>4210</v>
      </c>
      <c r="W1154" t="s">
        <v>2692</v>
      </c>
      <c r="X1154" t="s">
        <v>2682</v>
      </c>
      <c r="Y1154" t="s">
        <v>3224</v>
      </c>
      <c r="Z1154" t="s">
        <v>3671</v>
      </c>
      <c r="AA1154">
        <v>807204</v>
      </c>
      <c r="AB1154" s="198">
        <v>37036.875</v>
      </c>
      <c r="AC1154" s="198">
        <v>37036.875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50</v>
      </c>
      <c r="G1155" s="202">
        <v>1289383</v>
      </c>
      <c r="H1155" s="198">
        <v>37035.345590277779</v>
      </c>
      <c r="I1155" t="s">
        <v>3230</v>
      </c>
      <c r="M1155" t="s">
        <v>3364</v>
      </c>
      <c r="N1155" t="s">
        <v>2802</v>
      </c>
      <c r="O1155" t="s">
        <v>3905</v>
      </c>
      <c r="P1155" s="199">
        <v>50</v>
      </c>
      <c r="S1155" t="s">
        <v>2759</v>
      </c>
      <c r="T1155" t="s">
        <v>4061</v>
      </c>
      <c r="U1155" s="201">
        <v>30.9</v>
      </c>
      <c r="V1155" t="s">
        <v>3231</v>
      </c>
      <c r="W1155" t="s">
        <v>2819</v>
      </c>
      <c r="X1155" t="s">
        <v>2820</v>
      </c>
      <c r="Y1155" t="s">
        <v>4193</v>
      </c>
      <c r="Z1155" t="s">
        <v>3666</v>
      </c>
      <c r="AA1155">
        <v>621306.1</v>
      </c>
      <c r="AB1155" s="198">
        <v>37036.875</v>
      </c>
      <c r="AC1155" s="198">
        <v>37036.875</v>
      </c>
    </row>
    <row r="1156" spans="1:29" x14ac:dyDescent="0.2">
      <c r="A1156" s="44" t="str">
        <f t="shared" si="86"/>
        <v>US Power Physical</v>
      </c>
      <c r="B1156" s="44" t="str">
        <f t="shared" si="87"/>
        <v>US</v>
      </c>
      <c r="C1156" s="44" t="str">
        <f t="shared" si="88"/>
        <v>Power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2</v>
      </c>
      <c r="F1156" s="213">
        <f t="shared" si="90"/>
        <v>50</v>
      </c>
      <c r="G1156" s="202">
        <v>1289384</v>
      </c>
      <c r="H1156" s="198">
        <v>37035.345613425925</v>
      </c>
      <c r="I1156" t="s">
        <v>3018</v>
      </c>
      <c r="M1156" t="s">
        <v>3364</v>
      </c>
      <c r="N1156" t="s">
        <v>2713</v>
      </c>
      <c r="O1156" t="s">
        <v>2571</v>
      </c>
      <c r="Q1156" s="199">
        <v>25</v>
      </c>
      <c r="S1156" t="s">
        <v>2759</v>
      </c>
      <c r="T1156" t="s">
        <v>4061</v>
      </c>
      <c r="U1156" s="201">
        <v>115</v>
      </c>
      <c r="V1156" t="s">
        <v>2605</v>
      </c>
      <c r="W1156" t="s">
        <v>2721</v>
      </c>
      <c r="X1156" t="s">
        <v>2716</v>
      </c>
      <c r="Y1156" t="s">
        <v>4193</v>
      </c>
      <c r="Z1156" t="s">
        <v>3666</v>
      </c>
      <c r="AA1156">
        <v>621307.1</v>
      </c>
      <c r="AB1156" s="198">
        <v>37038.875</v>
      </c>
      <c r="AC1156" s="198">
        <v>37039.875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10000</v>
      </c>
      <c r="G1157" s="202">
        <v>1289385</v>
      </c>
      <c r="H1157" s="198">
        <v>37035.345659722225</v>
      </c>
      <c r="I1157" t="s">
        <v>2729</v>
      </c>
      <c r="M1157" t="s">
        <v>2760</v>
      </c>
      <c r="N1157" t="s">
        <v>3220</v>
      </c>
      <c r="O1157" t="s">
        <v>2550</v>
      </c>
      <c r="P1157" s="199">
        <v>10000</v>
      </c>
      <c r="S1157" t="s">
        <v>2761</v>
      </c>
      <c r="T1157" t="s">
        <v>4061</v>
      </c>
      <c r="U1157" s="201">
        <v>7.55</v>
      </c>
      <c r="V1157" t="s">
        <v>3023</v>
      </c>
      <c r="W1157" t="s">
        <v>2681</v>
      </c>
      <c r="X1157" t="s">
        <v>2682</v>
      </c>
      <c r="Y1157" t="s">
        <v>3224</v>
      </c>
      <c r="Z1157" t="s">
        <v>3671</v>
      </c>
      <c r="AA1157">
        <v>807205</v>
      </c>
      <c r="AB1157" s="198">
        <v>37036.875</v>
      </c>
      <c r="AC1157" s="198">
        <v>37036.875</v>
      </c>
    </row>
    <row r="1158" spans="1:29" x14ac:dyDescent="0.2">
      <c r="A1158" s="44" t="str">
        <f t="shared" si="86"/>
        <v>US Power Physical</v>
      </c>
      <c r="B1158" s="44" t="str">
        <f t="shared" si="87"/>
        <v>US</v>
      </c>
      <c r="C1158" s="44" t="str">
        <f t="shared" si="88"/>
        <v>Power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30</v>
      </c>
      <c r="F1158" s="213">
        <f t="shared" si="90"/>
        <v>750</v>
      </c>
      <c r="G1158" s="202">
        <v>1289386</v>
      </c>
      <c r="H1158" s="198">
        <v>37035.345694444448</v>
      </c>
      <c r="I1158" t="s">
        <v>3219</v>
      </c>
      <c r="M1158" t="s">
        <v>3364</v>
      </c>
      <c r="N1158" t="s">
        <v>2710</v>
      </c>
      <c r="O1158" t="s">
        <v>2900</v>
      </c>
      <c r="Q1158" s="199">
        <v>25</v>
      </c>
      <c r="S1158" t="s">
        <v>2759</v>
      </c>
      <c r="T1158" t="s">
        <v>4061</v>
      </c>
      <c r="U1158" s="201">
        <v>320</v>
      </c>
      <c r="V1158" t="s">
        <v>2626</v>
      </c>
      <c r="W1158" t="s">
        <v>2711</v>
      </c>
      <c r="X1158" t="s">
        <v>2712</v>
      </c>
      <c r="Y1158" t="s">
        <v>4193</v>
      </c>
      <c r="Z1158" t="s">
        <v>3666</v>
      </c>
      <c r="AA1158">
        <v>621308.1</v>
      </c>
      <c r="AB1158" s="198">
        <v>37043.875</v>
      </c>
      <c r="AC1158" s="198">
        <v>37072.875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5000</v>
      </c>
      <c r="G1159" s="202">
        <v>1289387</v>
      </c>
      <c r="H1159" s="198">
        <v>37035.34579861111</v>
      </c>
      <c r="I1159" t="s">
        <v>2689</v>
      </c>
      <c r="M1159" t="s">
        <v>2760</v>
      </c>
      <c r="N1159" t="s">
        <v>3220</v>
      </c>
      <c r="O1159" t="s">
        <v>2551</v>
      </c>
      <c r="P1159" s="199">
        <v>5000</v>
      </c>
      <c r="S1159" t="s">
        <v>2761</v>
      </c>
      <c r="T1159" t="s">
        <v>4061</v>
      </c>
      <c r="U1159" s="201">
        <v>9.4</v>
      </c>
      <c r="V1159" t="s">
        <v>4214</v>
      </c>
      <c r="W1159" t="s">
        <v>2681</v>
      </c>
      <c r="X1159" t="s">
        <v>2682</v>
      </c>
      <c r="Y1159" t="s">
        <v>3224</v>
      </c>
      <c r="Z1159" t="s">
        <v>3671</v>
      </c>
      <c r="AA1159">
        <v>807206</v>
      </c>
      <c r="AB1159" s="198">
        <v>37036.875</v>
      </c>
      <c r="AC1159" s="198">
        <v>37036.875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30</v>
      </c>
      <c r="F1160" s="213">
        <f t="shared" si="90"/>
        <v>750</v>
      </c>
      <c r="G1160" s="202">
        <v>1289388</v>
      </c>
      <c r="H1160" s="198">
        <v>37035.34584490741</v>
      </c>
      <c r="I1160" t="s">
        <v>4513</v>
      </c>
      <c r="M1160" t="s">
        <v>3364</v>
      </c>
      <c r="N1160" t="s">
        <v>2713</v>
      </c>
      <c r="O1160" t="s">
        <v>1788</v>
      </c>
      <c r="P1160" s="199">
        <v>25</v>
      </c>
      <c r="S1160" t="s">
        <v>2759</v>
      </c>
      <c r="T1160" t="s">
        <v>4061</v>
      </c>
      <c r="U1160" s="201">
        <v>217</v>
      </c>
      <c r="V1160" t="s">
        <v>4446</v>
      </c>
      <c r="W1160" t="s">
        <v>3021</v>
      </c>
      <c r="X1160" t="s">
        <v>3022</v>
      </c>
      <c r="Y1160" t="s">
        <v>4193</v>
      </c>
      <c r="Z1160" t="s">
        <v>3666</v>
      </c>
      <c r="AA1160">
        <v>621309.1</v>
      </c>
      <c r="AB1160" s="198">
        <v>37135.875</v>
      </c>
      <c r="AC1160" s="198">
        <v>37164.875</v>
      </c>
    </row>
    <row r="1161" spans="1:29" x14ac:dyDescent="0.2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50</v>
      </c>
      <c r="G1161" s="202">
        <v>1289389</v>
      </c>
      <c r="H1161" s="198">
        <v>37035.345879629633</v>
      </c>
      <c r="I1161" t="s">
        <v>2836</v>
      </c>
      <c r="M1161" t="s">
        <v>3364</v>
      </c>
      <c r="N1161" t="s">
        <v>2802</v>
      </c>
      <c r="O1161" t="s">
        <v>3415</v>
      </c>
      <c r="Q1161" s="199">
        <v>50</v>
      </c>
      <c r="S1161" t="s">
        <v>2759</v>
      </c>
      <c r="T1161" t="s">
        <v>4061</v>
      </c>
      <c r="U1161" s="201">
        <v>45</v>
      </c>
      <c r="V1161" t="s">
        <v>4211</v>
      </c>
      <c r="W1161" t="s">
        <v>2809</v>
      </c>
      <c r="X1161" t="s">
        <v>2810</v>
      </c>
      <c r="Y1161" t="s">
        <v>4193</v>
      </c>
      <c r="Z1161" t="s">
        <v>3666</v>
      </c>
      <c r="AA1161">
        <v>621310.1</v>
      </c>
      <c r="AB1161" s="198">
        <v>37036.875</v>
      </c>
      <c r="AC1161" s="198">
        <v>37036.875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5000</v>
      </c>
      <c r="G1162" s="202">
        <v>1289390</v>
      </c>
      <c r="H1162" s="198">
        <v>37035.345891203702</v>
      </c>
      <c r="I1162" t="s">
        <v>2689</v>
      </c>
      <c r="M1162" t="s">
        <v>2760</v>
      </c>
      <c r="N1162" t="s">
        <v>3220</v>
      </c>
      <c r="O1162" t="s">
        <v>2551</v>
      </c>
      <c r="P1162" s="199">
        <v>5000</v>
      </c>
      <c r="S1162" t="s">
        <v>2761</v>
      </c>
      <c r="T1162" t="s">
        <v>4061</v>
      </c>
      <c r="U1162" s="201">
        <v>9.3000000000000007</v>
      </c>
      <c r="V1162" t="s">
        <v>4214</v>
      </c>
      <c r="W1162" t="s">
        <v>2681</v>
      </c>
      <c r="X1162" t="s">
        <v>2682</v>
      </c>
      <c r="Y1162" t="s">
        <v>3224</v>
      </c>
      <c r="Z1162" t="s">
        <v>3671</v>
      </c>
      <c r="AA1162">
        <v>807207</v>
      </c>
      <c r="AB1162" s="198">
        <v>37036.875</v>
      </c>
      <c r="AC1162" s="198">
        <v>37036.875</v>
      </c>
    </row>
    <row r="1163" spans="1:29" x14ac:dyDescent="0.2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31</v>
      </c>
      <c r="F1163" s="213">
        <f t="shared" ref="F1163:F1226" si="95">E1163*SUM(P1163:Q1163)</f>
        <v>775</v>
      </c>
      <c r="G1163" s="202">
        <v>1289391</v>
      </c>
      <c r="H1163" s="198">
        <v>37035.345902777779</v>
      </c>
      <c r="I1163" t="s">
        <v>2873</v>
      </c>
      <c r="M1163" t="s">
        <v>3364</v>
      </c>
      <c r="N1163" t="s">
        <v>2710</v>
      </c>
      <c r="O1163" t="s">
        <v>3988</v>
      </c>
      <c r="Q1163" s="199">
        <v>25</v>
      </c>
      <c r="S1163" t="s">
        <v>2759</v>
      </c>
      <c r="T1163" t="s">
        <v>4061</v>
      </c>
      <c r="U1163" s="201">
        <v>365</v>
      </c>
      <c r="V1163" t="s">
        <v>4178</v>
      </c>
      <c r="W1163" t="s">
        <v>3113</v>
      </c>
      <c r="X1163" t="s">
        <v>2712</v>
      </c>
      <c r="Y1163" t="s">
        <v>4193</v>
      </c>
      <c r="Z1163" t="s">
        <v>3666</v>
      </c>
      <c r="AA1163">
        <v>621311.1</v>
      </c>
      <c r="AB1163" s="198">
        <v>37073.875</v>
      </c>
      <c r="AC1163" s="198">
        <v>37103.875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13">
        <f t="shared" si="95"/>
        <v>10</v>
      </c>
      <c r="G1164" s="202">
        <v>1289394</v>
      </c>
      <c r="H1164" s="198">
        <v>37035.345983796295</v>
      </c>
      <c r="I1164" t="s">
        <v>2818</v>
      </c>
      <c r="M1164" t="s">
        <v>3364</v>
      </c>
      <c r="N1164" t="s">
        <v>2713</v>
      </c>
      <c r="O1164" t="s">
        <v>2627</v>
      </c>
      <c r="Q1164" s="199">
        <v>5</v>
      </c>
      <c r="S1164" t="s">
        <v>2759</v>
      </c>
      <c r="T1164" t="s">
        <v>4061</v>
      </c>
      <c r="U1164" s="201">
        <v>113</v>
      </c>
      <c r="V1164" t="s">
        <v>3121</v>
      </c>
      <c r="W1164" t="s">
        <v>2715</v>
      </c>
      <c r="X1164" t="s">
        <v>2716</v>
      </c>
      <c r="Y1164" t="s">
        <v>4193</v>
      </c>
      <c r="Z1164" t="s">
        <v>3666</v>
      </c>
      <c r="AA1164">
        <v>621313.1</v>
      </c>
      <c r="AB1164" s="198">
        <v>37038.875</v>
      </c>
      <c r="AC1164" s="198">
        <v>37039.875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1289393</v>
      </c>
      <c r="H1165" s="198">
        <v>37035.345983796295</v>
      </c>
      <c r="I1165" t="s">
        <v>3267</v>
      </c>
      <c r="M1165" t="s">
        <v>2760</v>
      </c>
      <c r="N1165" t="s">
        <v>3220</v>
      </c>
      <c r="O1165" t="s">
        <v>2532</v>
      </c>
      <c r="P1165" s="199">
        <v>10000</v>
      </c>
      <c r="S1165" t="s">
        <v>2761</v>
      </c>
      <c r="T1165" t="s">
        <v>4061</v>
      </c>
      <c r="U1165" s="201">
        <v>3.9750000000000001</v>
      </c>
      <c r="V1165" t="s">
        <v>3115</v>
      </c>
      <c r="W1165" t="s">
        <v>2692</v>
      </c>
      <c r="X1165" t="s">
        <v>2682</v>
      </c>
      <c r="Y1165" t="s">
        <v>3224</v>
      </c>
      <c r="Z1165" t="s">
        <v>3671</v>
      </c>
      <c r="AA1165">
        <v>807208</v>
      </c>
      <c r="AB1165" s="198">
        <v>37036.875</v>
      </c>
      <c r="AC1165" s="198">
        <v>37036.875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969</v>
      </c>
      <c r="G1166" s="202">
        <v>1289395</v>
      </c>
      <c r="H1166" s="198">
        <v>37035.346006944441</v>
      </c>
      <c r="I1166" t="s">
        <v>2831</v>
      </c>
      <c r="M1166" t="s">
        <v>2760</v>
      </c>
      <c r="N1166" t="s">
        <v>3220</v>
      </c>
      <c r="O1166" t="s">
        <v>4421</v>
      </c>
      <c r="Q1166" s="199">
        <v>969</v>
      </c>
      <c r="S1166" t="s">
        <v>2761</v>
      </c>
      <c r="T1166" t="s">
        <v>4061</v>
      </c>
      <c r="U1166" s="201">
        <v>4.17</v>
      </c>
      <c r="V1166" t="s">
        <v>3218</v>
      </c>
      <c r="W1166" t="s">
        <v>4246</v>
      </c>
      <c r="X1166" t="s">
        <v>4247</v>
      </c>
      <c r="Y1166" t="s">
        <v>3224</v>
      </c>
      <c r="Z1166" t="s">
        <v>3671</v>
      </c>
      <c r="AA1166">
        <v>807209</v>
      </c>
      <c r="AB1166" s="198">
        <v>37036.875</v>
      </c>
      <c r="AC1166" s="198">
        <v>37036.875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5000</v>
      </c>
      <c r="G1167" s="202">
        <v>1289396</v>
      </c>
      <c r="H1167" s="198">
        <v>37035.346030092594</v>
      </c>
      <c r="I1167" t="s">
        <v>2729</v>
      </c>
      <c r="M1167" t="s">
        <v>2760</v>
      </c>
      <c r="N1167" t="s">
        <v>3220</v>
      </c>
      <c r="O1167" t="s">
        <v>2550</v>
      </c>
      <c r="P1167" s="199">
        <v>5000</v>
      </c>
      <c r="S1167" t="s">
        <v>2761</v>
      </c>
      <c r="T1167" t="s">
        <v>4061</v>
      </c>
      <c r="U1167" s="201">
        <v>7.5</v>
      </c>
      <c r="V1167" t="s">
        <v>3023</v>
      </c>
      <c r="W1167" t="s">
        <v>2681</v>
      </c>
      <c r="X1167" t="s">
        <v>2682</v>
      </c>
      <c r="Y1167" t="s">
        <v>3224</v>
      </c>
      <c r="Z1167" t="s">
        <v>3671</v>
      </c>
      <c r="AA1167">
        <v>807210</v>
      </c>
      <c r="AB1167" s="198">
        <v>37036.875</v>
      </c>
      <c r="AC1167" s="198">
        <v>37036.875</v>
      </c>
    </row>
    <row r="1168" spans="1:29" x14ac:dyDescent="0.2">
      <c r="A1168" s="44" t="str">
        <f t="shared" si="91"/>
        <v>US Power Financial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50</v>
      </c>
      <c r="G1168" s="202">
        <v>1289397</v>
      </c>
      <c r="H1168" s="198">
        <v>37035.346099537041</v>
      </c>
      <c r="I1168" t="s">
        <v>2415</v>
      </c>
      <c r="M1168" t="s">
        <v>3364</v>
      </c>
      <c r="N1168" t="s">
        <v>4190</v>
      </c>
      <c r="O1168" t="s">
        <v>4425</v>
      </c>
      <c r="P1168" s="199">
        <v>50</v>
      </c>
      <c r="S1168" t="s">
        <v>2759</v>
      </c>
      <c r="T1168" t="s">
        <v>4061</v>
      </c>
      <c r="U1168" s="201">
        <v>30.8</v>
      </c>
      <c r="V1168" t="s">
        <v>2459</v>
      </c>
      <c r="W1168" t="s">
        <v>2819</v>
      </c>
      <c r="X1168" t="s">
        <v>2820</v>
      </c>
      <c r="Y1168" t="s">
        <v>4193</v>
      </c>
      <c r="Z1168" t="s">
        <v>3671</v>
      </c>
      <c r="AA1168">
        <v>621314.1</v>
      </c>
      <c r="AB1168" s="198">
        <v>37036.875</v>
      </c>
      <c r="AC1168" s="198">
        <v>37036.875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5000</v>
      </c>
      <c r="G1169" s="202">
        <v>1289399</v>
      </c>
      <c r="H1169" s="198">
        <v>37035.346388888887</v>
      </c>
      <c r="I1169" t="s">
        <v>2858</v>
      </c>
      <c r="M1169" t="s">
        <v>2760</v>
      </c>
      <c r="N1169" t="s">
        <v>3220</v>
      </c>
      <c r="O1169" t="s">
        <v>2551</v>
      </c>
      <c r="Q1169" s="199">
        <v>5000</v>
      </c>
      <c r="S1169" t="s">
        <v>2761</v>
      </c>
      <c r="T1169" t="s">
        <v>4061</v>
      </c>
      <c r="U1169" s="201">
        <v>9.4</v>
      </c>
      <c r="V1169" t="s">
        <v>2694</v>
      </c>
      <c r="W1169" t="s">
        <v>2681</v>
      </c>
      <c r="X1169" t="s">
        <v>2682</v>
      </c>
      <c r="Y1169" t="s">
        <v>3224</v>
      </c>
      <c r="Z1169" t="s">
        <v>3671</v>
      </c>
      <c r="AA1169">
        <v>807212</v>
      </c>
      <c r="AB1169" s="198">
        <v>37036.875</v>
      </c>
      <c r="AC1169" s="198">
        <v>37036.875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5000</v>
      </c>
      <c r="G1170" s="202">
        <v>1289400</v>
      </c>
      <c r="H1170" s="198">
        <v>37035.346412037034</v>
      </c>
      <c r="I1170" t="s">
        <v>3306</v>
      </c>
      <c r="M1170" t="s">
        <v>2760</v>
      </c>
      <c r="N1170" t="s">
        <v>3220</v>
      </c>
      <c r="O1170" t="s">
        <v>2465</v>
      </c>
      <c r="P1170" s="199">
        <v>5000</v>
      </c>
      <c r="S1170" t="s">
        <v>2761</v>
      </c>
      <c r="T1170" t="s">
        <v>4061</v>
      </c>
      <c r="U1170" s="201">
        <v>4.0750000000000002</v>
      </c>
      <c r="V1170" t="s">
        <v>3006</v>
      </c>
      <c r="W1170" t="s">
        <v>3260</v>
      </c>
      <c r="X1170" t="s">
        <v>3261</v>
      </c>
      <c r="Y1170" t="s">
        <v>3224</v>
      </c>
      <c r="Z1170" t="s">
        <v>3671</v>
      </c>
      <c r="AA1170">
        <v>807213</v>
      </c>
      <c r="AB1170" s="198">
        <v>37036.875</v>
      </c>
      <c r="AC1170" s="198">
        <v>37036.875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5000</v>
      </c>
      <c r="G1171" s="202">
        <v>1289403</v>
      </c>
      <c r="H1171" s="198">
        <v>37035.346435185187</v>
      </c>
      <c r="I1171" t="s">
        <v>2689</v>
      </c>
      <c r="M1171" t="s">
        <v>2760</v>
      </c>
      <c r="N1171" t="s">
        <v>3220</v>
      </c>
      <c r="O1171" t="s">
        <v>2551</v>
      </c>
      <c r="P1171" s="199">
        <v>5000</v>
      </c>
      <c r="S1171" t="s">
        <v>2761</v>
      </c>
      <c r="T1171" t="s">
        <v>4061</v>
      </c>
      <c r="U1171" s="201">
        <v>9.3000000000000007</v>
      </c>
      <c r="V1171" t="s">
        <v>4214</v>
      </c>
      <c r="W1171" t="s">
        <v>2681</v>
      </c>
      <c r="X1171" t="s">
        <v>2682</v>
      </c>
      <c r="Y1171" t="s">
        <v>3224</v>
      </c>
      <c r="Z1171" t="s">
        <v>3671</v>
      </c>
      <c r="AA1171">
        <v>807215</v>
      </c>
      <c r="AB1171" s="198">
        <v>37036.875</v>
      </c>
      <c r="AC1171" s="198">
        <v>37036.875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5000</v>
      </c>
      <c r="G1172" s="202">
        <v>1289402</v>
      </c>
      <c r="H1172" s="198">
        <v>37035.346435185187</v>
      </c>
      <c r="I1172" t="s">
        <v>3267</v>
      </c>
      <c r="M1172" t="s">
        <v>2760</v>
      </c>
      <c r="N1172" t="s">
        <v>3220</v>
      </c>
      <c r="O1172" t="s">
        <v>4393</v>
      </c>
      <c r="Q1172" s="199">
        <v>5000</v>
      </c>
      <c r="S1172" t="s">
        <v>2761</v>
      </c>
      <c r="T1172" t="s">
        <v>4061</v>
      </c>
      <c r="U1172" s="201">
        <v>4.43</v>
      </c>
      <c r="V1172" t="s">
        <v>4474</v>
      </c>
      <c r="W1172" t="s">
        <v>2661</v>
      </c>
      <c r="X1172" t="s">
        <v>2662</v>
      </c>
      <c r="Y1172" t="s">
        <v>3224</v>
      </c>
      <c r="Z1172" t="s">
        <v>3671</v>
      </c>
      <c r="AA1172">
        <v>807214</v>
      </c>
      <c r="AB1172" s="198">
        <v>37036.875</v>
      </c>
      <c r="AC1172" s="198">
        <v>37036.875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20000</v>
      </c>
      <c r="G1173" s="202">
        <v>1289404</v>
      </c>
      <c r="H1173" s="198">
        <v>37035.34648148148</v>
      </c>
      <c r="I1173" t="s">
        <v>3267</v>
      </c>
      <c r="M1173" t="s">
        <v>2760</v>
      </c>
      <c r="N1173" t="s">
        <v>3220</v>
      </c>
      <c r="O1173" t="s">
        <v>4367</v>
      </c>
      <c r="Q1173" s="199">
        <v>20000</v>
      </c>
      <c r="S1173" t="s">
        <v>2761</v>
      </c>
      <c r="T1173" t="s">
        <v>4061</v>
      </c>
      <c r="U1173" s="201">
        <v>4.3650000000000002</v>
      </c>
      <c r="V1173" t="s">
        <v>4474</v>
      </c>
      <c r="W1173" t="s">
        <v>4263</v>
      </c>
      <c r="X1173" t="s">
        <v>4264</v>
      </c>
      <c r="Y1173" t="s">
        <v>3224</v>
      </c>
      <c r="Z1173" t="s">
        <v>3671</v>
      </c>
      <c r="AA1173">
        <v>807216</v>
      </c>
      <c r="AB1173" s="198">
        <v>37036.875</v>
      </c>
      <c r="AC1173" s="198">
        <v>37036.875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30</v>
      </c>
      <c r="F1174" s="213">
        <f t="shared" si="95"/>
        <v>1500</v>
      </c>
      <c r="G1174" s="202">
        <v>1289405</v>
      </c>
      <c r="H1174" s="198">
        <v>37035.346516203703</v>
      </c>
      <c r="I1174" t="s">
        <v>2818</v>
      </c>
      <c r="M1174" t="s">
        <v>3364</v>
      </c>
      <c r="N1174" t="s">
        <v>2802</v>
      </c>
      <c r="O1174" t="s">
        <v>3233</v>
      </c>
      <c r="P1174" s="199">
        <v>50</v>
      </c>
      <c r="S1174" t="s">
        <v>2759</v>
      </c>
      <c r="T1174" t="s">
        <v>4061</v>
      </c>
      <c r="U1174" s="201">
        <v>62.5</v>
      </c>
      <c r="V1174" t="s">
        <v>4197</v>
      </c>
      <c r="W1174" t="s">
        <v>2819</v>
      </c>
      <c r="X1174" t="s">
        <v>2842</v>
      </c>
      <c r="Y1174" t="s">
        <v>4193</v>
      </c>
      <c r="Z1174" t="s">
        <v>3666</v>
      </c>
      <c r="AA1174">
        <v>621316.1</v>
      </c>
      <c r="AB1174" s="198">
        <v>37043.591666666667</v>
      </c>
      <c r="AC1174" s="198">
        <v>37072.591666666667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1289406</v>
      </c>
      <c r="H1175" s="198">
        <v>37035.346516203703</v>
      </c>
      <c r="I1175" t="s">
        <v>3182</v>
      </c>
      <c r="M1175" t="s">
        <v>2760</v>
      </c>
      <c r="N1175" t="s">
        <v>3220</v>
      </c>
      <c r="O1175" t="s">
        <v>2551</v>
      </c>
      <c r="Q1175" s="199">
        <v>5000</v>
      </c>
      <c r="S1175" t="s">
        <v>2761</v>
      </c>
      <c r="T1175" t="s">
        <v>4061</v>
      </c>
      <c r="U1175" s="201">
        <v>9.4</v>
      </c>
      <c r="V1175" t="s">
        <v>3183</v>
      </c>
      <c r="W1175" t="s">
        <v>2681</v>
      </c>
      <c r="X1175" t="s">
        <v>2682</v>
      </c>
      <c r="Y1175" t="s">
        <v>3224</v>
      </c>
      <c r="Z1175" t="s">
        <v>3671</v>
      </c>
      <c r="AA1175">
        <v>807217</v>
      </c>
      <c r="AB1175" s="198">
        <v>37036.875</v>
      </c>
      <c r="AC1175" s="198">
        <v>37036.875</v>
      </c>
    </row>
    <row r="1176" spans="1:29" x14ac:dyDescent="0.2">
      <c r="A1176" s="44" t="str">
        <f t="shared" si="91"/>
        <v>US Natural Gas Financial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123</v>
      </c>
      <c r="F1176" s="213">
        <f t="shared" si="95"/>
        <v>615000</v>
      </c>
      <c r="G1176" s="202">
        <v>1289407</v>
      </c>
      <c r="H1176" s="198">
        <v>37035.346539351849</v>
      </c>
      <c r="I1176" t="s">
        <v>2818</v>
      </c>
      <c r="M1176" t="s">
        <v>2760</v>
      </c>
      <c r="N1176" t="s">
        <v>3235</v>
      </c>
      <c r="O1176" t="s">
        <v>1789</v>
      </c>
      <c r="Q1176" s="199">
        <v>5000</v>
      </c>
      <c r="S1176" t="s">
        <v>2761</v>
      </c>
      <c r="T1176" t="s">
        <v>4061</v>
      </c>
      <c r="U1176" s="201">
        <v>-0.105</v>
      </c>
      <c r="V1176" t="s">
        <v>4452</v>
      </c>
      <c r="W1176" t="s">
        <v>2750</v>
      </c>
      <c r="X1176" t="s">
        <v>2751</v>
      </c>
      <c r="Y1176" t="s">
        <v>4082</v>
      </c>
      <c r="Z1176" t="s">
        <v>3671</v>
      </c>
      <c r="AA1176" t="s">
        <v>2628</v>
      </c>
      <c r="AB1176" s="198">
        <v>37073</v>
      </c>
      <c r="AC1176" s="198">
        <v>37195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4589</v>
      </c>
      <c r="G1177" s="202">
        <v>1289408</v>
      </c>
      <c r="H1177" s="198">
        <v>37035.346550925926</v>
      </c>
      <c r="I1177" t="s">
        <v>3142</v>
      </c>
      <c r="M1177" t="s">
        <v>2760</v>
      </c>
      <c r="N1177" t="s">
        <v>3220</v>
      </c>
      <c r="O1177" t="s">
        <v>2519</v>
      </c>
      <c r="Q1177" s="199">
        <v>4589</v>
      </c>
      <c r="S1177" t="s">
        <v>2761</v>
      </c>
      <c r="T1177" t="s">
        <v>4061</v>
      </c>
      <c r="U1177" s="201">
        <v>4.4749999999999996</v>
      </c>
      <c r="V1177">
        <v>19691994</v>
      </c>
      <c r="W1177" t="s">
        <v>2668</v>
      </c>
      <c r="X1177" t="s">
        <v>2669</v>
      </c>
      <c r="Y1177" t="s">
        <v>3224</v>
      </c>
      <c r="Z1177" t="s">
        <v>3671</v>
      </c>
      <c r="AA1177">
        <v>807218</v>
      </c>
      <c r="AB1177" s="198">
        <v>37036.875</v>
      </c>
      <c r="AC1177" s="198">
        <v>37036.875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346</v>
      </c>
      <c r="G1178" s="202">
        <v>1289409</v>
      </c>
      <c r="H1178" s="198">
        <v>37035.346585648149</v>
      </c>
      <c r="I1178" t="s">
        <v>2863</v>
      </c>
      <c r="M1178" t="s">
        <v>2760</v>
      </c>
      <c r="N1178" t="s">
        <v>3220</v>
      </c>
      <c r="O1178" t="s">
        <v>2519</v>
      </c>
      <c r="P1178" s="199">
        <v>346</v>
      </c>
      <c r="S1178" t="s">
        <v>2761</v>
      </c>
      <c r="T1178" t="s">
        <v>4061</v>
      </c>
      <c r="U1178" s="201">
        <v>4.4649999999999999</v>
      </c>
      <c r="V1178" t="s">
        <v>2999</v>
      </c>
      <c r="W1178" t="s">
        <v>2668</v>
      </c>
      <c r="X1178" t="s">
        <v>2669</v>
      </c>
      <c r="Y1178" t="s">
        <v>3224</v>
      </c>
      <c r="Z1178" t="s">
        <v>3671</v>
      </c>
      <c r="AA1178">
        <v>807219</v>
      </c>
      <c r="AB1178" s="198">
        <v>37036.875</v>
      </c>
      <c r="AC1178" s="198">
        <v>37036.875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</v>
      </c>
      <c r="G1179" s="202">
        <v>1289410</v>
      </c>
      <c r="H1179" s="198">
        <v>37035.346620370372</v>
      </c>
      <c r="I1179" t="s">
        <v>2836</v>
      </c>
      <c r="M1179" t="s">
        <v>3364</v>
      </c>
      <c r="N1179" t="s">
        <v>2802</v>
      </c>
      <c r="O1179" t="s">
        <v>2398</v>
      </c>
      <c r="Q1179" s="199">
        <v>50</v>
      </c>
      <c r="S1179" t="s">
        <v>2759</v>
      </c>
      <c r="T1179" t="s">
        <v>4061</v>
      </c>
      <c r="U1179" s="201">
        <v>49.5</v>
      </c>
      <c r="V1179" t="s">
        <v>4211</v>
      </c>
      <c r="W1179" t="s">
        <v>2809</v>
      </c>
      <c r="X1179" t="s">
        <v>2810</v>
      </c>
      <c r="Y1179" t="s">
        <v>4193</v>
      </c>
      <c r="Z1179" t="s">
        <v>3666</v>
      </c>
      <c r="AA1179">
        <v>621317.1</v>
      </c>
      <c r="AB1179" s="198">
        <v>37043.875</v>
      </c>
      <c r="AC1179" s="198">
        <v>37043.875</v>
      </c>
    </row>
    <row r="1180" spans="1:29" x14ac:dyDescent="0.2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30</v>
      </c>
      <c r="F1180" s="213">
        <f t="shared" si="95"/>
        <v>300000</v>
      </c>
      <c r="G1180" s="202">
        <v>1289411</v>
      </c>
      <c r="H1180" s="198">
        <v>37035.346643518518</v>
      </c>
      <c r="I1180" t="s">
        <v>3267</v>
      </c>
      <c r="M1180" t="s">
        <v>2760</v>
      </c>
      <c r="N1180" t="s">
        <v>3235</v>
      </c>
      <c r="O1180" t="s">
        <v>2791</v>
      </c>
      <c r="Q1180" s="199">
        <v>10000</v>
      </c>
      <c r="S1180" t="s">
        <v>2761</v>
      </c>
      <c r="T1180" t="s">
        <v>4061</v>
      </c>
      <c r="U1180" s="201">
        <v>-0.105</v>
      </c>
      <c r="V1180" t="s">
        <v>2931</v>
      </c>
      <c r="W1180" t="s">
        <v>2750</v>
      </c>
      <c r="X1180" t="s">
        <v>2751</v>
      </c>
      <c r="Y1180" t="s">
        <v>4082</v>
      </c>
      <c r="Z1180" t="s">
        <v>3671</v>
      </c>
      <c r="AA1180" t="s">
        <v>2629</v>
      </c>
      <c r="AB1180" s="198">
        <v>37043.875</v>
      </c>
      <c r="AC1180" s="198">
        <v>37072.875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2</v>
      </c>
      <c r="F1181" s="213">
        <f t="shared" si="95"/>
        <v>50</v>
      </c>
      <c r="G1181" s="202">
        <v>1289413</v>
      </c>
      <c r="H1181" s="198">
        <v>37035.346689814818</v>
      </c>
      <c r="I1181" t="s">
        <v>2801</v>
      </c>
      <c r="M1181" t="s">
        <v>3364</v>
      </c>
      <c r="N1181" t="s">
        <v>2713</v>
      </c>
      <c r="O1181" t="s">
        <v>2573</v>
      </c>
      <c r="Q1181" s="199">
        <v>25</v>
      </c>
      <c r="S1181" t="s">
        <v>2759</v>
      </c>
      <c r="T1181" t="s">
        <v>4061</v>
      </c>
      <c r="U1181" s="201">
        <v>134</v>
      </c>
      <c r="V1181" t="s">
        <v>2771</v>
      </c>
      <c r="W1181" t="s">
        <v>2721</v>
      </c>
      <c r="X1181" t="s">
        <v>2716</v>
      </c>
      <c r="Y1181" t="s">
        <v>4193</v>
      </c>
      <c r="Z1181" t="s">
        <v>3666</v>
      </c>
      <c r="AA1181">
        <v>621319.1</v>
      </c>
      <c r="AB1181" s="198">
        <v>37038.875</v>
      </c>
      <c r="AC1181" s="198">
        <v>37039.875</v>
      </c>
    </row>
    <row r="1182" spans="1:29" x14ac:dyDescent="0.2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10000</v>
      </c>
      <c r="G1182" s="202">
        <v>1289414</v>
      </c>
      <c r="H1182" s="198">
        <v>37035.346805555557</v>
      </c>
      <c r="I1182" t="s">
        <v>3252</v>
      </c>
      <c r="M1182" t="s">
        <v>2760</v>
      </c>
      <c r="N1182" t="s">
        <v>3220</v>
      </c>
      <c r="O1182" t="s">
        <v>2630</v>
      </c>
      <c r="Q1182" s="199">
        <v>10000</v>
      </c>
      <c r="S1182" t="s">
        <v>2761</v>
      </c>
      <c r="T1182" t="s">
        <v>4061</v>
      </c>
      <c r="U1182" s="201">
        <v>4.1974999999999998</v>
      </c>
      <c r="V1182" t="s">
        <v>3097</v>
      </c>
      <c r="W1182" t="s">
        <v>3222</v>
      </c>
      <c r="X1182" t="s">
        <v>3223</v>
      </c>
      <c r="Y1182" t="s">
        <v>3224</v>
      </c>
      <c r="Z1182" t="s">
        <v>3671</v>
      </c>
      <c r="AA1182">
        <v>807220</v>
      </c>
      <c r="AB1182" s="198">
        <v>37036.875</v>
      </c>
      <c r="AC1182" s="198">
        <v>37036.875</v>
      </c>
    </row>
    <row r="1183" spans="1:29" x14ac:dyDescent="0.2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5000</v>
      </c>
      <c r="G1183" s="202">
        <v>1289415</v>
      </c>
      <c r="H1183" s="198">
        <v>37035.346886574072</v>
      </c>
      <c r="I1183" t="s">
        <v>2818</v>
      </c>
      <c r="M1183" t="s">
        <v>2760</v>
      </c>
      <c r="N1183" t="s">
        <v>3220</v>
      </c>
      <c r="O1183" t="s">
        <v>4403</v>
      </c>
      <c r="Q1183" s="199">
        <v>5000</v>
      </c>
      <c r="S1183" t="s">
        <v>2761</v>
      </c>
      <c r="T1183" t="s">
        <v>4061</v>
      </c>
      <c r="U1183" s="201">
        <v>4.0750000000000002</v>
      </c>
      <c r="V1183" t="s">
        <v>3071</v>
      </c>
      <c r="W1183" t="s">
        <v>3046</v>
      </c>
      <c r="X1183" t="s">
        <v>2685</v>
      </c>
      <c r="Y1183" t="s">
        <v>3224</v>
      </c>
      <c r="Z1183" t="s">
        <v>3671</v>
      </c>
      <c r="AA1183">
        <v>807221</v>
      </c>
      <c r="AB1183" s="198">
        <v>37036.875</v>
      </c>
      <c r="AC1183" s="198">
        <v>37036.875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2</v>
      </c>
      <c r="F1184" s="213">
        <f t="shared" si="95"/>
        <v>50</v>
      </c>
      <c r="G1184" s="202">
        <v>1289416</v>
      </c>
      <c r="H1184" s="198">
        <v>37035.346909722219</v>
      </c>
      <c r="I1184" t="s">
        <v>3219</v>
      </c>
      <c r="M1184" t="s">
        <v>3364</v>
      </c>
      <c r="N1184" t="s">
        <v>2710</v>
      </c>
      <c r="O1184" t="s">
        <v>2567</v>
      </c>
      <c r="Q1184" s="199">
        <v>25</v>
      </c>
      <c r="S1184" t="s">
        <v>2759</v>
      </c>
      <c r="T1184" t="s">
        <v>4061</v>
      </c>
      <c r="U1184" s="201">
        <v>90</v>
      </c>
      <c r="V1184" t="s">
        <v>3922</v>
      </c>
      <c r="W1184" t="s">
        <v>3297</v>
      </c>
      <c r="X1184" t="s">
        <v>2712</v>
      </c>
      <c r="Y1184" t="s">
        <v>4193</v>
      </c>
      <c r="Z1184" t="s">
        <v>3666</v>
      </c>
      <c r="AA1184">
        <v>621320.1</v>
      </c>
      <c r="AB1184" s="198">
        <v>37038.875</v>
      </c>
      <c r="AC1184" s="198">
        <v>37039.875</v>
      </c>
    </row>
    <row r="1185" spans="1:29" x14ac:dyDescent="0.2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50</v>
      </c>
      <c r="G1185" s="202">
        <v>1289417</v>
      </c>
      <c r="H1185" s="198">
        <v>37035.346990740742</v>
      </c>
      <c r="I1185" t="s">
        <v>2836</v>
      </c>
      <c r="M1185" t="s">
        <v>3364</v>
      </c>
      <c r="N1185" t="s">
        <v>2802</v>
      </c>
      <c r="O1185" t="s">
        <v>2398</v>
      </c>
      <c r="Q1185" s="199">
        <v>50</v>
      </c>
      <c r="S1185" t="s">
        <v>2759</v>
      </c>
      <c r="T1185" t="s">
        <v>4061</v>
      </c>
      <c r="U1185" s="201">
        <v>50.5</v>
      </c>
      <c r="V1185" t="s">
        <v>4211</v>
      </c>
      <c r="W1185" t="s">
        <v>2809</v>
      </c>
      <c r="X1185" t="s">
        <v>2810</v>
      </c>
      <c r="Y1185" t="s">
        <v>4193</v>
      </c>
      <c r="Z1185" t="s">
        <v>3666</v>
      </c>
      <c r="AA1185">
        <v>621321.1</v>
      </c>
      <c r="AB1185" s="198">
        <v>37043.875</v>
      </c>
      <c r="AC1185" s="198">
        <v>37043.875</v>
      </c>
    </row>
    <row r="1186" spans="1:29" x14ac:dyDescent="0.2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30</v>
      </c>
      <c r="F1186" s="213">
        <f t="shared" si="95"/>
        <v>150000</v>
      </c>
      <c r="G1186" s="202">
        <v>1289418</v>
      </c>
      <c r="H1186" s="198">
        <v>37035.347002314818</v>
      </c>
      <c r="I1186" t="s">
        <v>2873</v>
      </c>
      <c r="M1186" t="s">
        <v>2760</v>
      </c>
      <c r="N1186" t="s">
        <v>3220</v>
      </c>
      <c r="O1186" t="s">
        <v>4277</v>
      </c>
      <c r="P1186" s="199">
        <v>5000</v>
      </c>
      <c r="S1186" t="s">
        <v>2761</v>
      </c>
      <c r="T1186" t="s">
        <v>4061</v>
      </c>
      <c r="U1186" s="201">
        <v>12.605</v>
      </c>
      <c r="V1186" t="s">
        <v>4226</v>
      </c>
      <c r="W1186" t="s">
        <v>4279</v>
      </c>
      <c r="X1186" t="s">
        <v>2682</v>
      </c>
      <c r="Y1186" t="s">
        <v>3224</v>
      </c>
      <c r="Z1186" t="s">
        <v>3671</v>
      </c>
      <c r="AA1186" t="s">
        <v>2631</v>
      </c>
      <c r="AB1186" s="198">
        <v>37043.875</v>
      </c>
      <c r="AC1186" s="198">
        <v>37072.875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6500</v>
      </c>
      <c r="G1187" s="202">
        <v>1289419</v>
      </c>
      <c r="H1187" s="198">
        <v>37035.347013888888</v>
      </c>
      <c r="I1187" t="s">
        <v>3267</v>
      </c>
      <c r="M1187" t="s">
        <v>2760</v>
      </c>
      <c r="N1187" t="s">
        <v>3220</v>
      </c>
      <c r="O1187" t="s">
        <v>2511</v>
      </c>
      <c r="Q1187" s="199">
        <v>6500</v>
      </c>
      <c r="S1187" t="s">
        <v>2761</v>
      </c>
      <c r="T1187" t="s">
        <v>4061</v>
      </c>
      <c r="U1187" s="201">
        <v>4.2024999999999997</v>
      </c>
      <c r="V1187" t="s">
        <v>2734</v>
      </c>
      <c r="W1187" t="s">
        <v>3222</v>
      </c>
      <c r="X1187" t="s">
        <v>3223</v>
      </c>
      <c r="Y1187" t="s">
        <v>3224</v>
      </c>
      <c r="Z1187" t="s">
        <v>3671</v>
      </c>
      <c r="AA1187">
        <v>807222</v>
      </c>
      <c r="AB1187" s="198">
        <v>37036.875</v>
      </c>
      <c r="AC1187" s="198">
        <v>37036.875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10000</v>
      </c>
      <c r="G1188" s="202">
        <v>1289424</v>
      </c>
      <c r="H1188" s="198">
        <v>37035.347349537034</v>
      </c>
      <c r="I1188" t="s">
        <v>3252</v>
      </c>
      <c r="M1188" t="s">
        <v>2760</v>
      </c>
      <c r="N1188" t="s">
        <v>3220</v>
      </c>
      <c r="O1188" t="s">
        <v>2463</v>
      </c>
      <c r="Q1188" s="199">
        <v>10000</v>
      </c>
      <c r="S1188" t="s">
        <v>2761</v>
      </c>
      <c r="T1188" t="s">
        <v>4061</v>
      </c>
      <c r="U1188" s="201">
        <v>4.2024999999999997</v>
      </c>
      <c r="V1188" t="s">
        <v>3097</v>
      </c>
      <c r="W1188" t="s">
        <v>3222</v>
      </c>
      <c r="X1188" t="s">
        <v>3223</v>
      </c>
      <c r="Y1188" t="s">
        <v>3224</v>
      </c>
      <c r="Z1188" t="s">
        <v>3671</v>
      </c>
      <c r="AA1188">
        <v>807225</v>
      </c>
      <c r="AB1188" s="198">
        <v>37036.875</v>
      </c>
      <c r="AC1188" s="198">
        <v>37036.875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5000</v>
      </c>
      <c r="G1189" s="202">
        <v>1289425</v>
      </c>
      <c r="H1189" s="198">
        <v>37035.347361111111</v>
      </c>
      <c r="I1189" t="s">
        <v>2689</v>
      </c>
      <c r="M1189" t="s">
        <v>2760</v>
      </c>
      <c r="N1189" t="s">
        <v>3220</v>
      </c>
      <c r="O1189" t="s">
        <v>2551</v>
      </c>
      <c r="P1189" s="199">
        <v>5000</v>
      </c>
      <c r="S1189" t="s">
        <v>2761</v>
      </c>
      <c r="T1189" t="s">
        <v>4061</v>
      </c>
      <c r="U1189" s="201">
        <v>9.3000000000000007</v>
      </c>
      <c r="V1189" t="s">
        <v>4214</v>
      </c>
      <c r="W1189" t="s">
        <v>2681</v>
      </c>
      <c r="X1189" t="s">
        <v>2682</v>
      </c>
      <c r="Y1189" t="s">
        <v>3224</v>
      </c>
      <c r="Z1189" t="s">
        <v>3671</v>
      </c>
      <c r="AA1189">
        <v>807226</v>
      </c>
      <c r="AB1189" s="198">
        <v>37036.875</v>
      </c>
      <c r="AC1189" s="198">
        <v>37036.875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10000</v>
      </c>
      <c r="G1190" s="202">
        <v>1289426</v>
      </c>
      <c r="H1190" s="198">
        <v>37035.347372685188</v>
      </c>
      <c r="I1190" t="s">
        <v>2831</v>
      </c>
      <c r="M1190" t="s">
        <v>2760</v>
      </c>
      <c r="N1190" t="s">
        <v>3220</v>
      </c>
      <c r="O1190" t="s">
        <v>2465</v>
      </c>
      <c r="Q1190" s="199">
        <v>10000</v>
      </c>
      <c r="S1190" t="s">
        <v>2761</v>
      </c>
      <c r="T1190" t="s">
        <v>4061</v>
      </c>
      <c r="U1190" s="201">
        <v>4.0774999999999997</v>
      </c>
      <c r="V1190" t="s">
        <v>3221</v>
      </c>
      <c r="W1190" t="s">
        <v>3260</v>
      </c>
      <c r="X1190" t="s">
        <v>3261</v>
      </c>
      <c r="Y1190" t="s">
        <v>3224</v>
      </c>
      <c r="Z1190" t="s">
        <v>3671</v>
      </c>
      <c r="AA1190">
        <v>807227</v>
      </c>
      <c r="AB1190" s="198">
        <v>37036.875</v>
      </c>
      <c r="AC1190" s="198">
        <v>37036.875</v>
      </c>
    </row>
    <row r="1191" spans="1:29" x14ac:dyDescent="0.2">
      <c r="A1191" s="44" t="str">
        <f t="shared" si="91"/>
        <v>US Natural Gas Financial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Financial</v>
      </c>
      <c r="E1191" s="44">
        <f>IF(VLOOKUP(S1191,'DD-Lookup'!$J$6:$L$50,3,FALSE)="Monthly",(YEAR(AC1191)-YEAR(AB1191))*12+MONTH(AC1191)-MONTH(AB1191)+1,(AC1191-AB1191+1))</f>
        <v>365</v>
      </c>
      <c r="F1191" s="213">
        <f t="shared" si="95"/>
        <v>1825000</v>
      </c>
      <c r="G1191" s="202">
        <v>1289427</v>
      </c>
      <c r="H1191" s="198">
        <v>37035.347395833334</v>
      </c>
      <c r="I1191" t="s">
        <v>3228</v>
      </c>
      <c r="M1191" t="s">
        <v>2760</v>
      </c>
      <c r="N1191" t="s">
        <v>2864</v>
      </c>
      <c r="O1191" t="s">
        <v>3278</v>
      </c>
      <c r="P1191" s="199">
        <v>5000</v>
      </c>
      <c r="S1191" t="s">
        <v>2761</v>
      </c>
      <c r="T1191" t="s">
        <v>4061</v>
      </c>
      <c r="U1191" s="201">
        <v>4.37</v>
      </c>
      <c r="V1191" t="s">
        <v>3229</v>
      </c>
      <c r="W1191" t="s">
        <v>3529</v>
      </c>
      <c r="X1191" t="s">
        <v>2866</v>
      </c>
      <c r="Y1191" t="s">
        <v>4082</v>
      </c>
      <c r="Z1191" t="s">
        <v>3671</v>
      </c>
      <c r="AA1191" t="s">
        <v>2632</v>
      </c>
      <c r="AB1191" s="198">
        <v>37257.875</v>
      </c>
      <c r="AC1191" s="198">
        <v>37621.875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20000</v>
      </c>
      <c r="G1192" s="202">
        <v>1289428</v>
      </c>
      <c r="H1192" s="198">
        <v>37035.347407407404</v>
      </c>
      <c r="I1192" t="s">
        <v>3267</v>
      </c>
      <c r="M1192" t="s">
        <v>2760</v>
      </c>
      <c r="N1192" t="s">
        <v>3220</v>
      </c>
      <c r="O1192" t="s">
        <v>4367</v>
      </c>
      <c r="Q1192" s="199">
        <v>20000</v>
      </c>
      <c r="S1192" t="s">
        <v>2761</v>
      </c>
      <c r="T1192" t="s">
        <v>4061</v>
      </c>
      <c r="U1192" s="201">
        <v>4.37</v>
      </c>
      <c r="V1192" t="s">
        <v>4474</v>
      </c>
      <c r="W1192" t="s">
        <v>4263</v>
      </c>
      <c r="X1192" t="s">
        <v>4264</v>
      </c>
      <c r="Y1192" t="s">
        <v>3224</v>
      </c>
      <c r="Z1192" t="s">
        <v>3671</v>
      </c>
      <c r="AA1192">
        <v>807228</v>
      </c>
      <c r="AB1192" s="198">
        <v>37036.875</v>
      </c>
      <c r="AC1192" s="198">
        <v>37036.875</v>
      </c>
    </row>
    <row r="1193" spans="1:29" x14ac:dyDescent="0.2">
      <c r="A1193" s="44" t="str">
        <f t="shared" si="91"/>
        <v>US Natural Gas Financial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Financial</v>
      </c>
      <c r="E1193" s="44">
        <f>IF(VLOOKUP(S1193,'DD-Lookup'!$J$6:$L$50,3,FALSE)="Monthly",(YEAR(AC1193)-YEAR(AB1193))*12+MONTH(AC1193)-MONTH(AB1193)+1,(AC1193-AB1193+1))</f>
        <v>30</v>
      </c>
      <c r="F1193" s="213">
        <f t="shared" si="95"/>
        <v>300000</v>
      </c>
      <c r="G1193" s="202">
        <v>1289430</v>
      </c>
      <c r="H1193" s="198">
        <v>37035.347546296296</v>
      </c>
      <c r="I1193" t="s">
        <v>2874</v>
      </c>
      <c r="M1193" t="s">
        <v>2760</v>
      </c>
      <c r="N1193" t="s">
        <v>2864</v>
      </c>
      <c r="O1193" t="s">
        <v>4308</v>
      </c>
      <c r="Q1193" s="199">
        <v>10000</v>
      </c>
      <c r="S1193" t="s">
        <v>2761</v>
      </c>
      <c r="T1193" t="s">
        <v>4061</v>
      </c>
      <c r="U1193" s="201">
        <v>-2.5000000000000001E-2</v>
      </c>
      <c r="V1193" t="s">
        <v>2749</v>
      </c>
      <c r="W1193" t="s">
        <v>2750</v>
      </c>
      <c r="X1193" t="s">
        <v>2751</v>
      </c>
      <c r="Y1193" t="s">
        <v>4082</v>
      </c>
      <c r="Z1193" t="s">
        <v>3671</v>
      </c>
      <c r="AA1193" t="s">
        <v>2633</v>
      </c>
      <c r="AB1193" s="198">
        <v>37043.875</v>
      </c>
      <c r="AC1193" s="198">
        <v>37072.875</v>
      </c>
    </row>
    <row r="1194" spans="1:29" x14ac:dyDescent="0.2">
      <c r="A1194" s="44" t="str">
        <f t="shared" si="91"/>
        <v>US Natural Gas Financial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Financial</v>
      </c>
      <c r="E1194" s="44">
        <f>IF(VLOOKUP(S1194,'DD-Lookup'!$J$6:$L$50,3,FALSE)="Monthly",(YEAR(AC1194)-YEAR(AB1194))*12+MONTH(AC1194)-MONTH(AB1194)+1,(AC1194-AB1194+1))</f>
        <v>30</v>
      </c>
      <c r="F1194" s="213">
        <f t="shared" si="95"/>
        <v>300000</v>
      </c>
      <c r="G1194" s="202">
        <v>1289431</v>
      </c>
      <c r="H1194" s="198">
        <v>37035.347592592596</v>
      </c>
      <c r="I1194" t="s">
        <v>2874</v>
      </c>
      <c r="M1194" t="s">
        <v>2760</v>
      </c>
      <c r="N1194" t="s">
        <v>3235</v>
      </c>
      <c r="O1194" t="s">
        <v>4449</v>
      </c>
      <c r="Q1194" s="199">
        <v>10000</v>
      </c>
      <c r="S1194" t="s">
        <v>2761</v>
      </c>
      <c r="T1194" t="s">
        <v>4061</v>
      </c>
      <c r="U1194" s="201">
        <v>-0.12</v>
      </c>
      <c r="V1194" t="s">
        <v>2749</v>
      </c>
      <c r="W1194" t="s">
        <v>2750</v>
      </c>
      <c r="X1194" t="s">
        <v>2751</v>
      </c>
      <c r="Y1194" t="s">
        <v>4082</v>
      </c>
      <c r="Z1194" t="s">
        <v>3671</v>
      </c>
      <c r="AA1194" t="s">
        <v>2634</v>
      </c>
      <c r="AB1194" s="198">
        <v>37043.875</v>
      </c>
      <c r="AC1194" s="198">
        <v>37072.875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1289432</v>
      </c>
      <c r="H1195" s="198">
        <v>37035.347592592596</v>
      </c>
      <c r="I1195" t="s">
        <v>2689</v>
      </c>
      <c r="M1195" t="s">
        <v>2760</v>
      </c>
      <c r="N1195" t="s">
        <v>3220</v>
      </c>
      <c r="O1195" t="s">
        <v>2551</v>
      </c>
      <c r="P1195" s="199">
        <v>5000</v>
      </c>
      <c r="S1195" t="s">
        <v>2761</v>
      </c>
      <c r="T1195" t="s">
        <v>4061</v>
      </c>
      <c r="U1195" s="201">
        <v>9.1999999999999993</v>
      </c>
      <c r="V1195" t="s">
        <v>4214</v>
      </c>
      <c r="W1195" t="s">
        <v>2681</v>
      </c>
      <c r="X1195" t="s">
        <v>2682</v>
      </c>
      <c r="Y1195" t="s">
        <v>3224</v>
      </c>
      <c r="Z1195" t="s">
        <v>3671</v>
      </c>
      <c r="AA1195">
        <v>807229</v>
      </c>
      <c r="AB1195" s="198">
        <v>37036.875</v>
      </c>
      <c r="AC1195" s="198">
        <v>37036.875</v>
      </c>
    </row>
    <row r="1196" spans="1:29" x14ac:dyDescent="0.2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30</v>
      </c>
      <c r="F1196" s="213">
        <f t="shared" si="95"/>
        <v>1500</v>
      </c>
      <c r="G1196" s="202">
        <v>1289434</v>
      </c>
      <c r="H1196" s="198">
        <v>37035.347604166665</v>
      </c>
      <c r="I1196" t="s">
        <v>2804</v>
      </c>
      <c r="M1196" t="s">
        <v>3364</v>
      </c>
      <c r="N1196" t="s">
        <v>2802</v>
      </c>
      <c r="O1196" t="s">
        <v>2859</v>
      </c>
      <c r="Q1196" s="199">
        <v>50</v>
      </c>
      <c r="S1196" t="s">
        <v>2759</v>
      </c>
      <c r="T1196" t="s">
        <v>4061</v>
      </c>
      <c r="U1196" s="201">
        <v>64.75</v>
      </c>
      <c r="V1196" t="s">
        <v>3962</v>
      </c>
      <c r="W1196" t="s">
        <v>2806</v>
      </c>
      <c r="X1196" t="s">
        <v>2807</v>
      </c>
      <c r="Y1196" t="s">
        <v>4193</v>
      </c>
      <c r="Z1196" t="s">
        <v>3666</v>
      </c>
      <c r="AA1196">
        <v>621322.1</v>
      </c>
      <c r="AB1196" s="198">
        <v>37043.71597222222</v>
      </c>
      <c r="AC1196" s="198">
        <v>37072.71597222222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1289435</v>
      </c>
      <c r="H1197" s="198">
        <v>37035.347708333335</v>
      </c>
      <c r="I1197" t="s">
        <v>2722</v>
      </c>
      <c r="M1197" t="s">
        <v>2760</v>
      </c>
      <c r="N1197" t="s">
        <v>3220</v>
      </c>
      <c r="O1197" t="s">
        <v>2551</v>
      </c>
      <c r="Q1197" s="199">
        <v>5000</v>
      </c>
      <c r="S1197" t="s">
        <v>2761</v>
      </c>
      <c r="T1197" t="s">
        <v>4061</v>
      </c>
      <c r="U1197" s="201">
        <v>9.3000000000000007</v>
      </c>
      <c r="V1197" t="s">
        <v>3945</v>
      </c>
      <c r="W1197" t="s">
        <v>2681</v>
      </c>
      <c r="X1197" t="s">
        <v>2682</v>
      </c>
      <c r="Y1197" t="s">
        <v>3224</v>
      </c>
      <c r="Z1197" t="s">
        <v>3671</v>
      </c>
      <c r="AA1197">
        <v>807230</v>
      </c>
      <c r="AB1197" s="198">
        <v>37036.875</v>
      </c>
      <c r="AC1197" s="198">
        <v>37036.875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20000</v>
      </c>
      <c r="G1198" s="202">
        <v>1289436</v>
      </c>
      <c r="H1198" s="198">
        <v>37035.347708333335</v>
      </c>
      <c r="I1198" t="s">
        <v>3249</v>
      </c>
      <c r="M1198" t="s">
        <v>2760</v>
      </c>
      <c r="N1198" t="s">
        <v>3220</v>
      </c>
      <c r="O1198" t="s">
        <v>4367</v>
      </c>
      <c r="P1198" s="199">
        <v>20000</v>
      </c>
      <c r="S1198" t="s">
        <v>2761</v>
      </c>
      <c r="T1198" t="s">
        <v>4061</v>
      </c>
      <c r="U1198" s="201">
        <v>4.3650000000000002</v>
      </c>
      <c r="V1198" t="s">
        <v>3951</v>
      </c>
      <c r="W1198" t="s">
        <v>4263</v>
      </c>
      <c r="X1198" t="s">
        <v>4264</v>
      </c>
      <c r="Y1198" t="s">
        <v>3224</v>
      </c>
      <c r="Z1198" t="s">
        <v>3671</v>
      </c>
      <c r="AA1198">
        <v>807231</v>
      </c>
      <c r="AB1198" s="198">
        <v>37036.875</v>
      </c>
      <c r="AC1198" s="198">
        <v>37036.875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1289437</v>
      </c>
      <c r="H1199" s="198">
        <v>37035.347754629627</v>
      </c>
      <c r="I1199" t="s">
        <v>2729</v>
      </c>
      <c r="M1199" t="s">
        <v>2760</v>
      </c>
      <c r="N1199" t="s">
        <v>3220</v>
      </c>
      <c r="O1199" t="s">
        <v>2551</v>
      </c>
      <c r="Q1199" s="199">
        <v>5000</v>
      </c>
      <c r="S1199" t="s">
        <v>2761</v>
      </c>
      <c r="T1199" t="s">
        <v>4061</v>
      </c>
      <c r="U1199" s="201">
        <v>9.4</v>
      </c>
      <c r="V1199" t="s">
        <v>2730</v>
      </c>
      <c r="W1199" t="s">
        <v>2681</v>
      </c>
      <c r="X1199" t="s">
        <v>2682</v>
      </c>
      <c r="Y1199" t="s">
        <v>3224</v>
      </c>
      <c r="Z1199" t="s">
        <v>3671</v>
      </c>
      <c r="AA1199">
        <v>807232</v>
      </c>
      <c r="AB1199" s="198">
        <v>37036.875</v>
      </c>
      <c r="AC1199" s="198">
        <v>37036.875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20000</v>
      </c>
      <c r="G1200" s="202">
        <v>1289438</v>
      </c>
      <c r="H1200" s="198">
        <v>37035.347777777781</v>
      </c>
      <c r="I1200" t="s">
        <v>2689</v>
      </c>
      <c r="M1200" t="s">
        <v>2760</v>
      </c>
      <c r="N1200" t="s">
        <v>3220</v>
      </c>
      <c r="O1200" t="s">
        <v>4367</v>
      </c>
      <c r="Q1200" s="199">
        <v>20000</v>
      </c>
      <c r="S1200" t="s">
        <v>2761</v>
      </c>
      <c r="T1200" t="s">
        <v>4061</v>
      </c>
      <c r="U1200" s="201">
        <v>4.37</v>
      </c>
      <c r="V1200" t="s">
        <v>3179</v>
      </c>
      <c r="W1200" t="s">
        <v>4263</v>
      </c>
      <c r="X1200" t="s">
        <v>4264</v>
      </c>
      <c r="Y1200" t="s">
        <v>3224</v>
      </c>
      <c r="Z1200" t="s">
        <v>3671</v>
      </c>
      <c r="AA1200">
        <v>807233</v>
      </c>
      <c r="AB1200" s="198">
        <v>37036.875</v>
      </c>
      <c r="AC1200" s="198">
        <v>37036.875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1289439</v>
      </c>
      <c r="H1201" s="198">
        <v>37035.347812499997</v>
      </c>
      <c r="I1201" t="s">
        <v>2722</v>
      </c>
      <c r="M1201" t="s">
        <v>2760</v>
      </c>
      <c r="N1201" t="s">
        <v>3220</v>
      </c>
      <c r="O1201" t="s">
        <v>2551</v>
      </c>
      <c r="Q1201" s="199">
        <v>5000</v>
      </c>
      <c r="S1201" t="s">
        <v>2761</v>
      </c>
      <c r="T1201" t="s">
        <v>4061</v>
      </c>
      <c r="U1201" s="201">
        <v>9.5</v>
      </c>
      <c r="V1201" t="s">
        <v>3945</v>
      </c>
      <c r="W1201" t="s">
        <v>2681</v>
      </c>
      <c r="X1201" t="s">
        <v>2682</v>
      </c>
      <c r="Y1201" t="s">
        <v>3224</v>
      </c>
      <c r="Z1201" t="s">
        <v>3671</v>
      </c>
      <c r="AA1201">
        <v>807234</v>
      </c>
      <c r="AB1201" s="198">
        <v>37036.875</v>
      </c>
      <c r="AC1201" s="198">
        <v>37036.875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5000</v>
      </c>
      <c r="G1202" s="202">
        <v>1289441</v>
      </c>
      <c r="H1202" s="198">
        <v>37035.347824074073</v>
      </c>
      <c r="I1202" t="s">
        <v>3191</v>
      </c>
      <c r="M1202" t="s">
        <v>2760</v>
      </c>
      <c r="N1202" t="s">
        <v>3220</v>
      </c>
      <c r="O1202" t="s">
        <v>2503</v>
      </c>
      <c r="P1202" s="199">
        <v>5000</v>
      </c>
      <c r="S1202" t="s">
        <v>2761</v>
      </c>
      <c r="T1202" t="s">
        <v>4061</v>
      </c>
      <c r="U1202" s="201">
        <v>4.3499999999999996</v>
      </c>
      <c r="V1202" t="s">
        <v>3192</v>
      </c>
      <c r="W1202" t="s">
        <v>3275</v>
      </c>
      <c r="X1202" t="s">
        <v>3276</v>
      </c>
      <c r="Y1202" t="s">
        <v>3224</v>
      </c>
      <c r="Z1202" t="s">
        <v>3671</v>
      </c>
      <c r="AA1202">
        <v>807235</v>
      </c>
      <c r="AB1202" s="198">
        <v>37036.875</v>
      </c>
      <c r="AC1202" s="198">
        <v>37036.875</v>
      </c>
    </row>
    <row r="1203" spans="1:29" x14ac:dyDescent="0.2">
      <c r="A1203" s="44" t="str">
        <f t="shared" si="91"/>
        <v xml:space="preserve"> Crude Financial</v>
      </c>
      <c r="B1203" s="44" t="str">
        <f t="shared" si="92"/>
        <v/>
      </c>
      <c r="C1203" s="44" t="str">
        <f t="shared" si="93"/>
        <v>Crude</v>
      </c>
      <c r="D1203" s="44" t="str">
        <f t="shared" si="94"/>
        <v>Financial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25000</v>
      </c>
      <c r="G1203" s="202">
        <v>1289440</v>
      </c>
      <c r="H1203" s="198">
        <v>37035.347824074073</v>
      </c>
      <c r="I1203" t="s">
        <v>4182</v>
      </c>
      <c r="M1203" t="s">
        <v>3757</v>
      </c>
      <c r="N1203" t="s">
        <v>2887</v>
      </c>
      <c r="O1203" t="s">
        <v>2888</v>
      </c>
      <c r="Q1203" s="199">
        <v>25000</v>
      </c>
      <c r="S1203" t="s">
        <v>2889</v>
      </c>
      <c r="T1203" t="s">
        <v>4061</v>
      </c>
      <c r="U1203" s="201">
        <v>29.24</v>
      </c>
      <c r="V1203" t="s">
        <v>3201</v>
      </c>
      <c r="W1203" t="s">
        <v>4166</v>
      </c>
      <c r="X1203" t="s">
        <v>4167</v>
      </c>
      <c r="Y1203" t="s">
        <v>3401</v>
      </c>
      <c r="Z1203" t="s">
        <v>1923</v>
      </c>
      <c r="AA1203">
        <v>106894</v>
      </c>
      <c r="AB1203" s="198">
        <v>37073</v>
      </c>
      <c r="AC1203" s="198">
        <v>37103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3000</v>
      </c>
      <c r="G1204" s="202">
        <v>1289442</v>
      </c>
      <c r="H1204" s="198">
        <v>37035.34784722222</v>
      </c>
      <c r="I1204" t="s">
        <v>4257</v>
      </c>
      <c r="M1204" t="s">
        <v>2760</v>
      </c>
      <c r="N1204" t="s">
        <v>3220</v>
      </c>
      <c r="O1204" t="s">
        <v>2603</v>
      </c>
      <c r="P1204" s="199">
        <v>3000</v>
      </c>
      <c r="S1204" t="s">
        <v>2761</v>
      </c>
      <c r="T1204" t="s">
        <v>4061</v>
      </c>
      <c r="U1204" s="201">
        <v>2.9049999999999998</v>
      </c>
      <c r="V1204" t="s">
        <v>4258</v>
      </c>
      <c r="W1204" t="s">
        <v>3926</v>
      </c>
      <c r="X1204" t="s">
        <v>2735</v>
      </c>
      <c r="Y1204" t="s">
        <v>3224</v>
      </c>
      <c r="Z1204" t="s">
        <v>3671</v>
      </c>
      <c r="AA1204">
        <v>807236</v>
      </c>
      <c r="AB1204" s="198">
        <v>37036.875</v>
      </c>
      <c r="AC1204" s="198">
        <v>37036.875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5000</v>
      </c>
      <c r="G1205" s="202">
        <v>1289443</v>
      </c>
      <c r="H1205" s="198">
        <v>37035.347881944443</v>
      </c>
      <c r="I1205" t="s">
        <v>3306</v>
      </c>
      <c r="M1205" t="s">
        <v>2760</v>
      </c>
      <c r="N1205" t="s">
        <v>3220</v>
      </c>
      <c r="O1205" t="s">
        <v>2465</v>
      </c>
      <c r="Q1205" s="199">
        <v>5000</v>
      </c>
      <c r="S1205" t="s">
        <v>2761</v>
      </c>
      <c r="T1205" t="s">
        <v>4061</v>
      </c>
      <c r="U1205" s="201">
        <v>4.08</v>
      </c>
      <c r="V1205" t="s">
        <v>3006</v>
      </c>
      <c r="W1205" t="s">
        <v>3260</v>
      </c>
      <c r="X1205" t="s">
        <v>3261</v>
      </c>
      <c r="Y1205" t="s">
        <v>3224</v>
      </c>
      <c r="Z1205" t="s">
        <v>3671</v>
      </c>
      <c r="AA1205">
        <v>807237</v>
      </c>
      <c r="AB1205" s="198">
        <v>37036.875</v>
      </c>
      <c r="AC1205" s="198">
        <v>37036.875</v>
      </c>
    </row>
    <row r="1206" spans="1:29" x14ac:dyDescent="0.2">
      <c r="A1206" s="44" t="str">
        <f t="shared" si="91"/>
        <v>US Natural Gas Financial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Financial</v>
      </c>
      <c r="E1206" s="44">
        <f>IF(VLOOKUP(S1206,'DD-Lookup'!$J$6:$L$50,3,FALSE)="Monthly",(YEAR(AC1206)-YEAR(AB1206))*12+MONTH(AC1206)-MONTH(AB1206)+1,(AC1206-AB1206+1))</f>
        <v>30</v>
      </c>
      <c r="F1206" s="213">
        <f t="shared" si="95"/>
        <v>300000</v>
      </c>
      <c r="G1206" s="202">
        <v>1289444</v>
      </c>
      <c r="H1206" s="198">
        <v>37035.347928240742</v>
      </c>
      <c r="I1206" t="s">
        <v>2854</v>
      </c>
      <c r="M1206" t="s">
        <v>2760</v>
      </c>
      <c r="N1206" t="s">
        <v>3235</v>
      </c>
      <c r="O1206" t="s">
        <v>2939</v>
      </c>
      <c r="P1206" s="199">
        <v>10000</v>
      </c>
      <c r="S1206" t="s">
        <v>2761</v>
      </c>
      <c r="T1206" t="s">
        <v>4061</v>
      </c>
      <c r="U1206" s="201">
        <v>-3.5000000000000003E-2</v>
      </c>
      <c r="V1206" t="s">
        <v>4206</v>
      </c>
      <c r="W1206" t="s">
        <v>3074</v>
      </c>
      <c r="X1206" t="s">
        <v>3075</v>
      </c>
      <c r="Y1206" t="s">
        <v>4082</v>
      </c>
      <c r="Z1206" t="s">
        <v>3671</v>
      </c>
      <c r="AA1206" t="s">
        <v>2635</v>
      </c>
      <c r="AB1206" s="198">
        <v>37043.875</v>
      </c>
      <c r="AC1206" s="198">
        <v>37072.875</v>
      </c>
    </row>
    <row r="1207" spans="1:29" x14ac:dyDescent="0.2">
      <c r="A1207" s="44" t="str">
        <f t="shared" si="91"/>
        <v xml:space="preserve"> Metals Financial</v>
      </c>
      <c r="B1207" s="44" t="str">
        <f t="shared" si="92"/>
        <v/>
      </c>
      <c r="C1207" s="44" t="str">
        <f t="shared" si="93"/>
        <v>Metals</v>
      </c>
      <c r="D1207" s="44" t="str">
        <f t="shared" si="94"/>
        <v>Financial</v>
      </c>
      <c r="E1207" s="44">
        <f>IF(VLOOKUP(S1207,'DD-Lookup'!$J$6:$L$50,3,FALSE)="Monthly",(YEAR(AC1207)-YEAR(AB1207))*12+MONTH(AC1207)-MONTH(AB1207)+1,(AC1207-AB1207+1))</f>
        <v>1</v>
      </c>
      <c r="F1207" s="213">
        <f t="shared" si="95"/>
        <v>5</v>
      </c>
      <c r="G1207" s="202">
        <v>1289445</v>
      </c>
      <c r="H1207" s="198">
        <v>37035.347962962966</v>
      </c>
      <c r="I1207" t="s">
        <v>4095</v>
      </c>
      <c r="M1207" t="s">
        <v>2766</v>
      </c>
      <c r="N1207" t="s">
        <v>4058</v>
      </c>
      <c r="O1207" t="s">
        <v>4059</v>
      </c>
      <c r="P1207" s="199">
        <v>5</v>
      </c>
      <c r="S1207" t="s">
        <v>4060</v>
      </c>
      <c r="T1207" t="s">
        <v>4061</v>
      </c>
      <c r="U1207" s="201">
        <v>1743</v>
      </c>
      <c r="V1207" t="s">
        <v>3296</v>
      </c>
      <c r="W1207" t="s">
        <v>4068</v>
      </c>
      <c r="X1207" t="s">
        <v>4064</v>
      </c>
      <c r="Y1207" t="s">
        <v>4065</v>
      </c>
      <c r="Z1207" t="s">
        <v>4066</v>
      </c>
      <c r="AA1207">
        <v>2150624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5000</v>
      </c>
      <c r="G1208" s="202">
        <v>1289446</v>
      </c>
      <c r="H1208" s="198">
        <v>37035.347974537035</v>
      </c>
      <c r="I1208" t="s">
        <v>2689</v>
      </c>
      <c r="M1208" t="s">
        <v>2760</v>
      </c>
      <c r="N1208" t="s">
        <v>3220</v>
      </c>
      <c r="O1208" t="s">
        <v>2551</v>
      </c>
      <c r="P1208" s="199">
        <v>5000</v>
      </c>
      <c r="S1208" t="s">
        <v>2761</v>
      </c>
      <c r="T1208" t="s">
        <v>4061</v>
      </c>
      <c r="U1208" s="201">
        <v>9.4</v>
      </c>
      <c r="V1208" t="s">
        <v>4214</v>
      </c>
      <c r="W1208" t="s">
        <v>2681</v>
      </c>
      <c r="X1208" t="s">
        <v>2682</v>
      </c>
      <c r="Y1208" t="s">
        <v>3224</v>
      </c>
      <c r="Z1208" t="s">
        <v>3671</v>
      </c>
      <c r="AA1208">
        <v>807238</v>
      </c>
      <c r="AB1208" s="198">
        <v>37036.875</v>
      </c>
      <c r="AC1208" s="198">
        <v>37036.875</v>
      </c>
    </row>
    <row r="1209" spans="1:29" x14ac:dyDescent="0.2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2</v>
      </c>
      <c r="F1209" s="213">
        <f t="shared" si="95"/>
        <v>10</v>
      </c>
      <c r="G1209" s="202">
        <v>1289447</v>
      </c>
      <c r="H1209" s="198">
        <v>37035.347986111112</v>
      </c>
      <c r="I1209" t="s">
        <v>2818</v>
      </c>
      <c r="M1209" t="s">
        <v>3364</v>
      </c>
      <c r="N1209" t="s">
        <v>2713</v>
      </c>
      <c r="O1209" t="s">
        <v>2620</v>
      </c>
      <c r="Q1209" s="199">
        <v>5</v>
      </c>
      <c r="S1209" t="s">
        <v>2759</v>
      </c>
      <c r="T1209" t="s">
        <v>4061</v>
      </c>
      <c r="U1209" s="201">
        <v>137</v>
      </c>
      <c r="V1209" t="s">
        <v>3121</v>
      </c>
      <c r="W1209" t="s">
        <v>2715</v>
      </c>
      <c r="X1209" t="s">
        <v>2716</v>
      </c>
      <c r="Y1209" t="s">
        <v>4193</v>
      </c>
      <c r="Z1209" t="s">
        <v>3666</v>
      </c>
      <c r="AA1209">
        <v>621323.1</v>
      </c>
      <c r="AB1209" s="198">
        <v>37038.875</v>
      </c>
      <c r="AC1209" s="198">
        <v>37039.875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10000</v>
      </c>
      <c r="G1210" s="202">
        <v>1289448</v>
      </c>
      <c r="H1210" s="198">
        <v>37035.348113425927</v>
      </c>
      <c r="I1210" t="s">
        <v>3249</v>
      </c>
      <c r="M1210" t="s">
        <v>2760</v>
      </c>
      <c r="N1210" t="s">
        <v>3220</v>
      </c>
      <c r="O1210" t="s">
        <v>2512</v>
      </c>
      <c r="Q1210" s="199">
        <v>10000</v>
      </c>
      <c r="S1210" t="s">
        <v>2761</v>
      </c>
      <c r="T1210" t="s">
        <v>4061</v>
      </c>
      <c r="U1210" s="201">
        <v>4.0599999999999996</v>
      </c>
      <c r="V1210" t="s">
        <v>4176</v>
      </c>
      <c r="W1210" t="s">
        <v>3260</v>
      </c>
      <c r="X1210" t="s">
        <v>3261</v>
      </c>
      <c r="Y1210" t="s">
        <v>3224</v>
      </c>
      <c r="Z1210" t="s">
        <v>3671</v>
      </c>
      <c r="AA1210">
        <v>807239</v>
      </c>
      <c r="AB1210" s="198">
        <v>37036.875</v>
      </c>
      <c r="AC1210" s="198">
        <v>37036.875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1289450</v>
      </c>
      <c r="H1211" s="198">
        <v>37035.34814814815</v>
      </c>
      <c r="I1211" t="s">
        <v>2818</v>
      </c>
      <c r="M1211" t="s">
        <v>2760</v>
      </c>
      <c r="N1211" t="s">
        <v>3220</v>
      </c>
      <c r="O1211" t="s">
        <v>2537</v>
      </c>
      <c r="P1211" s="199">
        <v>5000</v>
      </c>
      <c r="S1211" t="s">
        <v>2761</v>
      </c>
      <c r="T1211" t="s">
        <v>4061</v>
      </c>
      <c r="U1211" s="201">
        <v>2.9750000000000001</v>
      </c>
      <c r="V1211" t="s">
        <v>2704</v>
      </c>
      <c r="W1211" t="s">
        <v>2705</v>
      </c>
      <c r="X1211" t="s">
        <v>2682</v>
      </c>
      <c r="Y1211" t="s">
        <v>3224</v>
      </c>
      <c r="Z1211" t="s">
        <v>3671</v>
      </c>
      <c r="AA1211">
        <v>807241</v>
      </c>
      <c r="AB1211" s="198">
        <v>37036.875</v>
      </c>
      <c r="AC1211" s="198">
        <v>37036.875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10000</v>
      </c>
      <c r="G1212" s="202">
        <v>1289449</v>
      </c>
      <c r="H1212" s="198">
        <v>37035.34814814815</v>
      </c>
      <c r="I1212" t="s">
        <v>3249</v>
      </c>
      <c r="M1212" t="s">
        <v>2760</v>
      </c>
      <c r="N1212" t="s">
        <v>3220</v>
      </c>
      <c r="O1212" t="s">
        <v>2512</v>
      </c>
      <c r="Q1212" s="199">
        <v>10000</v>
      </c>
      <c r="S1212" t="s">
        <v>2761</v>
      </c>
      <c r="T1212" t="s">
        <v>4061</v>
      </c>
      <c r="U1212" s="201">
        <v>4.0625</v>
      </c>
      <c r="V1212" t="s">
        <v>4176</v>
      </c>
      <c r="W1212" t="s">
        <v>3260</v>
      </c>
      <c r="X1212" t="s">
        <v>3261</v>
      </c>
      <c r="Y1212" t="s">
        <v>3224</v>
      </c>
      <c r="Z1212" t="s">
        <v>3671</v>
      </c>
      <c r="AA1212">
        <v>807240</v>
      </c>
      <c r="AB1212" s="198">
        <v>37036.875</v>
      </c>
      <c r="AC1212" s="198">
        <v>37036.875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20000</v>
      </c>
      <c r="G1213" s="202">
        <v>1289451</v>
      </c>
      <c r="H1213" s="198">
        <v>37035.348171296297</v>
      </c>
      <c r="I1213" t="s">
        <v>2831</v>
      </c>
      <c r="M1213" t="s">
        <v>2760</v>
      </c>
      <c r="N1213" t="s">
        <v>3220</v>
      </c>
      <c r="O1213" t="s">
        <v>4367</v>
      </c>
      <c r="Q1213" s="199">
        <v>20000</v>
      </c>
      <c r="S1213" t="s">
        <v>2761</v>
      </c>
      <c r="T1213" t="s">
        <v>4061</v>
      </c>
      <c r="U1213" s="201">
        <v>4.375</v>
      </c>
      <c r="V1213" t="s">
        <v>2636</v>
      </c>
      <c r="W1213" t="s">
        <v>4263</v>
      </c>
      <c r="X1213" t="s">
        <v>4264</v>
      </c>
      <c r="Y1213" t="s">
        <v>3224</v>
      </c>
      <c r="Z1213" t="s">
        <v>3671</v>
      </c>
      <c r="AA1213">
        <v>807242</v>
      </c>
      <c r="AB1213" s="198">
        <v>37036.875</v>
      </c>
      <c r="AC1213" s="198">
        <v>37036.875</v>
      </c>
    </row>
    <row r="1214" spans="1:29" x14ac:dyDescent="0.2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2</v>
      </c>
      <c r="F1214" s="213">
        <f t="shared" si="95"/>
        <v>50</v>
      </c>
      <c r="G1214" s="202">
        <v>1289452</v>
      </c>
      <c r="H1214" s="198">
        <v>37035.348217592589</v>
      </c>
      <c r="I1214" t="s">
        <v>3929</v>
      </c>
      <c r="M1214" t="s">
        <v>3364</v>
      </c>
      <c r="N1214" t="s">
        <v>2713</v>
      </c>
      <c r="O1214" t="s">
        <v>2573</v>
      </c>
      <c r="P1214" s="199">
        <v>25</v>
      </c>
      <c r="S1214" t="s">
        <v>2759</v>
      </c>
      <c r="T1214" t="s">
        <v>4061</v>
      </c>
      <c r="U1214" s="201">
        <v>132</v>
      </c>
      <c r="V1214" t="s">
        <v>3930</v>
      </c>
      <c r="W1214" t="s">
        <v>2721</v>
      </c>
      <c r="X1214" t="s">
        <v>2716</v>
      </c>
      <c r="Y1214" t="s">
        <v>4193</v>
      </c>
      <c r="Z1214" t="s">
        <v>3666</v>
      </c>
      <c r="AA1214">
        <v>621324.1</v>
      </c>
      <c r="AB1214" s="198">
        <v>37038.875</v>
      </c>
      <c r="AC1214" s="198">
        <v>37039.875</v>
      </c>
    </row>
    <row r="1215" spans="1:29" x14ac:dyDescent="0.2">
      <c r="A1215" s="44" t="str">
        <f t="shared" si="91"/>
        <v xml:space="preserve"> Metals Financial</v>
      </c>
      <c r="B1215" s="44" t="str">
        <f t="shared" si="92"/>
        <v/>
      </c>
      <c r="C1215" s="44" t="str">
        <f t="shared" si="93"/>
        <v>Metals</v>
      </c>
      <c r="D1215" s="44" t="str">
        <f t="shared" si="94"/>
        <v>Financial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10</v>
      </c>
      <c r="G1215" s="202">
        <v>1289453</v>
      </c>
      <c r="H1215" s="198">
        <v>37035.348275462966</v>
      </c>
      <c r="I1215" t="s">
        <v>4009</v>
      </c>
      <c r="M1215" t="s">
        <v>2766</v>
      </c>
      <c r="N1215" t="s">
        <v>4058</v>
      </c>
      <c r="O1215" t="s">
        <v>4059</v>
      </c>
      <c r="Q1215" s="199">
        <v>10</v>
      </c>
      <c r="S1215" t="s">
        <v>4060</v>
      </c>
      <c r="T1215" t="s">
        <v>4061</v>
      </c>
      <c r="U1215" s="201">
        <v>1745</v>
      </c>
      <c r="V1215" t="s">
        <v>4010</v>
      </c>
      <c r="W1215" t="s">
        <v>4068</v>
      </c>
      <c r="X1215" t="s">
        <v>4064</v>
      </c>
      <c r="Y1215" t="s">
        <v>4065</v>
      </c>
      <c r="Z1215" t="s">
        <v>4066</v>
      </c>
      <c r="AA1215">
        <v>2150626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5000</v>
      </c>
      <c r="G1216" s="202">
        <v>1289458</v>
      </c>
      <c r="H1216" s="198">
        <v>37035.348425925928</v>
      </c>
      <c r="I1216" t="s">
        <v>3225</v>
      </c>
      <c r="M1216" t="s">
        <v>2760</v>
      </c>
      <c r="N1216" t="s">
        <v>3220</v>
      </c>
      <c r="O1216" t="s">
        <v>2512</v>
      </c>
      <c r="P1216" s="199">
        <v>5000</v>
      </c>
      <c r="S1216" t="s">
        <v>2761</v>
      </c>
      <c r="T1216" t="s">
        <v>4061</v>
      </c>
      <c r="U1216" s="201">
        <v>4.0599999999999996</v>
      </c>
      <c r="V1216" t="s">
        <v>3226</v>
      </c>
      <c r="W1216" t="s">
        <v>3260</v>
      </c>
      <c r="X1216" t="s">
        <v>3261</v>
      </c>
      <c r="Y1216" t="s">
        <v>3224</v>
      </c>
      <c r="Z1216" t="s">
        <v>3671</v>
      </c>
      <c r="AA1216">
        <v>807243</v>
      </c>
      <c r="AB1216" s="198">
        <v>37036.875</v>
      </c>
      <c r="AC1216" s="198">
        <v>37036.875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896</v>
      </c>
      <c r="G1217" s="202">
        <v>1289464</v>
      </c>
      <c r="H1217" s="198">
        <v>37035.348645833335</v>
      </c>
      <c r="I1217" t="s">
        <v>3249</v>
      </c>
      <c r="M1217" t="s">
        <v>2760</v>
      </c>
      <c r="N1217" t="s">
        <v>3220</v>
      </c>
      <c r="O1217" t="s">
        <v>4403</v>
      </c>
      <c r="Q1217" s="199">
        <v>896</v>
      </c>
      <c r="S1217" t="s">
        <v>2761</v>
      </c>
      <c r="T1217" t="s">
        <v>4061</v>
      </c>
      <c r="U1217" s="201">
        <v>4.08</v>
      </c>
      <c r="V1217" t="s">
        <v>3951</v>
      </c>
      <c r="W1217" t="s">
        <v>3046</v>
      </c>
      <c r="X1217" t="s">
        <v>2685</v>
      </c>
      <c r="Y1217" t="s">
        <v>3224</v>
      </c>
      <c r="Z1217" t="s">
        <v>3671</v>
      </c>
      <c r="AA1217">
        <v>807245</v>
      </c>
      <c r="AB1217" s="198">
        <v>37036.875</v>
      </c>
      <c r="AC1217" s="198">
        <v>37036.875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1289466</v>
      </c>
      <c r="H1218" s="198">
        <v>37035.348726851851</v>
      </c>
      <c r="I1218" t="s">
        <v>3769</v>
      </c>
      <c r="M1218" t="s">
        <v>2760</v>
      </c>
      <c r="N1218" t="s">
        <v>3220</v>
      </c>
      <c r="O1218" t="s">
        <v>2488</v>
      </c>
      <c r="P1218" s="199">
        <v>5000</v>
      </c>
      <c r="S1218" t="s">
        <v>2761</v>
      </c>
      <c r="T1218" t="s">
        <v>4061</v>
      </c>
      <c r="U1218" s="201">
        <v>4.0149999999999997</v>
      </c>
      <c r="V1218" t="s">
        <v>2746</v>
      </c>
      <c r="W1218" t="s">
        <v>3260</v>
      </c>
      <c r="X1218" t="s">
        <v>3261</v>
      </c>
      <c r="Y1218" t="s">
        <v>3224</v>
      </c>
      <c r="Z1218" t="s">
        <v>3671</v>
      </c>
      <c r="AA1218">
        <v>807246</v>
      </c>
      <c r="AB1218" s="198">
        <v>37036.875</v>
      </c>
      <c r="AC1218" s="198">
        <v>37036.875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30</v>
      </c>
      <c r="F1219" s="213">
        <f t="shared" si="95"/>
        <v>1500</v>
      </c>
      <c r="G1219" s="202">
        <v>1289468</v>
      </c>
      <c r="H1219" s="198">
        <v>37035.349004629628</v>
      </c>
      <c r="I1219" t="s">
        <v>2836</v>
      </c>
      <c r="M1219" t="s">
        <v>3364</v>
      </c>
      <c r="N1219" t="s">
        <v>2802</v>
      </c>
      <c r="O1219" t="s">
        <v>2826</v>
      </c>
      <c r="Q1219" s="199">
        <v>50</v>
      </c>
      <c r="S1219" t="s">
        <v>2759</v>
      </c>
      <c r="T1219" t="s">
        <v>4061</v>
      </c>
      <c r="U1219" s="201">
        <v>65.5</v>
      </c>
      <c r="V1219" t="s">
        <v>4486</v>
      </c>
      <c r="W1219" t="s">
        <v>2809</v>
      </c>
      <c r="X1219" t="s">
        <v>2827</v>
      </c>
      <c r="Y1219" t="s">
        <v>4193</v>
      </c>
      <c r="Z1219" t="s">
        <v>3666</v>
      </c>
      <c r="AA1219">
        <v>621328.1</v>
      </c>
      <c r="AB1219" s="198">
        <v>37043.71597222222</v>
      </c>
      <c r="AC1219" s="198">
        <v>37072.71597222222</v>
      </c>
    </row>
    <row r="1220" spans="1:29" x14ac:dyDescent="0.2">
      <c r="A1220" s="44" t="str">
        <f t="shared" si="91"/>
        <v>US Power Financial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50</v>
      </c>
      <c r="G1220" s="202">
        <v>1289469</v>
      </c>
      <c r="H1220" s="198">
        <v>37035.349004629628</v>
      </c>
      <c r="I1220" t="s">
        <v>2834</v>
      </c>
      <c r="M1220" t="s">
        <v>3364</v>
      </c>
      <c r="N1220" t="s">
        <v>4190</v>
      </c>
      <c r="O1220" t="s">
        <v>4402</v>
      </c>
      <c r="Q1220" s="199">
        <v>50</v>
      </c>
      <c r="S1220" t="s">
        <v>2759</v>
      </c>
      <c r="T1220" t="s">
        <v>4061</v>
      </c>
      <c r="U1220" s="201">
        <v>50.25</v>
      </c>
      <c r="V1220" t="s">
        <v>3931</v>
      </c>
      <c r="W1220" t="s">
        <v>2835</v>
      </c>
      <c r="X1220" t="s">
        <v>2810</v>
      </c>
      <c r="Y1220" t="s">
        <v>4193</v>
      </c>
      <c r="Z1220" t="s">
        <v>3671</v>
      </c>
      <c r="AA1220">
        <v>621327.1</v>
      </c>
      <c r="AB1220" s="198">
        <v>37036.875</v>
      </c>
      <c r="AC1220" s="198">
        <v>37036.875</v>
      </c>
    </row>
    <row r="1221" spans="1:29" x14ac:dyDescent="0.2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2</v>
      </c>
      <c r="F1221" s="213">
        <f t="shared" si="95"/>
        <v>50</v>
      </c>
      <c r="G1221" s="202">
        <v>1289470</v>
      </c>
      <c r="H1221" s="198">
        <v>37035.349027777775</v>
      </c>
      <c r="I1221" t="s">
        <v>4227</v>
      </c>
      <c r="M1221" t="s">
        <v>3364</v>
      </c>
      <c r="N1221" t="s">
        <v>2710</v>
      </c>
      <c r="O1221" t="s">
        <v>2578</v>
      </c>
      <c r="Q1221" s="199">
        <v>25</v>
      </c>
      <c r="S1221" t="s">
        <v>2759</v>
      </c>
      <c r="T1221" t="s">
        <v>4061</v>
      </c>
      <c r="U1221" s="201">
        <v>117</v>
      </c>
      <c r="V1221" t="s">
        <v>4228</v>
      </c>
      <c r="W1221" t="s">
        <v>2745</v>
      </c>
      <c r="X1221" t="s">
        <v>2712</v>
      </c>
      <c r="Y1221" t="s">
        <v>4193</v>
      </c>
      <c r="Z1221" t="s">
        <v>3666</v>
      </c>
      <c r="AA1221">
        <v>621329.1</v>
      </c>
      <c r="AB1221" s="198">
        <v>37038.875</v>
      </c>
      <c r="AC1221" s="198">
        <v>37039.875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30</v>
      </c>
      <c r="F1222" s="213">
        <f t="shared" si="95"/>
        <v>150000</v>
      </c>
      <c r="G1222" s="202">
        <v>1289471</v>
      </c>
      <c r="H1222" s="198">
        <v>37035.349108796298</v>
      </c>
      <c r="I1222" t="s">
        <v>3219</v>
      </c>
      <c r="M1222" t="s">
        <v>2760</v>
      </c>
      <c r="N1222" t="s">
        <v>3220</v>
      </c>
      <c r="O1222" t="s">
        <v>4287</v>
      </c>
      <c r="P1222" s="199">
        <v>5000</v>
      </c>
      <c r="S1222" t="s">
        <v>2761</v>
      </c>
      <c r="T1222" t="s">
        <v>4061</v>
      </c>
      <c r="U1222" s="201">
        <v>11.27</v>
      </c>
      <c r="V1222" t="s">
        <v>3799</v>
      </c>
      <c r="W1222" t="s">
        <v>4279</v>
      </c>
      <c r="X1222" t="s">
        <v>2682</v>
      </c>
      <c r="Y1222" t="s">
        <v>3224</v>
      </c>
      <c r="Z1222" t="s">
        <v>3671</v>
      </c>
      <c r="AA1222" t="s">
        <v>2637</v>
      </c>
      <c r="AB1222" s="198">
        <v>37043.875</v>
      </c>
      <c r="AC1222" s="198">
        <v>37072.875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10000</v>
      </c>
      <c r="G1223" s="202">
        <v>1289472</v>
      </c>
      <c r="H1223" s="198">
        <v>37035.349108796298</v>
      </c>
      <c r="I1223" t="s">
        <v>2831</v>
      </c>
      <c r="M1223" t="s">
        <v>2760</v>
      </c>
      <c r="N1223" t="s">
        <v>3220</v>
      </c>
      <c r="O1223" t="s">
        <v>2463</v>
      </c>
      <c r="P1223" s="199">
        <v>10000</v>
      </c>
      <c r="S1223" t="s">
        <v>2761</v>
      </c>
      <c r="T1223" t="s">
        <v>4061</v>
      </c>
      <c r="U1223" s="201">
        <v>4.2012999999999998</v>
      </c>
      <c r="V1223" t="s">
        <v>3251</v>
      </c>
      <c r="W1223" t="s">
        <v>3222</v>
      </c>
      <c r="X1223" t="s">
        <v>3223</v>
      </c>
      <c r="Y1223" t="s">
        <v>3224</v>
      </c>
      <c r="Z1223" t="s">
        <v>3671</v>
      </c>
      <c r="AA1223">
        <v>807247</v>
      </c>
      <c r="AB1223" s="198">
        <v>37036.875</v>
      </c>
      <c r="AC1223" s="198">
        <v>37036.875</v>
      </c>
    </row>
    <row r="1224" spans="1:29" x14ac:dyDescent="0.2">
      <c r="A1224" s="44" t="str">
        <f t="shared" si="91"/>
        <v>US Power Financial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Financial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</v>
      </c>
      <c r="G1224" s="202">
        <v>1289473</v>
      </c>
      <c r="H1224" s="198">
        <v>37035.349120370367</v>
      </c>
      <c r="I1224" t="s">
        <v>2834</v>
      </c>
      <c r="M1224" t="s">
        <v>3364</v>
      </c>
      <c r="N1224" t="s">
        <v>4190</v>
      </c>
      <c r="O1224" t="s">
        <v>4402</v>
      </c>
      <c r="Q1224" s="199">
        <v>50</v>
      </c>
      <c r="S1224" t="s">
        <v>2759</v>
      </c>
      <c r="T1224" t="s">
        <v>4061</v>
      </c>
      <c r="U1224" s="201">
        <v>50.5</v>
      </c>
      <c r="V1224" t="s">
        <v>3931</v>
      </c>
      <c r="W1224" t="s">
        <v>2835</v>
      </c>
      <c r="X1224" t="s">
        <v>2810</v>
      </c>
      <c r="Y1224" t="s">
        <v>4193</v>
      </c>
      <c r="Z1224" t="s">
        <v>3671</v>
      </c>
      <c r="AA1224">
        <v>621330.1</v>
      </c>
      <c r="AB1224" s="198">
        <v>37036.875</v>
      </c>
      <c r="AC1224" s="198">
        <v>37036.875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30</v>
      </c>
      <c r="F1225" s="213">
        <f t="shared" si="95"/>
        <v>150000</v>
      </c>
      <c r="G1225" s="202">
        <v>1289474</v>
      </c>
      <c r="H1225" s="198">
        <v>37035.34915509259</v>
      </c>
      <c r="I1225" t="s">
        <v>3219</v>
      </c>
      <c r="M1225" t="s">
        <v>2760</v>
      </c>
      <c r="N1225" t="s">
        <v>3220</v>
      </c>
      <c r="O1225" t="s">
        <v>4277</v>
      </c>
      <c r="Q1225" s="199">
        <v>5000</v>
      </c>
      <c r="S1225" t="s">
        <v>2761</v>
      </c>
      <c r="T1225" t="s">
        <v>4061</v>
      </c>
      <c r="U1225" s="201">
        <v>12.79</v>
      </c>
      <c r="V1225" t="s">
        <v>3799</v>
      </c>
      <c r="W1225" t="s">
        <v>4279</v>
      </c>
      <c r="X1225" t="s">
        <v>2682</v>
      </c>
      <c r="Y1225" t="s">
        <v>3224</v>
      </c>
      <c r="Z1225" t="s">
        <v>3671</v>
      </c>
      <c r="AA1225" t="s">
        <v>2638</v>
      </c>
      <c r="AB1225" s="198">
        <v>37043.875</v>
      </c>
      <c r="AC1225" s="198">
        <v>37072.875</v>
      </c>
    </row>
    <row r="1226" spans="1:29" x14ac:dyDescent="0.2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2</v>
      </c>
      <c r="F1226" s="213">
        <f t="shared" si="95"/>
        <v>50</v>
      </c>
      <c r="G1226" s="202">
        <v>1289475</v>
      </c>
      <c r="H1226" s="198">
        <v>37035.349166666667</v>
      </c>
      <c r="I1226" t="s">
        <v>3000</v>
      </c>
      <c r="M1226" t="s">
        <v>3364</v>
      </c>
      <c r="N1226" t="s">
        <v>2713</v>
      </c>
      <c r="O1226" t="s">
        <v>2571</v>
      </c>
      <c r="P1226" s="199">
        <v>25</v>
      </c>
      <c r="S1226" t="s">
        <v>2759</v>
      </c>
      <c r="T1226" t="s">
        <v>4061</v>
      </c>
      <c r="U1226" s="201">
        <v>113</v>
      </c>
      <c r="V1226" t="s">
        <v>3019</v>
      </c>
      <c r="W1226" t="s">
        <v>2721</v>
      </c>
      <c r="X1226" t="s">
        <v>2716</v>
      </c>
      <c r="Y1226" t="s">
        <v>4193</v>
      </c>
      <c r="Z1226" t="s">
        <v>3666</v>
      </c>
      <c r="AA1226">
        <v>621331.1</v>
      </c>
      <c r="AB1226" s="198">
        <v>37038.875</v>
      </c>
      <c r="AC1226" s="198">
        <v>37039.875</v>
      </c>
    </row>
    <row r="1227" spans="1:29" x14ac:dyDescent="0.2">
      <c r="A1227" s="44" t="str">
        <f t="shared" ref="A1227:A1290" si="96">B1227&amp;" "&amp;C1227&amp;" "&amp;D1227</f>
        <v>US Power Physical</v>
      </c>
      <c r="B1227" s="44" t="str">
        <f t="shared" ref="B1227:B1290" si="97">IF((LEFT(N1227,2)="US"),"US","")</f>
        <v>US</v>
      </c>
      <c r="C1227" s="44" t="str">
        <f t="shared" ref="C1227:C1290" si="98">M1227</f>
        <v>Power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30</v>
      </c>
      <c r="F1227" s="213">
        <f t="shared" ref="F1227:F1290" si="100">E1227*SUM(P1227:Q1227)</f>
        <v>750</v>
      </c>
      <c r="G1227" s="202">
        <v>1289476</v>
      </c>
      <c r="H1227" s="198">
        <v>37035.34920138889</v>
      </c>
      <c r="I1227" t="s">
        <v>4513</v>
      </c>
      <c r="M1227" t="s">
        <v>3364</v>
      </c>
      <c r="N1227" t="s">
        <v>2710</v>
      </c>
      <c r="O1227" t="s">
        <v>2900</v>
      </c>
      <c r="P1227" s="199">
        <v>25</v>
      </c>
      <c r="S1227" t="s">
        <v>2759</v>
      </c>
      <c r="T1227" t="s">
        <v>4061</v>
      </c>
      <c r="U1227" s="201">
        <v>320</v>
      </c>
      <c r="V1227" t="s">
        <v>3015</v>
      </c>
      <c r="W1227" t="s">
        <v>2711</v>
      </c>
      <c r="X1227" t="s">
        <v>2712</v>
      </c>
      <c r="Y1227" t="s">
        <v>4193</v>
      </c>
      <c r="Z1227" t="s">
        <v>3666</v>
      </c>
      <c r="AA1227">
        <v>621332.1</v>
      </c>
      <c r="AB1227" s="198">
        <v>37043.875</v>
      </c>
      <c r="AC1227" s="198">
        <v>37072.875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1289477</v>
      </c>
      <c r="H1228" s="198">
        <v>37035.349351851852</v>
      </c>
      <c r="I1228" t="s">
        <v>2818</v>
      </c>
      <c r="M1228" t="s">
        <v>2760</v>
      </c>
      <c r="N1228" t="s">
        <v>3220</v>
      </c>
      <c r="O1228" t="s">
        <v>2532</v>
      </c>
      <c r="Q1228" s="199">
        <v>10000</v>
      </c>
      <c r="S1228" t="s">
        <v>2761</v>
      </c>
      <c r="T1228" t="s">
        <v>4061</v>
      </c>
      <c r="U1228" s="201">
        <v>4</v>
      </c>
      <c r="V1228" t="s">
        <v>4210</v>
      </c>
      <c r="W1228" t="s">
        <v>2692</v>
      </c>
      <c r="X1228" t="s">
        <v>2682</v>
      </c>
      <c r="Y1228" t="s">
        <v>3224</v>
      </c>
      <c r="Z1228" t="s">
        <v>3671</v>
      </c>
      <c r="AA1228">
        <v>807252</v>
      </c>
      <c r="AB1228" s="198">
        <v>37036.875</v>
      </c>
      <c r="AC1228" s="198">
        <v>37036.875</v>
      </c>
    </row>
    <row r="1229" spans="1:29" x14ac:dyDescent="0.2">
      <c r="A1229" s="44" t="str">
        <f t="shared" si="96"/>
        <v>US Power Physical</v>
      </c>
      <c r="B1229" s="44" t="str">
        <f t="shared" si="97"/>
        <v>US</v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2</v>
      </c>
      <c r="F1229" s="213">
        <f t="shared" si="100"/>
        <v>50</v>
      </c>
      <c r="G1229" s="202">
        <v>1289478</v>
      </c>
      <c r="H1229" s="198">
        <v>37035.349374999998</v>
      </c>
      <c r="I1229" t="s">
        <v>3095</v>
      </c>
      <c r="M1229" t="s">
        <v>3364</v>
      </c>
      <c r="N1229" t="s">
        <v>2710</v>
      </c>
      <c r="O1229" t="s">
        <v>2578</v>
      </c>
      <c r="P1229" s="199">
        <v>25</v>
      </c>
      <c r="S1229" t="s">
        <v>2759</v>
      </c>
      <c r="T1229" t="s">
        <v>4061</v>
      </c>
      <c r="U1229" s="201">
        <v>116</v>
      </c>
      <c r="V1229" t="s">
        <v>3096</v>
      </c>
      <c r="W1229" t="s">
        <v>2745</v>
      </c>
      <c r="X1229" t="s">
        <v>2712</v>
      </c>
      <c r="Y1229" t="s">
        <v>4193</v>
      </c>
      <c r="Z1229" t="s">
        <v>3666</v>
      </c>
      <c r="AA1229">
        <v>621333.1</v>
      </c>
      <c r="AB1229" s="198">
        <v>37038.875</v>
      </c>
      <c r="AC1229" s="198">
        <v>37039.875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10000</v>
      </c>
      <c r="G1230" s="202">
        <v>1289479</v>
      </c>
      <c r="H1230" s="198">
        <v>37035.349421296298</v>
      </c>
      <c r="I1230" t="s">
        <v>3769</v>
      </c>
      <c r="M1230" t="s">
        <v>2760</v>
      </c>
      <c r="N1230" t="s">
        <v>3220</v>
      </c>
      <c r="O1230" t="s">
        <v>2532</v>
      </c>
      <c r="P1230" s="199">
        <v>10000</v>
      </c>
      <c r="S1230" t="s">
        <v>2761</v>
      </c>
      <c r="T1230" t="s">
        <v>4061</v>
      </c>
      <c r="U1230" s="201">
        <v>3.9750000000000001</v>
      </c>
      <c r="V1230" t="s">
        <v>2744</v>
      </c>
      <c r="W1230" t="s">
        <v>2692</v>
      </c>
      <c r="X1230" t="s">
        <v>2682</v>
      </c>
      <c r="Y1230" t="s">
        <v>3224</v>
      </c>
      <c r="Z1230" t="s">
        <v>3671</v>
      </c>
      <c r="AA1230">
        <v>807253</v>
      </c>
      <c r="AB1230" s="198">
        <v>37036.875</v>
      </c>
      <c r="AC1230" s="198">
        <v>37036.875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5000</v>
      </c>
      <c r="G1231" s="202">
        <v>1289480</v>
      </c>
      <c r="H1231" s="198">
        <v>37035.349444444444</v>
      </c>
      <c r="I1231" t="s">
        <v>3225</v>
      </c>
      <c r="M1231" t="s">
        <v>2760</v>
      </c>
      <c r="N1231" t="s">
        <v>3220</v>
      </c>
      <c r="O1231" t="s">
        <v>2512</v>
      </c>
      <c r="P1231" s="199">
        <v>5000</v>
      </c>
      <c r="S1231" t="s">
        <v>2761</v>
      </c>
      <c r="T1231" t="s">
        <v>4061</v>
      </c>
      <c r="U1231" s="201">
        <v>4.0575000000000001</v>
      </c>
      <c r="V1231" t="s">
        <v>3259</v>
      </c>
      <c r="W1231" t="s">
        <v>3260</v>
      </c>
      <c r="X1231" t="s">
        <v>3261</v>
      </c>
      <c r="Y1231" t="s">
        <v>3224</v>
      </c>
      <c r="Z1231" t="s">
        <v>3671</v>
      </c>
      <c r="AA1231">
        <v>807254</v>
      </c>
      <c r="AB1231" s="198">
        <v>37036.875</v>
      </c>
      <c r="AC1231" s="198">
        <v>37036.875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10000</v>
      </c>
      <c r="G1232" s="202">
        <v>1289481</v>
      </c>
      <c r="H1232" s="198">
        <v>37035.349479166667</v>
      </c>
      <c r="I1232" t="s">
        <v>2818</v>
      </c>
      <c r="M1232" t="s">
        <v>2760</v>
      </c>
      <c r="N1232" t="s">
        <v>3220</v>
      </c>
      <c r="O1232" t="s">
        <v>2532</v>
      </c>
      <c r="Q1232" s="199">
        <v>10000</v>
      </c>
      <c r="S1232" t="s">
        <v>2761</v>
      </c>
      <c r="T1232" t="s">
        <v>4061</v>
      </c>
      <c r="U1232" s="201">
        <v>4</v>
      </c>
      <c r="V1232" t="s">
        <v>4210</v>
      </c>
      <c r="W1232" t="s">
        <v>2692</v>
      </c>
      <c r="X1232" t="s">
        <v>2682</v>
      </c>
      <c r="Y1232" t="s">
        <v>3224</v>
      </c>
      <c r="Z1232" t="s">
        <v>3671</v>
      </c>
      <c r="AA1232">
        <v>807255</v>
      </c>
      <c r="AB1232" s="198">
        <v>37036.875</v>
      </c>
      <c r="AC1232" s="198">
        <v>37036.875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10000</v>
      </c>
      <c r="G1233" s="202">
        <v>1289482</v>
      </c>
      <c r="H1233" s="198">
        <v>37035.349548611113</v>
      </c>
      <c r="I1233" t="s">
        <v>4257</v>
      </c>
      <c r="M1233" t="s">
        <v>2760</v>
      </c>
      <c r="N1233" t="s">
        <v>3220</v>
      </c>
      <c r="O1233" t="s">
        <v>2599</v>
      </c>
      <c r="P1233" s="199">
        <v>10000</v>
      </c>
      <c r="S1233" t="s">
        <v>2761</v>
      </c>
      <c r="T1233" t="s">
        <v>4061</v>
      </c>
      <c r="U1233" s="201">
        <v>3.55</v>
      </c>
      <c r="V1233" t="s">
        <v>2680</v>
      </c>
      <c r="W1233" t="s">
        <v>2692</v>
      </c>
      <c r="X1233" t="s">
        <v>2682</v>
      </c>
      <c r="Y1233" t="s">
        <v>3224</v>
      </c>
      <c r="Z1233" t="s">
        <v>3671</v>
      </c>
      <c r="AA1233">
        <v>807256</v>
      </c>
      <c r="AB1233" s="198">
        <v>37036.875</v>
      </c>
      <c r="AC1233" s="198">
        <v>37036.875</v>
      </c>
    </row>
    <row r="1234" spans="1:29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5000</v>
      </c>
      <c r="G1234" s="202">
        <v>1289483</v>
      </c>
      <c r="H1234" s="198">
        <v>37035.349652777775</v>
      </c>
      <c r="I1234" t="s">
        <v>3107</v>
      </c>
      <c r="M1234" t="s">
        <v>2760</v>
      </c>
      <c r="N1234" t="s">
        <v>3220</v>
      </c>
      <c r="O1234" t="s">
        <v>2532</v>
      </c>
      <c r="P1234" s="199">
        <v>5000</v>
      </c>
      <c r="S1234" t="s">
        <v>2761</v>
      </c>
      <c r="T1234" t="s">
        <v>4061</v>
      </c>
      <c r="U1234" s="201">
        <v>3.9750000000000001</v>
      </c>
      <c r="V1234" t="s">
        <v>2639</v>
      </c>
      <c r="W1234" t="s">
        <v>2692</v>
      </c>
      <c r="X1234" t="s">
        <v>2682</v>
      </c>
      <c r="Y1234" t="s">
        <v>3224</v>
      </c>
      <c r="Z1234" t="s">
        <v>3671</v>
      </c>
      <c r="AA1234">
        <v>807257</v>
      </c>
      <c r="AB1234" s="198">
        <v>37036.875</v>
      </c>
      <c r="AC1234" s="198">
        <v>37036.875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5000</v>
      </c>
      <c r="G1235" s="202">
        <v>1289485</v>
      </c>
      <c r="H1235" s="198">
        <v>37035.349664351852</v>
      </c>
      <c r="I1235" t="s">
        <v>3267</v>
      </c>
      <c r="M1235" t="s">
        <v>2760</v>
      </c>
      <c r="N1235" t="s">
        <v>3220</v>
      </c>
      <c r="O1235" t="s">
        <v>2532</v>
      </c>
      <c r="P1235" s="199">
        <v>5000</v>
      </c>
      <c r="S1235" t="s">
        <v>2761</v>
      </c>
      <c r="T1235" t="s">
        <v>4061</v>
      </c>
      <c r="U1235" s="201">
        <v>3.9750000000000001</v>
      </c>
      <c r="V1235" t="s">
        <v>3115</v>
      </c>
      <c r="W1235" t="s">
        <v>2692</v>
      </c>
      <c r="X1235" t="s">
        <v>2682</v>
      </c>
      <c r="Y1235" t="s">
        <v>3224</v>
      </c>
      <c r="Z1235" t="s">
        <v>3671</v>
      </c>
      <c r="AA1235">
        <v>807259</v>
      </c>
      <c r="AB1235" s="198">
        <v>37036.875</v>
      </c>
      <c r="AC1235" s="198">
        <v>37036.875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7328</v>
      </c>
      <c r="G1236" s="202">
        <v>1289484</v>
      </c>
      <c r="H1236" s="198">
        <v>37035.349664351852</v>
      </c>
      <c r="I1236" t="s">
        <v>2858</v>
      </c>
      <c r="M1236" t="s">
        <v>2760</v>
      </c>
      <c r="N1236" t="s">
        <v>3220</v>
      </c>
      <c r="O1236" t="s">
        <v>4367</v>
      </c>
      <c r="P1236" s="199">
        <v>7328</v>
      </c>
      <c r="S1236" t="s">
        <v>2761</v>
      </c>
      <c r="T1236" t="s">
        <v>4061</v>
      </c>
      <c r="U1236" s="201">
        <v>4.37</v>
      </c>
      <c r="V1236" t="s">
        <v>2688</v>
      </c>
      <c r="W1236" t="s">
        <v>4263</v>
      </c>
      <c r="X1236" t="s">
        <v>4264</v>
      </c>
      <c r="Y1236" t="s">
        <v>3224</v>
      </c>
      <c r="Z1236" t="s">
        <v>3671</v>
      </c>
      <c r="AA1236">
        <v>807258</v>
      </c>
      <c r="AB1236" s="198">
        <v>37036.875</v>
      </c>
      <c r="AC1236" s="198">
        <v>37036.875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1289486</v>
      </c>
      <c r="H1237" s="198">
        <v>37035.349699074075</v>
      </c>
      <c r="I1237" t="s">
        <v>2818</v>
      </c>
      <c r="M1237" t="s">
        <v>2760</v>
      </c>
      <c r="N1237" t="s">
        <v>3220</v>
      </c>
      <c r="O1237" t="s">
        <v>2542</v>
      </c>
      <c r="P1237" s="199">
        <v>10000</v>
      </c>
      <c r="S1237" t="s">
        <v>2761</v>
      </c>
      <c r="T1237" t="s">
        <v>4061</v>
      </c>
      <c r="U1237" s="201">
        <v>12.9</v>
      </c>
      <c r="V1237" t="s">
        <v>4210</v>
      </c>
      <c r="W1237" t="s">
        <v>2731</v>
      </c>
      <c r="X1237" t="s">
        <v>2682</v>
      </c>
      <c r="Y1237" t="s">
        <v>3224</v>
      </c>
      <c r="Z1237" t="s">
        <v>3671</v>
      </c>
      <c r="AA1237">
        <v>807260</v>
      </c>
      <c r="AB1237" s="198">
        <v>37036.875</v>
      </c>
      <c r="AC1237" s="198">
        <v>37036.875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10000</v>
      </c>
      <c r="G1238" s="202">
        <v>1289487</v>
      </c>
      <c r="H1238" s="198">
        <v>37035.349768518521</v>
      </c>
      <c r="I1238" t="s">
        <v>3244</v>
      </c>
      <c r="M1238" t="s">
        <v>2760</v>
      </c>
      <c r="N1238" t="s">
        <v>3220</v>
      </c>
      <c r="O1238" t="s">
        <v>2614</v>
      </c>
      <c r="Q1238" s="199">
        <v>10000</v>
      </c>
      <c r="S1238" t="s">
        <v>2761</v>
      </c>
      <c r="T1238" t="s">
        <v>4061</v>
      </c>
      <c r="U1238" s="201">
        <v>4.1100000000000003</v>
      </c>
      <c r="V1238" t="s">
        <v>4005</v>
      </c>
      <c r="W1238" t="s">
        <v>4253</v>
      </c>
      <c r="X1238" t="s">
        <v>4254</v>
      </c>
      <c r="Y1238" t="s">
        <v>3224</v>
      </c>
      <c r="Z1238" t="s">
        <v>3671</v>
      </c>
      <c r="AA1238">
        <v>807261</v>
      </c>
      <c r="AB1238" s="198">
        <v>37036.875</v>
      </c>
      <c r="AC1238" s="198">
        <v>37036.875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2</v>
      </c>
      <c r="F1239" s="213">
        <f t="shared" si="100"/>
        <v>50</v>
      </c>
      <c r="G1239" s="202">
        <v>1289490</v>
      </c>
      <c r="H1239" s="198">
        <v>37035.349814814814</v>
      </c>
      <c r="I1239" t="s">
        <v>2720</v>
      </c>
      <c r="M1239" t="s">
        <v>3364</v>
      </c>
      <c r="N1239" t="s">
        <v>2713</v>
      </c>
      <c r="O1239" t="s">
        <v>2573</v>
      </c>
      <c r="P1239" s="199">
        <v>25</v>
      </c>
      <c r="S1239" t="s">
        <v>2759</v>
      </c>
      <c r="T1239" t="s">
        <v>4061</v>
      </c>
      <c r="U1239" s="201">
        <v>130</v>
      </c>
      <c r="V1239" t="s">
        <v>2733</v>
      </c>
      <c r="W1239" t="s">
        <v>2721</v>
      </c>
      <c r="X1239" t="s">
        <v>2716</v>
      </c>
      <c r="Y1239" t="s">
        <v>4193</v>
      </c>
      <c r="Z1239" t="s">
        <v>3666</v>
      </c>
      <c r="AA1239">
        <v>621334.1</v>
      </c>
      <c r="AB1239" s="198">
        <v>37038.875</v>
      </c>
      <c r="AC1239" s="198">
        <v>37039.875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5000</v>
      </c>
      <c r="G1240" s="202">
        <v>1289489</v>
      </c>
      <c r="H1240" s="198">
        <v>37035.349814814814</v>
      </c>
      <c r="I1240" t="s">
        <v>2818</v>
      </c>
      <c r="M1240" t="s">
        <v>2760</v>
      </c>
      <c r="N1240" t="s">
        <v>3220</v>
      </c>
      <c r="O1240" t="s">
        <v>2570</v>
      </c>
      <c r="P1240" s="199">
        <v>5000</v>
      </c>
      <c r="S1240" t="s">
        <v>2761</v>
      </c>
      <c r="T1240" t="s">
        <v>4061</v>
      </c>
      <c r="U1240" s="201">
        <v>4.0449999999999999</v>
      </c>
      <c r="V1240" t="s">
        <v>3293</v>
      </c>
      <c r="W1240" t="s">
        <v>4253</v>
      </c>
      <c r="X1240" t="s">
        <v>2685</v>
      </c>
      <c r="Y1240" t="s">
        <v>3224</v>
      </c>
      <c r="Z1240" t="s">
        <v>3671</v>
      </c>
      <c r="AA1240">
        <v>807262</v>
      </c>
      <c r="AB1240" s="198">
        <v>37036.875</v>
      </c>
      <c r="AC1240" s="198">
        <v>37036.875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5000</v>
      </c>
      <c r="G1241" s="202">
        <v>1289491</v>
      </c>
      <c r="H1241" s="198">
        <v>37035.349826388891</v>
      </c>
      <c r="I1241" t="s">
        <v>3306</v>
      </c>
      <c r="M1241" t="s">
        <v>2760</v>
      </c>
      <c r="N1241" t="s">
        <v>3220</v>
      </c>
      <c r="O1241" t="s">
        <v>4393</v>
      </c>
      <c r="P1241" s="199">
        <v>5000</v>
      </c>
      <c r="S1241" t="s">
        <v>2761</v>
      </c>
      <c r="T1241" t="s">
        <v>4061</v>
      </c>
      <c r="U1241" s="201">
        <v>4.4249999999999998</v>
      </c>
      <c r="V1241" t="s">
        <v>2660</v>
      </c>
      <c r="W1241" t="s">
        <v>2661</v>
      </c>
      <c r="X1241" t="s">
        <v>2662</v>
      </c>
      <c r="Y1241" t="s">
        <v>3224</v>
      </c>
      <c r="Z1241" t="s">
        <v>3671</v>
      </c>
      <c r="AA1241">
        <v>807263</v>
      </c>
      <c r="AB1241" s="198">
        <v>37036.875</v>
      </c>
      <c r="AC1241" s="198">
        <v>37036.875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7600</v>
      </c>
      <c r="G1242" s="202">
        <v>1289493</v>
      </c>
      <c r="H1242" s="198">
        <v>37035.349895833337</v>
      </c>
      <c r="I1242" t="s">
        <v>2858</v>
      </c>
      <c r="M1242" t="s">
        <v>2760</v>
      </c>
      <c r="N1242" t="s">
        <v>3220</v>
      </c>
      <c r="O1242" t="s">
        <v>4414</v>
      </c>
      <c r="Q1242" s="199">
        <v>7600</v>
      </c>
      <c r="S1242" t="s">
        <v>2761</v>
      </c>
      <c r="T1242" t="s">
        <v>4061</v>
      </c>
      <c r="U1242" s="201">
        <v>4.1050000000000004</v>
      </c>
      <c r="V1242" t="s">
        <v>2688</v>
      </c>
      <c r="W1242" t="s">
        <v>4253</v>
      </c>
      <c r="X1242" t="s">
        <v>4254</v>
      </c>
      <c r="Y1242" t="s">
        <v>3224</v>
      </c>
      <c r="Z1242" t="s">
        <v>3671</v>
      </c>
      <c r="AA1242">
        <v>807264</v>
      </c>
      <c r="AB1242" s="198">
        <v>37036.875</v>
      </c>
      <c r="AC1242" s="198">
        <v>37036.875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10000</v>
      </c>
      <c r="G1243" s="202">
        <v>1289494</v>
      </c>
      <c r="H1243" s="198">
        <v>37035.349930555552</v>
      </c>
      <c r="I1243" t="s">
        <v>3249</v>
      </c>
      <c r="M1243" t="s">
        <v>2760</v>
      </c>
      <c r="N1243" t="s">
        <v>3220</v>
      </c>
      <c r="O1243" t="s">
        <v>2512</v>
      </c>
      <c r="Q1243" s="199">
        <v>10000</v>
      </c>
      <c r="S1243" t="s">
        <v>2761</v>
      </c>
      <c r="T1243" t="s">
        <v>4061</v>
      </c>
      <c r="U1243" s="201">
        <v>4.0599999999999996</v>
      </c>
      <c r="V1243" t="s">
        <v>4176</v>
      </c>
      <c r="W1243" t="s">
        <v>3260</v>
      </c>
      <c r="X1243" t="s">
        <v>3261</v>
      </c>
      <c r="Y1243" t="s">
        <v>3224</v>
      </c>
      <c r="Z1243" t="s">
        <v>3671</v>
      </c>
      <c r="AA1243">
        <v>807265</v>
      </c>
      <c r="AB1243" s="198">
        <v>37036.875</v>
      </c>
      <c r="AC1243" s="198">
        <v>37036.875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</v>
      </c>
      <c r="G1244" s="202">
        <v>1289495</v>
      </c>
      <c r="H1244" s="198">
        <v>37035.349965277775</v>
      </c>
      <c r="I1244" t="s">
        <v>2836</v>
      </c>
      <c r="M1244" t="s">
        <v>3364</v>
      </c>
      <c r="N1244" t="s">
        <v>2802</v>
      </c>
      <c r="O1244" t="s">
        <v>3415</v>
      </c>
      <c r="Q1244" s="199">
        <v>50</v>
      </c>
      <c r="S1244" t="s">
        <v>2759</v>
      </c>
      <c r="T1244" t="s">
        <v>4061</v>
      </c>
      <c r="U1244" s="201">
        <v>45.75</v>
      </c>
      <c r="V1244" t="s">
        <v>4211</v>
      </c>
      <c r="W1244" t="s">
        <v>2809</v>
      </c>
      <c r="X1244" t="s">
        <v>2810</v>
      </c>
      <c r="Y1244" t="s">
        <v>4193</v>
      </c>
      <c r="Z1244" t="s">
        <v>3666</v>
      </c>
      <c r="AA1244">
        <v>621336.1</v>
      </c>
      <c r="AB1244" s="198">
        <v>37036.875</v>
      </c>
      <c r="AC1244" s="198">
        <v>37036.875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5000</v>
      </c>
      <c r="G1245" s="202">
        <v>1289496</v>
      </c>
      <c r="H1245" s="198">
        <v>37035.349965277775</v>
      </c>
      <c r="I1245" t="s">
        <v>3306</v>
      </c>
      <c r="M1245" t="s">
        <v>2760</v>
      </c>
      <c r="N1245" t="s">
        <v>3220</v>
      </c>
      <c r="O1245" t="s">
        <v>4393</v>
      </c>
      <c r="P1245" s="199">
        <v>5000</v>
      </c>
      <c r="S1245" t="s">
        <v>2761</v>
      </c>
      <c r="T1245" t="s">
        <v>4061</v>
      </c>
      <c r="U1245" s="201">
        <v>4.42</v>
      </c>
      <c r="V1245" t="s">
        <v>2660</v>
      </c>
      <c r="W1245" t="s">
        <v>2661</v>
      </c>
      <c r="X1245" t="s">
        <v>2662</v>
      </c>
      <c r="Y1245" t="s">
        <v>3224</v>
      </c>
      <c r="Z1245" t="s">
        <v>3671</v>
      </c>
      <c r="AA1245">
        <v>807266</v>
      </c>
      <c r="AB1245" s="198">
        <v>37036.875</v>
      </c>
      <c r="AC1245" s="198">
        <v>37036.875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26</v>
      </c>
      <c r="G1246" s="202">
        <v>1289498</v>
      </c>
      <c r="H1246" s="198">
        <v>37035.350277777776</v>
      </c>
      <c r="I1246" t="s">
        <v>2676</v>
      </c>
      <c r="M1246" t="s">
        <v>2760</v>
      </c>
      <c r="N1246" t="s">
        <v>3220</v>
      </c>
      <c r="O1246" t="s">
        <v>2488</v>
      </c>
      <c r="Q1246" s="199">
        <v>26</v>
      </c>
      <c r="S1246" t="s">
        <v>2761</v>
      </c>
      <c r="T1246" t="s">
        <v>4061</v>
      </c>
      <c r="U1246" s="201">
        <v>4.0199999999999996</v>
      </c>
      <c r="V1246" t="s">
        <v>2883</v>
      </c>
      <c r="W1246" t="s">
        <v>3260</v>
      </c>
      <c r="X1246" t="s">
        <v>3261</v>
      </c>
      <c r="Y1246" t="s">
        <v>3224</v>
      </c>
      <c r="Z1246" t="s">
        <v>3671</v>
      </c>
      <c r="AA1246">
        <v>807267</v>
      </c>
      <c r="AB1246" s="198">
        <v>37036.875</v>
      </c>
      <c r="AC1246" s="198">
        <v>37036.875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25000</v>
      </c>
      <c r="G1247" s="202">
        <v>1289499</v>
      </c>
      <c r="H1247" s="198">
        <v>37035.350277777776</v>
      </c>
      <c r="I1247" t="s">
        <v>3244</v>
      </c>
      <c r="M1247" t="s">
        <v>2760</v>
      </c>
      <c r="N1247" t="s">
        <v>3220</v>
      </c>
      <c r="O1247" t="s">
        <v>4383</v>
      </c>
      <c r="P1247" s="199">
        <v>25000</v>
      </c>
      <c r="S1247" t="s">
        <v>2761</v>
      </c>
      <c r="T1247" t="s">
        <v>4061</v>
      </c>
      <c r="U1247" s="201">
        <v>4.13</v>
      </c>
      <c r="V1247" t="s">
        <v>3991</v>
      </c>
      <c r="W1247" t="s">
        <v>4246</v>
      </c>
      <c r="X1247" t="s">
        <v>4247</v>
      </c>
      <c r="Y1247" t="s">
        <v>3224</v>
      </c>
      <c r="Z1247" t="s">
        <v>3671</v>
      </c>
      <c r="AA1247">
        <v>807268</v>
      </c>
      <c r="AB1247" s="198">
        <v>37036.875</v>
      </c>
      <c r="AC1247" s="198">
        <v>37036.875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</v>
      </c>
      <c r="G1248" s="202">
        <v>1289500</v>
      </c>
      <c r="H1248" s="198">
        <v>37035.350312499999</v>
      </c>
      <c r="I1248" t="s">
        <v>4257</v>
      </c>
      <c r="M1248" t="s">
        <v>2760</v>
      </c>
      <c r="N1248" t="s">
        <v>3220</v>
      </c>
      <c r="O1248" t="s">
        <v>2559</v>
      </c>
      <c r="P1248" s="199">
        <v>5000</v>
      </c>
      <c r="S1248" t="s">
        <v>2761</v>
      </c>
      <c r="T1248" t="s">
        <v>4061</v>
      </c>
      <c r="U1248" s="201">
        <v>2.89</v>
      </c>
      <c r="V1248" t="s">
        <v>4258</v>
      </c>
      <c r="W1248" t="s">
        <v>3926</v>
      </c>
      <c r="X1248" t="s">
        <v>2735</v>
      </c>
      <c r="Y1248" t="s">
        <v>3224</v>
      </c>
      <c r="Z1248" t="s">
        <v>3671</v>
      </c>
      <c r="AA1248">
        <v>807269</v>
      </c>
      <c r="AB1248" s="198">
        <v>37036.875</v>
      </c>
      <c r="AC1248" s="198">
        <v>37036.875</v>
      </c>
    </row>
    <row r="1249" spans="1:29" x14ac:dyDescent="0.2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153</v>
      </c>
      <c r="F1249" s="213">
        <f t="shared" si="100"/>
        <v>1530000</v>
      </c>
      <c r="G1249" s="202">
        <v>1289501</v>
      </c>
      <c r="H1249" s="198">
        <v>37035.350393518522</v>
      </c>
      <c r="I1249" t="s">
        <v>3271</v>
      </c>
      <c r="M1249" t="s">
        <v>2760</v>
      </c>
      <c r="N1249" t="s">
        <v>3235</v>
      </c>
      <c r="O1249" t="s">
        <v>2640</v>
      </c>
      <c r="Q1249" s="199">
        <v>10000</v>
      </c>
      <c r="S1249" t="s">
        <v>2761</v>
      </c>
      <c r="T1249" t="s">
        <v>4061</v>
      </c>
      <c r="U1249" s="201">
        <v>5.0000000000000001E-3</v>
      </c>
      <c r="V1249" t="s">
        <v>4499</v>
      </c>
      <c r="W1249" t="s">
        <v>3074</v>
      </c>
      <c r="X1249" t="s">
        <v>3075</v>
      </c>
      <c r="Y1249" t="s">
        <v>4082</v>
      </c>
      <c r="Z1249" t="s">
        <v>3671</v>
      </c>
      <c r="AA1249" t="s">
        <v>2641</v>
      </c>
      <c r="AB1249" s="198">
        <v>37043</v>
      </c>
      <c r="AC1249" s="198">
        <v>37195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5000</v>
      </c>
      <c r="G1250" s="202">
        <v>1289502</v>
      </c>
      <c r="H1250" s="198">
        <v>37035.350451388891</v>
      </c>
      <c r="I1250" t="s">
        <v>3267</v>
      </c>
      <c r="M1250" t="s">
        <v>2760</v>
      </c>
      <c r="N1250" t="s">
        <v>3220</v>
      </c>
      <c r="O1250" t="s">
        <v>4393</v>
      </c>
      <c r="Q1250" s="199">
        <v>5000</v>
      </c>
      <c r="S1250" t="s">
        <v>2761</v>
      </c>
      <c r="T1250" t="s">
        <v>4061</v>
      </c>
      <c r="U1250" s="201">
        <v>4.4249999999999998</v>
      </c>
      <c r="V1250" t="s">
        <v>4474</v>
      </c>
      <c r="W1250" t="s">
        <v>2661</v>
      </c>
      <c r="X1250" t="s">
        <v>2662</v>
      </c>
      <c r="Y1250" t="s">
        <v>3224</v>
      </c>
      <c r="Z1250" t="s">
        <v>3671</v>
      </c>
      <c r="AA1250">
        <v>807270</v>
      </c>
      <c r="AB1250" s="198">
        <v>37036.875</v>
      </c>
      <c r="AC1250" s="198">
        <v>37036.875</v>
      </c>
    </row>
    <row r="1251" spans="1:29" x14ac:dyDescent="0.2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30</v>
      </c>
      <c r="F1251" s="213">
        <f t="shared" si="100"/>
        <v>300000</v>
      </c>
      <c r="G1251" s="202">
        <v>1289503</v>
      </c>
      <c r="H1251" s="198">
        <v>37035.350462962961</v>
      </c>
      <c r="I1251" t="s">
        <v>3228</v>
      </c>
      <c r="M1251" t="s">
        <v>2760</v>
      </c>
      <c r="N1251" t="s">
        <v>2864</v>
      </c>
      <c r="O1251" t="s">
        <v>2865</v>
      </c>
      <c r="P1251" s="199">
        <v>10000</v>
      </c>
      <c r="S1251" t="s">
        <v>2761</v>
      </c>
      <c r="T1251" t="s">
        <v>4061</v>
      </c>
      <c r="U1251" s="201">
        <v>4.17</v>
      </c>
      <c r="V1251" t="s">
        <v>3241</v>
      </c>
      <c r="W1251" t="s">
        <v>3529</v>
      </c>
      <c r="X1251" t="s">
        <v>2866</v>
      </c>
      <c r="Y1251" t="s">
        <v>4082</v>
      </c>
      <c r="Z1251" t="s">
        <v>3671</v>
      </c>
      <c r="AA1251" t="s">
        <v>2642</v>
      </c>
      <c r="AB1251" s="198">
        <v>37043.875</v>
      </c>
      <c r="AC1251" s="198">
        <v>37072.875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5000</v>
      </c>
      <c r="G1252" s="202">
        <v>1289504</v>
      </c>
      <c r="H1252" s="198">
        <v>37035.350486111114</v>
      </c>
      <c r="I1252" t="s">
        <v>4513</v>
      </c>
      <c r="M1252" t="s">
        <v>2760</v>
      </c>
      <c r="N1252" t="s">
        <v>3220</v>
      </c>
      <c r="O1252" t="s">
        <v>2551</v>
      </c>
      <c r="P1252" s="199">
        <v>5000</v>
      </c>
      <c r="S1252" t="s">
        <v>2761</v>
      </c>
      <c r="T1252" t="s">
        <v>4061</v>
      </c>
      <c r="U1252" s="201">
        <v>9.3000000000000007</v>
      </c>
      <c r="V1252" t="s">
        <v>4278</v>
      </c>
      <c r="W1252" t="s">
        <v>2681</v>
      </c>
      <c r="X1252" t="s">
        <v>2682</v>
      </c>
      <c r="Y1252" t="s">
        <v>3224</v>
      </c>
      <c r="Z1252" t="s">
        <v>3671</v>
      </c>
      <c r="AA1252">
        <v>807271</v>
      </c>
      <c r="AB1252" s="198">
        <v>37036.875</v>
      </c>
      <c r="AC1252" s="198">
        <v>37036.875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10000</v>
      </c>
      <c r="G1253" s="202">
        <v>1289505</v>
      </c>
      <c r="H1253" s="198">
        <v>37035.35052083333</v>
      </c>
      <c r="I1253" t="s">
        <v>3306</v>
      </c>
      <c r="M1253" t="s">
        <v>2760</v>
      </c>
      <c r="N1253" t="s">
        <v>3220</v>
      </c>
      <c r="O1253" t="s">
        <v>2463</v>
      </c>
      <c r="Q1253" s="199">
        <v>10000</v>
      </c>
      <c r="S1253" t="s">
        <v>2761</v>
      </c>
      <c r="T1253" t="s">
        <v>4061</v>
      </c>
      <c r="U1253" s="201">
        <v>4.2024999999999997</v>
      </c>
      <c r="V1253" t="s">
        <v>3006</v>
      </c>
      <c r="W1253" t="s">
        <v>3222</v>
      </c>
      <c r="X1253" t="s">
        <v>3223</v>
      </c>
      <c r="Y1253" t="s">
        <v>3224</v>
      </c>
      <c r="Z1253" t="s">
        <v>3671</v>
      </c>
      <c r="AA1253">
        <v>807272</v>
      </c>
      <c r="AB1253" s="198">
        <v>37036.875</v>
      </c>
      <c r="AC1253" s="198">
        <v>37036.875</v>
      </c>
    </row>
    <row r="1254" spans="1:29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2</v>
      </c>
      <c r="F1254" s="213">
        <f t="shared" si="100"/>
        <v>50</v>
      </c>
      <c r="G1254" s="202">
        <v>1289506</v>
      </c>
      <c r="H1254" s="198">
        <v>37035.350543981483</v>
      </c>
      <c r="I1254" t="s">
        <v>2817</v>
      </c>
      <c r="M1254" t="s">
        <v>3364</v>
      </c>
      <c r="N1254" t="s">
        <v>2713</v>
      </c>
      <c r="O1254" t="s">
        <v>2571</v>
      </c>
      <c r="P1254" s="199">
        <v>25</v>
      </c>
      <c r="S1254" t="s">
        <v>2759</v>
      </c>
      <c r="T1254" t="s">
        <v>4061</v>
      </c>
      <c r="U1254" s="201">
        <v>113</v>
      </c>
      <c r="V1254" t="s">
        <v>2753</v>
      </c>
      <c r="W1254" t="s">
        <v>2721</v>
      </c>
      <c r="X1254" t="s">
        <v>2716</v>
      </c>
      <c r="Y1254" t="s">
        <v>4193</v>
      </c>
      <c r="Z1254" t="s">
        <v>3666</v>
      </c>
      <c r="AA1254">
        <v>621339.1</v>
      </c>
      <c r="AB1254" s="198">
        <v>37038.875</v>
      </c>
      <c r="AC1254" s="198">
        <v>37039.875</v>
      </c>
    </row>
    <row r="1255" spans="1:29" x14ac:dyDescent="0.2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30</v>
      </c>
      <c r="F1255" s="213">
        <f t="shared" si="100"/>
        <v>450000</v>
      </c>
      <c r="G1255" s="202">
        <v>1289508</v>
      </c>
      <c r="H1255" s="198">
        <v>37035.350578703707</v>
      </c>
      <c r="I1255" t="s">
        <v>3128</v>
      </c>
      <c r="M1255" t="s">
        <v>2760</v>
      </c>
      <c r="N1255" t="s">
        <v>2864</v>
      </c>
      <c r="O1255" t="s">
        <v>2865</v>
      </c>
      <c r="Q1255" s="199">
        <v>15000</v>
      </c>
      <c r="S1255" t="s">
        <v>2761</v>
      </c>
      <c r="T1255" t="s">
        <v>4061</v>
      </c>
      <c r="U1255" s="201">
        <v>4.18</v>
      </c>
      <c r="V1255" t="s">
        <v>3808</v>
      </c>
      <c r="W1255" t="s">
        <v>3529</v>
      </c>
      <c r="X1255" t="s">
        <v>2866</v>
      </c>
      <c r="Y1255" t="s">
        <v>4082</v>
      </c>
      <c r="Z1255" t="s">
        <v>3671</v>
      </c>
      <c r="AA1255" t="s">
        <v>2643</v>
      </c>
      <c r="AB1255" s="198">
        <v>37043.875</v>
      </c>
      <c r="AC1255" s="198">
        <v>37072.875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2</v>
      </c>
      <c r="F1256" s="213">
        <f t="shared" si="100"/>
        <v>12</v>
      </c>
      <c r="G1256" s="202">
        <v>1289507</v>
      </c>
      <c r="H1256" s="198">
        <v>37035.350578703707</v>
      </c>
      <c r="I1256" t="s">
        <v>4034</v>
      </c>
      <c r="M1256" t="s">
        <v>3364</v>
      </c>
      <c r="N1256" t="s">
        <v>2713</v>
      </c>
      <c r="O1256" t="s">
        <v>2627</v>
      </c>
      <c r="P1256" s="199">
        <v>6</v>
      </c>
      <c r="S1256" t="s">
        <v>2759</v>
      </c>
      <c r="T1256" t="s">
        <v>4061</v>
      </c>
      <c r="U1256" s="201">
        <v>112</v>
      </c>
      <c r="V1256" t="s">
        <v>3014</v>
      </c>
      <c r="W1256" t="s">
        <v>2715</v>
      </c>
      <c r="X1256" t="s">
        <v>2716</v>
      </c>
      <c r="Y1256" t="s">
        <v>4193</v>
      </c>
      <c r="Z1256" t="s">
        <v>3666</v>
      </c>
      <c r="AA1256">
        <v>621340.1</v>
      </c>
      <c r="AB1256" s="198">
        <v>37038.875</v>
      </c>
      <c r="AC1256" s="198">
        <v>37039.875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25000</v>
      </c>
      <c r="G1257" s="202">
        <v>1289510</v>
      </c>
      <c r="H1257" s="198">
        <v>37035.350613425922</v>
      </c>
      <c r="I1257" t="s">
        <v>3769</v>
      </c>
      <c r="M1257" t="s">
        <v>2760</v>
      </c>
      <c r="N1257" t="s">
        <v>3220</v>
      </c>
      <c r="O1257" t="s">
        <v>4383</v>
      </c>
      <c r="Q1257" s="199">
        <v>25000</v>
      </c>
      <c r="S1257" t="s">
        <v>2761</v>
      </c>
      <c r="T1257" t="s">
        <v>4061</v>
      </c>
      <c r="U1257" s="201">
        <v>4.13</v>
      </c>
      <c r="V1257" t="s">
        <v>2755</v>
      </c>
      <c r="W1257" t="s">
        <v>4246</v>
      </c>
      <c r="X1257" t="s">
        <v>4247</v>
      </c>
      <c r="Y1257" t="s">
        <v>3224</v>
      </c>
      <c r="Z1257" t="s">
        <v>3671</v>
      </c>
      <c r="AA1257">
        <v>807273</v>
      </c>
      <c r="AB1257" s="198">
        <v>37036.875</v>
      </c>
      <c r="AC1257" s="198">
        <v>37036.875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20000</v>
      </c>
      <c r="G1258" s="202">
        <v>1289511</v>
      </c>
      <c r="H1258" s="198">
        <v>37035.350624999999</v>
      </c>
      <c r="I1258" t="s">
        <v>2871</v>
      </c>
      <c r="M1258" t="s">
        <v>2760</v>
      </c>
      <c r="N1258" t="s">
        <v>3220</v>
      </c>
      <c r="O1258" t="s">
        <v>4367</v>
      </c>
      <c r="P1258" s="199">
        <v>20000</v>
      </c>
      <c r="S1258" t="s">
        <v>2761</v>
      </c>
      <c r="T1258" t="s">
        <v>4061</v>
      </c>
      <c r="U1258" s="201">
        <v>4.37</v>
      </c>
      <c r="V1258" t="s">
        <v>2644</v>
      </c>
      <c r="W1258" t="s">
        <v>4263</v>
      </c>
      <c r="X1258" t="s">
        <v>4264</v>
      </c>
      <c r="Y1258" t="s">
        <v>3224</v>
      </c>
      <c r="Z1258" t="s">
        <v>3671</v>
      </c>
      <c r="AA1258">
        <v>807274</v>
      </c>
      <c r="AB1258" s="198">
        <v>37036.875</v>
      </c>
      <c r="AC1258" s="198">
        <v>37036.875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5000</v>
      </c>
      <c r="G1259" s="202">
        <v>1289515</v>
      </c>
      <c r="H1259" s="198">
        <v>37035.350694444445</v>
      </c>
      <c r="I1259" t="s">
        <v>3249</v>
      </c>
      <c r="M1259" t="s">
        <v>2760</v>
      </c>
      <c r="N1259" t="s">
        <v>3220</v>
      </c>
      <c r="O1259" t="s">
        <v>2484</v>
      </c>
      <c r="P1259" s="199">
        <v>5000</v>
      </c>
      <c r="S1259" t="s">
        <v>2761</v>
      </c>
      <c r="T1259" t="s">
        <v>4061</v>
      </c>
      <c r="U1259" s="201">
        <v>4.0274999999999999</v>
      </c>
      <c r="V1259" t="s">
        <v>3005</v>
      </c>
      <c r="W1259" t="s">
        <v>3004</v>
      </c>
      <c r="X1259" t="s">
        <v>3246</v>
      </c>
      <c r="Y1259" t="s">
        <v>3224</v>
      </c>
      <c r="Z1259" t="s">
        <v>3671</v>
      </c>
      <c r="AA1259">
        <v>807275</v>
      </c>
      <c r="AB1259" s="198">
        <v>37036.875</v>
      </c>
      <c r="AC1259" s="198">
        <v>37036.875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10000</v>
      </c>
      <c r="G1260" s="202">
        <v>1289516</v>
      </c>
      <c r="H1260" s="198">
        <v>37035.350729166668</v>
      </c>
      <c r="I1260" t="s">
        <v>3244</v>
      </c>
      <c r="M1260" t="s">
        <v>2760</v>
      </c>
      <c r="N1260" t="s">
        <v>3220</v>
      </c>
      <c r="O1260" t="s">
        <v>2463</v>
      </c>
      <c r="P1260" s="199">
        <v>10000</v>
      </c>
      <c r="S1260" t="s">
        <v>2761</v>
      </c>
      <c r="T1260" t="s">
        <v>4061</v>
      </c>
      <c r="U1260" s="201">
        <v>4.2012999999999998</v>
      </c>
      <c r="V1260" t="s">
        <v>3248</v>
      </c>
      <c r="W1260" t="s">
        <v>3222</v>
      </c>
      <c r="X1260" t="s">
        <v>3223</v>
      </c>
      <c r="Y1260" t="s">
        <v>3224</v>
      </c>
      <c r="Z1260" t="s">
        <v>3671</v>
      </c>
      <c r="AA1260">
        <v>807276</v>
      </c>
      <c r="AB1260" s="198">
        <v>37036.875</v>
      </c>
      <c r="AC1260" s="198">
        <v>37036.875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2</v>
      </c>
      <c r="F1261" s="213">
        <f t="shared" si="100"/>
        <v>50</v>
      </c>
      <c r="G1261" s="202">
        <v>1289518</v>
      </c>
      <c r="H1261" s="198">
        <v>37035.350787037038</v>
      </c>
      <c r="I1261" t="s">
        <v>3095</v>
      </c>
      <c r="M1261" t="s">
        <v>3364</v>
      </c>
      <c r="N1261" t="s">
        <v>2710</v>
      </c>
      <c r="O1261" t="s">
        <v>2586</v>
      </c>
      <c r="P1261" s="199">
        <v>25</v>
      </c>
      <c r="S1261" t="s">
        <v>2759</v>
      </c>
      <c r="T1261" t="s">
        <v>4061</v>
      </c>
      <c r="U1261" s="201">
        <v>120</v>
      </c>
      <c r="V1261" t="s">
        <v>3096</v>
      </c>
      <c r="W1261" t="s">
        <v>2745</v>
      </c>
      <c r="X1261" t="s">
        <v>2712</v>
      </c>
      <c r="Y1261" t="s">
        <v>4193</v>
      </c>
      <c r="Z1261" t="s">
        <v>3666</v>
      </c>
      <c r="AA1261">
        <v>621341.1</v>
      </c>
      <c r="AB1261" s="198">
        <v>37038.875</v>
      </c>
      <c r="AC1261" s="198">
        <v>37039.875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5000</v>
      </c>
      <c r="G1262" s="202">
        <v>1289517</v>
      </c>
      <c r="H1262" s="198">
        <v>37035.350787037038</v>
      </c>
      <c r="I1262" t="s">
        <v>3249</v>
      </c>
      <c r="M1262" t="s">
        <v>2760</v>
      </c>
      <c r="N1262" t="s">
        <v>3220</v>
      </c>
      <c r="O1262" t="s">
        <v>2485</v>
      </c>
      <c r="P1262" s="199">
        <v>5000</v>
      </c>
      <c r="S1262" t="s">
        <v>2761</v>
      </c>
      <c r="T1262" t="s">
        <v>4061</v>
      </c>
      <c r="U1262" s="201">
        <v>4.03</v>
      </c>
      <c r="V1262" t="s">
        <v>3005</v>
      </c>
      <c r="W1262" t="s">
        <v>3004</v>
      </c>
      <c r="X1262" t="s">
        <v>3246</v>
      </c>
      <c r="Y1262" t="s">
        <v>3224</v>
      </c>
      <c r="Z1262" t="s">
        <v>3671</v>
      </c>
      <c r="AA1262">
        <v>807277</v>
      </c>
      <c r="AB1262" s="198">
        <v>37036.875</v>
      </c>
      <c r="AC1262" s="198">
        <v>37036.875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5000</v>
      </c>
      <c r="G1263" s="202">
        <v>1289519</v>
      </c>
      <c r="H1263" s="198">
        <v>37035.35083333333</v>
      </c>
      <c r="I1263" t="s">
        <v>3244</v>
      </c>
      <c r="M1263" t="s">
        <v>2760</v>
      </c>
      <c r="N1263" t="s">
        <v>3220</v>
      </c>
      <c r="O1263" t="s">
        <v>2506</v>
      </c>
      <c r="P1263" s="199">
        <v>5000</v>
      </c>
      <c r="S1263" t="s">
        <v>2761</v>
      </c>
      <c r="T1263" t="s">
        <v>4061</v>
      </c>
      <c r="U1263" s="201">
        <v>4.3449999999999998</v>
      </c>
      <c r="V1263" t="s">
        <v>3248</v>
      </c>
      <c r="W1263" t="s">
        <v>3275</v>
      </c>
      <c r="X1263" t="s">
        <v>3276</v>
      </c>
      <c r="Y1263" t="s">
        <v>3224</v>
      </c>
      <c r="Z1263" t="s">
        <v>3671</v>
      </c>
      <c r="AA1263">
        <v>807278</v>
      </c>
      <c r="AB1263" s="198">
        <v>37036.875</v>
      </c>
      <c r="AC1263" s="198">
        <v>37036.875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5000</v>
      </c>
      <c r="G1264" s="202">
        <v>1289520</v>
      </c>
      <c r="H1264" s="198">
        <v>37035.350844907407</v>
      </c>
      <c r="I1264" t="s">
        <v>3306</v>
      </c>
      <c r="M1264" t="s">
        <v>2760</v>
      </c>
      <c r="N1264" t="s">
        <v>3220</v>
      </c>
      <c r="O1264" t="s">
        <v>4393</v>
      </c>
      <c r="P1264" s="199">
        <v>5000</v>
      </c>
      <c r="S1264" t="s">
        <v>2761</v>
      </c>
      <c r="T1264" t="s">
        <v>4061</v>
      </c>
      <c r="U1264" s="201">
        <v>4.42</v>
      </c>
      <c r="V1264" t="s">
        <v>2660</v>
      </c>
      <c r="W1264" t="s">
        <v>2661</v>
      </c>
      <c r="X1264" t="s">
        <v>2662</v>
      </c>
      <c r="Y1264" t="s">
        <v>3224</v>
      </c>
      <c r="Z1264" t="s">
        <v>3671</v>
      </c>
      <c r="AA1264">
        <v>807279</v>
      </c>
      <c r="AB1264" s="198">
        <v>37036.875</v>
      </c>
      <c r="AC1264" s="198">
        <v>37036.875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</v>
      </c>
      <c r="F1265" s="213">
        <f t="shared" si="100"/>
        <v>50</v>
      </c>
      <c r="G1265" s="202">
        <v>1289523</v>
      </c>
      <c r="H1265" s="198">
        <v>37035.35087962963</v>
      </c>
      <c r="I1265" t="s">
        <v>3095</v>
      </c>
      <c r="M1265" t="s">
        <v>3364</v>
      </c>
      <c r="N1265" t="s">
        <v>2710</v>
      </c>
      <c r="O1265" t="s">
        <v>2578</v>
      </c>
      <c r="P1265" s="199">
        <v>25</v>
      </c>
      <c r="S1265" t="s">
        <v>2759</v>
      </c>
      <c r="T1265" t="s">
        <v>4061</v>
      </c>
      <c r="U1265" s="201">
        <v>115</v>
      </c>
      <c r="V1265" t="s">
        <v>3096</v>
      </c>
      <c r="W1265" t="s">
        <v>2745</v>
      </c>
      <c r="X1265" t="s">
        <v>2712</v>
      </c>
      <c r="Y1265" t="s">
        <v>4193</v>
      </c>
      <c r="Z1265" t="s">
        <v>3666</v>
      </c>
      <c r="AA1265">
        <v>621342.1</v>
      </c>
      <c r="AB1265" s="198">
        <v>37038.875</v>
      </c>
      <c r="AC1265" s="198">
        <v>37039.875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5000</v>
      </c>
      <c r="G1266" s="202">
        <v>1289522</v>
      </c>
      <c r="H1266" s="198">
        <v>37035.35087962963</v>
      </c>
      <c r="I1266" t="s">
        <v>3244</v>
      </c>
      <c r="M1266" t="s">
        <v>2760</v>
      </c>
      <c r="N1266" t="s">
        <v>3220</v>
      </c>
      <c r="O1266" t="s">
        <v>2503</v>
      </c>
      <c r="P1266" s="199">
        <v>5000</v>
      </c>
      <c r="S1266" t="s">
        <v>2761</v>
      </c>
      <c r="T1266" t="s">
        <v>4061</v>
      </c>
      <c r="U1266" s="201">
        <v>4.3449999999999998</v>
      </c>
      <c r="V1266" t="s">
        <v>3248</v>
      </c>
      <c r="W1266" t="s">
        <v>3275</v>
      </c>
      <c r="X1266" t="s">
        <v>3276</v>
      </c>
      <c r="Y1266" t="s">
        <v>3224</v>
      </c>
      <c r="Z1266" t="s">
        <v>3671</v>
      </c>
      <c r="AA1266">
        <v>807281</v>
      </c>
      <c r="AB1266" s="198">
        <v>37036.875</v>
      </c>
      <c r="AC1266" s="198">
        <v>37036.875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5000</v>
      </c>
      <c r="G1267" s="202">
        <v>1289521</v>
      </c>
      <c r="H1267" s="198">
        <v>37035.35087962963</v>
      </c>
      <c r="I1267" t="s">
        <v>4257</v>
      </c>
      <c r="M1267" t="s">
        <v>2760</v>
      </c>
      <c r="N1267" t="s">
        <v>3220</v>
      </c>
      <c r="O1267" t="s">
        <v>2559</v>
      </c>
      <c r="Q1267" s="199">
        <v>5000</v>
      </c>
      <c r="S1267" t="s">
        <v>2761</v>
      </c>
      <c r="T1267" t="s">
        <v>4061</v>
      </c>
      <c r="U1267" s="201">
        <v>2.915</v>
      </c>
      <c r="V1267" t="s">
        <v>4258</v>
      </c>
      <c r="W1267" t="s">
        <v>3926</v>
      </c>
      <c r="X1267" t="s">
        <v>2735</v>
      </c>
      <c r="Y1267" t="s">
        <v>3224</v>
      </c>
      <c r="Z1267" t="s">
        <v>3671</v>
      </c>
      <c r="AA1267">
        <v>807280</v>
      </c>
      <c r="AB1267" s="198">
        <v>37036.875</v>
      </c>
      <c r="AC1267" s="198">
        <v>37036.875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4036</v>
      </c>
      <c r="G1268" s="202">
        <v>1289524</v>
      </c>
      <c r="H1268" s="198">
        <v>37035.350914351853</v>
      </c>
      <c r="I1268" t="s">
        <v>2818</v>
      </c>
      <c r="M1268" t="s">
        <v>2760</v>
      </c>
      <c r="N1268" t="s">
        <v>3220</v>
      </c>
      <c r="O1268" t="s">
        <v>2603</v>
      </c>
      <c r="P1268" s="199">
        <v>4036</v>
      </c>
      <c r="S1268" t="s">
        <v>2761</v>
      </c>
      <c r="T1268" t="s">
        <v>4061</v>
      </c>
      <c r="U1268" s="201">
        <v>2.895</v>
      </c>
      <c r="V1268" t="s">
        <v>2645</v>
      </c>
      <c r="W1268" t="s">
        <v>3926</v>
      </c>
      <c r="X1268" t="s">
        <v>2735</v>
      </c>
      <c r="Y1268" t="s">
        <v>3224</v>
      </c>
      <c r="Z1268" t="s">
        <v>3671</v>
      </c>
      <c r="AA1268">
        <v>807282</v>
      </c>
      <c r="AB1268" s="198">
        <v>37036.875</v>
      </c>
      <c r="AC1268" s="198">
        <v>37036.875</v>
      </c>
    </row>
    <row r="1269" spans="1:29" x14ac:dyDescent="0.2">
      <c r="A1269" s="44" t="str">
        <f t="shared" si="96"/>
        <v>US Natural Gas Financial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Financial</v>
      </c>
      <c r="E1269" s="44">
        <f>IF(VLOOKUP(S1269,'DD-Lookup'!$J$6:$L$50,3,FALSE)="Monthly",(YEAR(AC1269)-YEAR(AB1269))*12+MONTH(AC1269)-MONTH(AB1269)+1,(AC1269-AB1269+1))</f>
        <v>30</v>
      </c>
      <c r="F1269" s="213">
        <f t="shared" si="100"/>
        <v>750000</v>
      </c>
      <c r="G1269" s="202">
        <v>1289525</v>
      </c>
      <c r="H1269" s="198">
        <v>37035.350925925923</v>
      </c>
      <c r="I1269" t="s">
        <v>3306</v>
      </c>
      <c r="M1269" t="s">
        <v>2760</v>
      </c>
      <c r="N1269" t="s">
        <v>2864</v>
      </c>
      <c r="O1269" t="s">
        <v>2646</v>
      </c>
      <c r="P1269" s="199">
        <v>25000</v>
      </c>
      <c r="S1269" t="s">
        <v>2761</v>
      </c>
      <c r="T1269" t="s">
        <v>4061</v>
      </c>
      <c r="U1269" s="201">
        <v>-0.02</v>
      </c>
      <c r="V1269" t="s">
        <v>2647</v>
      </c>
      <c r="W1269" t="s">
        <v>2726</v>
      </c>
      <c r="X1269" t="s">
        <v>2751</v>
      </c>
      <c r="Y1269" t="s">
        <v>4082</v>
      </c>
      <c r="Z1269" t="s">
        <v>3671</v>
      </c>
      <c r="AA1269" t="s">
        <v>2648</v>
      </c>
      <c r="AB1269" s="198">
        <v>37043.875</v>
      </c>
      <c r="AC1269" s="198">
        <v>37072.875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5000</v>
      </c>
      <c r="G1270" s="202">
        <v>1289527</v>
      </c>
      <c r="H1270" s="198">
        <v>37035.350972222222</v>
      </c>
      <c r="I1270" t="s">
        <v>3249</v>
      </c>
      <c r="M1270" t="s">
        <v>2760</v>
      </c>
      <c r="N1270" t="s">
        <v>3220</v>
      </c>
      <c r="O1270" t="s">
        <v>2537</v>
      </c>
      <c r="P1270" s="199">
        <v>5000</v>
      </c>
      <c r="S1270" t="s">
        <v>2761</v>
      </c>
      <c r="T1270" t="s">
        <v>4061</v>
      </c>
      <c r="U1270" s="201">
        <v>2.99</v>
      </c>
      <c r="V1270" t="s">
        <v>3928</v>
      </c>
      <c r="W1270" t="s">
        <v>2705</v>
      </c>
      <c r="X1270" t="s">
        <v>2682</v>
      </c>
      <c r="Y1270" t="s">
        <v>3224</v>
      </c>
      <c r="Z1270" t="s">
        <v>3671</v>
      </c>
      <c r="AA1270">
        <v>807283</v>
      </c>
      <c r="AB1270" s="198">
        <v>37036.875</v>
      </c>
      <c r="AC1270" s="198">
        <v>37036.875</v>
      </c>
    </row>
    <row r="1271" spans="1:29" x14ac:dyDescent="0.2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30</v>
      </c>
      <c r="F1271" s="213">
        <f t="shared" si="100"/>
        <v>450000</v>
      </c>
      <c r="G1271" s="202">
        <v>1289528</v>
      </c>
      <c r="H1271" s="198">
        <v>37035.350995370369</v>
      </c>
      <c r="I1271" t="s">
        <v>3128</v>
      </c>
      <c r="M1271" t="s">
        <v>2760</v>
      </c>
      <c r="N1271" t="s">
        <v>2864</v>
      </c>
      <c r="O1271" t="s">
        <v>2865</v>
      </c>
      <c r="Q1271" s="199">
        <v>15000</v>
      </c>
      <c r="S1271" t="s">
        <v>2761</v>
      </c>
      <c r="T1271" t="s">
        <v>4061</v>
      </c>
      <c r="U1271" s="201">
        <v>4.18</v>
      </c>
      <c r="V1271" t="s">
        <v>3808</v>
      </c>
      <c r="W1271" t="s">
        <v>3529</v>
      </c>
      <c r="X1271" t="s">
        <v>2866</v>
      </c>
      <c r="Y1271" t="s">
        <v>4082</v>
      </c>
      <c r="Z1271" t="s">
        <v>3671</v>
      </c>
      <c r="AA1271" t="s">
        <v>2649</v>
      </c>
      <c r="AB1271" s="198">
        <v>37043.875</v>
      </c>
      <c r="AC1271" s="198">
        <v>37072.875</v>
      </c>
    </row>
    <row r="1272" spans="1:29" x14ac:dyDescent="0.2">
      <c r="A1272" s="44" t="str">
        <f t="shared" si="96"/>
        <v>US Natural Gas Physical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5000</v>
      </c>
      <c r="G1272" s="202">
        <v>1289529</v>
      </c>
      <c r="H1272" s="198">
        <v>37035.350995370369</v>
      </c>
      <c r="I1272" t="s">
        <v>3250</v>
      </c>
      <c r="M1272" t="s">
        <v>2760</v>
      </c>
      <c r="N1272" t="s">
        <v>3220</v>
      </c>
      <c r="O1272" t="s">
        <v>2481</v>
      </c>
      <c r="P1272" s="199">
        <v>5000</v>
      </c>
      <c r="S1272" t="s">
        <v>2761</v>
      </c>
      <c r="T1272" t="s">
        <v>4061</v>
      </c>
      <c r="U1272" s="201">
        <v>4.0650000000000004</v>
      </c>
      <c r="V1272" t="s">
        <v>4267</v>
      </c>
      <c r="W1272" t="s">
        <v>3004</v>
      </c>
      <c r="X1272" t="s">
        <v>3246</v>
      </c>
      <c r="Y1272" t="s">
        <v>3224</v>
      </c>
      <c r="Z1272" t="s">
        <v>3671</v>
      </c>
      <c r="AA1272">
        <v>807284</v>
      </c>
      <c r="AB1272" s="198">
        <v>37036.875</v>
      </c>
      <c r="AC1272" s="198">
        <v>37036.875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5000</v>
      </c>
      <c r="G1273" s="202">
        <v>1289530</v>
      </c>
      <c r="H1273" s="198">
        <v>37035.351006944446</v>
      </c>
      <c r="I1273" t="s">
        <v>3271</v>
      </c>
      <c r="M1273" t="s">
        <v>2760</v>
      </c>
      <c r="N1273" t="s">
        <v>3220</v>
      </c>
      <c r="O1273" t="s">
        <v>2484</v>
      </c>
      <c r="Q1273" s="199">
        <v>5000</v>
      </c>
      <c r="S1273" t="s">
        <v>2761</v>
      </c>
      <c r="T1273" t="s">
        <v>4061</v>
      </c>
      <c r="U1273" s="201">
        <v>4.03</v>
      </c>
      <c r="V1273" t="s">
        <v>4242</v>
      </c>
      <c r="W1273" t="s">
        <v>3004</v>
      </c>
      <c r="X1273" t="s">
        <v>3246</v>
      </c>
      <c r="Y1273" t="s">
        <v>3224</v>
      </c>
      <c r="Z1273" t="s">
        <v>3671</v>
      </c>
      <c r="AA1273">
        <v>807285</v>
      </c>
      <c r="AB1273" s="198">
        <v>37036.875</v>
      </c>
      <c r="AC1273" s="198">
        <v>37036.875</v>
      </c>
    </row>
    <row r="1274" spans="1:29" x14ac:dyDescent="0.2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7</v>
      </c>
      <c r="F1274" s="213">
        <f t="shared" si="100"/>
        <v>210000</v>
      </c>
      <c r="G1274" s="202">
        <v>1289532</v>
      </c>
      <c r="H1274" s="198">
        <v>37035.351053240738</v>
      </c>
      <c r="I1274" t="s">
        <v>3769</v>
      </c>
      <c r="M1274" t="s">
        <v>2760</v>
      </c>
      <c r="N1274" t="s">
        <v>2864</v>
      </c>
      <c r="O1274" t="s">
        <v>4375</v>
      </c>
      <c r="P1274" s="199">
        <v>30000</v>
      </c>
      <c r="S1274" t="s">
        <v>2761</v>
      </c>
      <c r="T1274" t="s">
        <v>4061</v>
      </c>
      <c r="U1274" s="201">
        <v>4.1349999999999998</v>
      </c>
      <c r="V1274" t="s">
        <v>3280</v>
      </c>
      <c r="W1274" t="s">
        <v>3281</v>
      </c>
      <c r="X1274" t="s">
        <v>4236</v>
      </c>
      <c r="Y1274" t="s">
        <v>4082</v>
      </c>
      <c r="Z1274" t="s">
        <v>3671</v>
      </c>
      <c r="AA1274" t="s">
        <v>2650</v>
      </c>
      <c r="AB1274" s="198">
        <v>37036.875</v>
      </c>
      <c r="AC1274" s="198">
        <v>37042.875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5000</v>
      </c>
      <c r="G1275" s="202">
        <v>1289533</v>
      </c>
      <c r="H1275" s="198">
        <v>37035.351087962961</v>
      </c>
      <c r="I1275" t="s">
        <v>3267</v>
      </c>
      <c r="M1275" t="s">
        <v>2760</v>
      </c>
      <c r="N1275" t="s">
        <v>3220</v>
      </c>
      <c r="O1275" t="s">
        <v>4393</v>
      </c>
      <c r="Q1275" s="199">
        <v>5000</v>
      </c>
      <c r="S1275" t="s">
        <v>2761</v>
      </c>
      <c r="T1275" t="s">
        <v>4061</v>
      </c>
      <c r="U1275" s="201">
        <v>4.4249999999999998</v>
      </c>
      <c r="V1275" t="s">
        <v>4474</v>
      </c>
      <c r="W1275" t="s">
        <v>2661</v>
      </c>
      <c r="X1275" t="s">
        <v>2662</v>
      </c>
      <c r="Y1275" t="s">
        <v>3224</v>
      </c>
      <c r="Z1275" t="s">
        <v>3671</v>
      </c>
      <c r="AA1275">
        <v>807287</v>
      </c>
      <c r="AB1275" s="198">
        <v>37036.875</v>
      </c>
      <c r="AC1275" s="198">
        <v>37036.875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5000</v>
      </c>
      <c r="G1276" s="202">
        <v>1289534</v>
      </c>
      <c r="H1276" s="198">
        <v>37035.351111111115</v>
      </c>
      <c r="I1276" t="s">
        <v>3249</v>
      </c>
      <c r="M1276" t="s">
        <v>2760</v>
      </c>
      <c r="N1276" t="s">
        <v>3220</v>
      </c>
      <c r="O1276" t="s">
        <v>2485</v>
      </c>
      <c r="Q1276" s="199">
        <v>5000</v>
      </c>
      <c r="S1276" t="s">
        <v>2761</v>
      </c>
      <c r="T1276" t="s">
        <v>4061</v>
      </c>
      <c r="U1276" s="201">
        <v>4.0324999999999998</v>
      </c>
      <c r="V1276" t="s">
        <v>3005</v>
      </c>
      <c r="W1276" t="s">
        <v>3004</v>
      </c>
      <c r="X1276" t="s">
        <v>3246</v>
      </c>
      <c r="Y1276" t="s">
        <v>3224</v>
      </c>
      <c r="Z1276" t="s">
        <v>3671</v>
      </c>
      <c r="AA1276">
        <v>807288</v>
      </c>
      <c r="AB1276" s="198">
        <v>37036.875</v>
      </c>
      <c r="AC1276" s="198">
        <v>37036.875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5000</v>
      </c>
      <c r="G1277" s="202">
        <v>1289535</v>
      </c>
      <c r="H1277" s="198">
        <v>37035.351134259261</v>
      </c>
      <c r="I1277" t="s">
        <v>3769</v>
      </c>
      <c r="M1277" t="s">
        <v>2760</v>
      </c>
      <c r="N1277" t="s">
        <v>3220</v>
      </c>
      <c r="O1277" t="s">
        <v>2488</v>
      </c>
      <c r="P1277" s="199">
        <v>5000</v>
      </c>
      <c r="S1277" t="s">
        <v>2761</v>
      </c>
      <c r="T1277" t="s">
        <v>4061</v>
      </c>
      <c r="U1277" s="201">
        <v>4.0149999999999997</v>
      </c>
      <c r="V1277" t="s">
        <v>2746</v>
      </c>
      <c r="W1277" t="s">
        <v>3260</v>
      </c>
      <c r="X1277" t="s">
        <v>3261</v>
      </c>
      <c r="Y1277" t="s">
        <v>3224</v>
      </c>
      <c r="Z1277" t="s">
        <v>3671</v>
      </c>
      <c r="AA1277">
        <v>807289</v>
      </c>
      <c r="AB1277" s="198">
        <v>37036.875</v>
      </c>
      <c r="AC1277" s="198">
        <v>37036.875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10000</v>
      </c>
      <c r="G1278" s="202">
        <v>1289536</v>
      </c>
      <c r="H1278" s="198">
        <v>37035.351215277777</v>
      </c>
      <c r="I1278" t="s">
        <v>3249</v>
      </c>
      <c r="M1278" t="s">
        <v>2760</v>
      </c>
      <c r="N1278" t="s">
        <v>3220</v>
      </c>
      <c r="O1278" t="s">
        <v>4383</v>
      </c>
      <c r="P1278" s="199">
        <v>10000</v>
      </c>
      <c r="S1278" t="s">
        <v>2761</v>
      </c>
      <c r="T1278" t="s">
        <v>4061</v>
      </c>
      <c r="U1278" s="201">
        <v>4.1349999999999998</v>
      </c>
      <c r="V1278" t="s">
        <v>4176</v>
      </c>
      <c r="W1278" t="s">
        <v>4246</v>
      </c>
      <c r="X1278" t="s">
        <v>4247</v>
      </c>
      <c r="Y1278" t="s">
        <v>3224</v>
      </c>
      <c r="Z1278" t="s">
        <v>3671</v>
      </c>
      <c r="AA1278">
        <v>807290</v>
      </c>
      <c r="AB1278" s="198">
        <v>37036.875</v>
      </c>
      <c r="AC1278" s="198">
        <v>37036.875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50</v>
      </c>
      <c r="G1279" s="202">
        <v>1289537</v>
      </c>
      <c r="H1279" s="198">
        <v>37035.351226851853</v>
      </c>
      <c r="I1279" t="s">
        <v>2804</v>
      </c>
      <c r="M1279" t="s">
        <v>3364</v>
      </c>
      <c r="N1279" t="s">
        <v>2802</v>
      </c>
      <c r="O1279" t="s">
        <v>3905</v>
      </c>
      <c r="P1279" s="199">
        <v>50</v>
      </c>
      <c r="S1279" t="s">
        <v>2759</v>
      </c>
      <c r="T1279" t="s">
        <v>4061</v>
      </c>
      <c r="U1279" s="201">
        <v>30.8</v>
      </c>
      <c r="V1279" t="s">
        <v>4205</v>
      </c>
      <c r="W1279" t="s">
        <v>2819</v>
      </c>
      <c r="X1279" t="s">
        <v>2820</v>
      </c>
      <c r="Y1279" t="s">
        <v>4193</v>
      </c>
      <c r="Z1279" t="s">
        <v>3666</v>
      </c>
      <c r="AA1279">
        <v>621346.1</v>
      </c>
      <c r="AB1279" s="198">
        <v>37036.875</v>
      </c>
      <c r="AC1279" s="198">
        <v>37036.875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10000</v>
      </c>
      <c r="G1280" s="202">
        <v>1289538</v>
      </c>
      <c r="H1280" s="198">
        <v>37035.351307870369</v>
      </c>
      <c r="I1280" t="s">
        <v>4257</v>
      </c>
      <c r="M1280" t="s">
        <v>2760</v>
      </c>
      <c r="N1280" t="s">
        <v>3220</v>
      </c>
      <c r="O1280" t="s">
        <v>2599</v>
      </c>
      <c r="P1280" s="199">
        <v>10000</v>
      </c>
      <c r="S1280" t="s">
        <v>2761</v>
      </c>
      <c r="T1280" t="s">
        <v>4061</v>
      </c>
      <c r="U1280" s="201">
        <v>3.5249999999999999</v>
      </c>
      <c r="V1280" t="s">
        <v>2680</v>
      </c>
      <c r="W1280" t="s">
        <v>2692</v>
      </c>
      <c r="X1280" t="s">
        <v>2682</v>
      </c>
      <c r="Y1280" t="s">
        <v>3224</v>
      </c>
      <c r="Z1280" t="s">
        <v>3671</v>
      </c>
      <c r="AA1280">
        <v>807291</v>
      </c>
      <c r="AB1280" s="198">
        <v>37036.875</v>
      </c>
      <c r="AC1280" s="198">
        <v>37036.875</v>
      </c>
    </row>
    <row r="1281" spans="1:29" x14ac:dyDescent="0.2">
      <c r="A1281" s="44" t="str">
        <f t="shared" si="96"/>
        <v>US Power Physical</v>
      </c>
      <c r="B1281" s="44" t="str">
        <f t="shared" si="97"/>
        <v>US</v>
      </c>
      <c r="C1281" s="44" t="str">
        <f t="shared" si="98"/>
        <v>Power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2</v>
      </c>
      <c r="F1281" s="213">
        <f t="shared" si="100"/>
        <v>50</v>
      </c>
      <c r="G1281" s="202">
        <v>1289539</v>
      </c>
      <c r="H1281" s="198">
        <v>37035.351331018515</v>
      </c>
      <c r="I1281" t="s">
        <v>2801</v>
      </c>
      <c r="M1281" t="s">
        <v>3364</v>
      </c>
      <c r="N1281" t="s">
        <v>2713</v>
      </c>
      <c r="O1281" t="s">
        <v>2573</v>
      </c>
      <c r="Q1281" s="199">
        <v>25</v>
      </c>
      <c r="S1281" t="s">
        <v>2759</v>
      </c>
      <c r="T1281" t="s">
        <v>4061</v>
      </c>
      <c r="U1281" s="201">
        <v>130</v>
      </c>
      <c r="V1281" t="s">
        <v>2771</v>
      </c>
      <c r="W1281" t="s">
        <v>2721</v>
      </c>
      <c r="X1281" t="s">
        <v>2716</v>
      </c>
      <c r="Y1281" t="s">
        <v>4193</v>
      </c>
      <c r="Z1281" t="s">
        <v>3666</v>
      </c>
      <c r="AA1281">
        <v>621347.1</v>
      </c>
      <c r="AB1281" s="198">
        <v>37038.875</v>
      </c>
      <c r="AC1281" s="198">
        <v>37039.875</v>
      </c>
    </row>
    <row r="1282" spans="1:29" x14ac:dyDescent="0.2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1013</v>
      </c>
      <c r="G1282" s="202">
        <v>1289540</v>
      </c>
      <c r="H1282" s="198">
        <v>37035.351354166669</v>
      </c>
      <c r="I1282" t="s">
        <v>3155</v>
      </c>
      <c r="M1282" t="s">
        <v>2760</v>
      </c>
      <c r="N1282" t="s">
        <v>3220</v>
      </c>
      <c r="O1282" t="s">
        <v>2494</v>
      </c>
      <c r="P1282" s="199">
        <v>1013</v>
      </c>
      <c r="S1282" t="s">
        <v>2761</v>
      </c>
      <c r="T1282" t="s">
        <v>4061</v>
      </c>
      <c r="U1282" s="201">
        <v>4.01</v>
      </c>
      <c r="V1282" t="s">
        <v>3061</v>
      </c>
      <c r="W1282" t="s">
        <v>3004</v>
      </c>
      <c r="X1282" t="s">
        <v>3246</v>
      </c>
      <c r="Y1282" t="s">
        <v>3224</v>
      </c>
      <c r="Z1282" t="s">
        <v>3671</v>
      </c>
      <c r="AA1282">
        <v>807293</v>
      </c>
      <c r="AB1282" s="198">
        <v>37036.875</v>
      </c>
      <c r="AC1282" s="198">
        <v>37036.875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1289541</v>
      </c>
      <c r="H1283" s="198">
        <v>37035.351377314815</v>
      </c>
      <c r="I1283" t="s">
        <v>2818</v>
      </c>
      <c r="M1283" t="s">
        <v>2760</v>
      </c>
      <c r="N1283" t="s">
        <v>3220</v>
      </c>
      <c r="O1283" t="s">
        <v>2532</v>
      </c>
      <c r="Q1283" s="199">
        <v>10000</v>
      </c>
      <c r="S1283" t="s">
        <v>2761</v>
      </c>
      <c r="T1283" t="s">
        <v>4061</v>
      </c>
      <c r="U1283" s="201">
        <v>4</v>
      </c>
      <c r="V1283" t="s">
        <v>4210</v>
      </c>
      <c r="W1283" t="s">
        <v>2692</v>
      </c>
      <c r="X1283" t="s">
        <v>2682</v>
      </c>
      <c r="Y1283" t="s">
        <v>3224</v>
      </c>
      <c r="Z1283" t="s">
        <v>3671</v>
      </c>
      <c r="AA1283">
        <v>807294</v>
      </c>
      <c r="AB1283" s="198">
        <v>37036.875</v>
      </c>
      <c r="AC1283" s="198">
        <v>37036.875</v>
      </c>
    </row>
    <row r="1284" spans="1:29" x14ac:dyDescent="0.2">
      <c r="A1284" s="44" t="str">
        <f t="shared" si="96"/>
        <v>US Natural Gas Financial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30</v>
      </c>
      <c r="F1284" s="213">
        <f t="shared" si="100"/>
        <v>300000</v>
      </c>
      <c r="G1284" s="202">
        <v>1289542</v>
      </c>
      <c r="H1284" s="198">
        <v>37035.351400462961</v>
      </c>
      <c r="I1284" t="s">
        <v>1930</v>
      </c>
      <c r="M1284" t="s">
        <v>2760</v>
      </c>
      <c r="N1284" t="s">
        <v>2864</v>
      </c>
      <c r="O1284" t="s">
        <v>2865</v>
      </c>
      <c r="P1284" s="199">
        <v>10000</v>
      </c>
      <c r="S1284" t="s">
        <v>2761</v>
      </c>
      <c r="T1284" t="s">
        <v>4061</v>
      </c>
      <c r="U1284" s="201">
        <v>4.18</v>
      </c>
      <c r="V1284" t="s">
        <v>4331</v>
      </c>
      <c r="W1284" t="s">
        <v>3529</v>
      </c>
      <c r="X1284" t="s">
        <v>2866</v>
      </c>
      <c r="Y1284" t="s">
        <v>4082</v>
      </c>
      <c r="Z1284" t="s">
        <v>3671</v>
      </c>
      <c r="AA1284" t="s">
        <v>2651</v>
      </c>
      <c r="AB1284" s="198">
        <v>37043.875</v>
      </c>
      <c r="AC1284" s="198">
        <v>37072.875</v>
      </c>
    </row>
    <row r="1285" spans="1:29" x14ac:dyDescent="0.2">
      <c r="A1285" s="44" t="str">
        <f t="shared" si="96"/>
        <v>US Natural Gas Financial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Financial</v>
      </c>
      <c r="E1285" s="44">
        <f>IF(VLOOKUP(S1285,'DD-Lookup'!$J$6:$L$50,3,FALSE)="Monthly",(YEAR(AC1285)-YEAR(AB1285))*12+MONTH(AC1285)-MONTH(AB1285)+1,(AC1285-AB1285+1))</f>
        <v>30</v>
      </c>
      <c r="F1285" s="213">
        <f t="shared" si="100"/>
        <v>150000</v>
      </c>
      <c r="G1285" s="202">
        <v>1289543</v>
      </c>
      <c r="H1285" s="198">
        <v>37035.351493055554</v>
      </c>
      <c r="I1285" t="s">
        <v>2818</v>
      </c>
      <c r="M1285" t="s">
        <v>2760</v>
      </c>
      <c r="N1285" t="s">
        <v>2864</v>
      </c>
      <c r="O1285" t="s">
        <v>2865</v>
      </c>
      <c r="P1285" s="199">
        <v>5000</v>
      </c>
      <c r="S1285" t="s">
        <v>2761</v>
      </c>
      <c r="T1285" t="s">
        <v>4061</v>
      </c>
      <c r="U1285" s="201">
        <v>4.18</v>
      </c>
      <c r="V1285" t="s">
        <v>2659</v>
      </c>
      <c r="W1285" t="s">
        <v>3529</v>
      </c>
      <c r="X1285" t="s">
        <v>2866</v>
      </c>
      <c r="Y1285" t="s">
        <v>4082</v>
      </c>
      <c r="Z1285" t="s">
        <v>3671</v>
      </c>
      <c r="AA1285" t="s">
        <v>2652</v>
      </c>
      <c r="AB1285" s="198">
        <v>37043.875</v>
      </c>
      <c r="AC1285" s="198">
        <v>37072.875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1641</v>
      </c>
      <c r="G1286" s="202">
        <v>1289544</v>
      </c>
      <c r="H1286" s="198">
        <v>37035.351539351854</v>
      </c>
      <c r="I1286" t="s">
        <v>2722</v>
      </c>
      <c r="M1286" t="s">
        <v>2760</v>
      </c>
      <c r="N1286" t="s">
        <v>3220</v>
      </c>
      <c r="O1286" t="s">
        <v>2488</v>
      </c>
      <c r="Q1286" s="199">
        <v>1641</v>
      </c>
      <c r="S1286" t="s">
        <v>2761</v>
      </c>
      <c r="T1286" t="s">
        <v>4061</v>
      </c>
      <c r="U1286" s="201">
        <v>4.0199999999999996</v>
      </c>
      <c r="V1286" t="s">
        <v>2748</v>
      </c>
      <c r="W1286" t="s">
        <v>3260</v>
      </c>
      <c r="X1286" t="s">
        <v>3261</v>
      </c>
      <c r="Y1286" t="s">
        <v>3224</v>
      </c>
      <c r="Z1286" t="s">
        <v>3671</v>
      </c>
      <c r="AA1286">
        <v>807295</v>
      </c>
      <c r="AB1286" s="198">
        <v>37036.875</v>
      </c>
      <c r="AC1286" s="198">
        <v>37036.875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10000</v>
      </c>
      <c r="G1287" s="202">
        <v>1289545</v>
      </c>
      <c r="H1287" s="198">
        <v>37035.351620370369</v>
      </c>
      <c r="I1287" t="s">
        <v>3267</v>
      </c>
      <c r="M1287" t="s">
        <v>2760</v>
      </c>
      <c r="N1287" t="s">
        <v>3220</v>
      </c>
      <c r="O1287" t="s">
        <v>2532</v>
      </c>
      <c r="P1287" s="199">
        <v>10000</v>
      </c>
      <c r="S1287" t="s">
        <v>2761</v>
      </c>
      <c r="T1287" t="s">
        <v>4061</v>
      </c>
      <c r="U1287" s="201">
        <v>3.9750000000000001</v>
      </c>
      <c r="V1287" t="s">
        <v>3115</v>
      </c>
      <c r="W1287" t="s">
        <v>2692</v>
      </c>
      <c r="X1287" t="s">
        <v>2682</v>
      </c>
      <c r="Y1287" t="s">
        <v>3224</v>
      </c>
      <c r="Z1287" t="s">
        <v>3671</v>
      </c>
      <c r="AA1287">
        <v>807296</v>
      </c>
      <c r="AB1287" s="198">
        <v>37036.875</v>
      </c>
      <c r="AC1287" s="198">
        <v>37036.875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5000</v>
      </c>
      <c r="G1288" s="202">
        <v>1289546</v>
      </c>
      <c r="H1288" s="198">
        <v>37035.351620370369</v>
      </c>
      <c r="I1288" t="s">
        <v>2722</v>
      </c>
      <c r="M1288" t="s">
        <v>2760</v>
      </c>
      <c r="N1288" t="s">
        <v>3220</v>
      </c>
      <c r="O1288" t="s">
        <v>2488</v>
      </c>
      <c r="Q1288" s="199">
        <v>5000</v>
      </c>
      <c r="S1288" t="s">
        <v>2761</v>
      </c>
      <c r="T1288" t="s">
        <v>4061</v>
      </c>
      <c r="U1288" s="201">
        <v>4.0250000000000004</v>
      </c>
      <c r="V1288" t="s">
        <v>2748</v>
      </c>
      <c r="W1288" t="s">
        <v>3260</v>
      </c>
      <c r="X1288" t="s">
        <v>3261</v>
      </c>
      <c r="Y1288" t="s">
        <v>3224</v>
      </c>
      <c r="Z1288" t="s">
        <v>3671</v>
      </c>
      <c r="AA1288">
        <v>807297</v>
      </c>
      <c r="AB1288" s="198">
        <v>37036.875</v>
      </c>
      <c r="AC1288" s="198">
        <v>37036.875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5000</v>
      </c>
      <c r="G1289" s="202">
        <v>1289547</v>
      </c>
      <c r="H1289" s="198">
        <v>37035.351689814815</v>
      </c>
      <c r="I1289" t="s">
        <v>3769</v>
      </c>
      <c r="M1289" t="s">
        <v>2760</v>
      </c>
      <c r="N1289" t="s">
        <v>3220</v>
      </c>
      <c r="O1289" t="s">
        <v>2488</v>
      </c>
      <c r="P1289" s="199">
        <v>5000</v>
      </c>
      <c r="S1289" t="s">
        <v>2761</v>
      </c>
      <c r="T1289" t="s">
        <v>4061</v>
      </c>
      <c r="U1289" s="201">
        <v>4.0199999999999996</v>
      </c>
      <c r="V1289" t="s">
        <v>2746</v>
      </c>
      <c r="W1289" t="s">
        <v>3260</v>
      </c>
      <c r="X1289" t="s">
        <v>3261</v>
      </c>
      <c r="Y1289" t="s">
        <v>3224</v>
      </c>
      <c r="Z1289" t="s">
        <v>3671</v>
      </c>
      <c r="AA1289">
        <v>807298</v>
      </c>
      <c r="AB1289" s="198">
        <v>37036.875</v>
      </c>
      <c r="AC1289" s="198">
        <v>37036.875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1289548</v>
      </c>
      <c r="H1290" s="198">
        <v>37035.351712962962</v>
      </c>
      <c r="I1290" t="s">
        <v>2818</v>
      </c>
      <c r="M1290" t="s">
        <v>2760</v>
      </c>
      <c r="N1290" t="s">
        <v>3220</v>
      </c>
      <c r="O1290" t="s">
        <v>2532</v>
      </c>
      <c r="Q1290" s="199">
        <v>10000</v>
      </c>
      <c r="S1290" t="s">
        <v>2761</v>
      </c>
      <c r="T1290" t="s">
        <v>4061</v>
      </c>
      <c r="U1290" s="201">
        <v>4</v>
      </c>
      <c r="V1290" t="s">
        <v>4210</v>
      </c>
      <c r="W1290" t="s">
        <v>2692</v>
      </c>
      <c r="X1290" t="s">
        <v>2682</v>
      </c>
      <c r="Y1290" t="s">
        <v>3224</v>
      </c>
      <c r="Z1290" t="s">
        <v>3671</v>
      </c>
      <c r="AA1290">
        <v>807299</v>
      </c>
      <c r="AB1290" s="198">
        <v>37036.875</v>
      </c>
      <c r="AC1290" s="198">
        <v>37036.875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20000</v>
      </c>
      <c r="G1291" s="202">
        <v>1289549</v>
      </c>
      <c r="H1291" s="198">
        <v>37035.351770833331</v>
      </c>
      <c r="I1291" t="s">
        <v>2909</v>
      </c>
      <c r="M1291" t="s">
        <v>2760</v>
      </c>
      <c r="N1291" t="s">
        <v>3220</v>
      </c>
      <c r="O1291" t="s">
        <v>4367</v>
      </c>
      <c r="P1291" s="199">
        <v>20000</v>
      </c>
      <c r="S1291" t="s">
        <v>2761</v>
      </c>
      <c r="T1291" t="s">
        <v>4061</v>
      </c>
      <c r="U1291" s="201">
        <v>4.3650000000000002</v>
      </c>
      <c r="V1291" t="s">
        <v>2910</v>
      </c>
      <c r="W1291" t="s">
        <v>4263</v>
      </c>
      <c r="X1291" t="s">
        <v>4264</v>
      </c>
      <c r="Y1291" t="s">
        <v>3224</v>
      </c>
      <c r="Z1291" t="s">
        <v>3671</v>
      </c>
      <c r="AA1291">
        <v>807300</v>
      </c>
      <c r="AB1291" s="198">
        <v>37036.875</v>
      </c>
      <c r="AC1291" s="198">
        <v>37036.875</v>
      </c>
    </row>
    <row r="1292" spans="1:29" x14ac:dyDescent="0.2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3</v>
      </c>
      <c r="F1292" s="213">
        <f t="shared" si="105"/>
        <v>150</v>
      </c>
      <c r="G1292" s="202">
        <v>1289550</v>
      </c>
      <c r="H1292" s="198">
        <v>37035.351805555554</v>
      </c>
      <c r="I1292" t="s">
        <v>2836</v>
      </c>
      <c r="M1292" t="s">
        <v>3364</v>
      </c>
      <c r="N1292" t="s">
        <v>2802</v>
      </c>
      <c r="O1292" t="s">
        <v>2798</v>
      </c>
      <c r="Q1292" s="199">
        <v>50</v>
      </c>
      <c r="S1292" t="s">
        <v>2759</v>
      </c>
      <c r="T1292" t="s">
        <v>4061</v>
      </c>
      <c r="U1292" s="201">
        <v>48.75</v>
      </c>
      <c r="V1292" t="s">
        <v>4208</v>
      </c>
      <c r="W1292" t="s">
        <v>2809</v>
      </c>
      <c r="X1292" t="s">
        <v>2810</v>
      </c>
      <c r="Y1292" t="s">
        <v>4193</v>
      </c>
      <c r="Z1292" t="s">
        <v>3666</v>
      </c>
      <c r="AA1292">
        <v>621348.1</v>
      </c>
      <c r="AB1292" s="198">
        <v>37040.875</v>
      </c>
      <c r="AC1292" s="198">
        <v>37042.875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1289551</v>
      </c>
      <c r="H1293" s="198">
        <v>37035.351840277777</v>
      </c>
      <c r="I1293" t="s">
        <v>3306</v>
      </c>
      <c r="M1293" t="s">
        <v>2760</v>
      </c>
      <c r="N1293" t="s">
        <v>3220</v>
      </c>
      <c r="O1293" t="s">
        <v>2463</v>
      </c>
      <c r="Q1293" s="199">
        <v>10000</v>
      </c>
      <c r="S1293" t="s">
        <v>2761</v>
      </c>
      <c r="T1293" t="s">
        <v>4061</v>
      </c>
      <c r="U1293" s="201">
        <v>4.2024999999999997</v>
      </c>
      <c r="V1293" t="s">
        <v>3006</v>
      </c>
      <c r="W1293" t="s">
        <v>3222</v>
      </c>
      <c r="X1293" t="s">
        <v>3223</v>
      </c>
      <c r="Y1293" t="s">
        <v>3224</v>
      </c>
      <c r="Z1293" t="s">
        <v>3671</v>
      </c>
      <c r="AA1293">
        <v>807301</v>
      </c>
      <c r="AB1293" s="198">
        <v>37036.875</v>
      </c>
      <c r="AC1293" s="198">
        <v>37036.875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10000</v>
      </c>
      <c r="G1294" s="202">
        <v>1289552</v>
      </c>
      <c r="H1294" s="198">
        <v>37035.351851851854</v>
      </c>
      <c r="I1294" t="s">
        <v>3267</v>
      </c>
      <c r="M1294" t="s">
        <v>2760</v>
      </c>
      <c r="N1294" t="s">
        <v>3220</v>
      </c>
      <c r="O1294" t="s">
        <v>2532</v>
      </c>
      <c r="P1294" s="199">
        <v>10000</v>
      </c>
      <c r="S1294" t="s">
        <v>2761</v>
      </c>
      <c r="T1294" t="s">
        <v>4061</v>
      </c>
      <c r="U1294" s="201">
        <v>3.9750000000000001</v>
      </c>
      <c r="V1294" t="s">
        <v>3115</v>
      </c>
      <c r="W1294" t="s">
        <v>2692</v>
      </c>
      <c r="X1294" t="s">
        <v>2682</v>
      </c>
      <c r="Y1294" t="s">
        <v>3224</v>
      </c>
      <c r="Z1294" t="s">
        <v>3671</v>
      </c>
      <c r="AA1294">
        <v>807302</v>
      </c>
      <c r="AB1294" s="198">
        <v>37036.875</v>
      </c>
      <c r="AC1294" s="198">
        <v>37036.875</v>
      </c>
    </row>
    <row r="1295" spans="1:29" x14ac:dyDescent="0.2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31</v>
      </c>
      <c r="F1295" s="213">
        <f t="shared" si="105"/>
        <v>77500</v>
      </c>
      <c r="G1295" s="202">
        <v>1289553</v>
      </c>
      <c r="H1295" s="198">
        <v>37035.351909722223</v>
      </c>
      <c r="I1295" t="s">
        <v>2869</v>
      </c>
      <c r="M1295" t="s">
        <v>2760</v>
      </c>
      <c r="N1295" t="s">
        <v>2864</v>
      </c>
      <c r="O1295" t="s">
        <v>3234</v>
      </c>
      <c r="P1295" s="199">
        <v>2500</v>
      </c>
      <c r="S1295" t="s">
        <v>2761</v>
      </c>
      <c r="T1295" t="s">
        <v>4061</v>
      </c>
      <c r="U1295" s="201">
        <v>4.2474999999999996</v>
      </c>
      <c r="V1295" t="s">
        <v>2870</v>
      </c>
      <c r="W1295" t="s">
        <v>3529</v>
      </c>
      <c r="X1295" t="s">
        <v>2866</v>
      </c>
      <c r="Y1295" t="s">
        <v>4082</v>
      </c>
      <c r="Z1295" t="s">
        <v>3671</v>
      </c>
      <c r="AA1295" t="s">
        <v>2653</v>
      </c>
      <c r="AB1295" s="198">
        <v>37073.875</v>
      </c>
      <c r="AC1295" s="198">
        <v>37103.875</v>
      </c>
    </row>
    <row r="1296" spans="1:29" x14ac:dyDescent="0.2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153</v>
      </c>
      <c r="F1296" s="213">
        <f t="shared" si="105"/>
        <v>3060000</v>
      </c>
      <c r="G1296" s="202">
        <v>1289555</v>
      </c>
      <c r="H1296" s="198">
        <v>37035.351944444446</v>
      </c>
      <c r="I1296" t="s">
        <v>3271</v>
      </c>
      <c r="M1296" t="s">
        <v>2760</v>
      </c>
      <c r="N1296" t="s">
        <v>3235</v>
      </c>
      <c r="O1296" t="s">
        <v>2640</v>
      </c>
      <c r="Q1296" s="199">
        <v>20000</v>
      </c>
      <c r="S1296" t="s">
        <v>2761</v>
      </c>
      <c r="T1296" t="s">
        <v>4061</v>
      </c>
      <c r="U1296" s="201">
        <v>5.0000000000000001E-3</v>
      </c>
      <c r="V1296" t="s">
        <v>3436</v>
      </c>
      <c r="W1296" t="s">
        <v>3074</v>
      </c>
      <c r="X1296" t="s">
        <v>3075</v>
      </c>
      <c r="Y1296" t="s">
        <v>4082</v>
      </c>
      <c r="Z1296" t="s">
        <v>3671</v>
      </c>
      <c r="AA1296" t="s">
        <v>2654</v>
      </c>
      <c r="AB1296" s="198">
        <v>37043</v>
      </c>
      <c r="AC1296" s="198">
        <v>37195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10000</v>
      </c>
      <c r="G1297" s="202">
        <v>1289556</v>
      </c>
      <c r="H1297" s="198">
        <v>37035.352037037039</v>
      </c>
      <c r="I1297" t="s">
        <v>3244</v>
      </c>
      <c r="M1297" t="s">
        <v>2760</v>
      </c>
      <c r="N1297" t="s">
        <v>3220</v>
      </c>
      <c r="O1297" t="s">
        <v>2532</v>
      </c>
      <c r="Q1297" s="199">
        <v>10000</v>
      </c>
      <c r="S1297" t="s">
        <v>2761</v>
      </c>
      <c r="T1297" t="s">
        <v>4061</v>
      </c>
      <c r="U1297" s="201">
        <v>4</v>
      </c>
      <c r="V1297" t="s">
        <v>3111</v>
      </c>
      <c r="W1297" t="s">
        <v>2692</v>
      </c>
      <c r="X1297" t="s">
        <v>2682</v>
      </c>
      <c r="Y1297" t="s">
        <v>3224</v>
      </c>
      <c r="Z1297" t="s">
        <v>3671</v>
      </c>
      <c r="AA1297">
        <v>807304</v>
      </c>
      <c r="AB1297" s="198">
        <v>37036.875</v>
      </c>
      <c r="AC1297" s="198">
        <v>37036.875</v>
      </c>
    </row>
    <row r="1298" spans="1:29" x14ac:dyDescent="0.2">
      <c r="A1298" s="44" t="str">
        <f t="shared" si="101"/>
        <v>US Natural Gas Financial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Financial</v>
      </c>
      <c r="E1298" s="44">
        <f>IF(VLOOKUP(S1298,'DD-Lookup'!$J$6:$L$50,3,FALSE)="Monthly",(YEAR(AC1298)-YEAR(AB1298))*12+MONTH(AC1298)-MONTH(AB1298)+1,(AC1298-AB1298+1))</f>
        <v>30</v>
      </c>
      <c r="F1298" s="213">
        <f t="shared" si="105"/>
        <v>300000</v>
      </c>
      <c r="G1298" s="202">
        <v>1289557</v>
      </c>
      <c r="H1298" s="198">
        <v>37035.352048611108</v>
      </c>
      <c r="I1298" t="s">
        <v>2849</v>
      </c>
      <c r="M1298" t="s">
        <v>2760</v>
      </c>
      <c r="N1298" t="s">
        <v>2864</v>
      </c>
      <c r="O1298" t="s">
        <v>2865</v>
      </c>
      <c r="P1298" s="199">
        <v>10000</v>
      </c>
      <c r="S1298" t="s">
        <v>2761</v>
      </c>
      <c r="T1298" t="s">
        <v>4061</v>
      </c>
      <c r="U1298" s="201">
        <v>4.18</v>
      </c>
      <c r="V1298" t="s">
        <v>4025</v>
      </c>
      <c r="W1298" t="s">
        <v>3529</v>
      </c>
      <c r="X1298" t="s">
        <v>2866</v>
      </c>
      <c r="Y1298" t="s">
        <v>4082</v>
      </c>
      <c r="Z1298" t="s">
        <v>3671</v>
      </c>
      <c r="AA1298" t="s">
        <v>2655</v>
      </c>
      <c r="AB1298" s="198">
        <v>37043.875</v>
      </c>
      <c r="AC1298" s="198">
        <v>37072.875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3">
        <f t="shared" si="105"/>
        <v>5000</v>
      </c>
      <c r="G1299" s="202">
        <v>1289558</v>
      </c>
      <c r="H1299" s="198">
        <v>37035.352060185185</v>
      </c>
      <c r="I1299" t="s">
        <v>2858</v>
      </c>
      <c r="M1299" t="s">
        <v>2760</v>
      </c>
      <c r="N1299" t="s">
        <v>3220</v>
      </c>
      <c r="O1299" t="s">
        <v>2519</v>
      </c>
      <c r="Q1299" s="199">
        <v>5000</v>
      </c>
      <c r="S1299" t="s">
        <v>2761</v>
      </c>
      <c r="T1299" t="s">
        <v>4061</v>
      </c>
      <c r="U1299" s="201">
        <v>4.4800000000000004</v>
      </c>
      <c r="V1299" t="s">
        <v>2678</v>
      </c>
      <c r="W1299" t="s">
        <v>2668</v>
      </c>
      <c r="X1299" t="s">
        <v>2669</v>
      </c>
      <c r="Y1299" t="s">
        <v>3224</v>
      </c>
      <c r="Z1299" t="s">
        <v>3671</v>
      </c>
      <c r="AA1299">
        <v>807305</v>
      </c>
      <c r="AB1299" s="198">
        <v>37036.875</v>
      </c>
      <c r="AC1299" s="198">
        <v>37036.875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10000</v>
      </c>
      <c r="G1300" s="202">
        <v>1289559</v>
      </c>
      <c r="H1300" s="198">
        <v>37035.352094907408</v>
      </c>
      <c r="I1300" t="s">
        <v>3769</v>
      </c>
      <c r="M1300" t="s">
        <v>2760</v>
      </c>
      <c r="N1300" t="s">
        <v>3220</v>
      </c>
      <c r="O1300" t="s">
        <v>2532</v>
      </c>
      <c r="P1300" s="199">
        <v>10000</v>
      </c>
      <c r="S1300" t="s">
        <v>2761</v>
      </c>
      <c r="T1300" t="s">
        <v>4061</v>
      </c>
      <c r="U1300" s="201">
        <v>3.9750000000000001</v>
      </c>
      <c r="V1300" t="s">
        <v>2744</v>
      </c>
      <c r="W1300" t="s">
        <v>2692</v>
      </c>
      <c r="X1300" t="s">
        <v>2682</v>
      </c>
      <c r="Y1300" t="s">
        <v>3224</v>
      </c>
      <c r="Z1300" t="s">
        <v>3671</v>
      </c>
      <c r="AA1300">
        <v>807306</v>
      </c>
      <c r="AB1300" s="198">
        <v>37036.875</v>
      </c>
      <c r="AC1300" s="198">
        <v>37036.875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25000</v>
      </c>
      <c r="G1301" s="202">
        <v>1289560</v>
      </c>
      <c r="H1301" s="198">
        <v>37035.352129629631</v>
      </c>
      <c r="I1301" t="s">
        <v>3769</v>
      </c>
      <c r="M1301" t="s">
        <v>2760</v>
      </c>
      <c r="N1301" t="s">
        <v>3220</v>
      </c>
      <c r="O1301" t="s">
        <v>4383</v>
      </c>
      <c r="Q1301" s="199">
        <v>25000</v>
      </c>
      <c r="S1301" t="s">
        <v>2761</v>
      </c>
      <c r="T1301" t="s">
        <v>4061</v>
      </c>
      <c r="U1301" s="201">
        <v>4.1399999999999997</v>
      </c>
      <c r="V1301" t="s">
        <v>2755</v>
      </c>
      <c r="W1301" t="s">
        <v>4246</v>
      </c>
      <c r="X1301" t="s">
        <v>4247</v>
      </c>
      <c r="Y1301" t="s">
        <v>3224</v>
      </c>
      <c r="Z1301" t="s">
        <v>3671</v>
      </c>
      <c r="AA1301">
        <v>807307</v>
      </c>
      <c r="AB1301" s="198">
        <v>37036.875</v>
      </c>
      <c r="AC1301" s="198">
        <v>37036.875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2</v>
      </c>
      <c r="F1302" s="213">
        <f t="shared" si="105"/>
        <v>50</v>
      </c>
      <c r="G1302" s="202">
        <v>1289561</v>
      </c>
      <c r="H1302" s="198">
        <v>37035.352141203701</v>
      </c>
      <c r="I1302" t="s">
        <v>4034</v>
      </c>
      <c r="M1302" t="s">
        <v>3364</v>
      </c>
      <c r="N1302" t="s">
        <v>2710</v>
      </c>
      <c r="O1302" t="s">
        <v>2567</v>
      </c>
      <c r="P1302" s="199">
        <v>25</v>
      </c>
      <c r="S1302" t="s">
        <v>2759</v>
      </c>
      <c r="T1302" t="s">
        <v>4061</v>
      </c>
      <c r="U1302" s="201">
        <v>92</v>
      </c>
      <c r="V1302" t="s">
        <v>4177</v>
      </c>
      <c r="W1302" t="s">
        <v>3297</v>
      </c>
      <c r="X1302" t="s">
        <v>2712</v>
      </c>
      <c r="Y1302" t="s">
        <v>4193</v>
      </c>
      <c r="Z1302" t="s">
        <v>3666</v>
      </c>
      <c r="AA1302">
        <v>621349.1</v>
      </c>
      <c r="AB1302" s="198">
        <v>37038.875</v>
      </c>
      <c r="AC1302" s="198">
        <v>37039.875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10000</v>
      </c>
      <c r="G1303" s="202">
        <v>1289562</v>
      </c>
      <c r="H1303" s="198">
        <v>37035.352187500001</v>
      </c>
      <c r="I1303" t="s">
        <v>4241</v>
      </c>
      <c r="M1303" t="s">
        <v>2760</v>
      </c>
      <c r="N1303" t="s">
        <v>3220</v>
      </c>
      <c r="O1303" t="s">
        <v>2463</v>
      </c>
      <c r="P1303" s="199">
        <v>10000</v>
      </c>
      <c r="S1303" t="s">
        <v>2761</v>
      </c>
      <c r="T1303" t="s">
        <v>4061</v>
      </c>
      <c r="U1303" s="201">
        <v>4.2012999999999998</v>
      </c>
      <c r="V1303" t="s">
        <v>2508</v>
      </c>
      <c r="W1303" t="s">
        <v>3222</v>
      </c>
      <c r="X1303" t="s">
        <v>3223</v>
      </c>
      <c r="Y1303" t="s">
        <v>3224</v>
      </c>
      <c r="Z1303" t="s">
        <v>3671</v>
      </c>
      <c r="AA1303">
        <v>807308</v>
      </c>
      <c r="AB1303" s="198">
        <v>37036.875</v>
      </c>
      <c r="AC1303" s="198">
        <v>37036.875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5000</v>
      </c>
      <c r="G1304" s="202">
        <v>1289563</v>
      </c>
      <c r="H1304" s="198">
        <v>37035.352222222224</v>
      </c>
      <c r="I1304" t="s">
        <v>3769</v>
      </c>
      <c r="M1304" t="s">
        <v>2760</v>
      </c>
      <c r="N1304" t="s">
        <v>3220</v>
      </c>
      <c r="O1304" t="s">
        <v>2488</v>
      </c>
      <c r="P1304" s="199">
        <v>5000</v>
      </c>
      <c r="S1304" t="s">
        <v>2761</v>
      </c>
      <c r="T1304" t="s">
        <v>4061</v>
      </c>
      <c r="U1304" s="201">
        <v>4.0149999999999997</v>
      </c>
      <c r="V1304" t="s">
        <v>2746</v>
      </c>
      <c r="W1304" t="s">
        <v>3260</v>
      </c>
      <c r="X1304" t="s">
        <v>3261</v>
      </c>
      <c r="Y1304" t="s">
        <v>3224</v>
      </c>
      <c r="Z1304" t="s">
        <v>3671</v>
      </c>
      <c r="AA1304">
        <v>807309</v>
      </c>
      <c r="AB1304" s="198">
        <v>37036.875</v>
      </c>
      <c r="AC1304" s="198">
        <v>37036.875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2</v>
      </c>
      <c r="F1305" s="213">
        <f t="shared" si="105"/>
        <v>10</v>
      </c>
      <c r="G1305" s="202">
        <v>1289564</v>
      </c>
      <c r="H1305" s="198">
        <v>37035.352256944447</v>
      </c>
      <c r="I1305" t="s">
        <v>3000</v>
      </c>
      <c r="M1305" t="s">
        <v>3364</v>
      </c>
      <c r="N1305" t="s">
        <v>2713</v>
      </c>
      <c r="O1305" t="s">
        <v>2627</v>
      </c>
      <c r="P1305" s="199">
        <v>5</v>
      </c>
      <c r="S1305" t="s">
        <v>2759</v>
      </c>
      <c r="T1305" t="s">
        <v>4061</v>
      </c>
      <c r="U1305" s="201">
        <v>105</v>
      </c>
      <c r="V1305" t="s">
        <v>3019</v>
      </c>
      <c r="W1305" t="s">
        <v>2715</v>
      </c>
      <c r="X1305" t="s">
        <v>2716</v>
      </c>
      <c r="Y1305" t="s">
        <v>4193</v>
      </c>
      <c r="Z1305" t="s">
        <v>3666</v>
      </c>
      <c r="AA1305">
        <v>621350.1</v>
      </c>
      <c r="AB1305" s="198">
        <v>37038.875</v>
      </c>
      <c r="AC1305" s="198">
        <v>37039.875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5000</v>
      </c>
      <c r="G1306" s="202">
        <v>1289565</v>
      </c>
      <c r="H1306" s="198">
        <v>37035.352268518516</v>
      </c>
      <c r="I1306" t="s">
        <v>4255</v>
      </c>
      <c r="M1306" t="s">
        <v>2760</v>
      </c>
      <c r="N1306" t="s">
        <v>3220</v>
      </c>
      <c r="O1306" t="s">
        <v>2512</v>
      </c>
      <c r="P1306" s="199">
        <v>5000</v>
      </c>
      <c r="S1306" t="s">
        <v>2761</v>
      </c>
      <c r="T1306" t="s">
        <v>4061</v>
      </c>
      <c r="U1306" s="201">
        <v>4.0625</v>
      </c>
      <c r="V1306" t="s">
        <v>4256</v>
      </c>
      <c r="W1306" t="s">
        <v>3260</v>
      </c>
      <c r="X1306" t="s">
        <v>3261</v>
      </c>
      <c r="Y1306" t="s">
        <v>3224</v>
      </c>
      <c r="Z1306" t="s">
        <v>3671</v>
      </c>
      <c r="AA1306">
        <v>807310</v>
      </c>
      <c r="AB1306" s="198">
        <v>37036.875</v>
      </c>
      <c r="AC1306" s="198">
        <v>37036.875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5000</v>
      </c>
      <c r="G1307" s="202">
        <v>1289566</v>
      </c>
      <c r="H1307" s="198">
        <v>37035.352280092593</v>
      </c>
      <c r="I1307" t="s">
        <v>4241</v>
      </c>
      <c r="M1307" t="s">
        <v>2760</v>
      </c>
      <c r="N1307" t="s">
        <v>3220</v>
      </c>
      <c r="O1307" t="s">
        <v>2465</v>
      </c>
      <c r="Q1307" s="199">
        <v>5000</v>
      </c>
      <c r="S1307" t="s">
        <v>2761</v>
      </c>
      <c r="T1307" t="s">
        <v>4061</v>
      </c>
      <c r="U1307" s="201">
        <v>4.08</v>
      </c>
      <c r="V1307" t="s">
        <v>2508</v>
      </c>
      <c r="W1307" t="s">
        <v>3260</v>
      </c>
      <c r="X1307" t="s">
        <v>3261</v>
      </c>
      <c r="Y1307" t="s">
        <v>3224</v>
      </c>
      <c r="Z1307" t="s">
        <v>3671</v>
      </c>
      <c r="AA1307">
        <v>807311</v>
      </c>
      <c r="AB1307" s="198">
        <v>37036.875</v>
      </c>
      <c r="AC1307" s="198">
        <v>37036.875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20000</v>
      </c>
      <c r="G1308" s="202">
        <v>1289567</v>
      </c>
      <c r="H1308" s="198">
        <v>37035.352349537039</v>
      </c>
      <c r="I1308" t="s">
        <v>3769</v>
      </c>
      <c r="M1308" t="s">
        <v>2760</v>
      </c>
      <c r="N1308" t="s">
        <v>3220</v>
      </c>
      <c r="O1308" t="s">
        <v>4367</v>
      </c>
      <c r="Q1308" s="199">
        <v>20000</v>
      </c>
      <c r="S1308" t="s">
        <v>2761</v>
      </c>
      <c r="T1308" t="s">
        <v>4061</v>
      </c>
      <c r="U1308" s="201">
        <v>4.37</v>
      </c>
      <c r="V1308" t="s">
        <v>3059</v>
      </c>
      <c r="W1308" t="s">
        <v>4263</v>
      </c>
      <c r="X1308" t="s">
        <v>4264</v>
      </c>
      <c r="Y1308" t="s">
        <v>3224</v>
      </c>
      <c r="Z1308" t="s">
        <v>3671</v>
      </c>
      <c r="AA1308">
        <v>807312</v>
      </c>
      <c r="AB1308" s="198">
        <v>37036.875</v>
      </c>
      <c r="AC1308" s="198">
        <v>37036.875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10000</v>
      </c>
      <c r="G1309" s="202">
        <v>1289568</v>
      </c>
      <c r="H1309" s="198">
        <v>37035.352465277778</v>
      </c>
      <c r="I1309" t="s">
        <v>2689</v>
      </c>
      <c r="M1309" t="s">
        <v>2760</v>
      </c>
      <c r="N1309" t="s">
        <v>3220</v>
      </c>
      <c r="O1309" t="s">
        <v>2542</v>
      </c>
      <c r="P1309" s="199">
        <v>10000</v>
      </c>
      <c r="S1309" t="s">
        <v>2761</v>
      </c>
      <c r="T1309" t="s">
        <v>4061</v>
      </c>
      <c r="U1309" s="201">
        <v>12.824999999999999</v>
      </c>
      <c r="V1309" t="s">
        <v>4214</v>
      </c>
      <c r="W1309" t="s">
        <v>2731</v>
      </c>
      <c r="X1309" t="s">
        <v>2682</v>
      </c>
      <c r="Y1309" t="s">
        <v>3224</v>
      </c>
      <c r="Z1309" t="s">
        <v>3671</v>
      </c>
      <c r="AA1309">
        <v>807313</v>
      </c>
      <c r="AB1309" s="198">
        <v>37036.875</v>
      </c>
      <c r="AC1309" s="198">
        <v>37036.875</v>
      </c>
    </row>
    <row r="1310" spans="1:29" x14ac:dyDescent="0.2">
      <c r="A1310" s="44" t="str">
        <f t="shared" si="101"/>
        <v>US Power Financial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Financial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50</v>
      </c>
      <c r="G1310" s="202">
        <v>1289569</v>
      </c>
      <c r="H1310" s="198">
        <v>37035.352465277778</v>
      </c>
      <c r="I1310" t="s">
        <v>2854</v>
      </c>
      <c r="M1310" t="s">
        <v>3364</v>
      </c>
      <c r="N1310" t="s">
        <v>4190</v>
      </c>
      <c r="O1310" t="s">
        <v>29</v>
      </c>
      <c r="Q1310" s="199">
        <v>50</v>
      </c>
      <c r="S1310" t="s">
        <v>2759</v>
      </c>
      <c r="T1310" t="s">
        <v>4061</v>
      </c>
      <c r="U1310" s="201">
        <v>46</v>
      </c>
      <c r="V1310" t="s">
        <v>3898</v>
      </c>
      <c r="W1310" t="s">
        <v>4191</v>
      </c>
      <c r="X1310" t="s">
        <v>4192</v>
      </c>
      <c r="Y1310" t="s">
        <v>4193</v>
      </c>
      <c r="Z1310" t="s">
        <v>3671</v>
      </c>
      <c r="AA1310">
        <v>621352.1</v>
      </c>
      <c r="AB1310" s="198">
        <v>37035.875</v>
      </c>
      <c r="AC1310" s="198">
        <v>37035.875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3">
        <f t="shared" si="105"/>
        <v>5000</v>
      </c>
      <c r="G1311" s="202">
        <v>1289570</v>
      </c>
      <c r="H1311" s="198">
        <v>37035.352476851855</v>
      </c>
      <c r="I1311" t="s">
        <v>2871</v>
      </c>
      <c r="M1311" t="s">
        <v>2760</v>
      </c>
      <c r="N1311" t="s">
        <v>3220</v>
      </c>
      <c r="O1311" t="s">
        <v>4383</v>
      </c>
      <c r="P1311" s="199">
        <v>5000</v>
      </c>
      <c r="S1311" t="s">
        <v>2761</v>
      </c>
      <c r="T1311" t="s">
        <v>4061</v>
      </c>
      <c r="U1311" s="201">
        <v>4.1399999999999997</v>
      </c>
      <c r="V1311" t="s">
        <v>3060</v>
      </c>
      <c r="W1311" t="s">
        <v>4246</v>
      </c>
      <c r="X1311" t="s">
        <v>4247</v>
      </c>
      <c r="Y1311" t="s">
        <v>3224</v>
      </c>
      <c r="Z1311" t="s">
        <v>3671</v>
      </c>
      <c r="AA1311">
        <v>807314</v>
      </c>
      <c r="AB1311" s="198">
        <v>37036.875</v>
      </c>
      <c r="AC1311" s="198">
        <v>37036.875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2</v>
      </c>
      <c r="F1312" s="213">
        <f t="shared" si="105"/>
        <v>50</v>
      </c>
      <c r="G1312" s="202">
        <v>1289571</v>
      </c>
      <c r="H1312" s="198">
        <v>37035.352488425924</v>
      </c>
      <c r="I1312" t="s">
        <v>2720</v>
      </c>
      <c r="M1312" t="s">
        <v>3364</v>
      </c>
      <c r="N1312" t="s">
        <v>2713</v>
      </c>
      <c r="O1312" t="s">
        <v>2573</v>
      </c>
      <c r="P1312" s="199">
        <v>25</v>
      </c>
      <c r="S1312" t="s">
        <v>2759</v>
      </c>
      <c r="T1312" t="s">
        <v>4061</v>
      </c>
      <c r="U1312" s="201">
        <v>128</v>
      </c>
      <c r="V1312" t="s">
        <v>2733</v>
      </c>
      <c r="W1312" t="s">
        <v>2721</v>
      </c>
      <c r="X1312" t="s">
        <v>2716</v>
      </c>
      <c r="Y1312" t="s">
        <v>4193</v>
      </c>
      <c r="Z1312" t="s">
        <v>3666</v>
      </c>
      <c r="AA1312">
        <v>621353.1</v>
      </c>
      <c r="AB1312" s="198">
        <v>37038.875</v>
      </c>
      <c r="AC1312" s="198">
        <v>37039.875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2500</v>
      </c>
      <c r="G1313" s="202">
        <v>1289572</v>
      </c>
      <c r="H1313" s="198">
        <v>37035.352523148147</v>
      </c>
      <c r="I1313" t="s">
        <v>3155</v>
      </c>
      <c r="M1313" t="s">
        <v>2760</v>
      </c>
      <c r="N1313" t="s">
        <v>3220</v>
      </c>
      <c r="O1313" t="s">
        <v>2559</v>
      </c>
      <c r="Q1313" s="199">
        <v>2500</v>
      </c>
      <c r="S1313" t="s">
        <v>2761</v>
      </c>
      <c r="T1313" t="s">
        <v>4061</v>
      </c>
      <c r="U1313" s="201">
        <v>2.94</v>
      </c>
      <c r="V1313" t="s">
        <v>3283</v>
      </c>
      <c r="W1313" t="s">
        <v>3926</v>
      </c>
      <c r="X1313" t="s">
        <v>2735</v>
      </c>
      <c r="Y1313" t="s">
        <v>3224</v>
      </c>
      <c r="Z1313" t="s">
        <v>3671</v>
      </c>
      <c r="AA1313">
        <v>807315</v>
      </c>
      <c r="AB1313" s="198">
        <v>37036.875</v>
      </c>
      <c r="AC1313" s="198">
        <v>37036.875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10000</v>
      </c>
      <c r="G1314" s="202">
        <v>1289573</v>
      </c>
      <c r="H1314" s="198">
        <v>37035.352534722224</v>
      </c>
      <c r="I1314" t="s">
        <v>3769</v>
      </c>
      <c r="M1314" t="s">
        <v>2760</v>
      </c>
      <c r="N1314" t="s">
        <v>3220</v>
      </c>
      <c r="O1314" t="s">
        <v>2545</v>
      </c>
      <c r="P1314" s="199">
        <v>10000</v>
      </c>
      <c r="S1314" t="s">
        <v>2761</v>
      </c>
      <c r="T1314" t="s">
        <v>4061</v>
      </c>
      <c r="U1314" s="201">
        <v>12.85</v>
      </c>
      <c r="V1314" t="s">
        <v>3081</v>
      </c>
      <c r="W1314" t="s">
        <v>2731</v>
      </c>
      <c r="X1314" t="s">
        <v>2682</v>
      </c>
      <c r="Y1314" t="s">
        <v>3224</v>
      </c>
      <c r="Z1314" t="s">
        <v>3671</v>
      </c>
      <c r="AA1314">
        <v>807316</v>
      </c>
      <c r="AB1314" s="198">
        <v>37036.875</v>
      </c>
      <c r="AC1314" s="198">
        <v>37036.875</v>
      </c>
    </row>
    <row r="1315" spans="1:29" x14ac:dyDescent="0.2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300000</v>
      </c>
      <c r="G1315" s="202">
        <v>1289574</v>
      </c>
      <c r="H1315" s="198">
        <v>37035.352719907409</v>
      </c>
      <c r="I1315" t="s">
        <v>4513</v>
      </c>
      <c r="M1315" t="s">
        <v>2760</v>
      </c>
      <c r="N1315" t="s">
        <v>2864</v>
      </c>
      <c r="O1315" t="s">
        <v>2673</v>
      </c>
      <c r="Q1315" s="199">
        <v>10000</v>
      </c>
      <c r="S1315" t="s">
        <v>2761</v>
      </c>
      <c r="T1315" t="s">
        <v>4061</v>
      </c>
      <c r="U1315" s="201">
        <v>4.1875</v>
      </c>
      <c r="V1315" t="s">
        <v>3169</v>
      </c>
      <c r="W1315" t="s">
        <v>3529</v>
      </c>
      <c r="X1315" t="s">
        <v>2866</v>
      </c>
      <c r="Y1315" t="s">
        <v>4082</v>
      </c>
      <c r="Z1315" t="s">
        <v>3671</v>
      </c>
      <c r="AA1315" t="s">
        <v>30</v>
      </c>
      <c r="AB1315" s="198">
        <v>37043.915972222225</v>
      </c>
      <c r="AC1315" s="198">
        <v>37072.915972222225</v>
      </c>
    </row>
    <row r="1316" spans="1:29" x14ac:dyDescent="0.2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2</v>
      </c>
      <c r="F1316" s="213">
        <f t="shared" si="105"/>
        <v>50</v>
      </c>
      <c r="G1316" s="202">
        <v>1289575</v>
      </c>
      <c r="H1316" s="198">
        <v>37035.352789351855</v>
      </c>
      <c r="I1316" t="s">
        <v>4034</v>
      </c>
      <c r="M1316" t="s">
        <v>3364</v>
      </c>
      <c r="N1316" t="s">
        <v>2713</v>
      </c>
      <c r="O1316" t="s">
        <v>2573</v>
      </c>
      <c r="Q1316" s="199">
        <v>25</v>
      </c>
      <c r="S1316" t="s">
        <v>2759</v>
      </c>
      <c r="T1316" t="s">
        <v>4061</v>
      </c>
      <c r="U1316" s="201">
        <v>130</v>
      </c>
      <c r="V1316" t="s">
        <v>3014</v>
      </c>
      <c r="W1316" t="s">
        <v>2721</v>
      </c>
      <c r="X1316" t="s">
        <v>2716</v>
      </c>
      <c r="Y1316" t="s">
        <v>4193</v>
      </c>
      <c r="Z1316" t="s">
        <v>3666</v>
      </c>
      <c r="AA1316">
        <v>621356.1</v>
      </c>
      <c r="AB1316" s="198">
        <v>37038.875</v>
      </c>
      <c r="AC1316" s="198">
        <v>37039.875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5000</v>
      </c>
      <c r="G1317" s="202">
        <v>1289576</v>
      </c>
      <c r="H1317" s="198">
        <v>37035.352835648147</v>
      </c>
      <c r="I1317" t="s">
        <v>2683</v>
      </c>
      <c r="M1317" t="s">
        <v>2760</v>
      </c>
      <c r="N1317" t="s">
        <v>3220</v>
      </c>
      <c r="O1317" t="s">
        <v>2531</v>
      </c>
      <c r="Q1317" s="199">
        <v>5000</v>
      </c>
      <c r="S1317" t="s">
        <v>2761</v>
      </c>
      <c r="T1317" t="s">
        <v>4061</v>
      </c>
      <c r="U1317" s="201">
        <v>4.47</v>
      </c>
      <c r="V1317">
        <v>12867107</v>
      </c>
      <c r="W1317" t="s">
        <v>2668</v>
      </c>
      <c r="X1317" t="s">
        <v>2669</v>
      </c>
      <c r="Y1317" t="s">
        <v>3224</v>
      </c>
      <c r="Z1317" t="s">
        <v>3671</v>
      </c>
      <c r="AA1317">
        <v>807318</v>
      </c>
      <c r="AB1317" s="198">
        <v>37036.875</v>
      </c>
      <c r="AC1317" s="198">
        <v>37036.875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3500</v>
      </c>
      <c r="G1318" s="202">
        <v>1289577</v>
      </c>
      <c r="H1318" s="198">
        <v>37035.352881944447</v>
      </c>
      <c r="I1318" t="s">
        <v>3155</v>
      </c>
      <c r="M1318" t="s">
        <v>2760</v>
      </c>
      <c r="N1318" t="s">
        <v>3220</v>
      </c>
      <c r="O1318" t="s">
        <v>2485</v>
      </c>
      <c r="Q1318" s="199">
        <v>3500</v>
      </c>
      <c r="S1318" t="s">
        <v>2761</v>
      </c>
      <c r="T1318" t="s">
        <v>4061</v>
      </c>
      <c r="U1318" s="201">
        <v>4.0350000000000001</v>
      </c>
      <c r="V1318" t="s">
        <v>3061</v>
      </c>
      <c r="W1318" t="s">
        <v>3004</v>
      </c>
      <c r="X1318" t="s">
        <v>3246</v>
      </c>
      <c r="Y1318" t="s">
        <v>3224</v>
      </c>
      <c r="Z1318" t="s">
        <v>3671</v>
      </c>
      <c r="AA1318">
        <v>807319</v>
      </c>
      <c r="AB1318" s="198">
        <v>37036.875</v>
      </c>
      <c r="AC1318" s="198">
        <v>37036.875</v>
      </c>
    </row>
    <row r="1319" spans="1:29" x14ac:dyDescent="0.2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30</v>
      </c>
      <c r="F1319" s="213">
        <f t="shared" si="105"/>
        <v>750000</v>
      </c>
      <c r="G1319" s="202">
        <v>1289580</v>
      </c>
      <c r="H1319" s="198">
        <v>37035.35297453704</v>
      </c>
      <c r="I1319" t="s">
        <v>3306</v>
      </c>
      <c r="M1319" t="s">
        <v>2760</v>
      </c>
      <c r="N1319" t="s">
        <v>2864</v>
      </c>
      <c r="O1319" t="s">
        <v>2646</v>
      </c>
      <c r="P1319" s="199">
        <v>25000</v>
      </c>
      <c r="S1319" t="s">
        <v>2761</v>
      </c>
      <c r="T1319" t="s">
        <v>4061</v>
      </c>
      <c r="U1319" s="201">
        <v>-2.5000000000000001E-2</v>
      </c>
      <c r="V1319" t="s">
        <v>2647</v>
      </c>
      <c r="W1319" t="s">
        <v>2726</v>
      </c>
      <c r="X1319" t="s">
        <v>2751</v>
      </c>
      <c r="Y1319" t="s">
        <v>4082</v>
      </c>
      <c r="Z1319" t="s">
        <v>3671</v>
      </c>
      <c r="AA1319" t="s">
        <v>31</v>
      </c>
      <c r="AB1319" s="198">
        <v>37043.875</v>
      </c>
      <c r="AC1319" s="198">
        <v>37072.875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9104</v>
      </c>
      <c r="G1320" s="202">
        <v>1289579</v>
      </c>
      <c r="H1320" s="198">
        <v>37035.35297453704</v>
      </c>
      <c r="I1320" t="s">
        <v>2818</v>
      </c>
      <c r="M1320" t="s">
        <v>2760</v>
      </c>
      <c r="N1320" t="s">
        <v>3220</v>
      </c>
      <c r="O1320" t="s">
        <v>4403</v>
      </c>
      <c r="Q1320" s="199">
        <v>9104</v>
      </c>
      <c r="S1320" t="s">
        <v>2761</v>
      </c>
      <c r="T1320" t="s">
        <v>4061</v>
      </c>
      <c r="U1320" s="201">
        <v>4.09</v>
      </c>
      <c r="V1320" t="s">
        <v>3293</v>
      </c>
      <c r="W1320" t="s">
        <v>3046</v>
      </c>
      <c r="X1320" t="s">
        <v>2685</v>
      </c>
      <c r="Y1320" t="s">
        <v>3224</v>
      </c>
      <c r="Z1320" t="s">
        <v>3671</v>
      </c>
      <c r="AA1320">
        <v>807320</v>
      </c>
      <c r="AB1320" s="198">
        <v>37036.875</v>
      </c>
      <c r="AC1320" s="198">
        <v>37036.875</v>
      </c>
    </row>
    <row r="1321" spans="1:29" x14ac:dyDescent="0.2">
      <c r="A1321" s="44" t="str">
        <f t="shared" si="101"/>
        <v xml:space="preserve"> Natural Gas Physical</v>
      </c>
      <c r="B1321" s="44" t="str">
        <f t="shared" si="102"/>
        <v/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1289581</v>
      </c>
      <c r="H1321" s="198">
        <v>37035.353090277778</v>
      </c>
      <c r="I1321" t="s">
        <v>3076</v>
      </c>
      <c r="M1321" t="s">
        <v>2760</v>
      </c>
      <c r="N1321" t="s">
        <v>3254</v>
      </c>
      <c r="O1321" t="s">
        <v>2474</v>
      </c>
      <c r="Q1321" s="199">
        <v>10000</v>
      </c>
      <c r="S1321" t="s">
        <v>2761</v>
      </c>
      <c r="T1321" t="s">
        <v>4061</v>
      </c>
      <c r="U1321" s="201">
        <v>4.3849999999999998</v>
      </c>
      <c r="V1321" t="s">
        <v>3077</v>
      </c>
      <c r="W1321" t="s">
        <v>3255</v>
      </c>
      <c r="X1321" t="s">
        <v>3256</v>
      </c>
      <c r="Y1321" t="s">
        <v>3224</v>
      </c>
      <c r="Z1321" t="s">
        <v>3671</v>
      </c>
      <c r="AA1321">
        <v>807321</v>
      </c>
      <c r="AB1321" s="198">
        <v>37036.875</v>
      </c>
      <c r="AC1321" s="198">
        <v>37036.875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10000</v>
      </c>
      <c r="G1322" s="202">
        <v>1289582</v>
      </c>
      <c r="H1322" s="198">
        <v>37035.353125000001</v>
      </c>
      <c r="I1322" t="s">
        <v>2874</v>
      </c>
      <c r="M1322" t="s">
        <v>2760</v>
      </c>
      <c r="N1322" t="s">
        <v>3220</v>
      </c>
      <c r="O1322" t="s">
        <v>4383</v>
      </c>
      <c r="P1322" s="199">
        <v>10000</v>
      </c>
      <c r="S1322" t="s">
        <v>2761</v>
      </c>
      <c r="T1322" t="s">
        <v>4061</v>
      </c>
      <c r="U1322" s="201">
        <v>4.1399999999999997</v>
      </c>
      <c r="V1322" t="s">
        <v>3079</v>
      </c>
      <c r="W1322" t="s">
        <v>4246</v>
      </c>
      <c r="X1322" t="s">
        <v>4247</v>
      </c>
      <c r="Y1322" t="s">
        <v>3224</v>
      </c>
      <c r="Z1322" t="s">
        <v>3671</v>
      </c>
      <c r="AA1322">
        <v>807322</v>
      </c>
      <c r="AB1322" s="198">
        <v>37036.875</v>
      </c>
      <c r="AC1322" s="198">
        <v>37036.875</v>
      </c>
    </row>
    <row r="1323" spans="1:29" x14ac:dyDescent="0.2">
      <c r="A1323" s="44" t="str">
        <f t="shared" si="101"/>
        <v>US Natural Gas Financial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Financial</v>
      </c>
      <c r="E1323" s="44">
        <f>IF(VLOOKUP(S1323,'DD-Lookup'!$J$6:$L$50,3,FALSE)="Monthly",(YEAR(AC1323)-YEAR(AB1323))*12+MONTH(AC1323)-MONTH(AB1323)+1,(AC1323-AB1323+1))</f>
        <v>30</v>
      </c>
      <c r="F1323" s="213">
        <f t="shared" si="105"/>
        <v>150000</v>
      </c>
      <c r="G1323" s="202">
        <v>1289583</v>
      </c>
      <c r="H1323" s="198">
        <v>37035.353148148148</v>
      </c>
      <c r="I1323" t="s">
        <v>3228</v>
      </c>
      <c r="M1323" t="s">
        <v>2760</v>
      </c>
      <c r="N1323" t="s">
        <v>3235</v>
      </c>
      <c r="O1323" t="s">
        <v>3927</v>
      </c>
      <c r="Q1323" s="199">
        <v>5000</v>
      </c>
      <c r="S1323" t="s">
        <v>2761</v>
      </c>
      <c r="T1323" t="s">
        <v>4061</v>
      </c>
      <c r="U1323" s="201">
        <v>0.24</v>
      </c>
      <c r="V1323" t="s">
        <v>3994</v>
      </c>
      <c r="W1323" t="s">
        <v>3236</v>
      </c>
      <c r="X1323" t="s">
        <v>3237</v>
      </c>
      <c r="Y1323" t="s">
        <v>4082</v>
      </c>
      <c r="Z1323" t="s">
        <v>3671</v>
      </c>
      <c r="AA1323" t="s">
        <v>32</v>
      </c>
      <c r="AB1323" s="198">
        <v>37043.875</v>
      </c>
      <c r="AC1323" s="198">
        <v>37072.875</v>
      </c>
    </row>
    <row r="1324" spans="1:29" x14ac:dyDescent="0.2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30</v>
      </c>
      <c r="F1324" s="213">
        <f t="shared" si="105"/>
        <v>450000</v>
      </c>
      <c r="G1324" s="202">
        <v>1289584</v>
      </c>
      <c r="H1324" s="198">
        <v>37035.353182870371</v>
      </c>
      <c r="I1324" t="s">
        <v>3128</v>
      </c>
      <c r="M1324" t="s">
        <v>2760</v>
      </c>
      <c r="N1324" t="s">
        <v>2864</v>
      </c>
      <c r="O1324" t="s">
        <v>2865</v>
      </c>
      <c r="Q1324" s="199">
        <v>15000</v>
      </c>
      <c r="S1324" t="s">
        <v>2761</v>
      </c>
      <c r="T1324" t="s">
        <v>4061</v>
      </c>
      <c r="U1324" s="201">
        <v>4.1900000000000004</v>
      </c>
      <c r="V1324" t="s">
        <v>3808</v>
      </c>
      <c r="W1324" t="s">
        <v>3529</v>
      </c>
      <c r="X1324" t="s">
        <v>2866</v>
      </c>
      <c r="Y1324" t="s">
        <v>4082</v>
      </c>
      <c r="Z1324" t="s">
        <v>3671</v>
      </c>
      <c r="AA1324" t="s">
        <v>33</v>
      </c>
      <c r="AB1324" s="198">
        <v>37043.875</v>
      </c>
      <c r="AC1324" s="198">
        <v>37072.875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5000</v>
      </c>
      <c r="G1325" s="202">
        <v>1289585</v>
      </c>
      <c r="H1325" s="198">
        <v>37035.353194444448</v>
      </c>
      <c r="I1325" t="s">
        <v>3249</v>
      </c>
      <c r="M1325" t="s">
        <v>2760</v>
      </c>
      <c r="N1325" t="s">
        <v>3220</v>
      </c>
      <c r="O1325" t="s">
        <v>2550</v>
      </c>
      <c r="P1325" s="199">
        <v>5000</v>
      </c>
      <c r="S1325" t="s">
        <v>2761</v>
      </c>
      <c r="T1325" t="s">
        <v>4061</v>
      </c>
      <c r="U1325" s="201">
        <v>7.7</v>
      </c>
      <c r="V1325" t="s">
        <v>3932</v>
      </c>
      <c r="W1325" t="s">
        <v>2681</v>
      </c>
      <c r="X1325" t="s">
        <v>2682</v>
      </c>
      <c r="Y1325" t="s">
        <v>3224</v>
      </c>
      <c r="Z1325" t="s">
        <v>3671</v>
      </c>
      <c r="AA1325">
        <v>807323</v>
      </c>
      <c r="AB1325" s="198">
        <v>37036.875</v>
      </c>
      <c r="AC1325" s="198">
        <v>37036.875</v>
      </c>
    </row>
    <row r="1326" spans="1:29" x14ac:dyDescent="0.2">
      <c r="A1326" s="44" t="str">
        <f t="shared" si="101"/>
        <v>US Natural Gas Financial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Financial</v>
      </c>
      <c r="E1326" s="44">
        <f>IF(VLOOKUP(S1326,'DD-Lookup'!$J$6:$L$50,3,FALSE)="Monthly",(YEAR(AC1326)-YEAR(AB1326))*12+MONTH(AC1326)-MONTH(AB1326)+1,(AC1326-AB1326+1))</f>
        <v>30</v>
      </c>
      <c r="F1326" s="213">
        <f t="shared" si="105"/>
        <v>375000</v>
      </c>
      <c r="G1326" s="202">
        <v>1289586</v>
      </c>
      <c r="H1326" s="198">
        <v>37035.353263888886</v>
      </c>
      <c r="I1326" t="s">
        <v>2818</v>
      </c>
      <c r="M1326" t="s">
        <v>2760</v>
      </c>
      <c r="N1326" t="s">
        <v>2864</v>
      </c>
      <c r="O1326" t="s">
        <v>2865</v>
      </c>
      <c r="P1326" s="199">
        <v>12500</v>
      </c>
      <c r="S1326" t="s">
        <v>2761</v>
      </c>
      <c r="T1326" t="s">
        <v>4061</v>
      </c>
      <c r="U1326" s="201">
        <v>4.1849999999999996</v>
      </c>
      <c r="V1326" t="s">
        <v>2659</v>
      </c>
      <c r="W1326" t="s">
        <v>3529</v>
      </c>
      <c r="X1326" t="s">
        <v>2866</v>
      </c>
      <c r="Y1326" t="s">
        <v>4082</v>
      </c>
      <c r="Z1326" t="s">
        <v>3671</v>
      </c>
      <c r="AA1326" t="s">
        <v>34</v>
      </c>
      <c r="AB1326" s="198">
        <v>37043.875</v>
      </c>
      <c r="AC1326" s="198">
        <v>37072.875</v>
      </c>
    </row>
    <row r="1327" spans="1:29" x14ac:dyDescent="0.2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5</v>
      </c>
      <c r="F1327" s="213">
        <f t="shared" si="105"/>
        <v>250</v>
      </c>
      <c r="G1327" s="202">
        <v>1289587</v>
      </c>
      <c r="H1327" s="198">
        <v>37035.35328703704</v>
      </c>
      <c r="I1327" t="s">
        <v>2804</v>
      </c>
      <c r="M1327" t="s">
        <v>3364</v>
      </c>
      <c r="N1327" t="s">
        <v>2802</v>
      </c>
      <c r="O1327" t="s">
        <v>4359</v>
      </c>
      <c r="P1327" s="199">
        <v>50</v>
      </c>
      <c r="S1327" t="s">
        <v>2759</v>
      </c>
      <c r="T1327" t="s">
        <v>4061</v>
      </c>
      <c r="U1327" s="201">
        <v>65</v>
      </c>
      <c r="V1327" t="s">
        <v>3962</v>
      </c>
      <c r="W1327" t="s">
        <v>2806</v>
      </c>
      <c r="X1327" t="s">
        <v>2807</v>
      </c>
      <c r="Y1327" t="s">
        <v>4193</v>
      </c>
      <c r="Z1327" t="s">
        <v>3666</v>
      </c>
      <c r="AA1327">
        <v>621357.1</v>
      </c>
      <c r="AB1327" s="198">
        <v>37046.875</v>
      </c>
      <c r="AC1327" s="198">
        <v>37050.875</v>
      </c>
    </row>
    <row r="1328" spans="1:29" x14ac:dyDescent="0.2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2</v>
      </c>
      <c r="F1328" s="213">
        <f t="shared" si="105"/>
        <v>50</v>
      </c>
      <c r="G1328" s="202">
        <v>1289588</v>
      </c>
      <c r="H1328" s="198">
        <v>37035.353310185186</v>
      </c>
      <c r="I1328" t="s">
        <v>3018</v>
      </c>
      <c r="M1328" t="s">
        <v>3364</v>
      </c>
      <c r="N1328" t="s">
        <v>2713</v>
      </c>
      <c r="O1328" t="s">
        <v>2571</v>
      </c>
      <c r="P1328" s="199">
        <v>25</v>
      </c>
      <c r="S1328" t="s">
        <v>2759</v>
      </c>
      <c r="T1328" t="s">
        <v>4061</v>
      </c>
      <c r="U1328" s="201">
        <v>100</v>
      </c>
      <c r="V1328" t="s">
        <v>2605</v>
      </c>
      <c r="W1328" t="s">
        <v>2721</v>
      </c>
      <c r="X1328" t="s">
        <v>2716</v>
      </c>
      <c r="Y1328" t="s">
        <v>4193</v>
      </c>
      <c r="Z1328" t="s">
        <v>3666</v>
      </c>
      <c r="AA1328">
        <v>621358.1</v>
      </c>
      <c r="AB1328" s="198">
        <v>37038.875</v>
      </c>
      <c r="AC1328" s="198">
        <v>37039.875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10000</v>
      </c>
      <c r="G1329" s="202">
        <v>1289589</v>
      </c>
      <c r="H1329" s="198">
        <v>37035.353310185186</v>
      </c>
      <c r="I1329" t="s">
        <v>3252</v>
      </c>
      <c r="M1329" t="s">
        <v>2760</v>
      </c>
      <c r="N1329" t="s">
        <v>3220</v>
      </c>
      <c r="O1329" t="s">
        <v>2511</v>
      </c>
      <c r="Q1329" s="199">
        <v>10000</v>
      </c>
      <c r="S1329" t="s">
        <v>2761</v>
      </c>
      <c r="T1329" t="s">
        <v>4061</v>
      </c>
      <c r="U1329" s="201">
        <v>4.2</v>
      </c>
      <c r="V1329" t="s">
        <v>3097</v>
      </c>
      <c r="W1329" t="s">
        <v>3222</v>
      </c>
      <c r="X1329" t="s">
        <v>3223</v>
      </c>
      <c r="Y1329" t="s">
        <v>3224</v>
      </c>
      <c r="Z1329" t="s">
        <v>3671</v>
      </c>
      <c r="AA1329">
        <v>807324</v>
      </c>
      <c r="AB1329" s="198">
        <v>37036.875</v>
      </c>
      <c r="AC1329" s="198">
        <v>37036.875</v>
      </c>
    </row>
    <row r="1330" spans="1:29" x14ac:dyDescent="0.2">
      <c r="A1330" s="44" t="str">
        <f t="shared" si="101"/>
        <v>US Natural Gas Financial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Financial</v>
      </c>
      <c r="E1330" s="44">
        <f>IF(VLOOKUP(S1330,'DD-Lookup'!$J$6:$L$50,3,FALSE)="Monthly",(YEAR(AC1330)-YEAR(AB1330))*12+MONTH(AC1330)-MONTH(AB1330)+1,(AC1330-AB1330+1))</f>
        <v>30</v>
      </c>
      <c r="F1330" s="213">
        <f t="shared" si="105"/>
        <v>75000</v>
      </c>
      <c r="G1330" s="202">
        <v>1289590</v>
      </c>
      <c r="H1330" s="198">
        <v>37035.353333333333</v>
      </c>
      <c r="I1330" t="s">
        <v>3306</v>
      </c>
      <c r="M1330" t="s">
        <v>2760</v>
      </c>
      <c r="N1330" t="s">
        <v>2864</v>
      </c>
      <c r="O1330" t="s">
        <v>2865</v>
      </c>
      <c r="P1330" s="199">
        <v>2500</v>
      </c>
      <c r="S1330" t="s">
        <v>2761</v>
      </c>
      <c r="T1330" t="s">
        <v>4061</v>
      </c>
      <c r="U1330" s="201">
        <v>4.18</v>
      </c>
      <c r="V1330" t="s">
        <v>3923</v>
      </c>
      <c r="W1330" t="s">
        <v>3529</v>
      </c>
      <c r="X1330" t="s">
        <v>2866</v>
      </c>
      <c r="Y1330" t="s">
        <v>4082</v>
      </c>
      <c r="Z1330" t="s">
        <v>3671</v>
      </c>
      <c r="AA1330" t="s">
        <v>35</v>
      </c>
      <c r="AB1330" s="198">
        <v>37043.875</v>
      </c>
      <c r="AC1330" s="198">
        <v>37072.875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10000</v>
      </c>
      <c r="G1331" s="202">
        <v>1289591</v>
      </c>
      <c r="H1331" s="198">
        <v>37035.353356481479</v>
      </c>
      <c r="I1331" t="s">
        <v>3244</v>
      </c>
      <c r="M1331" t="s">
        <v>2760</v>
      </c>
      <c r="N1331" t="s">
        <v>3220</v>
      </c>
      <c r="O1331" t="s">
        <v>2550</v>
      </c>
      <c r="P1331" s="199">
        <v>10000</v>
      </c>
      <c r="S1331" t="s">
        <v>2761</v>
      </c>
      <c r="T1331" t="s">
        <v>4061</v>
      </c>
      <c r="U1331" s="201">
        <v>7.6</v>
      </c>
      <c r="V1331" t="s">
        <v>2737</v>
      </c>
      <c r="W1331" t="s">
        <v>2681</v>
      </c>
      <c r="X1331" t="s">
        <v>2682</v>
      </c>
      <c r="Y1331" t="s">
        <v>3224</v>
      </c>
      <c r="Z1331" t="s">
        <v>3671</v>
      </c>
      <c r="AA1331">
        <v>807325</v>
      </c>
      <c r="AB1331" s="198">
        <v>37036.875</v>
      </c>
      <c r="AC1331" s="198">
        <v>37036.875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10000</v>
      </c>
      <c r="G1332" s="202">
        <v>1289592</v>
      </c>
      <c r="H1332" s="198">
        <v>37035.353368055556</v>
      </c>
      <c r="I1332" t="s">
        <v>3252</v>
      </c>
      <c r="M1332" t="s">
        <v>2760</v>
      </c>
      <c r="N1332" t="s">
        <v>3220</v>
      </c>
      <c r="O1332" t="s">
        <v>2630</v>
      </c>
      <c r="Q1332" s="199">
        <v>10000</v>
      </c>
      <c r="S1332" t="s">
        <v>2761</v>
      </c>
      <c r="T1332" t="s">
        <v>4061</v>
      </c>
      <c r="U1332" s="201">
        <v>4.2</v>
      </c>
      <c r="V1332" t="s">
        <v>3097</v>
      </c>
      <c r="W1332" t="s">
        <v>3222</v>
      </c>
      <c r="X1332" t="s">
        <v>3223</v>
      </c>
      <c r="Y1332" t="s">
        <v>3224</v>
      </c>
      <c r="Z1332" t="s">
        <v>3671</v>
      </c>
      <c r="AA1332">
        <v>807326</v>
      </c>
      <c r="AB1332" s="198">
        <v>37036.875</v>
      </c>
      <c r="AC1332" s="198">
        <v>37036.875</v>
      </c>
    </row>
    <row r="1333" spans="1:29" x14ac:dyDescent="0.2">
      <c r="A1333" s="44" t="str">
        <f t="shared" si="101"/>
        <v>US Natural Gas Financial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365</v>
      </c>
      <c r="F1333" s="213">
        <f t="shared" si="105"/>
        <v>1825000</v>
      </c>
      <c r="G1333" s="202">
        <v>1289593</v>
      </c>
      <c r="H1333" s="198">
        <v>37035.353379629632</v>
      </c>
      <c r="I1333" t="s">
        <v>2863</v>
      </c>
      <c r="M1333" t="s">
        <v>2760</v>
      </c>
      <c r="N1333" t="s">
        <v>2864</v>
      </c>
      <c r="O1333" t="s">
        <v>3278</v>
      </c>
      <c r="Q1333" s="199">
        <v>5000</v>
      </c>
      <c r="S1333" t="s">
        <v>2761</v>
      </c>
      <c r="T1333" t="s">
        <v>4061</v>
      </c>
      <c r="U1333" s="201">
        <v>4.375</v>
      </c>
      <c r="V1333" t="s">
        <v>2966</v>
      </c>
      <c r="W1333" t="s">
        <v>3529</v>
      </c>
      <c r="X1333" t="s">
        <v>2866</v>
      </c>
      <c r="Y1333" t="s">
        <v>4082</v>
      </c>
      <c r="Z1333" t="s">
        <v>3671</v>
      </c>
      <c r="AA1333" t="s">
        <v>36</v>
      </c>
      <c r="AB1333" s="198">
        <v>37257.875</v>
      </c>
      <c r="AC1333" s="198">
        <v>37621.875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5000</v>
      </c>
      <c r="G1334" s="202">
        <v>1289594</v>
      </c>
      <c r="H1334" s="198">
        <v>37035.353425925925</v>
      </c>
      <c r="I1334" t="s">
        <v>37</v>
      </c>
      <c r="M1334" t="s">
        <v>2760</v>
      </c>
      <c r="N1334" t="s">
        <v>3220</v>
      </c>
      <c r="O1334" t="s">
        <v>2599</v>
      </c>
      <c r="P1334" s="199">
        <v>5000</v>
      </c>
      <c r="S1334" t="s">
        <v>2761</v>
      </c>
      <c r="T1334" t="s">
        <v>4061</v>
      </c>
      <c r="U1334" s="201">
        <v>3.5</v>
      </c>
      <c r="V1334" t="s">
        <v>38</v>
      </c>
      <c r="W1334" t="s">
        <v>2692</v>
      </c>
      <c r="X1334" t="s">
        <v>2682</v>
      </c>
      <c r="Y1334" t="s">
        <v>3224</v>
      </c>
      <c r="Z1334" t="s">
        <v>3671</v>
      </c>
      <c r="AA1334">
        <v>807327</v>
      </c>
      <c r="AB1334" s="198">
        <v>37036.875</v>
      </c>
      <c r="AC1334" s="198">
        <v>37036.875</v>
      </c>
    </row>
    <row r="1335" spans="1:29" x14ac:dyDescent="0.2">
      <c r="A1335" s="44" t="str">
        <f t="shared" si="101"/>
        <v>US Natural Gas Financial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Financial</v>
      </c>
      <c r="E1335" s="44">
        <f>IF(VLOOKUP(S1335,'DD-Lookup'!$J$6:$L$50,3,FALSE)="Monthly",(YEAR(AC1335)-YEAR(AB1335))*12+MONTH(AC1335)-MONTH(AB1335)+1,(AC1335-AB1335+1))</f>
        <v>30</v>
      </c>
      <c r="F1335" s="213">
        <f t="shared" si="105"/>
        <v>300000</v>
      </c>
      <c r="G1335" s="202">
        <v>1289595</v>
      </c>
      <c r="H1335" s="198">
        <v>37035.353483796294</v>
      </c>
      <c r="I1335" t="s">
        <v>3769</v>
      </c>
      <c r="M1335" t="s">
        <v>2760</v>
      </c>
      <c r="N1335" t="s">
        <v>2864</v>
      </c>
      <c r="O1335" t="s">
        <v>1776</v>
      </c>
      <c r="Q1335" s="199">
        <v>10000</v>
      </c>
      <c r="S1335" t="s">
        <v>2761</v>
      </c>
      <c r="T1335" t="s">
        <v>4061</v>
      </c>
      <c r="U1335" s="201">
        <v>-0.03</v>
      </c>
      <c r="V1335" t="s">
        <v>1713</v>
      </c>
      <c r="W1335" t="s">
        <v>2750</v>
      </c>
      <c r="X1335" t="s">
        <v>2751</v>
      </c>
      <c r="Y1335" t="s">
        <v>4082</v>
      </c>
      <c r="Z1335" t="s">
        <v>3671</v>
      </c>
      <c r="AA1335" t="s">
        <v>39</v>
      </c>
      <c r="AB1335" s="198">
        <v>37043.875</v>
      </c>
      <c r="AC1335" s="198">
        <v>37072.875</v>
      </c>
    </row>
    <row r="1336" spans="1:29" x14ac:dyDescent="0.2">
      <c r="A1336" s="44" t="str">
        <f t="shared" si="101"/>
        <v>US Power Physical</v>
      </c>
      <c r="B1336" s="44" t="str">
        <f t="shared" si="102"/>
        <v>US</v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30</v>
      </c>
      <c r="F1336" s="213">
        <f t="shared" si="105"/>
        <v>1500</v>
      </c>
      <c r="G1336" s="202">
        <v>1289596</v>
      </c>
      <c r="H1336" s="198">
        <v>37035.353518518517</v>
      </c>
      <c r="I1336" t="s">
        <v>2831</v>
      </c>
      <c r="M1336" t="s">
        <v>3364</v>
      </c>
      <c r="N1336" t="s">
        <v>2802</v>
      </c>
      <c r="O1336" t="s">
        <v>2656</v>
      </c>
      <c r="P1336" s="199">
        <v>50</v>
      </c>
      <c r="S1336" t="s">
        <v>2759</v>
      </c>
      <c r="T1336" t="s">
        <v>4061</v>
      </c>
      <c r="U1336" s="201">
        <v>73.5</v>
      </c>
      <c r="V1336" t="s">
        <v>4497</v>
      </c>
      <c r="W1336" t="s">
        <v>2811</v>
      </c>
      <c r="X1336" t="s">
        <v>2862</v>
      </c>
      <c r="Y1336" t="s">
        <v>4193</v>
      </c>
      <c r="Z1336" t="s">
        <v>3666</v>
      </c>
      <c r="AA1336">
        <v>621359.1</v>
      </c>
      <c r="AB1336" s="198">
        <v>37043.594444444447</v>
      </c>
      <c r="AC1336" s="198">
        <v>37072.594444444447</v>
      </c>
    </row>
    <row r="1337" spans="1:29" x14ac:dyDescent="0.2">
      <c r="A1337" s="44" t="str">
        <f t="shared" si="101"/>
        <v>US Natural Gas Financial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Financial</v>
      </c>
      <c r="E1337" s="44">
        <f>IF(VLOOKUP(S1337,'DD-Lookup'!$J$6:$L$50,3,FALSE)="Monthly",(YEAR(AC1337)-YEAR(AB1337))*12+MONTH(AC1337)-MONTH(AB1337)+1,(AC1337-AB1337+1))</f>
        <v>365</v>
      </c>
      <c r="F1337" s="213">
        <f t="shared" si="105"/>
        <v>1825000</v>
      </c>
      <c r="G1337" s="202">
        <v>1289597</v>
      </c>
      <c r="H1337" s="198">
        <v>37035.353541666664</v>
      </c>
      <c r="I1337" t="s">
        <v>3228</v>
      </c>
      <c r="M1337" t="s">
        <v>2760</v>
      </c>
      <c r="N1337" t="s">
        <v>2864</v>
      </c>
      <c r="O1337" t="s">
        <v>3278</v>
      </c>
      <c r="P1337" s="199">
        <v>5000</v>
      </c>
      <c r="S1337" t="s">
        <v>2761</v>
      </c>
      <c r="T1337" t="s">
        <v>4061</v>
      </c>
      <c r="U1337" s="201">
        <v>4.37</v>
      </c>
      <c r="V1337" t="s">
        <v>3229</v>
      </c>
      <c r="W1337" t="s">
        <v>3529</v>
      </c>
      <c r="X1337" t="s">
        <v>2866</v>
      </c>
      <c r="Y1337" t="s">
        <v>4082</v>
      </c>
      <c r="Z1337" t="s">
        <v>3671</v>
      </c>
      <c r="AA1337" t="s">
        <v>40</v>
      </c>
      <c r="AB1337" s="198">
        <v>37257.875</v>
      </c>
      <c r="AC1337" s="198">
        <v>37621.875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1904</v>
      </c>
      <c r="G1338" s="202">
        <v>1289598</v>
      </c>
      <c r="H1338" s="198">
        <v>37035.35365740741</v>
      </c>
      <c r="I1338" t="s">
        <v>3142</v>
      </c>
      <c r="M1338" t="s">
        <v>2760</v>
      </c>
      <c r="N1338" t="s">
        <v>3220</v>
      </c>
      <c r="O1338" t="s">
        <v>2519</v>
      </c>
      <c r="Q1338" s="199">
        <v>1904</v>
      </c>
      <c r="S1338" t="s">
        <v>2761</v>
      </c>
      <c r="T1338" t="s">
        <v>4061</v>
      </c>
      <c r="U1338" s="201">
        <v>4.4850000000000003</v>
      </c>
      <c r="V1338">
        <v>19691994</v>
      </c>
      <c r="W1338" t="s">
        <v>2668</v>
      </c>
      <c r="X1338" t="s">
        <v>2669</v>
      </c>
      <c r="Y1338" t="s">
        <v>3224</v>
      </c>
      <c r="Z1338" t="s">
        <v>3671</v>
      </c>
      <c r="AA1338">
        <v>807328</v>
      </c>
      <c r="AB1338" s="198">
        <v>37036.875</v>
      </c>
      <c r="AC1338" s="198">
        <v>37036.875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30</v>
      </c>
      <c r="F1339" s="213">
        <f t="shared" si="105"/>
        <v>90000</v>
      </c>
      <c r="G1339" s="202">
        <v>1289599</v>
      </c>
      <c r="H1339" s="198">
        <v>37035.353703703702</v>
      </c>
      <c r="I1339" t="s">
        <v>2871</v>
      </c>
      <c r="M1339" t="s">
        <v>2760</v>
      </c>
      <c r="N1339" t="s">
        <v>3136</v>
      </c>
      <c r="O1339" t="s">
        <v>3435</v>
      </c>
      <c r="Q1339" s="199">
        <v>3000</v>
      </c>
      <c r="S1339" t="s">
        <v>2761</v>
      </c>
      <c r="T1339" t="s">
        <v>4061</v>
      </c>
      <c r="U1339" s="201">
        <v>0.37</v>
      </c>
      <c r="V1339" t="s">
        <v>2644</v>
      </c>
      <c r="W1339" t="s">
        <v>2668</v>
      </c>
      <c r="X1339" t="s">
        <v>2669</v>
      </c>
      <c r="Y1339" t="s">
        <v>3224</v>
      </c>
      <c r="Z1339" t="s">
        <v>3671</v>
      </c>
      <c r="AA1339" t="s">
        <v>41</v>
      </c>
      <c r="AB1339" s="198">
        <v>37043.875</v>
      </c>
      <c r="AC1339" s="198">
        <v>37072.875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2075</v>
      </c>
      <c r="G1340" s="202">
        <v>1289601</v>
      </c>
      <c r="H1340" s="198">
        <v>37035.353865740741</v>
      </c>
      <c r="I1340" t="s">
        <v>3142</v>
      </c>
      <c r="M1340" t="s">
        <v>2760</v>
      </c>
      <c r="N1340" t="s">
        <v>3220</v>
      </c>
      <c r="O1340" t="s">
        <v>2570</v>
      </c>
      <c r="P1340" s="199">
        <v>2075</v>
      </c>
      <c r="S1340" t="s">
        <v>2761</v>
      </c>
      <c r="T1340" t="s">
        <v>4061</v>
      </c>
      <c r="U1340" s="201">
        <v>4.0449999999999999</v>
      </c>
      <c r="V1340">
        <v>19691994</v>
      </c>
      <c r="W1340" t="s">
        <v>4253</v>
      </c>
      <c r="X1340" t="s">
        <v>2685</v>
      </c>
      <c r="Y1340" t="s">
        <v>3224</v>
      </c>
      <c r="Z1340" t="s">
        <v>3671</v>
      </c>
      <c r="AA1340">
        <v>807332</v>
      </c>
      <c r="AB1340" s="198">
        <v>37036.875</v>
      </c>
      <c r="AC1340" s="198">
        <v>37036.875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5000</v>
      </c>
      <c r="G1341" s="202">
        <v>1289602</v>
      </c>
      <c r="H1341" s="198">
        <v>37035.35396990741</v>
      </c>
      <c r="I1341" t="s">
        <v>2873</v>
      </c>
      <c r="M1341" t="s">
        <v>2760</v>
      </c>
      <c r="N1341" t="s">
        <v>3220</v>
      </c>
      <c r="O1341" t="s">
        <v>4397</v>
      </c>
      <c r="P1341" s="199">
        <v>5000</v>
      </c>
      <c r="S1341" t="s">
        <v>2761</v>
      </c>
      <c r="T1341" t="s">
        <v>4061</v>
      </c>
      <c r="U1341" s="201">
        <v>4.04</v>
      </c>
      <c r="V1341" t="s">
        <v>3290</v>
      </c>
      <c r="W1341" t="s">
        <v>3046</v>
      </c>
      <c r="X1341" t="s">
        <v>2685</v>
      </c>
      <c r="Y1341" t="s">
        <v>3224</v>
      </c>
      <c r="Z1341" t="s">
        <v>3671</v>
      </c>
      <c r="AA1341">
        <v>807333</v>
      </c>
      <c r="AB1341" s="198">
        <v>37036.875</v>
      </c>
      <c r="AC1341" s="198">
        <v>37036.875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2</v>
      </c>
      <c r="F1342" s="213">
        <f t="shared" si="105"/>
        <v>50</v>
      </c>
      <c r="G1342" s="202">
        <v>1289603</v>
      </c>
      <c r="H1342" s="198">
        <v>37035.354039351849</v>
      </c>
      <c r="I1342" t="s">
        <v>4034</v>
      </c>
      <c r="M1342" t="s">
        <v>3364</v>
      </c>
      <c r="N1342" t="s">
        <v>2713</v>
      </c>
      <c r="O1342" t="s">
        <v>2573</v>
      </c>
      <c r="Q1342" s="199">
        <v>25</v>
      </c>
      <c r="S1342" t="s">
        <v>2759</v>
      </c>
      <c r="T1342" t="s">
        <v>4061</v>
      </c>
      <c r="U1342" s="201">
        <v>130</v>
      </c>
      <c r="V1342" t="s">
        <v>3014</v>
      </c>
      <c r="W1342" t="s">
        <v>2721</v>
      </c>
      <c r="X1342" t="s">
        <v>2716</v>
      </c>
      <c r="Y1342" t="s">
        <v>4193</v>
      </c>
      <c r="Z1342" t="s">
        <v>3666</v>
      </c>
      <c r="AA1342">
        <v>621360.1</v>
      </c>
      <c r="AB1342" s="198">
        <v>37038.875</v>
      </c>
      <c r="AC1342" s="198">
        <v>37039.875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5000</v>
      </c>
      <c r="G1343" s="202">
        <v>1289604</v>
      </c>
      <c r="H1343" s="198">
        <v>37035.354108796295</v>
      </c>
      <c r="I1343" t="s">
        <v>2722</v>
      </c>
      <c r="M1343" t="s">
        <v>2760</v>
      </c>
      <c r="N1343" t="s">
        <v>3220</v>
      </c>
      <c r="O1343" t="s">
        <v>2551</v>
      </c>
      <c r="Q1343" s="199">
        <v>5000</v>
      </c>
      <c r="S1343" t="s">
        <v>2761</v>
      </c>
      <c r="T1343" t="s">
        <v>4061</v>
      </c>
      <c r="U1343" s="201">
        <v>9.4</v>
      </c>
      <c r="V1343" t="s">
        <v>3945</v>
      </c>
      <c r="W1343" t="s">
        <v>2681</v>
      </c>
      <c r="X1343" t="s">
        <v>2682</v>
      </c>
      <c r="Y1343" t="s">
        <v>3224</v>
      </c>
      <c r="Z1343" t="s">
        <v>3671</v>
      </c>
      <c r="AA1343">
        <v>807335</v>
      </c>
      <c r="AB1343" s="198">
        <v>37036.875</v>
      </c>
      <c r="AC1343" s="198">
        <v>37036.875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5000</v>
      </c>
      <c r="G1344" s="202">
        <v>1289605</v>
      </c>
      <c r="H1344" s="198">
        <v>37035.354224537034</v>
      </c>
      <c r="I1344" t="s">
        <v>4033</v>
      </c>
      <c r="M1344" t="s">
        <v>2760</v>
      </c>
      <c r="N1344" t="s">
        <v>3220</v>
      </c>
      <c r="O1344" t="s">
        <v>2481</v>
      </c>
      <c r="Q1344" s="199">
        <v>5000</v>
      </c>
      <c r="S1344" t="s">
        <v>2761</v>
      </c>
      <c r="T1344" t="s">
        <v>4061</v>
      </c>
      <c r="U1344" s="201">
        <v>4.0674999999999999</v>
      </c>
      <c r="V1344" t="s">
        <v>42</v>
      </c>
      <c r="W1344" t="s">
        <v>3004</v>
      </c>
      <c r="X1344" t="s">
        <v>3246</v>
      </c>
      <c r="Y1344" t="s">
        <v>3224</v>
      </c>
      <c r="Z1344" t="s">
        <v>3671</v>
      </c>
      <c r="AA1344">
        <v>807336</v>
      </c>
      <c r="AB1344" s="198">
        <v>37036.875</v>
      </c>
      <c r="AC1344" s="198">
        <v>37036.875</v>
      </c>
    </row>
    <row r="1345" spans="1:29" x14ac:dyDescent="0.2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2</v>
      </c>
      <c r="F1345" s="213">
        <f t="shared" si="105"/>
        <v>50</v>
      </c>
      <c r="G1345" s="202">
        <v>1289607</v>
      </c>
      <c r="H1345" s="198">
        <v>37035.354270833333</v>
      </c>
      <c r="I1345" t="s">
        <v>3018</v>
      </c>
      <c r="M1345" t="s">
        <v>3364</v>
      </c>
      <c r="N1345" t="s">
        <v>2710</v>
      </c>
      <c r="O1345" t="s">
        <v>2586</v>
      </c>
      <c r="P1345" s="199">
        <v>25</v>
      </c>
      <c r="S1345" t="s">
        <v>2759</v>
      </c>
      <c r="T1345" t="s">
        <v>4061</v>
      </c>
      <c r="U1345" s="201">
        <v>115</v>
      </c>
      <c r="V1345" t="s">
        <v>43</v>
      </c>
      <c r="W1345" t="s">
        <v>2745</v>
      </c>
      <c r="X1345" t="s">
        <v>2712</v>
      </c>
      <c r="Y1345" t="s">
        <v>4193</v>
      </c>
      <c r="Z1345" t="s">
        <v>3666</v>
      </c>
      <c r="AA1345">
        <v>621361.1</v>
      </c>
      <c r="AB1345" s="198">
        <v>37038.875</v>
      </c>
      <c r="AC1345" s="198">
        <v>37039.875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1289606</v>
      </c>
      <c r="H1346" s="198">
        <v>37035.354270833333</v>
      </c>
      <c r="I1346" t="s">
        <v>2873</v>
      </c>
      <c r="M1346" t="s">
        <v>2760</v>
      </c>
      <c r="N1346" t="s">
        <v>3220</v>
      </c>
      <c r="O1346" t="s">
        <v>2463</v>
      </c>
      <c r="P1346" s="199">
        <v>10000</v>
      </c>
      <c r="S1346" t="s">
        <v>2761</v>
      </c>
      <c r="T1346" t="s">
        <v>4061</v>
      </c>
      <c r="U1346" s="201">
        <v>4.2000999999999999</v>
      </c>
      <c r="V1346" t="s">
        <v>44</v>
      </c>
      <c r="W1346" t="s">
        <v>3222</v>
      </c>
      <c r="X1346" t="s">
        <v>3223</v>
      </c>
      <c r="Y1346" t="s">
        <v>3224</v>
      </c>
      <c r="Z1346" t="s">
        <v>3671</v>
      </c>
      <c r="AA1346">
        <v>807337</v>
      </c>
      <c r="AB1346" s="198">
        <v>37036.875</v>
      </c>
      <c r="AC1346" s="198">
        <v>37036.875</v>
      </c>
    </row>
    <row r="1347" spans="1:29" x14ac:dyDescent="0.2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31</v>
      </c>
      <c r="F1347" s="213">
        <f t="shared" si="105"/>
        <v>155000</v>
      </c>
      <c r="G1347" s="202">
        <v>1289608</v>
      </c>
      <c r="H1347" s="198">
        <v>37035.354375000003</v>
      </c>
      <c r="I1347" t="s">
        <v>3203</v>
      </c>
      <c r="M1347" t="s">
        <v>2760</v>
      </c>
      <c r="N1347" t="s">
        <v>3235</v>
      </c>
      <c r="O1347" t="s">
        <v>3082</v>
      </c>
      <c r="P1347" s="199">
        <v>5000</v>
      </c>
      <c r="S1347" t="s">
        <v>2761</v>
      </c>
      <c r="T1347" t="s">
        <v>4061</v>
      </c>
      <c r="U1347" s="201">
        <v>7.86</v>
      </c>
      <c r="V1347" t="s">
        <v>45</v>
      </c>
      <c r="W1347" t="s">
        <v>3083</v>
      </c>
      <c r="X1347" t="s">
        <v>3084</v>
      </c>
      <c r="Y1347" t="s">
        <v>4082</v>
      </c>
      <c r="Z1347" t="s">
        <v>3671</v>
      </c>
      <c r="AA1347" t="s">
        <v>46</v>
      </c>
      <c r="AB1347" s="198">
        <v>37073.875</v>
      </c>
      <c r="AC1347" s="198">
        <v>37103.875</v>
      </c>
    </row>
    <row r="1348" spans="1:29" x14ac:dyDescent="0.2">
      <c r="A1348" s="44" t="str">
        <f t="shared" si="101"/>
        <v>US Natural Gas Financial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30</v>
      </c>
      <c r="F1348" s="213">
        <f t="shared" si="105"/>
        <v>450000</v>
      </c>
      <c r="G1348" s="202">
        <v>1289610</v>
      </c>
      <c r="H1348" s="198">
        <v>37035.354398148149</v>
      </c>
      <c r="I1348" t="s">
        <v>2849</v>
      </c>
      <c r="M1348" t="s">
        <v>2760</v>
      </c>
      <c r="N1348" t="s">
        <v>2864</v>
      </c>
      <c r="O1348" t="s">
        <v>2865</v>
      </c>
      <c r="Q1348" s="199">
        <v>15000</v>
      </c>
      <c r="S1348" t="s">
        <v>2761</v>
      </c>
      <c r="T1348" t="s">
        <v>4061</v>
      </c>
      <c r="U1348" s="201">
        <v>4.1900000000000004</v>
      </c>
      <c r="V1348" t="s">
        <v>4025</v>
      </c>
      <c r="W1348" t="s">
        <v>3529</v>
      </c>
      <c r="X1348" t="s">
        <v>2866</v>
      </c>
      <c r="Y1348" t="s">
        <v>4082</v>
      </c>
      <c r="Z1348" t="s">
        <v>3671</v>
      </c>
      <c r="AA1348" t="s">
        <v>47</v>
      </c>
      <c r="AB1348" s="198">
        <v>37043.875</v>
      </c>
      <c r="AC1348" s="198">
        <v>37072.875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25000</v>
      </c>
      <c r="G1349" s="202">
        <v>1289609</v>
      </c>
      <c r="H1349" s="198">
        <v>37035.354398148149</v>
      </c>
      <c r="I1349" t="s">
        <v>3092</v>
      </c>
      <c r="M1349" t="s">
        <v>2760</v>
      </c>
      <c r="N1349" t="s">
        <v>3220</v>
      </c>
      <c r="O1349" t="s">
        <v>4383</v>
      </c>
      <c r="Q1349" s="199">
        <v>25000</v>
      </c>
      <c r="S1349" t="s">
        <v>2761</v>
      </c>
      <c r="T1349" t="s">
        <v>4061</v>
      </c>
      <c r="U1349" s="201">
        <v>4.1449999999999996</v>
      </c>
      <c r="V1349" t="s">
        <v>2772</v>
      </c>
      <c r="W1349" t="s">
        <v>4246</v>
      </c>
      <c r="X1349" t="s">
        <v>4247</v>
      </c>
      <c r="Y1349" t="s">
        <v>3224</v>
      </c>
      <c r="Z1349" t="s">
        <v>3671</v>
      </c>
      <c r="AA1349">
        <v>807338</v>
      </c>
      <c r="AB1349" s="198">
        <v>37036.875</v>
      </c>
      <c r="AC1349" s="198">
        <v>37036.875</v>
      </c>
    </row>
    <row r="1350" spans="1:29" x14ac:dyDescent="0.2">
      <c r="A1350" s="44" t="str">
        <f t="shared" si="101"/>
        <v>US Power Physical</v>
      </c>
      <c r="B1350" s="44" t="str">
        <f t="shared" si="102"/>
        <v>US</v>
      </c>
      <c r="C1350" s="44" t="str">
        <f t="shared" si="103"/>
        <v>Power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30</v>
      </c>
      <c r="F1350" s="213">
        <f t="shared" si="105"/>
        <v>750</v>
      </c>
      <c r="G1350" s="202">
        <v>1289611</v>
      </c>
      <c r="H1350" s="198">
        <v>37035.354421296295</v>
      </c>
      <c r="I1350" t="s">
        <v>3219</v>
      </c>
      <c r="M1350" t="s">
        <v>3364</v>
      </c>
      <c r="N1350" t="s">
        <v>2710</v>
      </c>
      <c r="O1350" t="s">
        <v>3996</v>
      </c>
      <c r="Q1350" s="199">
        <v>25</v>
      </c>
      <c r="S1350" t="s">
        <v>2759</v>
      </c>
      <c r="T1350" t="s">
        <v>4061</v>
      </c>
      <c r="U1350" s="201">
        <v>308</v>
      </c>
      <c r="V1350" t="s">
        <v>2626</v>
      </c>
      <c r="W1350" t="s">
        <v>3164</v>
      </c>
      <c r="X1350" t="s">
        <v>3165</v>
      </c>
      <c r="Y1350" t="s">
        <v>4193</v>
      </c>
      <c r="Z1350" t="s">
        <v>3666</v>
      </c>
      <c r="AA1350">
        <v>621363.1</v>
      </c>
      <c r="AB1350" s="198">
        <v>37043.875</v>
      </c>
      <c r="AC1350" s="198">
        <v>37072.875</v>
      </c>
    </row>
    <row r="1351" spans="1:29" x14ac:dyDescent="0.2">
      <c r="A1351" s="44" t="str">
        <f t="shared" si="101"/>
        <v>US Power Physical</v>
      </c>
      <c r="B1351" s="44" t="str">
        <f t="shared" si="102"/>
        <v>US</v>
      </c>
      <c r="C1351" s="44" t="str">
        <f t="shared" si="103"/>
        <v>Power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750</v>
      </c>
      <c r="G1351" s="202">
        <v>1289612</v>
      </c>
      <c r="H1351" s="198">
        <v>37035.354467592595</v>
      </c>
      <c r="I1351" t="s">
        <v>3219</v>
      </c>
      <c r="M1351" t="s">
        <v>3364</v>
      </c>
      <c r="N1351" t="s">
        <v>2710</v>
      </c>
      <c r="O1351" t="s">
        <v>2900</v>
      </c>
      <c r="Q1351" s="199">
        <v>25</v>
      </c>
      <c r="S1351" t="s">
        <v>2759</v>
      </c>
      <c r="T1351" t="s">
        <v>4061</v>
      </c>
      <c r="U1351" s="201">
        <v>327.5</v>
      </c>
      <c r="V1351" t="s">
        <v>2626</v>
      </c>
      <c r="W1351" t="s">
        <v>2711</v>
      </c>
      <c r="X1351" t="s">
        <v>2712</v>
      </c>
      <c r="Y1351" t="s">
        <v>4193</v>
      </c>
      <c r="Z1351" t="s">
        <v>3666</v>
      </c>
      <c r="AA1351">
        <v>621364.1</v>
      </c>
      <c r="AB1351" s="198">
        <v>37043.875</v>
      </c>
      <c r="AC1351" s="198">
        <v>37072.875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7871</v>
      </c>
      <c r="G1352" s="202">
        <v>1289613</v>
      </c>
      <c r="H1352" s="198">
        <v>37035.354490740741</v>
      </c>
      <c r="I1352" t="s">
        <v>3107</v>
      </c>
      <c r="M1352" t="s">
        <v>2760</v>
      </c>
      <c r="N1352" t="s">
        <v>3136</v>
      </c>
      <c r="O1352" t="s">
        <v>48</v>
      </c>
      <c r="P1352" s="199">
        <v>7871</v>
      </c>
      <c r="S1352" t="s">
        <v>2761</v>
      </c>
      <c r="T1352" t="s">
        <v>4061</v>
      </c>
      <c r="U1352" s="201">
        <v>0</v>
      </c>
      <c r="V1352" t="s">
        <v>49</v>
      </c>
      <c r="W1352" t="s">
        <v>3260</v>
      </c>
      <c r="X1352" t="s">
        <v>50</v>
      </c>
      <c r="Y1352" t="s">
        <v>3224</v>
      </c>
      <c r="Z1352" t="s">
        <v>3671</v>
      </c>
      <c r="AA1352">
        <v>807339</v>
      </c>
      <c r="AB1352" s="198">
        <v>37036.875</v>
      </c>
      <c r="AC1352" s="198">
        <v>37036.875</v>
      </c>
    </row>
    <row r="1353" spans="1:29" x14ac:dyDescent="0.2">
      <c r="A1353" s="44" t="str">
        <f t="shared" si="101"/>
        <v xml:space="preserve"> Metals Financial</v>
      </c>
      <c r="B1353" s="44" t="str">
        <f t="shared" si="102"/>
        <v/>
      </c>
      <c r="C1353" s="44" t="str">
        <f t="shared" si="103"/>
        <v>Metals</v>
      </c>
      <c r="D1353" s="44" t="str">
        <f t="shared" si="104"/>
        <v>Financial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4</v>
      </c>
      <c r="G1353" s="202">
        <v>1289615</v>
      </c>
      <c r="H1353" s="198">
        <v>37035.354513888888</v>
      </c>
      <c r="I1353" t="s">
        <v>4071</v>
      </c>
      <c r="M1353" t="s">
        <v>2766</v>
      </c>
      <c r="N1353" t="s">
        <v>4112</v>
      </c>
      <c r="O1353" t="s">
        <v>4113</v>
      </c>
      <c r="P1353" s="199">
        <v>4</v>
      </c>
      <c r="S1353" t="s">
        <v>4114</v>
      </c>
      <c r="T1353" t="s">
        <v>4061</v>
      </c>
      <c r="U1353" s="201">
        <v>4945</v>
      </c>
      <c r="V1353" t="s">
        <v>4074</v>
      </c>
      <c r="W1353" t="s">
        <v>4081</v>
      </c>
      <c r="X1353" t="s">
        <v>4064</v>
      </c>
      <c r="Y1353" t="s">
        <v>4065</v>
      </c>
      <c r="Z1353" t="s">
        <v>4066</v>
      </c>
      <c r="AA1353">
        <v>2150638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</v>
      </c>
      <c r="G1354" s="202">
        <v>1289617</v>
      </c>
      <c r="H1354" s="198">
        <v>37035.354548611111</v>
      </c>
      <c r="I1354" t="s">
        <v>2671</v>
      </c>
      <c r="M1354" t="s">
        <v>2760</v>
      </c>
      <c r="N1354" t="s">
        <v>3220</v>
      </c>
      <c r="O1354" t="s">
        <v>2503</v>
      </c>
      <c r="Q1354" s="199">
        <v>500</v>
      </c>
      <c r="S1354" t="s">
        <v>2761</v>
      </c>
      <c r="T1354" t="s">
        <v>4061</v>
      </c>
      <c r="U1354" s="201">
        <v>4.3499999999999996</v>
      </c>
      <c r="V1354" t="s">
        <v>1714</v>
      </c>
      <c r="W1354" t="s">
        <v>3275</v>
      </c>
      <c r="X1354" t="s">
        <v>3276</v>
      </c>
      <c r="Y1354" t="s">
        <v>3224</v>
      </c>
      <c r="Z1354" t="s">
        <v>3671</v>
      </c>
      <c r="AA1354">
        <v>807340</v>
      </c>
      <c r="AB1354" s="198">
        <v>37036.875</v>
      </c>
      <c r="AC1354" s="198">
        <v>37036.875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10000</v>
      </c>
      <c r="G1355" s="202">
        <v>1289616</v>
      </c>
      <c r="H1355" s="198">
        <v>37035.354548611111</v>
      </c>
      <c r="I1355" t="s">
        <v>3250</v>
      </c>
      <c r="M1355" t="s">
        <v>2760</v>
      </c>
      <c r="N1355" t="s">
        <v>3220</v>
      </c>
      <c r="O1355" t="s">
        <v>2463</v>
      </c>
      <c r="Q1355" s="199">
        <v>10000</v>
      </c>
      <c r="S1355" t="s">
        <v>2761</v>
      </c>
      <c r="T1355" t="s">
        <v>4061</v>
      </c>
      <c r="U1355" s="201">
        <v>4.2012999999999998</v>
      </c>
      <c r="V1355" t="s">
        <v>3011</v>
      </c>
      <c r="W1355" t="s">
        <v>3222</v>
      </c>
      <c r="X1355" t="s">
        <v>3223</v>
      </c>
      <c r="Y1355" t="s">
        <v>3224</v>
      </c>
      <c r="Z1355" t="s">
        <v>3671</v>
      </c>
      <c r="AA1355">
        <v>807341</v>
      </c>
      <c r="AB1355" s="198">
        <v>37036.875</v>
      </c>
      <c r="AC1355" s="198">
        <v>37036.875</v>
      </c>
    </row>
    <row r="1356" spans="1:29" x14ac:dyDescent="0.2">
      <c r="A1356" s="44" t="str">
        <f t="shared" si="106"/>
        <v>US Natural Gas Financial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Financial</v>
      </c>
      <c r="E1356" s="44">
        <f>IF(VLOOKUP(S1356,'DD-Lookup'!$J$6:$L$50,3,FALSE)="Monthly",(YEAR(AC1356)-YEAR(AB1356))*12+MONTH(AC1356)-MONTH(AB1356)+1,(AC1356-AB1356+1))</f>
        <v>61</v>
      </c>
      <c r="F1356" s="213">
        <f t="shared" si="110"/>
        <v>305000</v>
      </c>
      <c r="G1356" s="202">
        <v>1289618</v>
      </c>
      <c r="H1356" s="198">
        <v>37035.354571759257</v>
      </c>
      <c r="I1356" t="s">
        <v>3219</v>
      </c>
      <c r="M1356" t="s">
        <v>2760</v>
      </c>
      <c r="N1356" t="s">
        <v>3235</v>
      </c>
      <c r="O1356" t="s">
        <v>3130</v>
      </c>
      <c r="P1356" s="199">
        <v>5000</v>
      </c>
      <c r="S1356" t="s">
        <v>2761</v>
      </c>
      <c r="T1356" t="s">
        <v>4061</v>
      </c>
      <c r="U1356" s="201">
        <v>5.7</v>
      </c>
      <c r="V1356" t="s">
        <v>51</v>
      </c>
      <c r="W1356" t="s">
        <v>3083</v>
      </c>
      <c r="X1356" t="s">
        <v>3084</v>
      </c>
      <c r="Y1356" t="s">
        <v>4082</v>
      </c>
      <c r="Z1356" t="s">
        <v>3671</v>
      </c>
      <c r="AA1356" t="s">
        <v>52</v>
      </c>
      <c r="AB1356" s="198">
        <v>37196</v>
      </c>
      <c r="AC1356" s="198">
        <v>37256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2500</v>
      </c>
      <c r="G1357" s="202">
        <v>1289619</v>
      </c>
      <c r="H1357" s="198">
        <v>37035.35465277778</v>
      </c>
      <c r="I1357" t="s">
        <v>3155</v>
      </c>
      <c r="M1357" t="s">
        <v>2760</v>
      </c>
      <c r="N1357" t="s">
        <v>3220</v>
      </c>
      <c r="O1357" t="s">
        <v>2559</v>
      </c>
      <c r="Q1357" s="199">
        <v>2500</v>
      </c>
      <c r="S1357" t="s">
        <v>2761</v>
      </c>
      <c r="T1357" t="s">
        <v>4061</v>
      </c>
      <c r="U1357" s="201">
        <v>2.9649999999999999</v>
      </c>
      <c r="V1357" t="s">
        <v>3283</v>
      </c>
      <c r="W1357" t="s">
        <v>3926</v>
      </c>
      <c r="X1357" t="s">
        <v>2735</v>
      </c>
      <c r="Y1357" t="s">
        <v>3224</v>
      </c>
      <c r="Z1357" t="s">
        <v>3671</v>
      </c>
      <c r="AA1357">
        <v>807342</v>
      </c>
      <c r="AB1357" s="198">
        <v>37036.875</v>
      </c>
      <c r="AC1357" s="198">
        <v>37036.875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1094</v>
      </c>
      <c r="G1358" s="202">
        <v>1289620</v>
      </c>
      <c r="H1358" s="198">
        <v>37035.354664351849</v>
      </c>
      <c r="I1358" t="s">
        <v>2907</v>
      </c>
      <c r="M1358" t="s">
        <v>2760</v>
      </c>
      <c r="N1358" t="s">
        <v>3220</v>
      </c>
      <c r="O1358" t="s">
        <v>2551</v>
      </c>
      <c r="P1358" s="199">
        <v>1094</v>
      </c>
      <c r="S1358" t="s">
        <v>2761</v>
      </c>
      <c r="T1358" t="s">
        <v>4061</v>
      </c>
      <c r="U1358" s="201">
        <v>9.3000000000000007</v>
      </c>
      <c r="V1358" t="s">
        <v>53</v>
      </c>
      <c r="W1358" t="s">
        <v>2681</v>
      </c>
      <c r="X1358" t="s">
        <v>2682</v>
      </c>
      <c r="Y1358" t="s">
        <v>3224</v>
      </c>
      <c r="Z1358" t="s">
        <v>3671</v>
      </c>
      <c r="AA1358">
        <v>807343</v>
      </c>
      <c r="AB1358" s="198">
        <v>37036.875</v>
      </c>
      <c r="AC1358" s="198">
        <v>37036.875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1638</v>
      </c>
      <c r="G1359" s="202">
        <v>1289621</v>
      </c>
      <c r="H1359" s="198">
        <v>37035.354687500003</v>
      </c>
      <c r="I1359" t="s">
        <v>3306</v>
      </c>
      <c r="M1359" t="s">
        <v>2760</v>
      </c>
      <c r="N1359" t="s">
        <v>3220</v>
      </c>
      <c r="O1359" t="s">
        <v>2531</v>
      </c>
      <c r="P1359" s="199">
        <v>1638</v>
      </c>
      <c r="S1359" t="s">
        <v>2761</v>
      </c>
      <c r="T1359" t="s">
        <v>4061</v>
      </c>
      <c r="U1359" s="201">
        <v>4.46</v>
      </c>
      <c r="V1359" t="s">
        <v>54</v>
      </c>
      <c r="W1359" t="s">
        <v>2668</v>
      </c>
      <c r="X1359" t="s">
        <v>2669</v>
      </c>
      <c r="Y1359" t="s">
        <v>3224</v>
      </c>
      <c r="Z1359" t="s">
        <v>3671</v>
      </c>
      <c r="AA1359">
        <v>807344</v>
      </c>
      <c r="AB1359" s="198">
        <v>37036.875</v>
      </c>
      <c r="AC1359" s="198">
        <v>37036.875</v>
      </c>
    </row>
    <row r="1360" spans="1:29" x14ac:dyDescent="0.2">
      <c r="A1360" s="44" t="str">
        <f t="shared" si="106"/>
        <v xml:space="preserve"> Metals Financial</v>
      </c>
      <c r="B1360" s="44" t="str">
        <f t="shared" si="107"/>
        <v/>
      </c>
      <c r="C1360" s="44" t="str">
        <f t="shared" si="108"/>
        <v>Metals</v>
      </c>
      <c r="D1360" s="44" t="str">
        <f t="shared" si="109"/>
        <v>Financial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6</v>
      </c>
      <c r="G1360" s="202">
        <v>1289622</v>
      </c>
      <c r="H1360" s="198">
        <v>37035.354710648149</v>
      </c>
      <c r="I1360" t="s">
        <v>4096</v>
      </c>
      <c r="M1360" t="s">
        <v>2766</v>
      </c>
      <c r="N1360" t="s">
        <v>4112</v>
      </c>
      <c r="O1360" t="s">
        <v>4113</v>
      </c>
      <c r="P1360" s="199">
        <v>6</v>
      </c>
      <c r="S1360" t="s">
        <v>4114</v>
      </c>
      <c r="T1360" t="s">
        <v>4061</v>
      </c>
      <c r="U1360" s="201">
        <v>4945</v>
      </c>
      <c r="V1360" t="s">
        <v>4097</v>
      </c>
      <c r="W1360" t="s">
        <v>4081</v>
      </c>
      <c r="X1360" t="s">
        <v>4064</v>
      </c>
      <c r="Y1360" t="s">
        <v>4065</v>
      </c>
      <c r="Z1360" t="s">
        <v>4066</v>
      </c>
      <c r="AA1360">
        <v>2150642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333</v>
      </c>
      <c r="G1361" s="202">
        <v>1289624</v>
      </c>
      <c r="H1361" s="198">
        <v>37035.354722222219</v>
      </c>
      <c r="I1361" t="s">
        <v>2671</v>
      </c>
      <c r="M1361" t="s">
        <v>2760</v>
      </c>
      <c r="N1361" t="s">
        <v>3220</v>
      </c>
      <c r="O1361" t="s">
        <v>2506</v>
      </c>
      <c r="P1361" s="199">
        <v>333</v>
      </c>
      <c r="S1361" t="s">
        <v>2761</v>
      </c>
      <c r="T1361" t="s">
        <v>4061</v>
      </c>
      <c r="U1361" s="201">
        <v>4.3449999999999998</v>
      </c>
      <c r="V1361" t="s">
        <v>1714</v>
      </c>
      <c r="W1361" t="s">
        <v>3275</v>
      </c>
      <c r="X1361" t="s">
        <v>3276</v>
      </c>
      <c r="Y1361" t="s">
        <v>3224</v>
      </c>
      <c r="Z1361" t="s">
        <v>3671</v>
      </c>
      <c r="AA1361">
        <v>807346</v>
      </c>
      <c r="AB1361" s="198">
        <v>37036.875</v>
      </c>
      <c r="AC1361" s="198">
        <v>37036.875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1289623</v>
      </c>
      <c r="H1362" s="198">
        <v>37035.354722222219</v>
      </c>
      <c r="I1362" t="s">
        <v>2754</v>
      </c>
      <c r="M1362" t="s">
        <v>2760</v>
      </c>
      <c r="N1362" t="s">
        <v>3220</v>
      </c>
      <c r="O1362" t="s">
        <v>2580</v>
      </c>
      <c r="P1362" s="199">
        <v>10000</v>
      </c>
      <c r="S1362" t="s">
        <v>2761</v>
      </c>
      <c r="T1362" t="s">
        <v>4061</v>
      </c>
      <c r="U1362" s="201">
        <v>4.1399999999999997</v>
      </c>
      <c r="V1362" t="s">
        <v>1708</v>
      </c>
      <c r="W1362" t="s">
        <v>3046</v>
      </c>
      <c r="X1362" t="s">
        <v>3141</v>
      </c>
      <c r="Y1362" t="s">
        <v>3224</v>
      </c>
      <c r="Z1362" t="s">
        <v>3671</v>
      </c>
      <c r="AA1362">
        <v>807345</v>
      </c>
      <c r="AB1362" s="198">
        <v>37036.875</v>
      </c>
      <c r="AC1362" s="198">
        <v>37036.875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10000</v>
      </c>
      <c r="G1363" s="202">
        <v>1289625</v>
      </c>
      <c r="H1363" s="198">
        <v>37035.354803240742</v>
      </c>
      <c r="I1363" t="s">
        <v>3176</v>
      </c>
      <c r="M1363" t="s">
        <v>2760</v>
      </c>
      <c r="N1363" t="s">
        <v>3220</v>
      </c>
      <c r="O1363" t="s">
        <v>2511</v>
      </c>
      <c r="Q1363" s="199">
        <v>10000</v>
      </c>
      <c r="S1363" t="s">
        <v>2761</v>
      </c>
      <c r="T1363" t="s">
        <v>4061</v>
      </c>
      <c r="U1363" s="201">
        <v>4.2024999999999997</v>
      </c>
      <c r="V1363" t="s">
        <v>1683</v>
      </c>
      <c r="W1363" t="s">
        <v>3222</v>
      </c>
      <c r="X1363" t="s">
        <v>3223</v>
      </c>
      <c r="Y1363" t="s">
        <v>3224</v>
      </c>
      <c r="Z1363" t="s">
        <v>3671</v>
      </c>
      <c r="AA1363">
        <v>807347</v>
      </c>
      <c r="AB1363" s="198">
        <v>37036.875</v>
      </c>
      <c r="AC1363" s="198">
        <v>37036.875</v>
      </c>
    </row>
    <row r="1364" spans="1:29" x14ac:dyDescent="0.2">
      <c r="A1364" s="44" t="str">
        <f t="shared" si="106"/>
        <v>US Natural Gas Financial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Financial</v>
      </c>
      <c r="E1364" s="44">
        <f>IF(VLOOKUP(S1364,'DD-Lookup'!$J$6:$L$50,3,FALSE)="Monthly",(YEAR(AC1364)-YEAR(AB1364))*12+MONTH(AC1364)-MONTH(AB1364)+1,(AC1364-AB1364+1))</f>
        <v>30</v>
      </c>
      <c r="F1364" s="213">
        <f t="shared" si="110"/>
        <v>450000</v>
      </c>
      <c r="G1364" s="202">
        <v>1289627</v>
      </c>
      <c r="H1364" s="198">
        <v>37035.354814814818</v>
      </c>
      <c r="I1364" t="s">
        <v>2863</v>
      </c>
      <c r="M1364" t="s">
        <v>2760</v>
      </c>
      <c r="N1364" t="s">
        <v>2864</v>
      </c>
      <c r="O1364" t="s">
        <v>2865</v>
      </c>
      <c r="Q1364" s="199">
        <v>15000</v>
      </c>
      <c r="S1364" t="s">
        <v>2761</v>
      </c>
      <c r="T1364" t="s">
        <v>4061</v>
      </c>
      <c r="U1364" s="201">
        <v>4.1950000000000003</v>
      </c>
      <c r="V1364" t="s">
        <v>2966</v>
      </c>
      <c r="W1364" t="s">
        <v>3529</v>
      </c>
      <c r="X1364" t="s">
        <v>2866</v>
      </c>
      <c r="Y1364" t="s">
        <v>4082</v>
      </c>
      <c r="Z1364" t="s">
        <v>3671</v>
      </c>
      <c r="AA1364" t="s">
        <v>55</v>
      </c>
      <c r="AB1364" s="198">
        <v>37043.875</v>
      </c>
      <c r="AC1364" s="198">
        <v>37072.875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5000</v>
      </c>
      <c r="G1365" s="202">
        <v>1289626</v>
      </c>
      <c r="H1365" s="198">
        <v>37035.354814814818</v>
      </c>
      <c r="I1365" t="s">
        <v>3271</v>
      </c>
      <c r="M1365" t="s">
        <v>2760</v>
      </c>
      <c r="N1365" t="s">
        <v>3220</v>
      </c>
      <c r="O1365" t="s">
        <v>2484</v>
      </c>
      <c r="Q1365" s="199">
        <v>5000</v>
      </c>
      <c r="S1365" t="s">
        <v>2761</v>
      </c>
      <c r="T1365" t="s">
        <v>4061</v>
      </c>
      <c r="U1365" s="201">
        <v>4.0350000000000001</v>
      </c>
      <c r="V1365" t="s">
        <v>4242</v>
      </c>
      <c r="W1365" t="s">
        <v>3004</v>
      </c>
      <c r="X1365" t="s">
        <v>3246</v>
      </c>
      <c r="Y1365" t="s">
        <v>3224</v>
      </c>
      <c r="Z1365" t="s">
        <v>3671</v>
      </c>
      <c r="AA1365">
        <v>807348</v>
      </c>
      <c r="AB1365" s="198">
        <v>37036.875</v>
      </c>
      <c r="AC1365" s="198">
        <v>37036.875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10000</v>
      </c>
      <c r="G1366" s="202">
        <v>1289629</v>
      </c>
      <c r="H1366" s="198">
        <v>37035.354837962965</v>
      </c>
      <c r="I1366" t="s">
        <v>2729</v>
      </c>
      <c r="M1366" t="s">
        <v>2760</v>
      </c>
      <c r="N1366" t="s">
        <v>3220</v>
      </c>
      <c r="O1366" t="s">
        <v>2532</v>
      </c>
      <c r="Q1366" s="199">
        <v>10000</v>
      </c>
      <c r="S1366" t="s">
        <v>2761</v>
      </c>
      <c r="T1366" t="s">
        <v>4061</v>
      </c>
      <c r="U1366" s="201">
        <v>4</v>
      </c>
      <c r="V1366" t="s">
        <v>2608</v>
      </c>
      <c r="W1366" t="s">
        <v>2692</v>
      </c>
      <c r="X1366" t="s">
        <v>2682</v>
      </c>
      <c r="Y1366" t="s">
        <v>3224</v>
      </c>
      <c r="Z1366" t="s">
        <v>3671</v>
      </c>
      <c r="AA1366">
        <v>807350</v>
      </c>
      <c r="AB1366" s="198">
        <v>37036.875</v>
      </c>
      <c r="AC1366" s="198">
        <v>37036.875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10000</v>
      </c>
      <c r="G1367" s="202">
        <v>1289628</v>
      </c>
      <c r="H1367" s="198">
        <v>37035.354837962965</v>
      </c>
      <c r="I1367" t="s">
        <v>3249</v>
      </c>
      <c r="M1367" t="s">
        <v>2760</v>
      </c>
      <c r="N1367" t="s">
        <v>3220</v>
      </c>
      <c r="O1367" t="s">
        <v>2463</v>
      </c>
      <c r="Q1367" s="199">
        <v>10000</v>
      </c>
      <c r="S1367" t="s">
        <v>2761</v>
      </c>
      <c r="T1367" t="s">
        <v>4061</v>
      </c>
      <c r="U1367" s="201">
        <v>4.2024999999999997</v>
      </c>
      <c r="V1367" t="s">
        <v>3005</v>
      </c>
      <c r="W1367" t="s">
        <v>3222</v>
      </c>
      <c r="X1367" t="s">
        <v>3223</v>
      </c>
      <c r="Y1367" t="s">
        <v>3224</v>
      </c>
      <c r="Z1367" t="s">
        <v>3671</v>
      </c>
      <c r="AA1367">
        <v>807349</v>
      </c>
      <c r="AB1367" s="198">
        <v>37036.875</v>
      </c>
      <c r="AC1367" s="198">
        <v>37036.875</v>
      </c>
    </row>
    <row r="1368" spans="1:29" x14ac:dyDescent="0.2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365</v>
      </c>
      <c r="F1368" s="213">
        <f t="shared" si="110"/>
        <v>912500</v>
      </c>
      <c r="G1368" s="202">
        <v>1289630</v>
      </c>
      <c r="H1368" s="198">
        <v>37035.354884259257</v>
      </c>
      <c r="I1368" t="s">
        <v>2858</v>
      </c>
      <c r="M1368" t="s">
        <v>2760</v>
      </c>
      <c r="N1368" t="s">
        <v>2864</v>
      </c>
      <c r="O1368" t="s">
        <v>3278</v>
      </c>
      <c r="P1368" s="199">
        <v>2500</v>
      </c>
      <c r="S1368" t="s">
        <v>2761</v>
      </c>
      <c r="T1368" t="s">
        <v>4061</v>
      </c>
      <c r="U1368" s="201">
        <v>4.375</v>
      </c>
      <c r="V1368" t="s">
        <v>3423</v>
      </c>
      <c r="W1368" t="s">
        <v>3529</v>
      </c>
      <c r="X1368" t="s">
        <v>2866</v>
      </c>
      <c r="Y1368" t="s">
        <v>4082</v>
      </c>
      <c r="Z1368" t="s">
        <v>3671</v>
      </c>
      <c r="AA1368" t="s">
        <v>56</v>
      </c>
      <c r="AB1368" s="198">
        <v>37257.875</v>
      </c>
      <c r="AC1368" s="198">
        <v>37621.875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10000</v>
      </c>
      <c r="G1369" s="202">
        <v>1289631</v>
      </c>
      <c r="H1369" s="198">
        <v>37035.354907407411</v>
      </c>
      <c r="I1369" t="s">
        <v>2873</v>
      </c>
      <c r="M1369" t="s">
        <v>2760</v>
      </c>
      <c r="N1369" t="s">
        <v>3220</v>
      </c>
      <c r="O1369" t="s">
        <v>4403</v>
      </c>
      <c r="Q1369" s="199">
        <v>10000</v>
      </c>
      <c r="S1369" t="s">
        <v>2761</v>
      </c>
      <c r="T1369" t="s">
        <v>4061</v>
      </c>
      <c r="U1369" s="201">
        <v>4.0999999999999996</v>
      </c>
      <c r="V1369" t="s">
        <v>1792</v>
      </c>
      <c r="W1369" t="s">
        <v>3046</v>
      </c>
      <c r="X1369" t="s">
        <v>2685</v>
      </c>
      <c r="Y1369" t="s">
        <v>3224</v>
      </c>
      <c r="Z1369" t="s">
        <v>3671</v>
      </c>
      <c r="AA1369">
        <v>807351</v>
      </c>
      <c r="AB1369" s="198">
        <v>37036.875</v>
      </c>
      <c r="AC1369" s="198">
        <v>37036.875</v>
      </c>
    </row>
    <row r="1370" spans="1:29" x14ac:dyDescent="0.2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151</v>
      </c>
      <c r="F1370" s="213">
        <f t="shared" si="110"/>
        <v>755000</v>
      </c>
      <c r="G1370" s="202">
        <v>1289632</v>
      </c>
      <c r="H1370" s="198">
        <v>37035.354930555557</v>
      </c>
      <c r="I1370" t="s">
        <v>4031</v>
      </c>
      <c r="M1370" t="s">
        <v>2760</v>
      </c>
      <c r="N1370" t="s">
        <v>3235</v>
      </c>
      <c r="O1370" t="s">
        <v>57</v>
      </c>
      <c r="P1370" s="199">
        <v>5000</v>
      </c>
      <c r="S1370" t="s">
        <v>2761</v>
      </c>
      <c r="T1370" t="s">
        <v>4061</v>
      </c>
      <c r="U1370" s="201">
        <v>-0.27500000000000002</v>
      </c>
      <c r="V1370" t="s">
        <v>3114</v>
      </c>
      <c r="W1370" t="s">
        <v>3152</v>
      </c>
      <c r="X1370" t="s">
        <v>3153</v>
      </c>
      <c r="Y1370" t="s">
        <v>4082</v>
      </c>
      <c r="Z1370" t="s">
        <v>3671</v>
      </c>
      <c r="AA1370" t="s">
        <v>58</v>
      </c>
      <c r="AB1370" s="198">
        <v>37196</v>
      </c>
      <c r="AC1370" s="198">
        <v>37346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5000</v>
      </c>
      <c r="G1371" s="202">
        <v>1289633</v>
      </c>
      <c r="H1371" s="198">
        <v>37035.354942129627</v>
      </c>
      <c r="I1371" t="s">
        <v>3107</v>
      </c>
      <c r="M1371" t="s">
        <v>2760</v>
      </c>
      <c r="N1371" t="s">
        <v>3220</v>
      </c>
      <c r="O1371" t="s">
        <v>2532</v>
      </c>
      <c r="P1371" s="199">
        <v>5000</v>
      </c>
      <c r="S1371" t="s">
        <v>2761</v>
      </c>
      <c r="T1371" t="s">
        <v>4061</v>
      </c>
      <c r="U1371" s="201">
        <v>3.9750000000000001</v>
      </c>
      <c r="V1371" t="s">
        <v>2639</v>
      </c>
      <c r="W1371" t="s">
        <v>2692</v>
      </c>
      <c r="X1371" t="s">
        <v>2682</v>
      </c>
      <c r="Y1371" t="s">
        <v>3224</v>
      </c>
      <c r="Z1371" t="s">
        <v>3671</v>
      </c>
      <c r="AA1371">
        <v>807352</v>
      </c>
      <c r="AB1371" s="198">
        <v>37036.875</v>
      </c>
      <c r="AC1371" s="198">
        <v>37036.875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5000</v>
      </c>
      <c r="G1372" s="202">
        <v>1289634</v>
      </c>
      <c r="H1372" s="198">
        <v>37035.35496527778</v>
      </c>
      <c r="I1372" t="s">
        <v>2873</v>
      </c>
      <c r="M1372" t="s">
        <v>2760</v>
      </c>
      <c r="N1372" t="s">
        <v>3220</v>
      </c>
      <c r="O1372" t="s">
        <v>2532</v>
      </c>
      <c r="P1372" s="199">
        <v>5000</v>
      </c>
      <c r="S1372" t="s">
        <v>2761</v>
      </c>
      <c r="T1372" t="s">
        <v>4061</v>
      </c>
      <c r="U1372" s="201">
        <v>3.9750000000000001</v>
      </c>
      <c r="V1372" t="s">
        <v>3171</v>
      </c>
      <c r="W1372" t="s">
        <v>2692</v>
      </c>
      <c r="X1372" t="s">
        <v>2682</v>
      </c>
      <c r="Y1372" t="s">
        <v>3224</v>
      </c>
      <c r="Z1372" t="s">
        <v>3671</v>
      </c>
      <c r="AA1372">
        <v>807353</v>
      </c>
      <c r="AB1372" s="198">
        <v>37036.875</v>
      </c>
      <c r="AC1372" s="198">
        <v>37036.875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1289638</v>
      </c>
      <c r="H1373" s="198">
        <v>37035.35497685185</v>
      </c>
      <c r="I1373" t="s">
        <v>2722</v>
      </c>
      <c r="M1373" t="s">
        <v>2760</v>
      </c>
      <c r="N1373" t="s">
        <v>3220</v>
      </c>
      <c r="O1373" t="s">
        <v>2551</v>
      </c>
      <c r="Q1373" s="199">
        <v>5000</v>
      </c>
      <c r="S1373" t="s">
        <v>2761</v>
      </c>
      <c r="T1373" t="s">
        <v>4061</v>
      </c>
      <c r="U1373" s="201">
        <v>9.4499999999999993</v>
      </c>
      <c r="V1373" t="s">
        <v>3945</v>
      </c>
      <c r="W1373" t="s">
        <v>2681</v>
      </c>
      <c r="X1373" t="s">
        <v>2682</v>
      </c>
      <c r="Y1373" t="s">
        <v>3224</v>
      </c>
      <c r="Z1373" t="s">
        <v>3671</v>
      </c>
      <c r="AA1373">
        <v>807354</v>
      </c>
      <c r="AB1373" s="198">
        <v>37036.875</v>
      </c>
      <c r="AC1373" s="198">
        <v>37036.875</v>
      </c>
    </row>
    <row r="1374" spans="1:29" x14ac:dyDescent="0.2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30</v>
      </c>
      <c r="F1374" s="213">
        <f t="shared" si="110"/>
        <v>300000</v>
      </c>
      <c r="G1374" s="202">
        <v>1289639</v>
      </c>
      <c r="H1374" s="198">
        <v>37035.355000000003</v>
      </c>
      <c r="I1374" t="s">
        <v>3155</v>
      </c>
      <c r="M1374" t="s">
        <v>2760</v>
      </c>
      <c r="N1374" t="s">
        <v>2864</v>
      </c>
      <c r="O1374" t="s">
        <v>2795</v>
      </c>
      <c r="P1374" s="199">
        <v>10000</v>
      </c>
      <c r="S1374" t="s">
        <v>2761</v>
      </c>
      <c r="T1374" t="s">
        <v>4061</v>
      </c>
      <c r="U1374" s="201">
        <v>-5.0000000000000001E-3</v>
      </c>
      <c r="V1374" t="s">
        <v>4428</v>
      </c>
      <c r="W1374" t="s">
        <v>3281</v>
      </c>
      <c r="X1374" t="s">
        <v>4236</v>
      </c>
      <c r="Y1374" t="s">
        <v>4082</v>
      </c>
      <c r="Z1374" t="s">
        <v>3671</v>
      </c>
      <c r="AA1374" t="s">
        <v>59</v>
      </c>
      <c r="AB1374" s="198">
        <v>37043.875</v>
      </c>
      <c r="AC1374" s="198">
        <v>37072.875</v>
      </c>
    </row>
    <row r="1375" spans="1:29" x14ac:dyDescent="0.2">
      <c r="A1375" s="44" t="str">
        <f t="shared" si="106"/>
        <v>US Natural Gas Financial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Financial</v>
      </c>
      <c r="E1375" s="44">
        <f>IF(VLOOKUP(S1375,'DD-Lookup'!$J$6:$L$50,3,FALSE)="Monthly",(YEAR(AC1375)-YEAR(AB1375))*12+MONTH(AC1375)-MONTH(AB1375)+1,(AC1375-AB1375+1))</f>
        <v>30</v>
      </c>
      <c r="F1375" s="213">
        <f t="shared" si="110"/>
        <v>75000</v>
      </c>
      <c r="G1375" s="202">
        <v>1289640</v>
      </c>
      <c r="H1375" s="198">
        <v>37035.355011574073</v>
      </c>
      <c r="I1375" t="s">
        <v>3306</v>
      </c>
      <c r="M1375" t="s">
        <v>2760</v>
      </c>
      <c r="N1375" t="s">
        <v>2864</v>
      </c>
      <c r="O1375" t="s">
        <v>2865</v>
      </c>
      <c r="P1375" s="199">
        <v>2500</v>
      </c>
      <c r="S1375" t="s">
        <v>2761</v>
      </c>
      <c r="T1375" t="s">
        <v>4061</v>
      </c>
      <c r="U1375" s="201">
        <v>4.1900000000000004</v>
      </c>
      <c r="V1375" t="s">
        <v>3923</v>
      </c>
      <c r="W1375" t="s">
        <v>3529</v>
      </c>
      <c r="X1375" t="s">
        <v>2866</v>
      </c>
      <c r="Y1375" t="s">
        <v>4082</v>
      </c>
      <c r="Z1375" t="s">
        <v>3671</v>
      </c>
      <c r="AA1375" t="s">
        <v>60</v>
      </c>
      <c r="AB1375" s="198">
        <v>37043.875</v>
      </c>
      <c r="AC1375" s="198">
        <v>37072.875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5000</v>
      </c>
      <c r="G1376" s="202">
        <v>1289641</v>
      </c>
      <c r="H1376" s="198">
        <v>37035.355046296296</v>
      </c>
      <c r="I1376" t="s">
        <v>2818</v>
      </c>
      <c r="M1376" t="s">
        <v>2760</v>
      </c>
      <c r="N1376" t="s">
        <v>3220</v>
      </c>
      <c r="O1376" t="s">
        <v>4397</v>
      </c>
      <c r="P1376" s="199">
        <v>5000</v>
      </c>
      <c r="S1376" t="s">
        <v>2761</v>
      </c>
      <c r="T1376" t="s">
        <v>4061</v>
      </c>
      <c r="U1376" s="201">
        <v>4.05</v>
      </c>
      <c r="V1376" t="s">
        <v>3071</v>
      </c>
      <c r="W1376" t="s">
        <v>3046</v>
      </c>
      <c r="X1376" t="s">
        <v>2685</v>
      </c>
      <c r="Y1376" t="s">
        <v>3224</v>
      </c>
      <c r="Z1376" t="s">
        <v>3671</v>
      </c>
      <c r="AA1376">
        <v>807355</v>
      </c>
      <c r="AB1376" s="198">
        <v>37036.875</v>
      </c>
      <c r="AC1376" s="198">
        <v>37036.875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5000</v>
      </c>
      <c r="G1377" s="202">
        <v>1289642</v>
      </c>
      <c r="H1377" s="198">
        <v>37035.355057870373</v>
      </c>
      <c r="I1377" t="s">
        <v>2686</v>
      </c>
      <c r="M1377" t="s">
        <v>2760</v>
      </c>
      <c r="N1377" t="s">
        <v>3220</v>
      </c>
      <c r="O1377" t="s">
        <v>4393</v>
      </c>
      <c r="Q1377" s="199">
        <v>5000</v>
      </c>
      <c r="S1377" t="s">
        <v>2761</v>
      </c>
      <c r="T1377" t="s">
        <v>4061</v>
      </c>
      <c r="U1377" s="201">
        <v>4.4349999999999996</v>
      </c>
      <c r="V1377" t="s">
        <v>2687</v>
      </c>
      <c r="W1377" t="s">
        <v>2661</v>
      </c>
      <c r="X1377" t="s">
        <v>2662</v>
      </c>
      <c r="Y1377" t="s">
        <v>3224</v>
      </c>
      <c r="Z1377" t="s">
        <v>3671</v>
      </c>
      <c r="AA1377">
        <v>807356</v>
      </c>
      <c r="AB1377" s="198">
        <v>37036.875</v>
      </c>
      <c r="AC1377" s="198">
        <v>37036.875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30</v>
      </c>
      <c r="F1378" s="213">
        <f t="shared" si="110"/>
        <v>1500</v>
      </c>
      <c r="G1378" s="202">
        <v>1289644</v>
      </c>
      <c r="H1378" s="198">
        <v>37035.355081018519</v>
      </c>
      <c r="I1378" t="s">
        <v>2831</v>
      </c>
      <c r="M1378" t="s">
        <v>3364</v>
      </c>
      <c r="N1378" t="s">
        <v>2802</v>
      </c>
      <c r="O1378" t="s">
        <v>2859</v>
      </c>
      <c r="Q1378" s="199">
        <v>50</v>
      </c>
      <c r="S1378" t="s">
        <v>2759</v>
      </c>
      <c r="T1378" t="s">
        <v>4061</v>
      </c>
      <c r="U1378" s="201">
        <v>64.5</v>
      </c>
      <c r="V1378" t="s">
        <v>4497</v>
      </c>
      <c r="W1378" t="s">
        <v>2806</v>
      </c>
      <c r="X1378" t="s">
        <v>2807</v>
      </c>
      <c r="Y1378" t="s">
        <v>4193</v>
      </c>
      <c r="Z1378" t="s">
        <v>3666</v>
      </c>
      <c r="AA1378">
        <v>621367.1</v>
      </c>
      <c r="AB1378" s="198">
        <v>37043.71597222222</v>
      </c>
      <c r="AC1378" s="198">
        <v>37072.71597222222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600</v>
      </c>
      <c r="G1379" s="202">
        <v>1289643</v>
      </c>
      <c r="H1379" s="198">
        <v>37035.355081018519</v>
      </c>
      <c r="I1379" t="s">
        <v>2729</v>
      </c>
      <c r="M1379" t="s">
        <v>2760</v>
      </c>
      <c r="N1379" t="s">
        <v>3220</v>
      </c>
      <c r="O1379" t="s">
        <v>2519</v>
      </c>
      <c r="Q1379" s="199">
        <v>600</v>
      </c>
      <c r="S1379" t="s">
        <v>2761</v>
      </c>
      <c r="T1379" t="s">
        <v>4061</v>
      </c>
      <c r="U1379" s="201">
        <v>4.4850000000000003</v>
      </c>
      <c r="V1379" t="s">
        <v>3126</v>
      </c>
      <c r="W1379" t="s">
        <v>2668</v>
      </c>
      <c r="X1379" t="s">
        <v>2669</v>
      </c>
      <c r="Y1379" t="s">
        <v>3224</v>
      </c>
      <c r="Z1379" t="s">
        <v>3671</v>
      </c>
      <c r="AA1379">
        <v>807357</v>
      </c>
      <c r="AB1379" s="198">
        <v>37036.875</v>
      </c>
      <c r="AC1379" s="198">
        <v>37036.875</v>
      </c>
    </row>
    <row r="1380" spans="1:29" x14ac:dyDescent="0.2">
      <c r="A1380" s="44" t="str">
        <f t="shared" si="106"/>
        <v>US Natural Gas Financial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Financial</v>
      </c>
      <c r="E1380" s="44">
        <f>IF(VLOOKUP(S1380,'DD-Lookup'!$J$6:$L$50,3,FALSE)="Monthly",(YEAR(AC1380)-YEAR(AB1380))*12+MONTH(AC1380)-MONTH(AB1380)+1,(AC1380-AB1380+1))</f>
        <v>153</v>
      </c>
      <c r="F1380" s="213">
        <f t="shared" si="110"/>
        <v>765000</v>
      </c>
      <c r="G1380" s="202">
        <v>1289645</v>
      </c>
      <c r="H1380" s="198">
        <v>37035.355127314811</v>
      </c>
      <c r="I1380" t="s">
        <v>2871</v>
      </c>
      <c r="M1380" t="s">
        <v>2760</v>
      </c>
      <c r="N1380" t="s">
        <v>2864</v>
      </c>
      <c r="O1380" t="s">
        <v>4239</v>
      </c>
      <c r="Q1380" s="199">
        <v>5000</v>
      </c>
      <c r="S1380" t="s">
        <v>2761</v>
      </c>
      <c r="T1380" t="s">
        <v>4061</v>
      </c>
      <c r="U1380" s="201">
        <v>4.32</v>
      </c>
      <c r="V1380" t="s">
        <v>2872</v>
      </c>
      <c r="W1380" t="s">
        <v>3529</v>
      </c>
      <c r="X1380" t="s">
        <v>2866</v>
      </c>
      <c r="Y1380" t="s">
        <v>4082</v>
      </c>
      <c r="Z1380" t="s">
        <v>3671</v>
      </c>
      <c r="AA1380" t="s">
        <v>61</v>
      </c>
      <c r="AB1380" s="198">
        <v>37043</v>
      </c>
      <c r="AC1380" s="198">
        <v>37195</v>
      </c>
    </row>
    <row r="1381" spans="1:29" x14ac:dyDescent="0.2">
      <c r="A1381" s="44" t="str">
        <f t="shared" si="106"/>
        <v>US Natural Gas Financial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Financial</v>
      </c>
      <c r="E1381" s="44">
        <f>IF(VLOOKUP(S1381,'DD-Lookup'!$J$6:$L$50,3,FALSE)="Monthly",(YEAR(AC1381)-YEAR(AB1381))*12+MONTH(AC1381)-MONTH(AB1381)+1,(AC1381-AB1381+1))</f>
        <v>30</v>
      </c>
      <c r="F1381" s="213">
        <f t="shared" si="110"/>
        <v>450000</v>
      </c>
      <c r="G1381" s="202">
        <v>1289646</v>
      </c>
      <c r="H1381" s="198">
        <v>37035.355138888888</v>
      </c>
      <c r="I1381" t="s">
        <v>3941</v>
      </c>
      <c r="M1381" t="s">
        <v>2760</v>
      </c>
      <c r="N1381" t="s">
        <v>2864</v>
      </c>
      <c r="O1381" t="s">
        <v>2865</v>
      </c>
      <c r="Q1381" s="199">
        <v>15000</v>
      </c>
      <c r="S1381" t="s">
        <v>2761</v>
      </c>
      <c r="T1381" t="s">
        <v>4061</v>
      </c>
      <c r="U1381" s="201">
        <v>4.2</v>
      </c>
      <c r="V1381" t="s">
        <v>62</v>
      </c>
      <c r="W1381" t="s">
        <v>3529</v>
      </c>
      <c r="X1381" t="s">
        <v>2866</v>
      </c>
      <c r="Y1381" t="s">
        <v>4082</v>
      </c>
      <c r="Z1381" t="s">
        <v>3671</v>
      </c>
      <c r="AA1381" t="s">
        <v>63</v>
      </c>
      <c r="AB1381" s="198">
        <v>37043.875</v>
      </c>
      <c r="AC1381" s="198">
        <v>37072.875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4400</v>
      </c>
      <c r="G1382" s="202">
        <v>1289647</v>
      </c>
      <c r="H1382" s="198">
        <v>37035.355162037034</v>
      </c>
      <c r="I1382" t="s">
        <v>3769</v>
      </c>
      <c r="M1382" t="s">
        <v>2760</v>
      </c>
      <c r="N1382" t="s">
        <v>3220</v>
      </c>
      <c r="O1382" t="s">
        <v>2519</v>
      </c>
      <c r="Q1382" s="199">
        <v>4400</v>
      </c>
      <c r="S1382" t="s">
        <v>2761</v>
      </c>
      <c r="T1382" t="s">
        <v>4061</v>
      </c>
      <c r="U1382" s="201">
        <v>4.4850000000000003</v>
      </c>
      <c r="V1382" t="s">
        <v>2667</v>
      </c>
      <c r="W1382" t="s">
        <v>2668</v>
      </c>
      <c r="X1382" t="s">
        <v>2669</v>
      </c>
      <c r="Y1382" t="s">
        <v>3224</v>
      </c>
      <c r="Z1382" t="s">
        <v>3671</v>
      </c>
      <c r="AA1382">
        <v>807359</v>
      </c>
      <c r="AB1382" s="198">
        <v>37036.875</v>
      </c>
      <c r="AC1382" s="198">
        <v>37036.875</v>
      </c>
    </row>
    <row r="1383" spans="1:29" x14ac:dyDescent="0.2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365</v>
      </c>
      <c r="F1383" s="213">
        <f t="shared" si="110"/>
        <v>182500</v>
      </c>
      <c r="G1383" s="202">
        <v>1289648</v>
      </c>
      <c r="H1383" s="198">
        <v>37035.355231481481</v>
      </c>
      <c r="I1383" t="s">
        <v>2869</v>
      </c>
      <c r="M1383" t="s">
        <v>2760</v>
      </c>
      <c r="N1383" t="s">
        <v>2864</v>
      </c>
      <c r="O1383" t="s">
        <v>3278</v>
      </c>
      <c r="Q1383" s="199">
        <v>500</v>
      </c>
      <c r="S1383" t="s">
        <v>2761</v>
      </c>
      <c r="T1383" t="s">
        <v>4061</v>
      </c>
      <c r="U1383" s="201">
        <v>4.3849999999999998</v>
      </c>
      <c r="V1383" t="s">
        <v>2870</v>
      </c>
      <c r="W1383" t="s">
        <v>3529</v>
      </c>
      <c r="X1383" t="s">
        <v>2866</v>
      </c>
      <c r="Y1383" t="s">
        <v>4082</v>
      </c>
      <c r="Z1383" t="s">
        <v>3671</v>
      </c>
      <c r="AA1383" t="s">
        <v>64</v>
      </c>
      <c r="AB1383" s="198">
        <v>37257.875</v>
      </c>
      <c r="AC1383" s="198">
        <v>37621.875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1289649</v>
      </c>
      <c r="H1384" s="198">
        <v>37035.355243055557</v>
      </c>
      <c r="I1384" t="s">
        <v>2689</v>
      </c>
      <c r="M1384" t="s">
        <v>2760</v>
      </c>
      <c r="N1384" t="s">
        <v>3220</v>
      </c>
      <c r="O1384" t="s">
        <v>2551</v>
      </c>
      <c r="P1384" s="199">
        <v>5000</v>
      </c>
      <c r="S1384" t="s">
        <v>2761</v>
      </c>
      <c r="T1384" t="s">
        <v>4061</v>
      </c>
      <c r="U1384" s="201">
        <v>9.35</v>
      </c>
      <c r="V1384" t="s">
        <v>4214</v>
      </c>
      <c r="W1384" t="s">
        <v>2681</v>
      </c>
      <c r="X1384" t="s">
        <v>2682</v>
      </c>
      <c r="Y1384" t="s">
        <v>3224</v>
      </c>
      <c r="Z1384" t="s">
        <v>3671</v>
      </c>
      <c r="AA1384">
        <v>807360</v>
      </c>
      <c r="AB1384" s="198">
        <v>37036.875</v>
      </c>
      <c r="AC1384" s="198">
        <v>37036.875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10000</v>
      </c>
      <c r="G1385" s="202">
        <v>1289650</v>
      </c>
      <c r="H1385" s="198">
        <v>37035.355254629627</v>
      </c>
      <c r="I1385" t="s">
        <v>3100</v>
      </c>
      <c r="M1385" t="s">
        <v>2760</v>
      </c>
      <c r="N1385" t="s">
        <v>3220</v>
      </c>
      <c r="O1385" t="s">
        <v>4367</v>
      </c>
      <c r="P1385" s="199">
        <v>10000</v>
      </c>
      <c r="S1385" t="s">
        <v>2761</v>
      </c>
      <c r="T1385" t="s">
        <v>4061</v>
      </c>
      <c r="U1385" s="201">
        <v>4.3600000000000003</v>
      </c>
      <c r="V1385" t="s">
        <v>3101</v>
      </c>
      <c r="W1385" t="s">
        <v>4263</v>
      </c>
      <c r="X1385" t="s">
        <v>4264</v>
      </c>
      <c r="Y1385" t="s">
        <v>3224</v>
      </c>
      <c r="Z1385" t="s">
        <v>3671</v>
      </c>
      <c r="AA1385">
        <v>807361</v>
      </c>
      <c r="AB1385" s="198">
        <v>37036.875</v>
      </c>
      <c r="AC1385" s="198">
        <v>37036.875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10000</v>
      </c>
      <c r="G1386" s="202">
        <v>1289651</v>
      </c>
      <c r="H1386" s="198">
        <v>37035.35527777778</v>
      </c>
      <c r="I1386" t="s">
        <v>3225</v>
      </c>
      <c r="M1386" t="s">
        <v>2760</v>
      </c>
      <c r="N1386" t="s">
        <v>3220</v>
      </c>
      <c r="O1386" t="s">
        <v>2463</v>
      </c>
      <c r="Q1386" s="199">
        <v>10000</v>
      </c>
      <c r="S1386" t="s">
        <v>2761</v>
      </c>
      <c r="T1386" t="s">
        <v>4061</v>
      </c>
      <c r="U1386" s="201">
        <v>4.2038000000000002</v>
      </c>
      <c r="V1386" t="s">
        <v>3259</v>
      </c>
      <c r="W1386" t="s">
        <v>3222</v>
      </c>
      <c r="X1386" t="s">
        <v>3223</v>
      </c>
      <c r="Y1386" t="s">
        <v>3224</v>
      </c>
      <c r="Z1386" t="s">
        <v>3671</v>
      </c>
      <c r="AA1386">
        <v>807362</v>
      </c>
      <c r="AB1386" s="198">
        <v>37036.875</v>
      </c>
      <c r="AC1386" s="198">
        <v>37036.875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10000</v>
      </c>
      <c r="G1387" s="202">
        <v>1289652</v>
      </c>
      <c r="H1387" s="198">
        <v>37035.355324074073</v>
      </c>
      <c r="I1387" t="s">
        <v>4033</v>
      </c>
      <c r="M1387" t="s">
        <v>2760</v>
      </c>
      <c r="N1387" t="s">
        <v>3220</v>
      </c>
      <c r="O1387" t="s">
        <v>2463</v>
      </c>
      <c r="Q1387" s="199">
        <v>10000</v>
      </c>
      <c r="S1387" t="s">
        <v>2761</v>
      </c>
      <c r="T1387" t="s">
        <v>4061</v>
      </c>
      <c r="U1387" s="201">
        <v>4.2050999999999998</v>
      </c>
      <c r="V1387" t="s">
        <v>3085</v>
      </c>
      <c r="W1387" t="s">
        <v>3222</v>
      </c>
      <c r="X1387" t="s">
        <v>3223</v>
      </c>
      <c r="Y1387" t="s">
        <v>3224</v>
      </c>
      <c r="Z1387" t="s">
        <v>3671</v>
      </c>
      <c r="AA1387">
        <v>807363</v>
      </c>
      <c r="AB1387" s="198">
        <v>37036.875</v>
      </c>
      <c r="AC1387" s="198">
        <v>37036.875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25000</v>
      </c>
      <c r="G1388" s="202">
        <v>1289653</v>
      </c>
      <c r="H1388" s="198">
        <v>37035.35533564815</v>
      </c>
      <c r="I1388" t="s">
        <v>3769</v>
      </c>
      <c r="M1388" t="s">
        <v>2760</v>
      </c>
      <c r="N1388" t="s">
        <v>3220</v>
      </c>
      <c r="O1388" t="s">
        <v>4383</v>
      </c>
      <c r="P1388" s="199">
        <v>25000</v>
      </c>
      <c r="S1388" t="s">
        <v>2761</v>
      </c>
      <c r="T1388" t="s">
        <v>4061</v>
      </c>
      <c r="U1388" s="201">
        <v>4.1500000000000004</v>
      </c>
      <c r="V1388" t="s">
        <v>2755</v>
      </c>
      <c r="W1388" t="s">
        <v>4246</v>
      </c>
      <c r="X1388" t="s">
        <v>4247</v>
      </c>
      <c r="Y1388" t="s">
        <v>3224</v>
      </c>
      <c r="Z1388" t="s">
        <v>3671</v>
      </c>
      <c r="AA1388">
        <v>807364</v>
      </c>
      <c r="AB1388" s="198">
        <v>37036.875</v>
      </c>
      <c r="AC1388" s="198">
        <v>37036.875</v>
      </c>
    </row>
    <row r="1389" spans="1:29" x14ac:dyDescent="0.2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300000</v>
      </c>
      <c r="G1389" s="202">
        <v>1289654</v>
      </c>
      <c r="H1389" s="198">
        <v>37035.355347222219</v>
      </c>
      <c r="I1389" t="s">
        <v>2674</v>
      </c>
      <c r="M1389" t="s">
        <v>2760</v>
      </c>
      <c r="N1389" t="s">
        <v>2864</v>
      </c>
      <c r="O1389" t="s">
        <v>4488</v>
      </c>
      <c r="P1389" s="199">
        <v>10000</v>
      </c>
      <c r="S1389" t="s">
        <v>2761</v>
      </c>
      <c r="T1389" t="s">
        <v>4061</v>
      </c>
      <c r="U1389" s="201">
        <v>-3.5000000000000003E-2</v>
      </c>
      <c r="V1389" t="s">
        <v>65</v>
      </c>
      <c r="W1389" t="s">
        <v>2692</v>
      </c>
      <c r="X1389" t="s">
        <v>2876</v>
      </c>
      <c r="Y1389" t="s">
        <v>4082</v>
      </c>
      <c r="Z1389" t="s">
        <v>3671</v>
      </c>
      <c r="AA1389" t="s">
        <v>66</v>
      </c>
      <c r="AB1389" s="198">
        <v>37043.875</v>
      </c>
      <c r="AC1389" s="198">
        <v>37072.875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300000</v>
      </c>
      <c r="G1390" s="202">
        <v>1289655</v>
      </c>
      <c r="H1390" s="198">
        <v>37035.355405092596</v>
      </c>
      <c r="I1390" t="s">
        <v>4257</v>
      </c>
      <c r="M1390" t="s">
        <v>2760</v>
      </c>
      <c r="N1390" t="s">
        <v>3220</v>
      </c>
      <c r="O1390" t="s">
        <v>4300</v>
      </c>
      <c r="Q1390" s="199">
        <v>10000</v>
      </c>
      <c r="S1390" t="s">
        <v>2761</v>
      </c>
      <c r="T1390" t="s">
        <v>4061</v>
      </c>
      <c r="U1390" s="201">
        <v>2.91</v>
      </c>
      <c r="V1390" t="s">
        <v>2680</v>
      </c>
      <c r="W1390" t="s">
        <v>4279</v>
      </c>
      <c r="X1390" t="s">
        <v>2682</v>
      </c>
      <c r="Y1390" t="s">
        <v>3224</v>
      </c>
      <c r="Z1390" t="s">
        <v>3671</v>
      </c>
      <c r="AA1390" t="s">
        <v>67</v>
      </c>
      <c r="AB1390" s="198">
        <v>37043.875</v>
      </c>
      <c r="AC1390" s="198">
        <v>37072.875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400</v>
      </c>
      <c r="G1391" s="202">
        <v>1289656</v>
      </c>
      <c r="H1391" s="198">
        <v>37035.355405092596</v>
      </c>
      <c r="I1391" t="s">
        <v>2729</v>
      </c>
      <c r="M1391" t="s">
        <v>2760</v>
      </c>
      <c r="N1391" t="s">
        <v>3220</v>
      </c>
      <c r="O1391" t="s">
        <v>2531</v>
      </c>
      <c r="Q1391" s="199">
        <v>400</v>
      </c>
      <c r="S1391" t="s">
        <v>2761</v>
      </c>
      <c r="T1391" t="s">
        <v>4061</v>
      </c>
      <c r="U1391" s="201">
        <v>4.4749999999999996</v>
      </c>
      <c r="V1391" t="s">
        <v>3126</v>
      </c>
      <c r="W1391" t="s">
        <v>2668</v>
      </c>
      <c r="X1391" t="s">
        <v>2669</v>
      </c>
      <c r="Y1391" t="s">
        <v>3224</v>
      </c>
      <c r="Z1391" t="s">
        <v>3671</v>
      </c>
      <c r="AA1391">
        <v>807365</v>
      </c>
      <c r="AB1391" s="198">
        <v>37036.875</v>
      </c>
      <c r="AC1391" s="198">
        <v>37036.875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10000</v>
      </c>
      <c r="G1392" s="202">
        <v>1289662</v>
      </c>
      <c r="H1392" s="198">
        <v>37035.355416666665</v>
      </c>
      <c r="I1392" t="s">
        <v>2818</v>
      </c>
      <c r="M1392" t="s">
        <v>2760</v>
      </c>
      <c r="N1392" t="s">
        <v>3220</v>
      </c>
      <c r="O1392" t="s">
        <v>2532</v>
      </c>
      <c r="Q1392" s="199">
        <v>10000</v>
      </c>
      <c r="S1392" t="s">
        <v>2761</v>
      </c>
      <c r="T1392" t="s">
        <v>4061</v>
      </c>
      <c r="U1392" s="201">
        <v>4</v>
      </c>
      <c r="V1392" t="s">
        <v>4210</v>
      </c>
      <c r="W1392" t="s">
        <v>2692</v>
      </c>
      <c r="X1392" t="s">
        <v>2682</v>
      </c>
      <c r="Y1392" t="s">
        <v>3224</v>
      </c>
      <c r="Z1392" t="s">
        <v>3671</v>
      </c>
      <c r="AA1392">
        <v>807367</v>
      </c>
      <c r="AB1392" s="198">
        <v>37036.875</v>
      </c>
      <c r="AC1392" s="198">
        <v>37036.875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7</v>
      </c>
      <c r="F1393" s="213">
        <f t="shared" si="110"/>
        <v>70000</v>
      </c>
      <c r="G1393" s="202">
        <v>1289658</v>
      </c>
      <c r="H1393" s="198">
        <v>37035.355416666665</v>
      </c>
      <c r="I1393" t="s">
        <v>3271</v>
      </c>
      <c r="M1393" t="s">
        <v>2760</v>
      </c>
      <c r="N1393" t="s">
        <v>3220</v>
      </c>
      <c r="O1393" t="s">
        <v>68</v>
      </c>
      <c r="Q1393" s="199">
        <v>10000</v>
      </c>
      <c r="S1393" t="s">
        <v>2761</v>
      </c>
      <c r="T1393" t="s">
        <v>4061</v>
      </c>
      <c r="U1393" s="201">
        <v>4.09</v>
      </c>
      <c r="V1393" t="s">
        <v>3953</v>
      </c>
      <c r="W1393" t="s">
        <v>3260</v>
      </c>
      <c r="X1393" t="s">
        <v>3261</v>
      </c>
      <c r="Y1393" t="s">
        <v>3224</v>
      </c>
      <c r="Z1393" t="s">
        <v>3671</v>
      </c>
      <c r="AA1393">
        <v>807366</v>
      </c>
      <c r="AB1393" s="198">
        <v>37036.875</v>
      </c>
      <c r="AC1393" s="198">
        <v>37042.875</v>
      </c>
    </row>
    <row r="1394" spans="1:29" x14ac:dyDescent="0.2">
      <c r="A1394" s="44" t="str">
        <f t="shared" si="106"/>
        <v>US Natural Gas Financial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Financial</v>
      </c>
      <c r="E1394" s="44">
        <f>IF(VLOOKUP(S1394,'DD-Lookup'!$J$6:$L$50,3,FALSE)="Monthly",(YEAR(AC1394)-YEAR(AB1394))*12+MONTH(AC1394)-MONTH(AB1394)+1,(AC1394-AB1394+1))</f>
        <v>7</v>
      </c>
      <c r="F1394" s="213">
        <f t="shared" si="110"/>
        <v>210000</v>
      </c>
      <c r="G1394" s="202">
        <v>1289664</v>
      </c>
      <c r="H1394" s="198">
        <v>37035.355451388888</v>
      </c>
      <c r="I1394" t="s">
        <v>3306</v>
      </c>
      <c r="M1394" t="s">
        <v>2760</v>
      </c>
      <c r="N1394" t="s">
        <v>2864</v>
      </c>
      <c r="O1394" t="s">
        <v>4375</v>
      </c>
      <c r="Q1394" s="199">
        <v>30000</v>
      </c>
      <c r="S1394" t="s">
        <v>2761</v>
      </c>
      <c r="T1394" t="s">
        <v>4061</v>
      </c>
      <c r="U1394" s="201">
        <v>4.16</v>
      </c>
      <c r="V1394" t="s">
        <v>1801</v>
      </c>
      <c r="W1394" t="s">
        <v>3281</v>
      </c>
      <c r="X1394" t="s">
        <v>4236</v>
      </c>
      <c r="Y1394" t="s">
        <v>4082</v>
      </c>
      <c r="Z1394" t="s">
        <v>3671</v>
      </c>
      <c r="AA1394" t="s">
        <v>69</v>
      </c>
      <c r="AB1394" s="198">
        <v>37036.875</v>
      </c>
      <c r="AC1394" s="198">
        <v>37042.875</v>
      </c>
    </row>
    <row r="1395" spans="1:29" x14ac:dyDescent="0.2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90</v>
      </c>
      <c r="F1395" s="213">
        <f t="shared" si="110"/>
        <v>450000</v>
      </c>
      <c r="G1395" s="202">
        <v>1289663</v>
      </c>
      <c r="H1395" s="198">
        <v>37035.355451388888</v>
      </c>
      <c r="I1395" t="s">
        <v>3219</v>
      </c>
      <c r="M1395" t="s">
        <v>2760</v>
      </c>
      <c r="N1395" t="s">
        <v>3235</v>
      </c>
      <c r="O1395" t="s">
        <v>3133</v>
      </c>
      <c r="P1395" s="199">
        <v>5000</v>
      </c>
      <c r="S1395" t="s">
        <v>2761</v>
      </c>
      <c r="T1395" t="s">
        <v>4061</v>
      </c>
      <c r="U1395" s="201">
        <v>4.3</v>
      </c>
      <c r="V1395" t="s">
        <v>51</v>
      </c>
      <c r="W1395" t="s">
        <v>3083</v>
      </c>
      <c r="X1395" t="s">
        <v>3084</v>
      </c>
      <c r="Y1395" t="s">
        <v>4082</v>
      </c>
      <c r="Z1395" t="s">
        <v>3671</v>
      </c>
      <c r="AA1395" t="s">
        <v>70</v>
      </c>
      <c r="AB1395" s="198">
        <v>37257</v>
      </c>
      <c r="AC1395" s="198">
        <v>37346</v>
      </c>
    </row>
    <row r="1396" spans="1:29" x14ac:dyDescent="0.2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5</v>
      </c>
      <c r="F1396" s="213">
        <f t="shared" si="110"/>
        <v>250</v>
      </c>
      <c r="G1396" s="202">
        <v>1289665</v>
      </c>
      <c r="H1396" s="198">
        <v>37035.355509259258</v>
      </c>
      <c r="I1396" t="s">
        <v>2825</v>
      </c>
      <c r="M1396" t="s">
        <v>3364</v>
      </c>
      <c r="N1396" t="s">
        <v>2802</v>
      </c>
      <c r="O1396" t="s">
        <v>4359</v>
      </c>
      <c r="Q1396" s="199">
        <v>50</v>
      </c>
      <c r="S1396" t="s">
        <v>2759</v>
      </c>
      <c r="T1396" t="s">
        <v>4061</v>
      </c>
      <c r="U1396" s="201">
        <v>65.5</v>
      </c>
      <c r="V1396" t="s">
        <v>3904</v>
      </c>
      <c r="W1396" t="s">
        <v>2806</v>
      </c>
      <c r="X1396" t="s">
        <v>2807</v>
      </c>
      <c r="Y1396" t="s">
        <v>4193</v>
      </c>
      <c r="Z1396" t="s">
        <v>3666</v>
      </c>
      <c r="AA1396">
        <v>621368.1</v>
      </c>
      <c r="AB1396" s="198">
        <v>37046.875</v>
      </c>
      <c r="AC1396" s="198">
        <v>37050.875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1289666</v>
      </c>
      <c r="H1397" s="198">
        <v>37035.355520833335</v>
      </c>
      <c r="I1397" t="s">
        <v>3249</v>
      </c>
      <c r="M1397" t="s">
        <v>2760</v>
      </c>
      <c r="N1397" t="s">
        <v>3220</v>
      </c>
      <c r="O1397" t="s">
        <v>2494</v>
      </c>
      <c r="Q1397" s="199">
        <v>5000</v>
      </c>
      <c r="S1397" t="s">
        <v>2761</v>
      </c>
      <c r="T1397" t="s">
        <v>4061</v>
      </c>
      <c r="U1397" s="201">
        <v>4.0199999999999996</v>
      </c>
      <c r="V1397" t="s">
        <v>3005</v>
      </c>
      <c r="W1397" t="s">
        <v>3004</v>
      </c>
      <c r="X1397" t="s">
        <v>3246</v>
      </c>
      <c r="Y1397" t="s">
        <v>3224</v>
      </c>
      <c r="Z1397" t="s">
        <v>3671</v>
      </c>
      <c r="AA1397">
        <v>807370</v>
      </c>
      <c r="AB1397" s="198">
        <v>37036.875</v>
      </c>
      <c r="AC1397" s="198">
        <v>37036.875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5000</v>
      </c>
      <c r="G1398" s="202">
        <v>1289667</v>
      </c>
      <c r="H1398" s="198">
        <v>37035.355532407404</v>
      </c>
      <c r="I1398" t="s">
        <v>3078</v>
      </c>
      <c r="M1398" t="s">
        <v>2760</v>
      </c>
      <c r="N1398" t="s">
        <v>3220</v>
      </c>
      <c r="O1398" t="s">
        <v>2485</v>
      </c>
      <c r="Q1398" s="199">
        <v>5000</v>
      </c>
      <c r="S1398" t="s">
        <v>2761</v>
      </c>
      <c r="T1398" t="s">
        <v>4061</v>
      </c>
      <c r="U1398" s="201">
        <v>4.0374999999999996</v>
      </c>
      <c r="V1398" t="s">
        <v>4318</v>
      </c>
      <c r="W1398" t="s">
        <v>3004</v>
      </c>
      <c r="X1398" t="s">
        <v>3246</v>
      </c>
      <c r="Y1398" t="s">
        <v>3224</v>
      </c>
      <c r="Z1398" t="s">
        <v>3671</v>
      </c>
      <c r="AA1398">
        <v>807371</v>
      </c>
      <c r="AB1398" s="198">
        <v>37036.875</v>
      </c>
      <c r="AC1398" s="198">
        <v>37036.875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10000</v>
      </c>
      <c r="G1399" s="202">
        <v>1289668</v>
      </c>
      <c r="H1399" s="198">
        <v>37035.355543981481</v>
      </c>
      <c r="I1399" t="s">
        <v>3769</v>
      </c>
      <c r="M1399" t="s">
        <v>2760</v>
      </c>
      <c r="N1399" t="s">
        <v>3220</v>
      </c>
      <c r="O1399" t="s">
        <v>2532</v>
      </c>
      <c r="P1399" s="199">
        <v>10000</v>
      </c>
      <c r="S1399" t="s">
        <v>2761</v>
      </c>
      <c r="T1399" t="s">
        <v>4061</v>
      </c>
      <c r="U1399" s="201">
        <v>3.9750000000000001</v>
      </c>
      <c r="V1399" t="s">
        <v>2744</v>
      </c>
      <c r="W1399" t="s">
        <v>2692</v>
      </c>
      <c r="X1399" t="s">
        <v>2682</v>
      </c>
      <c r="Y1399" t="s">
        <v>3224</v>
      </c>
      <c r="Z1399" t="s">
        <v>3671</v>
      </c>
      <c r="AA1399">
        <v>807372</v>
      </c>
      <c r="AB1399" s="198">
        <v>37036.875</v>
      </c>
      <c r="AC1399" s="198">
        <v>37036.875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6311</v>
      </c>
      <c r="G1400" s="202">
        <v>1289670</v>
      </c>
      <c r="H1400" s="198">
        <v>37035.355590277781</v>
      </c>
      <c r="I1400" t="s">
        <v>2831</v>
      </c>
      <c r="M1400" t="s">
        <v>2760</v>
      </c>
      <c r="N1400" t="s">
        <v>3220</v>
      </c>
      <c r="O1400" t="s">
        <v>2556</v>
      </c>
      <c r="Q1400" s="199">
        <v>6311</v>
      </c>
      <c r="S1400" t="s">
        <v>2761</v>
      </c>
      <c r="T1400" t="s">
        <v>4061</v>
      </c>
      <c r="U1400" s="201">
        <v>4.0599999999999996</v>
      </c>
      <c r="V1400" t="s">
        <v>3200</v>
      </c>
      <c r="W1400" t="s">
        <v>3260</v>
      </c>
      <c r="X1400" t="s">
        <v>3261</v>
      </c>
      <c r="Y1400" t="s">
        <v>3224</v>
      </c>
      <c r="Z1400" t="s">
        <v>3671</v>
      </c>
      <c r="AA1400">
        <v>807373</v>
      </c>
      <c r="AB1400" s="198">
        <v>37036.875</v>
      </c>
      <c r="AC1400" s="198">
        <v>37036.875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5000</v>
      </c>
      <c r="G1401" s="202">
        <v>1289671</v>
      </c>
      <c r="H1401" s="198">
        <v>37035.355624999997</v>
      </c>
      <c r="I1401" t="s">
        <v>3250</v>
      </c>
      <c r="M1401" t="s">
        <v>2760</v>
      </c>
      <c r="N1401" t="s">
        <v>3220</v>
      </c>
      <c r="O1401" t="s">
        <v>2481</v>
      </c>
      <c r="Q1401" s="199">
        <v>5000</v>
      </c>
      <c r="S1401" t="s">
        <v>2761</v>
      </c>
      <c r="T1401" t="s">
        <v>4061</v>
      </c>
      <c r="U1401" s="201">
        <v>4.07</v>
      </c>
      <c r="V1401" t="s">
        <v>3430</v>
      </c>
      <c r="W1401" t="s">
        <v>3004</v>
      </c>
      <c r="X1401" t="s">
        <v>3246</v>
      </c>
      <c r="Y1401" t="s">
        <v>3224</v>
      </c>
      <c r="Z1401" t="s">
        <v>3671</v>
      </c>
      <c r="AA1401">
        <v>807374</v>
      </c>
      <c r="AB1401" s="198">
        <v>37036.875</v>
      </c>
      <c r="AC1401" s="198">
        <v>37036.875</v>
      </c>
    </row>
    <row r="1402" spans="1:29" x14ac:dyDescent="0.2">
      <c r="A1402" s="44" t="str">
        <f t="shared" si="106"/>
        <v>US Natural Gas Financial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Financial</v>
      </c>
      <c r="E1402" s="44">
        <f>IF(VLOOKUP(S1402,'DD-Lookup'!$J$6:$L$50,3,FALSE)="Monthly",(YEAR(AC1402)-YEAR(AB1402))*12+MONTH(AC1402)-MONTH(AB1402)+1,(AC1402-AB1402+1))</f>
        <v>30</v>
      </c>
      <c r="F1402" s="213">
        <f t="shared" si="110"/>
        <v>300000</v>
      </c>
      <c r="G1402" s="202">
        <v>1289672</v>
      </c>
      <c r="H1402" s="198">
        <v>37035.355636574073</v>
      </c>
      <c r="I1402" t="s">
        <v>3244</v>
      </c>
      <c r="M1402" t="s">
        <v>2760</v>
      </c>
      <c r="N1402" t="s">
        <v>2864</v>
      </c>
      <c r="O1402" t="s">
        <v>2673</v>
      </c>
      <c r="P1402" s="199">
        <v>10000</v>
      </c>
      <c r="S1402" t="s">
        <v>2761</v>
      </c>
      <c r="T1402" t="s">
        <v>4061</v>
      </c>
      <c r="U1402" s="201">
        <v>4.1924999999999999</v>
      </c>
      <c r="V1402" t="s">
        <v>3245</v>
      </c>
      <c r="W1402" t="s">
        <v>3529</v>
      </c>
      <c r="X1402" t="s">
        <v>2866</v>
      </c>
      <c r="Y1402" t="s">
        <v>4082</v>
      </c>
      <c r="Z1402" t="s">
        <v>3671</v>
      </c>
      <c r="AA1402" t="s">
        <v>71</v>
      </c>
      <c r="AB1402" s="198">
        <v>37043.915972222225</v>
      </c>
      <c r="AC1402" s="198">
        <v>37072.915972222225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10000</v>
      </c>
      <c r="G1403" s="202">
        <v>1289673</v>
      </c>
      <c r="H1403" s="198">
        <v>37035.35565972222</v>
      </c>
      <c r="I1403" t="s">
        <v>2674</v>
      </c>
      <c r="M1403" t="s">
        <v>2760</v>
      </c>
      <c r="N1403" t="s">
        <v>3220</v>
      </c>
      <c r="O1403" t="s">
        <v>2463</v>
      </c>
      <c r="Q1403" s="199">
        <v>10000</v>
      </c>
      <c r="S1403" t="s">
        <v>2761</v>
      </c>
      <c r="T1403" t="s">
        <v>4061</v>
      </c>
      <c r="U1403" s="201">
        <v>4.2062999999999997</v>
      </c>
      <c r="V1403" t="s">
        <v>3807</v>
      </c>
      <c r="W1403" t="s">
        <v>3222</v>
      </c>
      <c r="X1403" t="s">
        <v>3223</v>
      </c>
      <c r="Y1403" t="s">
        <v>3224</v>
      </c>
      <c r="Z1403" t="s">
        <v>3671</v>
      </c>
      <c r="AA1403">
        <v>807376</v>
      </c>
      <c r="AB1403" s="198">
        <v>37036.875</v>
      </c>
      <c r="AC1403" s="198">
        <v>37036.875</v>
      </c>
    </row>
    <row r="1404" spans="1:29" x14ac:dyDescent="0.2">
      <c r="A1404" s="44" t="str">
        <f t="shared" si="106"/>
        <v>US Natural Gas Financial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Financial</v>
      </c>
      <c r="E1404" s="44">
        <f>IF(VLOOKUP(S1404,'DD-Lookup'!$J$6:$L$50,3,FALSE)="Monthly",(YEAR(AC1404)-YEAR(AB1404))*12+MONTH(AC1404)-MONTH(AB1404)+1,(AC1404-AB1404+1))</f>
        <v>151</v>
      </c>
      <c r="F1404" s="213">
        <f t="shared" si="110"/>
        <v>755000</v>
      </c>
      <c r="G1404" s="202">
        <v>1289674</v>
      </c>
      <c r="H1404" s="198">
        <v>37035.355671296296</v>
      </c>
      <c r="I1404" t="s">
        <v>3769</v>
      </c>
      <c r="M1404" t="s">
        <v>2760</v>
      </c>
      <c r="N1404" t="s">
        <v>2864</v>
      </c>
      <c r="O1404" t="s">
        <v>3253</v>
      </c>
      <c r="P1404" s="199">
        <v>5000</v>
      </c>
      <c r="S1404" t="s">
        <v>2761</v>
      </c>
      <c r="T1404" t="s">
        <v>4061</v>
      </c>
      <c r="U1404" s="201">
        <v>4.6900000000000004</v>
      </c>
      <c r="V1404" t="s">
        <v>2670</v>
      </c>
      <c r="W1404" t="s">
        <v>3529</v>
      </c>
      <c r="X1404" t="s">
        <v>2866</v>
      </c>
      <c r="Y1404" t="s">
        <v>4082</v>
      </c>
      <c r="Z1404" t="s">
        <v>3671</v>
      </c>
      <c r="AA1404" t="s">
        <v>72</v>
      </c>
      <c r="AB1404" s="198">
        <v>37196</v>
      </c>
      <c r="AC1404" s="198">
        <v>37346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1289675</v>
      </c>
      <c r="H1405" s="198">
        <v>37035.355682870373</v>
      </c>
      <c r="I1405" t="s">
        <v>2873</v>
      </c>
      <c r="M1405" t="s">
        <v>2760</v>
      </c>
      <c r="N1405" t="s">
        <v>2741</v>
      </c>
      <c r="O1405" t="s">
        <v>73</v>
      </c>
      <c r="Q1405" s="199">
        <v>10000</v>
      </c>
      <c r="S1405" t="s">
        <v>2761</v>
      </c>
      <c r="T1405" t="s">
        <v>4061</v>
      </c>
      <c r="U1405" s="201">
        <v>4.0449999999999999</v>
      </c>
      <c r="V1405" t="s">
        <v>3171</v>
      </c>
      <c r="W1405" t="s">
        <v>2938</v>
      </c>
      <c r="X1405" t="s">
        <v>2742</v>
      </c>
      <c r="Y1405" t="s">
        <v>3224</v>
      </c>
      <c r="Z1405" t="s">
        <v>2743</v>
      </c>
      <c r="AA1405">
        <v>807377</v>
      </c>
      <c r="AB1405" s="198">
        <v>37036.875</v>
      </c>
      <c r="AC1405" s="198">
        <v>37036.875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1289677</v>
      </c>
      <c r="H1406" s="198">
        <v>37035.355717592596</v>
      </c>
      <c r="I1406" t="s">
        <v>2869</v>
      </c>
      <c r="M1406" t="s">
        <v>2760</v>
      </c>
      <c r="N1406" t="s">
        <v>3220</v>
      </c>
      <c r="O1406" t="s">
        <v>2463</v>
      </c>
      <c r="Q1406" s="199">
        <v>10000</v>
      </c>
      <c r="S1406" t="s">
        <v>2761</v>
      </c>
      <c r="T1406" t="s">
        <v>4061</v>
      </c>
      <c r="U1406" s="201">
        <v>4.2074999999999996</v>
      </c>
      <c r="V1406" t="s">
        <v>3067</v>
      </c>
      <c r="W1406" t="s">
        <v>3222</v>
      </c>
      <c r="X1406" t="s">
        <v>3223</v>
      </c>
      <c r="Y1406" t="s">
        <v>3224</v>
      </c>
      <c r="Z1406" t="s">
        <v>3671</v>
      </c>
      <c r="AA1406">
        <v>807378</v>
      </c>
      <c r="AB1406" s="198">
        <v>37036.875</v>
      </c>
      <c r="AC1406" s="198">
        <v>37036.875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5000</v>
      </c>
      <c r="G1407" s="202">
        <v>1289678</v>
      </c>
      <c r="H1407" s="198">
        <v>37035.355717592596</v>
      </c>
      <c r="I1407" t="s">
        <v>2831</v>
      </c>
      <c r="M1407" t="s">
        <v>2760</v>
      </c>
      <c r="N1407" t="s">
        <v>3220</v>
      </c>
      <c r="O1407" t="s">
        <v>2500</v>
      </c>
      <c r="Q1407" s="199">
        <v>5000</v>
      </c>
      <c r="S1407" t="s">
        <v>2761</v>
      </c>
      <c r="T1407" t="s">
        <v>4061</v>
      </c>
      <c r="U1407" s="201">
        <v>4.5049999999999999</v>
      </c>
      <c r="V1407" t="s">
        <v>2636</v>
      </c>
      <c r="W1407" t="s">
        <v>2668</v>
      </c>
      <c r="X1407" t="s">
        <v>2669</v>
      </c>
      <c r="Y1407" t="s">
        <v>3224</v>
      </c>
      <c r="Z1407" t="s">
        <v>3671</v>
      </c>
      <c r="AA1407">
        <v>807379</v>
      </c>
      <c r="AB1407" s="198">
        <v>37036.875</v>
      </c>
      <c r="AC1407" s="198">
        <v>37036.875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10000</v>
      </c>
      <c r="G1408" s="202">
        <v>1289679</v>
      </c>
      <c r="H1408" s="198">
        <v>37035.355763888889</v>
      </c>
      <c r="I1408" t="s">
        <v>4241</v>
      </c>
      <c r="M1408" t="s">
        <v>2760</v>
      </c>
      <c r="N1408" t="s">
        <v>3220</v>
      </c>
      <c r="O1408" t="s">
        <v>2465</v>
      </c>
      <c r="Q1408" s="199">
        <v>10000</v>
      </c>
      <c r="S1408" t="s">
        <v>2761</v>
      </c>
      <c r="T1408" t="s">
        <v>4061</v>
      </c>
      <c r="U1408" s="201">
        <v>4.085</v>
      </c>
      <c r="V1408" t="s">
        <v>2508</v>
      </c>
      <c r="W1408" t="s">
        <v>3260</v>
      </c>
      <c r="X1408" t="s">
        <v>3261</v>
      </c>
      <c r="Y1408" t="s">
        <v>3224</v>
      </c>
      <c r="Z1408" t="s">
        <v>3671</v>
      </c>
      <c r="AA1408">
        <v>807380</v>
      </c>
      <c r="AB1408" s="198">
        <v>37036.875</v>
      </c>
      <c r="AC1408" s="198">
        <v>37036.875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30</v>
      </c>
      <c r="F1409" s="213">
        <f t="shared" si="110"/>
        <v>1500</v>
      </c>
      <c r="G1409" s="202">
        <v>1289680</v>
      </c>
      <c r="H1409" s="198">
        <v>37035.355775462966</v>
      </c>
      <c r="I1409" t="s">
        <v>2995</v>
      </c>
      <c r="M1409" t="s">
        <v>3364</v>
      </c>
      <c r="N1409" t="s">
        <v>2802</v>
      </c>
      <c r="O1409" t="s">
        <v>2656</v>
      </c>
      <c r="Q1409" s="199">
        <v>50</v>
      </c>
      <c r="S1409" t="s">
        <v>2759</v>
      </c>
      <c r="T1409" t="s">
        <v>4061</v>
      </c>
      <c r="U1409" s="201">
        <v>73.75</v>
      </c>
      <c r="V1409" t="s">
        <v>2996</v>
      </c>
      <c r="W1409" t="s">
        <v>2811</v>
      </c>
      <c r="X1409" t="s">
        <v>2862</v>
      </c>
      <c r="Y1409" t="s">
        <v>4193</v>
      </c>
      <c r="Z1409" t="s">
        <v>3666</v>
      </c>
      <c r="AA1409">
        <v>621369.1</v>
      </c>
      <c r="AB1409" s="198">
        <v>37043.594444444447</v>
      </c>
      <c r="AC1409" s="198">
        <v>37072.594444444447</v>
      </c>
    </row>
    <row r="1410" spans="1:29" x14ac:dyDescent="0.2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31</v>
      </c>
      <c r="F1410" s="213">
        <f t="shared" si="110"/>
        <v>387500</v>
      </c>
      <c r="G1410" s="202">
        <v>1289681</v>
      </c>
      <c r="H1410" s="198">
        <v>37035.355787037035</v>
      </c>
      <c r="I1410" t="s">
        <v>4033</v>
      </c>
      <c r="M1410" t="s">
        <v>2760</v>
      </c>
      <c r="N1410" t="s">
        <v>2864</v>
      </c>
      <c r="O1410" t="s">
        <v>3234</v>
      </c>
      <c r="Q1410" s="199">
        <v>12500</v>
      </c>
      <c r="S1410" t="s">
        <v>2761</v>
      </c>
      <c r="T1410" t="s">
        <v>4061</v>
      </c>
      <c r="U1410" s="201">
        <v>4.2675000000000001</v>
      </c>
      <c r="V1410" t="s">
        <v>2868</v>
      </c>
      <c r="W1410" t="s">
        <v>3529</v>
      </c>
      <c r="X1410" t="s">
        <v>2866</v>
      </c>
      <c r="Y1410" t="s">
        <v>4082</v>
      </c>
      <c r="Z1410" t="s">
        <v>3671</v>
      </c>
      <c r="AA1410" t="s">
        <v>74</v>
      </c>
      <c r="AB1410" s="198">
        <v>37073.875</v>
      </c>
      <c r="AC1410" s="198">
        <v>37103.875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5000</v>
      </c>
      <c r="G1411" s="202">
        <v>1289683</v>
      </c>
      <c r="H1411" s="198">
        <v>37035.355798611112</v>
      </c>
      <c r="I1411" t="s">
        <v>3306</v>
      </c>
      <c r="M1411" t="s">
        <v>2760</v>
      </c>
      <c r="N1411" t="s">
        <v>3220</v>
      </c>
      <c r="O1411" t="s">
        <v>2484</v>
      </c>
      <c r="P1411" s="199">
        <v>5000</v>
      </c>
      <c r="S1411" t="s">
        <v>2761</v>
      </c>
      <c r="T1411" t="s">
        <v>4061</v>
      </c>
      <c r="U1411" s="201">
        <v>4.0425000000000004</v>
      </c>
      <c r="V1411" t="s">
        <v>3006</v>
      </c>
      <c r="W1411" t="s">
        <v>3004</v>
      </c>
      <c r="X1411" t="s">
        <v>3246</v>
      </c>
      <c r="Y1411" t="s">
        <v>3224</v>
      </c>
      <c r="Z1411" t="s">
        <v>3671</v>
      </c>
      <c r="AA1411">
        <v>807381</v>
      </c>
      <c r="AB1411" s="198">
        <v>37036.875</v>
      </c>
      <c r="AC1411" s="198">
        <v>37036.875</v>
      </c>
    </row>
    <row r="1412" spans="1:29" x14ac:dyDescent="0.2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7</v>
      </c>
      <c r="F1412" s="213">
        <f t="shared" si="110"/>
        <v>210000</v>
      </c>
      <c r="G1412" s="202">
        <v>1289684</v>
      </c>
      <c r="H1412" s="198">
        <v>37035.355833333335</v>
      </c>
      <c r="I1412" t="s">
        <v>2674</v>
      </c>
      <c r="M1412" t="s">
        <v>2760</v>
      </c>
      <c r="N1412" t="s">
        <v>2864</v>
      </c>
      <c r="O1412" t="s">
        <v>4375</v>
      </c>
      <c r="P1412" s="199">
        <v>30000</v>
      </c>
      <c r="S1412" t="s">
        <v>2761</v>
      </c>
      <c r="T1412" t="s">
        <v>4061</v>
      </c>
      <c r="U1412" s="201">
        <v>4.1550000000000002</v>
      </c>
      <c r="V1412" t="s">
        <v>2675</v>
      </c>
      <c r="W1412" t="s">
        <v>3281</v>
      </c>
      <c r="X1412" t="s">
        <v>4236</v>
      </c>
      <c r="Y1412" t="s">
        <v>4082</v>
      </c>
      <c r="Z1412" t="s">
        <v>3671</v>
      </c>
      <c r="AA1412" t="s">
        <v>75</v>
      </c>
      <c r="AB1412" s="198">
        <v>37036.875</v>
      </c>
      <c r="AC1412" s="198">
        <v>37042.875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30</v>
      </c>
      <c r="F1413" s="213">
        <f t="shared" si="110"/>
        <v>750</v>
      </c>
      <c r="G1413" s="202">
        <v>1289685</v>
      </c>
      <c r="H1413" s="198">
        <v>37035.355891203704</v>
      </c>
      <c r="I1413" t="s">
        <v>2854</v>
      </c>
      <c r="M1413" t="s">
        <v>3364</v>
      </c>
      <c r="N1413" t="s">
        <v>2710</v>
      </c>
      <c r="O1413" t="s">
        <v>3989</v>
      </c>
      <c r="Q1413" s="199">
        <v>25</v>
      </c>
      <c r="S1413" t="s">
        <v>2759</v>
      </c>
      <c r="T1413" t="s">
        <v>4061</v>
      </c>
      <c r="U1413" s="201">
        <v>230</v>
      </c>
      <c r="V1413" t="s">
        <v>76</v>
      </c>
      <c r="W1413" t="s">
        <v>3113</v>
      </c>
      <c r="X1413" t="s">
        <v>2712</v>
      </c>
      <c r="Y1413" t="s">
        <v>4193</v>
      </c>
      <c r="Z1413" t="s">
        <v>3666</v>
      </c>
      <c r="AA1413">
        <v>621372.1</v>
      </c>
      <c r="AB1413" s="198">
        <v>37135.875</v>
      </c>
      <c r="AC1413" s="198">
        <v>37164.875</v>
      </c>
    </row>
    <row r="1414" spans="1:29" x14ac:dyDescent="0.2">
      <c r="A1414" s="44" t="str">
        <f t="shared" si="106"/>
        <v>US Crude Financial</v>
      </c>
      <c r="B1414" s="44" t="str">
        <f t="shared" si="107"/>
        <v>US</v>
      </c>
      <c r="C1414" s="44" t="str">
        <f t="shared" si="108"/>
        <v>Crude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20000</v>
      </c>
      <c r="G1414" s="202">
        <v>1289686</v>
      </c>
      <c r="H1414" s="198">
        <v>37035.355891203704</v>
      </c>
      <c r="I1414" t="s">
        <v>4182</v>
      </c>
      <c r="M1414" t="s">
        <v>3757</v>
      </c>
      <c r="N1414" t="s">
        <v>4183</v>
      </c>
      <c r="O1414" t="s">
        <v>2790</v>
      </c>
      <c r="P1414" s="199">
        <v>20000</v>
      </c>
      <c r="S1414" t="s">
        <v>2767</v>
      </c>
      <c r="T1414" t="s">
        <v>4061</v>
      </c>
      <c r="U1414" s="201">
        <v>29.64</v>
      </c>
      <c r="V1414" t="s">
        <v>2679</v>
      </c>
      <c r="W1414" t="s">
        <v>4185</v>
      </c>
      <c r="X1414" t="s">
        <v>4186</v>
      </c>
      <c r="Y1414" t="s">
        <v>3401</v>
      </c>
      <c r="Z1414" t="s">
        <v>3671</v>
      </c>
      <c r="AA1414">
        <v>106898</v>
      </c>
      <c r="AB1414" s="198">
        <v>37073</v>
      </c>
      <c r="AC1414" s="198">
        <v>37103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10000</v>
      </c>
      <c r="G1415" s="202">
        <v>1289687</v>
      </c>
      <c r="H1415" s="198">
        <v>37035.355914351851</v>
      </c>
      <c r="I1415" t="s">
        <v>3100</v>
      </c>
      <c r="M1415" t="s">
        <v>2760</v>
      </c>
      <c r="N1415" t="s">
        <v>3220</v>
      </c>
      <c r="O1415" t="s">
        <v>77</v>
      </c>
      <c r="Q1415" s="199">
        <v>10000</v>
      </c>
      <c r="S1415" t="s">
        <v>2761</v>
      </c>
      <c r="T1415" t="s">
        <v>4061</v>
      </c>
      <c r="U1415" s="201">
        <v>4.2187999999999999</v>
      </c>
      <c r="V1415" t="s">
        <v>3129</v>
      </c>
      <c r="W1415" t="s">
        <v>3222</v>
      </c>
      <c r="X1415" t="s">
        <v>3223</v>
      </c>
      <c r="Y1415" t="s">
        <v>3224</v>
      </c>
      <c r="Z1415" t="s">
        <v>3671</v>
      </c>
      <c r="AA1415">
        <v>807382</v>
      </c>
      <c r="AB1415" s="198">
        <v>37036.875</v>
      </c>
      <c r="AC1415" s="198">
        <v>37036.875</v>
      </c>
    </row>
    <row r="1416" spans="1:29" x14ac:dyDescent="0.2">
      <c r="A1416" s="44" t="str">
        <f t="shared" si="106"/>
        <v>US Natural Gas Financial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Financial</v>
      </c>
      <c r="E1416" s="44">
        <f>IF(VLOOKUP(S1416,'DD-Lookup'!$J$6:$L$50,3,FALSE)="Monthly",(YEAR(AC1416)-YEAR(AB1416))*12+MONTH(AC1416)-MONTH(AB1416)+1,(AC1416-AB1416+1))</f>
        <v>30</v>
      </c>
      <c r="F1416" s="213">
        <f t="shared" si="110"/>
        <v>75000</v>
      </c>
      <c r="G1416" s="202">
        <v>1289688</v>
      </c>
      <c r="H1416" s="198">
        <v>37035.355925925927</v>
      </c>
      <c r="I1416" t="s">
        <v>3228</v>
      </c>
      <c r="M1416" t="s">
        <v>2760</v>
      </c>
      <c r="N1416" t="s">
        <v>2864</v>
      </c>
      <c r="O1416" t="s">
        <v>2865</v>
      </c>
      <c r="P1416" s="199">
        <v>2500</v>
      </c>
      <c r="S1416" t="s">
        <v>2761</v>
      </c>
      <c r="T1416" t="s">
        <v>4061</v>
      </c>
      <c r="U1416" s="201">
        <v>4.1950000000000003</v>
      </c>
      <c r="V1416" t="s">
        <v>3007</v>
      </c>
      <c r="W1416" t="s">
        <v>3529</v>
      </c>
      <c r="X1416" t="s">
        <v>2866</v>
      </c>
      <c r="Y1416" t="s">
        <v>4082</v>
      </c>
      <c r="Z1416" t="s">
        <v>3671</v>
      </c>
      <c r="AA1416" t="s">
        <v>78</v>
      </c>
      <c r="AB1416" s="198">
        <v>37043.875</v>
      </c>
      <c r="AC1416" s="198">
        <v>37072.875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8638</v>
      </c>
      <c r="G1417" s="202">
        <v>1289689</v>
      </c>
      <c r="H1417" s="198">
        <v>37035.355995370373</v>
      </c>
      <c r="I1417" t="s">
        <v>2801</v>
      </c>
      <c r="M1417" t="s">
        <v>2760</v>
      </c>
      <c r="N1417" t="s">
        <v>3220</v>
      </c>
      <c r="O1417" t="s">
        <v>2527</v>
      </c>
      <c r="Q1417" s="199">
        <v>8638</v>
      </c>
      <c r="S1417" t="s">
        <v>2761</v>
      </c>
      <c r="T1417" t="s">
        <v>4061</v>
      </c>
      <c r="U1417" s="201">
        <v>4.085</v>
      </c>
      <c r="V1417" t="s">
        <v>4221</v>
      </c>
      <c r="W1417" t="s">
        <v>3260</v>
      </c>
      <c r="X1417" t="s">
        <v>3261</v>
      </c>
      <c r="Y1417" t="s">
        <v>3224</v>
      </c>
      <c r="Z1417" t="s">
        <v>3671</v>
      </c>
      <c r="AA1417">
        <v>807383</v>
      </c>
      <c r="AB1417" s="198">
        <v>37036.875</v>
      </c>
      <c r="AC1417" s="198">
        <v>37036.875</v>
      </c>
    </row>
    <row r="1418" spans="1:29" x14ac:dyDescent="0.2">
      <c r="A1418" s="44" t="str">
        <f t="shared" si="106"/>
        <v>US Natural Gas Financial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Financial</v>
      </c>
      <c r="E1418" s="44">
        <f>IF(VLOOKUP(S1418,'DD-Lookup'!$J$6:$L$50,3,FALSE)="Monthly",(YEAR(AC1418)-YEAR(AB1418))*12+MONTH(AC1418)-MONTH(AB1418)+1,(AC1418-AB1418+1))</f>
        <v>31</v>
      </c>
      <c r="F1418" s="213">
        <f t="shared" si="110"/>
        <v>155000</v>
      </c>
      <c r="G1418" s="202">
        <v>1289692</v>
      </c>
      <c r="H1418" s="198">
        <v>37035.356006944443</v>
      </c>
      <c r="I1418" t="s">
        <v>3264</v>
      </c>
      <c r="M1418" t="s">
        <v>2760</v>
      </c>
      <c r="N1418" t="s">
        <v>2864</v>
      </c>
      <c r="O1418" t="s">
        <v>3234</v>
      </c>
      <c r="Q1418" s="199">
        <v>5000</v>
      </c>
      <c r="S1418" t="s">
        <v>2761</v>
      </c>
      <c r="T1418" t="s">
        <v>4061</v>
      </c>
      <c r="U1418" s="201">
        <v>4.2725</v>
      </c>
      <c r="V1418" t="s">
        <v>2557</v>
      </c>
      <c r="W1418" t="s">
        <v>3529</v>
      </c>
      <c r="X1418" t="s">
        <v>2866</v>
      </c>
      <c r="Y1418" t="s">
        <v>4082</v>
      </c>
      <c r="Z1418" t="s">
        <v>3671</v>
      </c>
      <c r="AA1418" t="s">
        <v>79</v>
      </c>
      <c r="AB1418" s="198">
        <v>37073.875</v>
      </c>
      <c r="AC1418" s="198">
        <v>37103.875</v>
      </c>
    </row>
    <row r="1419" spans="1:29" x14ac:dyDescent="0.2">
      <c r="A1419" s="44" t="str">
        <f t="shared" ref="A1419:A1482" si="111">B1419&amp;" "&amp;C1419&amp;" "&amp;D1419</f>
        <v>US Power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</v>
      </c>
      <c r="G1419" s="202">
        <v>1289691</v>
      </c>
      <c r="H1419" s="198">
        <v>37035.356006944443</v>
      </c>
      <c r="I1419" t="s">
        <v>4033</v>
      </c>
      <c r="M1419" t="s">
        <v>3364</v>
      </c>
      <c r="N1419" t="s">
        <v>4190</v>
      </c>
      <c r="O1419" t="s">
        <v>3894</v>
      </c>
      <c r="P1419" s="199">
        <v>50</v>
      </c>
      <c r="S1419" t="s">
        <v>2759</v>
      </c>
      <c r="T1419" t="s">
        <v>4061</v>
      </c>
      <c r="U1419" s="201">
        <v>38.25</v>
      </c>
      <c r="V1419" t="s">
        <v>2460</v>
      </c>
      <c r="W1419" t="s">
        <v>2835</v>
      </c>
      <c r="X1419" t="s">
        <v>2810</v>
      </c>
      <c r="Y1419" t="s">
        <v>4193</v>
      </c>
      <c r="Z1419" t="s">
        <v>3671</v>
      </c>
      <c r="AA1419">
        <v>621374.1</v>
      </c>
      <c r="AB1419" s="198">
        <v>37036.875</v>
      </c>
      <c r="AC1419" s="198">
        <v>37036.875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1289694</v>
      </c>
      <c r="H1420" s="198">
        <v>37035.356041666666</v>
      </c>
      <c r="I1420" t="s">
        <v>3078</v>
      </c>
      <c r="M1420" t="s">
        <v>2760</v>
      </c>
      <c r="N1420" t="s">
        <v>3220</v>
      </c>
      <c r="O1420" t="s">
        <v>2485</v>
      </c>
      <c r="Q1420" s="199">
        <v>5000</v>
      </c>
      <c r="S1420" t="s">
        <v>2761</v>
      </c>
      <c r="T1420" t="s">
        <v>4061</v>
      </c>
      <c r="U1420" s="201">
        <v>4.05</v>
      </c>
      <c r="V1420" t="s">
        <v>4318</v>
      </c>
      <c r="W1420" t="s">
        <v>3004</v>
      </c>
      <c r="X1420" t="s">
        <v>3246</v>
      </c>
      <c r="Y1420" t="s">
        <v>3224</v>
      </c>
      <c r="Z1420" t="s">
        <v>3671</v>
      </c>
      <c r="AA1420">
        <v>807384</v>
      </c>
      <c r="AB1420" s="198">
        <v>37036.875</v>
      </c>
      <c r="AC1420" s="198">
        <v>37036.875</v>
      </c>
    </row>
    <row r="1421" spans="1:29" x14ac:dyDescent="0.2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30</v>
      </c>
      <c r="F1421" s="213">
        <f t="shared" si="115"/>
        <v>150000</v>
      </c>
      <c r="G1421" s="202">
        <v>1289695</v>
      </c>
      <c r="H1421" s="198">
        <v>37035.356064814812</v>
      </c>
      <c r="I1421" t="s">
        <v>3890</v>
      </c>
      <c r="M1421" t="s">
        <v>2760</v>
      </c>
      <c r="N1421" t="s">
        <v>3235</v>
      </c>
      <c r="O1421" t="s">
        <v>3087</v>
      </c>
      <c r="P1421" s="199">
        <v>5000</v>
      </c>
      <c r="S1421" t="s">
        <v>2761</v>
      </c>
      <c r="T1421" t="s">
        <v>4061</v>
      </c>
      <c r="U1421" s="201">
        <v>7.24</v>
      </c>
      <c r="V1421" t="s">
        <v>3135</v>
      </c>
      <c r="W1421" t="s">
        <v>3083</v>
      </c>
      <c r="X1421" t="s">
        <v>3084</v>
      </c>
      <c r="Y1421" t="s">
        <v>4082</v>
      </c>
      <c r="Z1421" t="s">
        <v>3671</v>
      </c>
      <c r="AA1421" t="s">
        <v>80</v>
      </c>
      <c r="AB1421" s="198">
        <v>37135.875</v>
      </c>
      <c r="AC1421" s="198">
        <v>37164.875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30</v>
      </c>
      <c r="F1422" s="213">
        <f t="shared" si="115"/>
        <v>150000</v>
      </c>
      <c r="G1422" s="202">
        <v>1289697</v>
      </c>
      <c r="H1422" s="198">
        <v>37035.356134259258</v>
      </c>
      <c r="I1422" t="s">
        <v>3306</v>
      </c>
      <c r="M1422" t="s">
        <v>2760</v>
      </c>
      <c r="N1422" t="s">
        <v>3235</v>
      </c>
      <c r="O1422" t="s">
        <v>3087</v>
      </c>
      <c r="P1422" s="199">
        <v>5000</v>
      </c>
      <c r="S1422" t="s">
        <v>2761</v>
      </c>
      <c r="T1422" t="s">
        <v>4061</v>
      </c>
      <c r="U1422" s="201">
        <v>7.14</v>
      </c>
      <c r="V1422" t="s">
        <v>1802</v>
      </c>
      <c r="W1422" t="s">
        <v>3083</v>
      </c>
      <c r="X1422" t="s">
        <v>3084</v>
      </c>
      <c r="Y1422" t="s">
        <v>4082</v>
      </c>
      <c r="Z1422" t="s">
        <v>3671</v>
      </c>
      <c r="AA1422" t="s">
        <v>81</v>
      </c>
      <c r="AB1422" s="198">
        <v>37135.875</v>
      </c>
      <c r="AC1422" s="198">
        <v>37164.875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1289698</v>
      </c>
      <c r="H1423" s="198">
        <v>37035.356134259258</v>
      </c>
      <c r="I1423" t="s">
        <v>4257</v>
      </c>
      <c r="M1423" t="s">
        <v>2760</v>
      </c>
      <c r="N1423" t="s">
        <v>3220</v>
      </c>
      <c r="O1423" t="s">
        <v>2599</v>
      </c>
      <c r="P1423" s="199">
        <v>10000</v>
      </c>
      <c r="S1423" t="s">
        <v>2761</v>
      </c>
      <c r="T1423" t="s">
        <v>4061</v>
      </c>
      <c r="U1423" s="201">
        <v>3.5249999999999999</v>
      </c>
      <c r="V1423" t="s">
        <v>2680</v>
      </c>
      <c r="W1423" t="s">
        <v>2692</v>
      </c>
      <c r="X1423" t="s">
        <v>2682</v>
      </c>
      <c r="Y1423" t="s">
        <v>3224</v>
      </c>
      <c r="Z1423" t="s">
        <v>3671</v>
      </c>
      <c r="AA1423">
        <v>807385</v>
      </c>
      <c r="AB1423" s="198">
        <v>37036.875</v>
      </c>
      <c r="AC1423" s="198">
        <v>37036.875</v>
      </c>
    </row>
    <row r="1424" spans="1:29" x14ac:dyDescent="0.2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31</v>
      </c>
      <c r="F1424" s="213">
        <f t="shared" si="115"/>
        <v>155000</v>
      </c>
      <c r="G1424" s="202">
        <v>1289699</v>
      </c>
      <c r="H1424" s="198">
        <v>37035.356168981481</v>
      </c>
      <c r="I1424" t="s">
        <v>3890</v>
      </c>
      <c r="M1424" t="s">
        <v>2760</v>
      </c>
      <c r="N1424" t="s">
        <v>3235</v>
      </c>
      <c r="O1424" t="s">
        <v>3086</v>
      </c>
      <c r="P1424" s="199">
        <v>5000</v>
      </c>
      <c r="S1424" t="s">
        <v>2761</v>
      </c>
      <c r="T1424" t="s">
        <v>4061</v>
      </c>
      <c r="U1424" s="201">
        <v>7.71</v>
      </c>
      <c r="V1424" t="s">
        <v>3135</v>
      </c>
      <c r="W1424" t="s">
        <v>3083</v>
      </c>
      <c r="X1424" t="s">
        <v>3084</v>
      </c>
      <c r="Y1424" t="s">
        <v>4082</v>
      </c>
      <c r="Z1424" t="s">
        <v>3671</v>
      </c>
      <c r="AA1424" t="s">
        <v>82</v>
      </c>
      <c r="AB1424" s="198">
        <v>37104.875</v>
      </c>
      <c r="AC1424" s="198">
        <v>37134.875</v>
      </c>
    </row>
    <row r="1425" spans="1:29" x14ac:dyDescent="0.2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30</v>
      </c>
      <c r="F1425" s="213">
        <f t="shared" si="115"/>
        <v>450000</v>
      </c>
      <c r="G1425" s="202">
        <v>1289700</v>
      </c>
      <c r="H1425" s="198">
        <v>37035.356226851851</v>
      </c>
      <c r="I1425" t="s">
        <v>4031</v>
      </c>
      <c r="M1425" t="s">
        <v>2760</v>
      </c>
      <c r="N1425" t="s">
        <v>2864</v>
      </c>
      <c r="O1425" t="s">
        <v>2865</v>
      </c>
      <c r="Q1425" s="199">
        <v>15000</v>
      </c>
      <c r="S1425" t="s">
        <v>2761</v>
      </c>
      <c r="T1425" t="s">
        <v>4061</v>
      </c>
      <c r="U1425" s="201">
        <v>4.21</v>
      </c>
      <c r="V1425" t="s">
        <v>83</v>
      </c>
      <c r="W1425" t="s">
        <v>3529</v>
      </c>
      <c r="X1425" t="s">
        <v>2866</v>
      </c>
      <c r="Y1425" t="s">
        <v>4082</v>
      </c>
      <c r="Z1425" t="s">
        <v>3671</v>
      </c>
      <c r="AA1425" t="s">
        <v>84</v>
      </c>
      <c r="AB1425" s="198">
        <v>37043.875</v>
      </c>
      <c r="AC1425" s="198">
        <v>37072.875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1289701</v>
      </c>
      <c r="H1426" s="198">
        <v>37035.356238425928</v>
      </c>
      <c r="I1426" t="s">
        <v>3271</v>
      </c>
      <c r="M1426" t="s">
        <v>2760</v>
      </c>
      <c r="N1426" t="s">
        <v>3220</v>
      </c>
      <c r="O1426" t="s">
        <v>2545</v>
      </c>
      <c r="P1426" s="199">
        <v>10000</v>
      </c>
      <c r="S1426" t="s">
        <v>2761</v>
      </c>
      <c r="T1426" t="s">
        <v>4061</v>
      </c>
      <c r="U1426" s="201">
        <v>12.775</v>
      </c>
      <c r="V1426" t="s">
        <v>3039</v>
      </c>
      <c r="W1426" t="s">
        <v>2731</v>
      </c>
      <c r="X1426" t="s">
        <v>2682</v>
      </c>
      <c r="Y1426" t="s">
        <v>3224</v>
      </c>
      <c r="Z1426" t="s">
        <v>3671</v>
      </c>
      <c r="AA1426">
        <v>807386</v>
      </c>
      <c r="AB1426" s="198">
        <v>37036.875</v>
      </c>
      <c r="AC1426" s="198">
        <v>37036.875</v>
      </c>
    </row>
    <row r="1427" spans="1:29" x14ac:dyDescent="0.2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31</v>
      </c>
      <c r="F1427" s="213">
        <f t="shared" si="115"/>
        <v>155000</v>
      </c>
      <c r="G1427" s="202">
        <v>1289703</v>
      </c>
      <c r="H1427" s="198">
        <v>37035.356273148151</v>
      </c>
      <c r="I1427" t="s">
        <v>3941</v>
      </c>
      <c r="M1427" t="s">
        <v>2760</v>
      </c>
      <c r="N1427" t="s">
        <v>3235</v>
      </c>
      <c r="O1427" t="s">
        <v>3094</v>
      </c>
      <c r="P1427" s="199">
        <v>5000</v>
      </c>
      <c r="S1427" t="s">
        <v>2761</v>
      </c>
      <c r="T1427" t="s">
        <v>4061</v>
      </c>
      <c r="U1427" s="201">
        <v>6.02</v>
      </c>
      <c r="V1427" t="s">
        <v>3942</v>
      </c>
      <c r="W1427" t="s">
        <v>3083</v>
      </c>
      <c r="X1427" t="s">
        <v>3084</v>
      </c>
      <c r="Y1427" t="s">
        <v>4082</v>
      </c>
      <c r="Z1427" t="s">
        <v>3671</v>
      </c>
      <c r="AA1427" t="s">
        <v>85</v>
      </c>
      <c r="AB1427" s="198">
        <v>37165</v>
      </c>
      <c r="AC1427" s="198">
        <v>37195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25000</v>
      </c>
      <c r="G1428" s="202">
        <v>1289702</v>
      </c>
      <c r="H1428" s="198">
        <v>37035.356273148151</v>
      </c>
      <c r="I1428" t="s">
        <v>2754</v>
      </c>
      <c r="M1428" t="s">
        <v>2760</v>
      </c>
      <c r="N1428" t="s">
        <v>3220</v>
      </c>
      <c r="O1428" t="s">
        <v>4383</v>
      </c>
      <c r="Q1428" s="199">
        <v>25000</v>
      </c>
      <c r="S1428" t="s">
        <v>2761</v>
      </c>
      <c r="T1428" t="s">
        <v>4061</v>
      </c>
      <c r="U1428" s="201">
        <v>4.1500000000000004</v>
      </c>
      <c r="V1428" t="s">
        <v>4175</v>
      </c>
      <c r="W1428" t="s">
        <v>4246</v>
      </c>
      <c r="X1428" t="s">
        <v>4247</v>
      </c>
      <c r="Y1428" t="s">
        <v>3224</v>
      </c>
      <c r="Z1428" t="s">
        <v>3671</v>
      </c>
      <c r="AA1428">
        <v>807387</v>
      </c>
      <c r="AB1428" s="198">
        <v>37036.875</v>
      </c>
      <c r="AC1428" s="198">
        <v>37036.875</v>
      </c>
    </row>
    <row r="1429" spans="1:29" x14ac:dyDescent="0.2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31</v>
      </c>
      <c r="F1429" s="213">
        <f t="shared" si="115"/>
        <v>155000</v>
      </c>
      <c r="G1429" s="202">
        <v>1289704</v>
      </c>
      <c r="H1429" s="198">
        <v>37035.35628472222</v>
      </c>
      <c r="I1429" t="s">
        <v>3890</v>
      </c>
      <c r="M1429" t="s">
        <v>2760</v>
      </c>
      <c r="N1429" t="s">
        <v>3235</v>
      </c>
      <c r="O1429" t="s">
        <v>3082</v>
      </c>
      <c r="P1429" s="199">
        <v>5000</v>
      </c>
      <c r="S1429" t="s">
        <v>2761</v>
      </c>
      <c r="T1429" t="s">
        <v>4061</v>
      </c>
      <c r="U1429" s="201">
        <v>7.74</v>
      </c>
      <c r="V1429" t="s">
        <v>3135</v>
      </c>
      <c r="W1429" t="s">
        <v>3083</v>
      </c>
      <c r="X1429" t="s">
        <v>3084</v>
      </c>
      <c r="Y1429" t="s">
        <v>4082</v>
      </c>
      <c r="Z1429" t="s">
        <v>3671</v>
      </c>
      <c r="AA1429" t="s">
        <v>86</v>
      </c>
      <c r="AB1429" s="198">
        <v>37073.875</v>
      </c>
      <c r="AC1429" s="198">
        <v>37103.875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20000</v>
      </c>
      <c r="G1430" s="202">
        <v>1289705</v>
      </c>
      <c r="H1430" s="198">
        <v>37035.356319444443</v>
      </c>
      <c r="I1430" t="s">
        <v>3769</v>
      </c>
      <c r="M1430" t="s">
        <v>2760</v>
      </c>
      <c r="N1430" t="s">
        <v>3220</v>
      </c>
      <c r="O1430" t="s">
        <v>4367</v>
      </c>
      <c r="Q1430" s="199">
        <v>20000</v>
      </c>
      <c r="S1430" t="s">
        <v>2761</v>
      </c>
      <c r="T1430" t="s">
        <v>4061</v>
      </c>
      <c r="U1430" s="201">
        <v>4.375</v>
      </c>
      <c r="V1430" t="s">
        <v>3059</v>
      </c>
      <c r="W1430" t="s">
        <v>4263</v>
      </c>
      <c r="X1430" t="s">
        <v>4264</v>
      </c>
      <c r="Y1430" t="s">
        <v>3224</v>
      </c>
      <c r="Z1430" t="s">
        <v>3671</v>
      </c>
      <c r="AA1430">
        <v>807388</v>
      </c>
      <c r="AB1430" s="198">
        <v>37036.875</v>
      </c>
      <c r="AC1430" s="198">
        <v>37036.875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10000</v>
      </c>
      <c r="G1431" s="202">
        <v>1289706</v>
      </c>
      <c r="H1431" s="198">
        <v>37035.35633101852</v>
      </c>
      <c r="I1431" t="s">
        <v>2873</v>
      </c>
      <c r="M1431" t="s">
        <v>2760</v>
      </c>
      <c r="N1431" t="s">
        <v>3220</v>
      </c>
      <c r="O1431" t="s">
        <v>2532</v>
      </c>
      <c r="P1431" s="199">
        <v>10000</v>
      </c>
      <c r="S1431" t="s">
        <v>2761</v>
      </c>
      <c r="T1431" t="s">
        <v>4061</v>
      </c>
      <c r="U1431" s="201">
        <v>3.9750000000000001</v>
      </c>
      <c r="V1431" t="s">
        <v>3171</v>
      </c>
      <c r="W1431" t="s">
        <v>2692</v>
      </c>
      <c r="X1431" t="s">
        <v>2682</v>
      </c>
      <c r="Y1431" t="s">
        <v>3224</v>
      </c>
      <c r="Z1431" t="s">
        <v>3671</v>
      </c>
      <c r="AA1431">
        <v>807389</v>
      </c>
      <c r="AB1431" s="198">
        <v>37036.875</v>
      </c>
      <c r="AC1431" s="198">
        <v>37036.875</v>
      </c>
    </row>
    <row r="1432" spans="1:29" x14ac:dyDescent="0.2">
      <c r="A1432" s="44" t="str">
        <f t="shared" si="111"/>
        <v xml:space="preserve"> Natural Gas Physical</v>
      </c>
      <c r="B1432" s="44" t="str">
        <f t="shared" si="112"/>
        <v/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10000</v>
      </c>
      <c r="G1432" s="202">
        <v>1289708</v>
      </c>
      <c r="H1432" s="198">
        <v>37035.356354166666</v>
      </c>
      <c r="I1432" t="s">
        <v>3102</v>
      </c>
      <c r="M1432" t="s">
        <v>2760</v>
      </c>
      <c r="N1432" t="s">
        <v>3254</v>
      </c>
      <c r="O1432" t="s">
        <v>2474</v>
      </c>
      <c r="Q1432" s="199">
        <v>10000</v>
      </c>
      <c r="S1432" t="s">
        <v>2761</v>
      </c>
      <c r="T1432" t="s">
        <v>4061</v>
      </c>
      <c r="U1432" s="201">
        <v>4.3899999999999997</v>
      </c>
      <c r="V1432" t="s">
        <v>3461</v>
      </c>
      <c r="W1432" t="s">
        <v>3255</v>
      </c>
      <c r="X1432" t="s">
        <v>3256</v>
      </c>
      <c r="Y1432" t="s">
        <v>3224</v>
      </c>
      <c r="Z1432" t="s">
        <v>3671</v>
      </c>
      <c r="AA1432">
        <v>807392</v>
      </c>
      <c r="AB1432" s="198">
        <v>37036.875</v>
      </c>
      <c r="AC1432" s="198">
        <v>37036.875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1289709</v>
      </c>
      <c r="H1433" s="198">
        <v>37035.356354166666</v>
      </c>
      <c r="I1433" t="s">
        <v>3250</v>
      </c>
      <c r="M1433" t="s">
        <v>2760</v>
      </c>
      <c r="N1433" t="s">
        <v>3220</v>
      </c>
      <c r="O1433" t="s">
        <v>2481</v>
      </c>
      <c r="P1433" s="199">
        <v>5000</v>
      </c>
      <c r="S1433" t="s">
        <v>2761</v>
      </c>
      <c r="T1433" t="s">
        <v>4061</v>
      </c>
      <c r="U1433" s="201">
        <v>4.0774999999999997</v>
      </c>
      <c r="V1433" t="s">
        <v>4267</v>
      </c>
      <c r="W1433" t="s">
        <v>3004</v>
      </c>
      <c r="X1433" t="s">
        <v>3246</v>
      </c>
      <c r="Y1433" t="s">
        <v>3224</v>
      </c>
      <c r="Z1433" t="s">
        <v>3671</v>
      </c>
      <c r="AA1433">
        <v>807391</v>
      </c>
      <c r="AB1433" s="198">
        <v>37036.875</v>
      </c>
      <c r="AC1433" s="198">
        <v>37036.875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1289707</v>
      </c>
      <c r="H1434" s="198">
        <v>37035.356354166666</v>
      </c>
      <c r="I1434" t="s">
        <v>2874</v>
      </c>
      <c r="M1434" t="s">
        <v>2760</v>
      </c>
      <c r="N1434" t="s">
        <v>3220</v>
      </c>
      <c r="O1434" t="s">
        <v>2494</v>
      </c>
      <c r="P1434" s="199">
        <v>5000</v>
      </c>
      <c r="S1434" t="s">
        <v>2761</v>
      </c>
      <c r="T1434" t="s">
        <v>4061</v>
      </c>
      <c r="U1434" s="201">
        <v>4.0274999999999999</v>
      </c>
      <c r="V1434" t="s">
        <v>3920</v>
      </c>
      <c r="W1434" t="s">
        <v>3004</v>
      </c>
      <c r="X1434" t="s">
        <v>3246</v>
      </c>
      <c r="Y1434" t="s">
        <v>3224</v>
      </c>
      <c r="Z1434" t="s">
        <v>3671</v>
      </c>
      <c r="AA1434">
        <v>807390</v>
      </c>
      <c r="AB1434" s="198">
        <v>37036.875</v>
      </c>
      <c r="AC1434" s="198">
        <v>37036.875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10000</v>
      </c>
      <c r="G1435" s="202">
        <v>1289710</v>
      </c>
      <c r="H1435" s="198">
        <v>37035.356388888889</v>
      </c>
      <c r="I1435" t="s">
        <v>3244</v>
      </c>
      <c r="M1435" t="s">
        <v>2760</v>
      </c>
      <c r="N1435" t="s">
        <v>3220</v>
      </c>
      <c r="O1435" t="s">
        <v>2532</v>
      </c>
      <c r="Q1435" s="199">
        <v>10000</v>
      </c>
      <c r="S1435" t="s">
        <v>2761</v>
      </c>
      <c r="T1435" t="s">
        <v>4061</v>
      </c>
      <c r="U1435" s="201">
        <v>4</v>
      </c>
      <c r="V1435" t="s">
        <v>3111</v>
      </c>
      <c r="W1435" t="s">
        <v>2692</v>
      </c>
      <c r="X1435" t="s">
        <v>2682</v>
      </c>
      <c r="Y1435" t="s">
        <v>3224</v>
      </c>
      <c r="Z1435" t="s">
        <v>3671</v>
      </c>
      <c r="AA1435">
        <v>807393</v>
      </c>
      <c r="AB1435" s="198">
        <v>37036.875</v>
      </c>
      <c r="AC1435" s="198">
        <v>37036.875</v>
      </c>
    </row>
    <row r="1436" spans="1:29" x14ac:dyDescent="0.2">
      <c r="A1436" s="44" t="str">
        <f t="shared" si="111"/>
        <v>US Natural Gas Financial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Financial</v>
      </c>
      <c r="E1436" s="44">
        <f>IF(VLOOKUP(S1436,'DD-Lookup'!$J$6:$L$50,3,FALSE)="Monthly",(YEAR(AC1436)-YEAR(AB1436))*12+MONTH(AC1436)-MONTH(AB1436)+1,(AC1436-AB1436+1))</f>
        <v>31</v>
      </c>
      <c r="F1436" s="213">
        <f t="shared" si="115"/>
        <v>465000</v>
      </c>
      <c r="G1436" s="202">
        <v>1289712</v>
      </c>
      <c r="H1436" s="198">
        <v>37035.356412037036</v>
      </c>
      <c r="I1436" t="s">
        <v>2869</v>
      </c>
      <c r="M1436" t="s">
        <v>2760</v>
      </c>
      <c r="N1436" t="s">
        <v>2864</v>
      </c>
      <c r="O1436" t="s">
        <v>2875</v>
      </c>
      <c r="Q1436" s="199">
        <v>15000</v>
      </c>
      <c r="S1436" t="s">
        <v>2761</v>
      </c>
      <c r="T1436" t="s">
        <v>4061</v>
      </c>
      <c r="U1436" s="201">
        <v>4.3624999999999998</v>
      </c>
      <c r="V1436" t="s">
        <v>3806</v>
      </c>
      <c r="W1436" t="s">
        <v>3529</v>
      </c>
      <c r="X1436" t="s">
        <v>2866</v>
      </c>
      <c r="Y1436" t="s">
        <v>4082</v>
      </c>
      <c r="Z1436" t="s">
        <v>3671</v>
      </c>
      <c r="AA1436" t="s">
        <v>87</v>
      </c>
      <c r="AB1436" s="198">
        <v>37104.875</v>
      </c>
      <c r="AC1436" s="198">
        <v>37134.875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3">
        <f t="shared" si="115"/>
        <v>10000</v>
      </c>
      <c r="G1437" s="202">
        <v>1289716</v>
      </c>
      <c r="H1437" s="198">
        <v>37035.356423611112</v>
      </c>
      <c r="I1437" t="s">
        <v>2689</v>
      </c>
      <c r="M1437" t="s">
        <v>2760</v>
      </c>
      <c r="N1437" t="s">
        <v>3220</v>
      </c>
      <c r="O1437" t="s">
        <v>2551</v>
      </c>
      <c r="P1437" s="199">
        <v>10000</v>
      </c>
      <c r="S1437" t="s">
        <v>2761</v>
      </c>
      <c r="T1437" t="s">
        <v>4061</v>
      </c>
      <c r="U1437" s="201">
        <v>9.1999999999999993</v>
      </c>
      <c r="V1437" t="s">
        <v>4214</v>
      </c>
      <c r="W1437" t="s">
        <v>2681</v>
      </c>
      <c r="X1437" t="s">
        <v>2682</v>
      </c>
      <c r="Y1437" t="s">
        <v>3224</v>
      </c>
      <c r="Z1437" t="s">
        <v>3671</v>
      </c>
      <c r="AA1437">
        <v>807394</v>
      </c>
      <c r="AB1437" s="198">
        <v>37036.875</v>
      </c>
      <c r="AC1437" s="198">
        <v>37036.875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1289717</v>
      </c>
      <c r="H1438" s="198">
        <v>37035.356446759259</v>
      </c>
      <c r="I1438" t="s">
        <v>3769</v>
      </c>
      <c r="M1438" t="s">
        <v>2760</v>
      </c>
      <c r="N1438" t="s">
        <v>3220</v>
      </c>
      <c r="O1438" t="s">
        <v>2532</v>
      </c>
      <c r="P1438" s="199">
        <v>10000</v>
      </c>
      <c r="S1438" t="s">
        <v>2761</v>
      </c>
      <c r="T1438" t="s">
        <v>4061</v>
      </c>
      <c r="U1438" s="201">
        <v>3.9750000000000001</v>
      </c>
      <c r="V1438" t="s">
        <v>2744</v>
      </c>
      <c r="W1438" t="s">
        <v>2692</v>
      </c>
      <c r="X1438" t="s">
        <v>2682</v>
      </c>
      <c r="Y1438" t="s">
        <v>3224</v>
      </c>
      <c r="Z1438" t="s">
        <v>3671</v>
      </c>
      <c r="AA1438">
        <v>807395</v>
      </c>
      <c r="AB1438" s="198">
        <v>37036.875</v>
      </c>
      <c r="AC1438" s="198">
        <v>37036.875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5000</v>
      </c>
      <c r="G1439" s="202">
        <v>1289721</v>
      </c>
      <c r="H1439" s="198">
        <v>37035.356539351851</v>
      </c>
      <c r="I1439" t="s">
        <v>3249</v>
      </c>
      <c r="M1439" t="s">
        <v>2760</v>
      </c>
      <c r="N1439" t="s">
        <v>3220</v>
      </c>
      <c r="O1439" t="s">
        <v>2481</v>
      </c>
      <c r="Q1439" s="199">
        <v>5000</v>
      </c>
      <c r="S1439" t="s">
        <v>2761</v>
      </c>
      <c r="T1439" t="s">
        <v>4061</v>
      </c>
      <c r="U1439" s="201">
        <v>4.085</v>
      </c>
      <c r="V1439" t="s">
        <v>3919</v>
      </c>
      <c r="W1439" t="s">
        <v>3004</v>
      </c>
      <c r="X1439" t="s">
        <v>3246</v>
      </c>
      <c r="Y1439" t="s">
        <v>3224</v>
      </c>
      <c r="Z1439" t="s">
        <v>3671</v>
      </c>
      <c r="AA1439">
        <v>807397</v>
      </c>
      <c r="AB1439" s="198">
        <v>37036.875</v>
      </c>
      <c r="AC1439" s="198">
        <v>37036.875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1289720</v>
      </c>
      <c r="H1440" s="198">
        <v>37035.356539351851</v>
      </c>
      <c r="I1440" t="s">
        <v>3249</v>
      </c>
      <c r="M1440" t="s">
        <v>2760</v>
      </c>
      <c r="N1440" t="s">
        <v>3220</v>
      </c>
      <c r="O1440" t="s">
        <v>4414</v>
      </c>
      <c r="P1440" s="199">
        <v>10000</v>
      </c>
      <c r="S1440" t="s">
        <v>2761</v>
      </c>
      <c r="T1440" t="s">
        <v>4061</v>
      </c>
      <c r="U1440" s="201">
        <v>4.12</v>
      </c>
      <c r="V1440" t="s">
        <v>3952</v>
      </c>
      <c r="W1440" t="s">
        <v>4253</v>
      </c>
      <c r="X1440" t="s">
        <v>4254</v>
      </c>
      <c r="Y1440" t="s">
        <v>3224</v>
      </c>
      <c r="Z1440" t="s">
        <v>3671</v>
      </c>
      <c r="AA1440">
        <v>807396</v>
      </c>
      <c r="AB1440" s="198">
        <v>37036.875</v>
      </c>
      <c r="AC1440" s="198">
        <v>37036.875</v>
      </c>
    </row>
    <row r="1441" spans="1:29" x14ac:dyDescent="0.2">
      <c r="A1441" s="44" t="str">
        <f t="shared" si="111"/>
        <v>US Natural Gas Financial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Financial</v>
      </c>
      <c r="E1441" s="44">
        <f>IF(VLOOKUP(S1441,'DD-Lookup'!$J$6:$L$50,3,FALSE)="Monthly",(YEAR(AC1441)-YEAR(AB1441))*12+MONTH(AC1441)-MONTH(AB1441)+1,(AC1441-AB1441+1))</f>
        <v>31</v>
      </c>
      <c r="F1441" s="213">
        <f t="shared" si="115"/>
        <v>155000</v>
      </c>
      <c r="G1441" s="202">
        <v>1289723</v>
      </c>
      <c r="H1441" s="198">
        <v>37035.356550925928</v>
      </c>
      <c r="I1441" t="s">
        <v>3228</v>
      </c>
      <c r="M1441" t="s">
        <v>2760</v>
      </c>
      <c r="N1441" t="s">
        <v>3235</v>
      </c>
      <c r="O1441" t="s">
        <v>3086</v>
      </c>
      <c r="P1441" s="199">
        <v>5000</v>
      </c>
      <c r="S1441" t="s">
        <v>2761</v>
      </c>
      <c r="T1441" t="s">
        <v>4061</v>
      </c>
      <c r="U1441" s="201">
        <v>7.53</v>
      </c>
      <c r="V1441" t="s">
        <v>3099</v>
      </c>
      <c r="W1441" t="s">
        <v>3083</v>
      </c>
      <c r="X1441" t="s">
        <v>3084</v>
      </c>
      <c r="Y1441" t="s">
        <v>4082</v>
      </c>
      <c r="Z1441" t="s">
        <v>3671</v>
      </c>
      <c r="AA1441" t="s">
        <v>88</v>
      </c>
      <c r="AB1441" s="198">
        <v>37104.875</v>
      </c>
      <c r="AC1441" s="198">
        <v>37134.875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5000</v>
      </c>
      <c r="G1442" s="202">
        <v>1289722</v>
      </c>
      <c r="H1442" s="198">
        <v>37035.356550925928</v>
      </c>
      <c r="I1442" t="s">
        <v>2818</v>
      </c>
      <c r="M1442" t="s">
        <v>2760</v>
      </c>
      <c r="N1442" t="s">
        <v>3220</v>
      </c>
      <c r="O1442" t="s">
        <v>2532</v>
      </c>
      <c r="Q1442" s="199">
        <v>5000</v>
      </c>
      <c r="S1442" t="s">
        <v>2761</v>
      </c>
      <c r="T1442" t="s">
        <v>4061</v>
      </c>
      <c r="U1442" s="201">
        <v>4</v>
      </c>
      <c r="V1442" t="s">
        <v>4210</v>
      </c>
      <c r="W1442" t="s">
        <v>2692</v>
      </c>
      <c r="X1442" t="s">
        <v>2682</v>
      </c>
      <c r="Y1442" t="s">
        <v>3224</v>
      </c>
      <c r="Z1442" t="s">
        <v>3671</v>
      </c>
      <c r="AA1442">
        <v>807398</v>
      </c>
      <c r="AB1442" s="198">
        <v>37036.875</v>
      </c>
      <c r="AC1442" s="198">
        <v>37036.875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30</v>
      </c>
      <c r="F1443" s="213">
        <f t="shared" si="115"/>
        <v>150000</v>
      </c>
      <c r="G1443" s="202">
        <v>1289725</v>
      </c>
      <c r="H1443" s="198">
        <v>37035.356562499997</v>
      </c>
      <c r="I1443" t="s">
        <v>2854</v>
      </c>
      <c r="M1443" t="s">
        <v>2760</v>
      </c>
      <c r="N1443" t="s">
        <v>3220</v>
      </c>
      <c r="O1443" t="s">
        <v>4287</v>
      </c>
      <c r="P1443" s="199">
        <v>5000</v>
      </c>
      <c r="S1443" t="s">
        <v>2761</v>
      </c>
      <c r="T1443" t="s">
        <v>4061</v>
      </c>
      <c r="U1443" s="201">
        <v>11.16</v>
      </c>
      <c r="V1443" t="s">
        <v>2942</v>
      </c>
      <c r="W1443" t="s">
        <v>4279</v>
      </c>
      <c r="X1443" t="s">
        <v>2682</v>
      </c>
      <c r="Y1443" t="s">
        <v>3224</v>
      </c>
      <c r="Z1443" t="s">
        <v>3671</v>
      </c>
      <c r="AA1443" t="s">
        <v>89</v>
      </c>
      <c r="AB1443" s="198">
        <v>37043.875</v>
      </c>
      <c r="AC1443" s="198">
        <v>37072.875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10000</v>
      </c>
      <c r="G1444" s="202">
        <v>1289724</v>
      </c>
      <c r="H1444" s="198">
        <v>37035.356562499997</v>
      </c>
      <c r="I1444" t="s">
        <v>3249</v>
      </c>
      <c r="M1444" t="s">
        <v>2760</v>
      </c>
      <c r="N1444" t="s">
        <v>3220</v>
      </c>
      <c r="O1444" t="s">
        <v>2465</v>
      </c>
      <c r="Q1444" s="199">
        <v>10000</v>
      </c>
      <c r="S1444" t="s">
        <v>2761</v>
      </c>
      <c r="T1444" t="s">
        <v>4061</v>
      </c>
      <c r="U1444" s="201">
        <v>4.09</v>
      </c>
      <c r="V1444" t="s">
        <v>4176</v>
      </c>
      <c r="W1444" t="s">
        <v>3260</v>
      </c>
      <c r="X1444" t="s">
        <v>3261</v>
      </c>
      <c r="Y1444" t="s">
        <v>3224</v>
      </c>
      <c r="Z1444" t="s">
        <v>3671</v>
      </c>
      <c r="AA1444">
        <v>807400</v>
      </c>
      <c r="AB1444" s="198">
        <v>37036.875</v>
      </c>
      <c r="AC1444" s="198">
        <v>37036.875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5000</v>
      </c>
      <c r="G1445" s="202">
        <v>1289727</v>
      </c>
      <c r="H1445" s="198">
        <v>37035.356574074074</v>
      </c>
      <c r="I1445" t="s">
        <v>2693</v>
      </c>
      <c r="M1445" t="s">
        <v>2760</v>
      </c>
      <c r="N1445" t="s">
        <v>3220</v>
      </c>
      <c r="O1445" t="s">
        <v>2484</v>
      </c>
      <c r="Q1445" s="199">
        <v>5000</v>
      </c>
      <c r="S1445" t="s">
        <v>2761</v>
      </c>
      <c r="T1445" t="s">
        <v>4061</v>
      </c>
      <c r="U1445" s="201">
        <v>4.05</v>
      </c>
      <c r="V1445" t="s">
        <v>3944</v>
      </c>
      <c r="W1445" t="s">
        <v>3004</v>
      </c>
      <c r="X1445" t="s">
        <v>3246</v>
      </c>
      <c r="Y1445" t="s">
        <v>3224</v>
      </c>
      <c r="Z1445" t="s">
        <v>3671</v>
      </c>
      <c r="AA1445">
        <v>807399</v>
      </c>
      <c r="AB1445" s="198">
        <v>37036.875</v>
      </c>
      <c r="AC1445" s="198">
        <v>37036.875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1289728</v>
      </c>
      <c r="H1446" s="198">
        <v>37035.356574074074</v>
      </c>
      <c r="I1446" t="s">
        <v>4241</v>
      </c>
      <c r="M1446" t="s">
        <v>2760</v>
      </c>
      <c r="N1446" t="s">
        <v>3220</v>
      </c>
      <c r="O1446" t="s">
        <v>2512</v>
      </c>
      <c r="Q1446" s="199">
        <v>10000</v>
      </c>
      <c r="S1446" t="s">
        <v>2761</v>
      </c>
      <c r="T1446" t="s">
        <v>4061</v>
      </c>
      <c r="U1446" s="201">
        <v>4.0724999999999998</v>
      </c>
      <c r="V1446" t="s">
        <v>2658</v>
      </c>
      <c r="W1446" t="s">
        <v>3260</v>
      </c>
      <c r="X1446" t="s">
        <v>3261</v>
      </c>
      <c r="Y1446" t="s">
        <v>3224</v>
      </c>
      <c r="Z1446" t="s">
        <v>3671</v>
      </c>
      <c r="AA1446">
        <v>807401</v>
      </c>
      <c r="AB1446" s="198">
        <v>37036.875</v>
      </c>
      <c r="AC1446" s="198">
        <v>37036.875</v>
      </c>
    </row>
    <row r="1447" spans="1:29" x14ac:dyDescent="0.2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2</v>
      </c>
      <c r="F1447" s="213">
        <f t="shared" si="115"/>
        <v>50</v>
      </c>
      <c r="G1447" s="202">
        <v>1289729</v>
      </c>
      <c r="H1447" s="198">
        <v>37035.356585648151</v>
      </c>
      <c r="I1447" t="s">
        <v>3219</v>
      </c>
      <c r="M1447" t="s">
        <v>3364</v>
      </c>
      <c r="N1447" t="s">
        <v>2713</v>
      </c>
      <c r="O1447" t="s">
        <v>2573</v>
      </c>
      <c r="Q1447" s="199">
        <v>25</v>
      </c>
      <c r="S1447" t="s">
        <v>2759</v>
      </c>
      <c r="T1447" t="s">
        <v>4061</v>
      </c>
      <c r="U1447" s="201">
        <v>130</v>
      </c>
      <c r="V1447" t="s">
        <v>3462</v>
      </c>
      <c r="W1447" t="s">
        <v>2721</v>
      </c>
      <c r="X1447" t="s">
        <v>2716</v>
      </c>
      <c r="Y1447" t="s">
        <v>4193</v>
      </c>
      <c r="Z1447" t="s">
        <v>3666</v>
      </c>
      <c r="AA1447">
        <v>621382.1</v>
      </c>
      <c r="AB1447" s="198">
        <v>37038.875</v>
      </c>
      <c r="AC1447" s="198">
        <v>37039.875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1289730</v>
      </c>
      <c r="H1448" s="198">
        <v>37035.35659722222</v>
      </c>
      <c r="I1448" t="s">
        <v>3306</v>
      </c>
      <c r="M1448" t="s">
        <v>2760</v>
      </c>
      <c r="N1448" t="s">
        <v>3220</v>
      </c>
      <c r="O1448" t="s">
        <v>90</v>
      </c>
      <c r="P1448" s="199">
        <v>5000</v>
      </c>
      <c r="S1448" t="s">
        <v>2761</v>
      </c>
      <c r="T1448" t="s">
        <v>4061</v>
      </c>
      <c r="U1448" s="201">
        <v>4.03</v>
      </c>
      <c r="V1448" t="s">
        <v>4245</v>
      </c>
      <c r="W1448" t="s">
        <v>4253</v>
      </c>
      <c r="X1448" t="s">
        <v>2685</v>
      </c>
      <c r="Y1448" t="s">
        <v>3224</v>
      </c>
      <c r="Z1448" t="s">
        <v>3671</v>
      </c>
      <c r="AA1448">
        <v>807402</v>
      </c>
      <c r="AB1448" s="198">
        <v>37036.875</v>
      </c>
      <c r="AC1448" s="198">
        <v>37036.875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5000</v>
      </c>
      <c r="G1449" s="202">
        <v>1289732</v>
      </c>
      <c r="H1449" s="198">
        <v>37035.356608796297</v>
      </c>
      <c r="I1449" t="s">
        <v>2729</v>
      </c>
      <c r="M1449" t="s">
        <v>2760</v>
      </c>
      <c r="N1449" t="s">
        <v>3220</v>
      </c>
      <c r="O1449" t="s">
        <v>2537</v>
      </c>
      <c r="P1449" s="199">
        <v>5000</v>
      </c>
      <c r="S1449" t="s">
        <v>2761</v>
      </c>
      <c r="T1449" t="s">
        <v>4061</v>
      </c>
      <c r="U1449" s="201">
        <v>2.9950000000000001</v>
      </c>
      <c r="V1449" t="s">
        <v>3802</v>
      </c>
      <c r="W1449" t="s">
        <v>2705</v>
      </c>
      <c r="X1449" t="s">
        <v>2682</v>
      </c>
      <c r="Y1449" t="s">
        <v>3224</v>
      </c>
      <c r="Z1449" t="s">
        <v>3671</v>
      </c>
      <c r="AA1449">
        <v>807403</v>
      </c>
      <c r="AB1449" s="198">
        <v>37036.875</v>
      </c>
      <c r="AC1449" s="198">
        <v>37036.875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10000</v>
      </c>
      <c r="G1450" s="202">
        <v>1289733</v>
      </c>
      <c r="H1450" s="198">
        <v>37035.356608796297</v>
      </c>
      <c r="I1450" t="s">
        <v>3249</v>
      </c>
      <c r="M1450" t="s">
        <v>2760</v>
      </c>
      <c r="N1450" t="s">
        <v>3220</v>
      </c>
      <c r="O1450" t="s">
        <v>2465</v>
      </c>
      <c r="Q1450" s="199">
        <v>10000</v>
      </c>
      <c r="S1450" t="s">
        <v>2761</v>
      </c>
      <c r="T1450" t="s">
        <v>4061</v>
      </c>
      <c r="U1450" s="201">
        <v>4.0925000000000002</v>
      </c>
      <c r="V1450" t="s">
        <v>4176</v>
      </c>
      <c r="W1450" t="s">
        <v>3260</v>
      </c>
      <c r="X1450" t="s">
        <v>3261</v>
      </c>
      <c r="Y1450" t="s">
        <v>3224</v>
      </c>
      <c r="Z1450" t="s">
        <v>3671</v>
      </c>
      <c r="AA1450">
        <v>807405</v>
      </c>
      <c r="AB1450" s="198">
        <v>37036.875</v>
      </c>
      <c r="AC1450" s="198">
        <v>37036.875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5000</v>
      </c>
      <c r="G1451" s="202">
        <v>1289736</v>
      </c>
      <c r="H1451" s="198">
        <v>37035.356620370374</v>
      </c>
      <c r="I1451" t="s">
        <v>2663</v>
      </c>
      <c r="M1451" t="s">
        <v>2760</v>
      </c>
      <c r="N1451" t="s">
        <v>3220</v>
      </c>
      <c r="O1451" t="s">
        <v>2532</v>
      </c>
      <c r="Q1451" s="199">
        <v>5000</v>
      </c>
      <c r="S1451" t="s">
        <v>2761</v>
      </c>
      <c r="T1451" t="s">
        <v>4061</v>
      </c>
      <c r="U1451" s="201">
        <v>4</v>
      </c>
      <c r="V1451" t="s">
        <v>4004</v>
      </c>
      <c r="W1451" t="s">
        <v>2692</v>
      </c>
      <c r="X1451" t="s">
        <v>2682</v>
      </c>
      <c r="Y1451" t="s">
        <v>3224</v>
      </c>
      <c r="Z1451" t="s">
        <v>3671</v>
      </c>
      <c r="AA1451">
        <v>807404</v>
      </c>
      <c r="AB1451" s="198">
        <v>37036.875</v>
      </c>
      <c r="AC1451" s="198">
        <v>37036.875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1289735</v>
      </c>
      <c r="H1452" s="198">
        <v>37035.356620370374</v>
      </c>
      <c r="I1452" t="s">
        <v>2831</v>
      </c>
      <c r="M1452" t="s">
        <v>2760</v>
      </c>
      <c r="N1452" t="s">
        <v>3220</v>
      </c>
      <c r="O1452" t="s">
        <v>2463</v>
      </c>
      <c r="Q1452" s="199">
        <v>10000</v>
      </c>
      <c r="S1452" t="s">
        <v>2761</v>
      </c>
      <c r="T1452" t="s">
        <v>4061</v>
      </c>
      <c r="U1452" s="201">
        <v>4.2138</v>
      </c>
      <c r="V1452" t="s">
        <v>3251</v>
      </c>
      <c r="W1452" t="s">
        <v>3222</v>
      </c>
      <c r="X1452" t="s">
        <v>3223</v>
      </c>
      <c r="Y1452" t="s">
        <v>3224</v>
      </c>
      <c r="Z1452" t="s">
        <v>3671</v>
      </c>
      <c r="AA1452">
        <v>807406</v>
      </c>
      <c r="AB1452" s="198">
        <v>37036.875</v>
      </c>
      <c r="AC1452" s="198">
        <v>37036.875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5000</v>
      </c>
      <c r="G1453" s="202">
        <v>1289734</v>
      </c>
      <c r="H1453" s="198">
        <v>37035.356620370374</v>
      </c>
      <c r="I1453" t="s">
        <v>2693</v>
      </c>
      <c r="M1453" t="s">
        <v>2760</v>
      </c>
      <c r="N1453" t="s">
        <v>3220</v>
      </c>
      <c r="O1453" t="s">
        <v>2484</v>
      </c>
      <c r="Q1453" s="199">
        <v>5000</v>
      </c>
      <c r="S1453" t="s">
        <v>2761</v>
      </c>
      <c r="T1453" t="s">
        <v>4061</v>
      </c>
      <c r="U1453" s="201">
        <v>4.0525000000000002</v>
      </c>
      <c r="V1453" t="s">
        <v>4455</v>
      </c>
      <c r="W1453" t="s">
        <v>3004</v>
      </c>
      <c r="X1453" t="s">
        <v>3246</v>
      </c>
      <c r="Y1453" t="s">
        <v>3224</v>
      </c>
      <c r="Z1453" t="s">
        <v>3671</v>
      </c>
      <c r="AA1453">
        <v>807407</v>
      </c>
      <c r="AB1453" s="198">
        <v>37036.875</v>
      </c>
      <c r="AC1453" s="198">
        <v>37036.875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5000</v>
      </c>
      <c r="G1454" s="202">
        <v>1289738</v>
      </c>
      <c r="H1454" s="198">
        <v>37035.356666666667</v>
      </c>
      <c r="I1454" t="s">
        <v>2871</v>
      </c>
      <c r="M1454" t="s">
        <v>2760</v>
      </c>
      <c r="N1454" t="s">
        <v>3220</v>
      </c>
      <c r="O1454" t="s">
        <v>4383</v>
      </c>
      <c r="P1454" s="199">
        <v>5000</v>
      </c>
      <c r="S1454" t="s">
        <v>2761</v>
      </c>
      <c r="T1454" t="s">
        <v>4061</v>
      </c>
      <c r="U1454" s="201">
        <v>4.16</v>
      </c>
      <c r="V1454" t="s">
        <v>3060</v>
      </c>
      <c r="W1454" t="s">
        <v>4246</v>
      </c>
      <c r="X1454" t="s">
        <v>4247</v>
      </c>
      <c r="Y1454" t="s">
        <v>3224</v>
      </c>
      <c r="Z1454" t="s">
        <v>3671</v>
      </c>
      <c r="AA1454">
        <v>807414</v>
      </c>
      <c r="AB1454" s="198">
        <v>37036.875</v>
      </c>
      <c r="AC1454" s="198">
        <v>37036.875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10000</v>
      </c>
      <c r="G1455" s="202">
        <v>1289739</v>
      </c>
      <c r="H1455" s="198">
        <v>37035.356666666667</v>
      </c>
      <c r="I1455" t="s">
        <v>3249</v>
      </c>
      <c r="M1455" t="s">
        <v>2760</v>
      </c>
      <c r="N1455" t="s">
        <v>3220</v>
      </c>
      <c r="O1455" t="s">
        <v>4400</v>
      </c>
      <c r="Q1455" s="199">
        <v>10000</v>
      </c>
      <c r="S1455" t="s">
        <v>2761</v>
      </c>
      <c r="T1455" t="s">
        <v>4061</v>
      </c>
      <c r="U1455" s="201">
        <v>4.1050000000000004</v>
      </c>
      <c r="V1455" t="s">
        <v>3951</v>
      </c>
      <c r="W1455" t="s">
        <v>3046</v>
      </c>
      <c r="X1455" t="s">
        <v>2685</v>
      </c>
      <c r="Y1455" t="s">
        <v>3224</v>
      </c>
      <c r="Z1455" t="s">
        <v>3671</v>
      </c>
      <c r="AA1455">
        <v>807410</v>
      </c>
      <c r="AB1455" s="198">
        <v>37036.875</v>
      </c>
      <c r="AC1455" s="198">
        <v>37036.875</v>
      </c>
    </row>
    <row r="1456" spans="1:29" x14ac:dyDescent="0.2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30</v>
      </c>
      <c r="F1456" s="213">
        <f t="shared" si="115"/>
        <v>300000</v>
      </c>
      <c r="G1456" s="202">
        <v>1289740</v>
      </c>
      <c r="H1456" s="198">
        <v>37035.356678240743</v>
      </c>
      <c r="I1456" t="s">
        <v>3306</v>
      </c>
      <c r="M1456" t="s">
        <v>2760</v>
      </c>
      <c r="N1456" t="s">
        <v>2864</v>
      </c>
      <c r="O1456" t="s">
        <v>2865</v>
      </c>
      <c r="Q1456" s="199">
        <v>10000</v>
      </c>
      <c r="S1456" t="s">
        <v>2761</v>
      </c>
      <c r="T1456" t="s">
        <v>4061</v>
      </c>
      <c r="U1456" s="201">
        <v>4.2149999999999999</v>
      </c>
      <c r="V1456" t="s">
        <v>4340</v>
      </c>
      <c r="W1456" t="s">
        <v>3529</v>
      </c>
      <c r="X1456" t="s">
        <v>2866</v>
      </c>
      <c r="Y1456" t="s">
        <v>4082</v>
      </c>
      <c r="Z1456" t="s">
        <v>3671</v>
      </c>
      <c r="AA1456" t="s">
        <v>91</v>
      </c>
      <c r="AB1456" s="198">
        <v>37043.875</v>
      </c>
      <c r="AC1456" s="198">
        <v>37072.875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5000</v>
      </c>
      <c r="G1457" s="202">
        <v>1289741</v>
      </c>
      <c r="H1457" s="198">
        <v>37035.356678240743</v>
      </c>
      <c r="I1457" t="s">
        <v>2693</v>
      </c>
      <c r="M1457" t="s">
        <v>2760</v>
      </c>
      <c r="N1457" t="s">
        <v>3220</v>
      </c>
      <c r="O1457" t="s">
        <v>2484</v>
      </c>
      <c r="Q1457" s="199">
        <v>5000</v>
      </c>
      <c r="S1457" t="s">
        <v>2761</v>
      </c>
      <c r="T1457" t="s">
        <v>4061</v>
      </c>
      <c r="U1457" s="201">
        <v>4.0549999999999997</v>
      </c>
      <c r="V1457" t="s">
        <v>3944</v>
      </c>
      <c r="W1457" t="s">
        <v>3004</v>
      </c>
      <c r="X1457" t="s">
        <v>3246</v>
      </c>
      <c r="Y1457" t="s">
        <v>3224</v>
      </c>
      <c r="Z1457" t="s">
        <v>3671</v>
      </c>
      <c r="AA1457">
        <v>807412</v>
      </c>
      <c r="AB1457" s="198">
        <v>37036.875</v>
      </c>
      <c r="AC1457" s="198">
        <v>37036.875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10000</v>
      </c>
      <c r="G1458" s="202">
        <v>1289742</v>
      </c>
      <c r="H1458" s="198">
        <v>37035.356724537036</v>
      </c>
      <c r="I1458" t="s">
        <v>4255</v>
      </c>
      <c r="M1458" t="s">
        <v>2760</v>
      </c>
      <c r="N1458" t="s">
        <v>3220</v>
      </c>
      <c r="O1458" t="s">
        <v>4367</v>
      </c>
      <c r="Q1458" s="199">
        <v>10000</v>
      </c>
      <c r="S1458" t="s">
        <v>2761</v>
      </c>
      <c r="T1458" t="s">
        <v>4061</v>
      </c>
      <c r="U1458" s="201">
        <v>4.38</v>
      </c>
      <c r="V1458" t="s">
        <v>4256</v>
      </c>
      <c r="W1458" t="s">
        <v>4263</v>
      </c>
      <c r="X1458" t="s">
        <v>4264</v>
      </c>
      <c r="Y1458" t="s">
        <v>3224</v>
      </c>
      <c r="Z1458" t="s">
        <v>3671</v>
      </c>
      <c r="AA1458">
        <v>807413</v>
      </c>
      <c r="AB1458" s="198">
        <v>37036.875</v>
      </c>
      <c r="AC1458" s="198">
        <v>37036.875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1289744</v>
      </c>
      <c r="H1459" s="198">
        <v>37035.356736111113</v>
      </c>
      <c r="I1459" t="s">
        <v>2689</v>
      </c>
      <c r="M1459" t="s">
        <v>2760</v>
      </c>
      <c r="N1459" t="s">
        <v>3220</v>
      </c>
      <c r="O1459" t="s">
        <v>2551</v>
      </c>
      <c r="P1459" s="199">
        <v>5000</v>
      </c>
      <c r="S1459" t="s">
        <v>2761</v>
      </c>
      <c r="T1459" t="s">
        <v>4061</v>
      </c>
      <c r="U1459" s="201">
        <v>9.1</v>
      </c>
      <c r="V1459" t="s">
        <v>4214</v>
      </c>
      <c r="W1459" t="s">
        <v>2681</v>
      </c>
      <c r="X1459" t="s">
        <v>2682</v>
      </c>
      <c r="Y1459" t="s">
        <v>3224</v>
      </c>
      <c r="Z1459" t="s">
        <v>3671</v>
      </c>
      <c r="AA1459">
        <v>807416</v>
      </c>
      <c r="AB1459" s="198">
        <v>37036.875</v>
      </c>
      <c r="AC1459" s="198">
        <v>37036.875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10000</v>
      </c>
      <c r="G1460" s="202">
        <v>1289743</v>
      </c>
      <c r="H1460" s="198">
        <v>37035.356736111113</v>
      </c>
      <c r="I1460" t="s">
        <v>3306</v>
      </c>
      <c r="M1460" t="s">
        <v>2760</v>
      </c>
      <c r="N1460" t="s">
        <v>3220</v>
      </c>
      <c r="O1460" t="s">
        <v>2465</v>
      </c>
      <c r="P1460" s="199">
        <v>10000</v>
      </c>
      <c r="S1460" t="s">
        <v>2761</v>
      </c>
      <c r="T1460" t="s">
        <v>4061</v>
      </c>
      <c r="U1460" s="201">
        <v>4.0925000000000002</v>
      </c>
      <c r="V1460" t="s">
        <v>3006</v>
      </c>
      <c r="W1460" t="s">
        <v>3260</v>
      </c>
      <c r="X1460" t="s">
        <v>3261</v>
      </c>
      <c r="Y1460" t="s">
        <v>3224</v>
      </c>
      <c r="Z1460" t="s">
        <v>3671</v>
      </c>
      <c r="AA1460">
        <v>807417</v>
      </c>
      <c r="AB1460" s="198">
        <v>37036.875</v>
      </c>
      <c r="AC1460" s="198">
        <v>37036.875</v>
      </c>
    </row>
    <row r="1461" spans="1:29" x14ac:dyDescent="0.2">
      <c r="A1461" s="44" t="str">
        <f t="shared" si="111"/>
        <v>US Natural Gas Financial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30</v>
      </c>
      <c r="F1461" s="213">
        <f t="shared" si="115"/>
        <v>150000</v>
      </c>
      <c r="G1461" s="202">
        <v>1289746</v>
      </c>
      <c r="H1461" s="198">
        <v>37035.356759259259</v>
      </c>
      <c r="I1461" t="s">
        <v>3801</v>
      </c>
      <c r="M1461" t="s">
        <v>2760</v>
      </c>
      <c r="N1461" t="s">
        <v>2864</v>
      </c>
      <c r="O1461" t="s">
        <v>2865</v>
      </c>
      <c r="Q1461" s="199">
        <v>5000</v>
      </c>
      <c r="S1461" t="s">
        <v>2761</v>
      </c>
      <c r="T1461" t="s">
        <v>4061</v>
      </c>
      <c r="U1461" s="201">
        <v>4.2149999999999999</v>
      </c>
      <c r="V1461" t="s">
        <v>3066</v>
      </c>
      <c r="W1461" t="s">
        <v>3529</v>
      </c>
      <c r="X1461" t="s">
        <v>2866</v>
      </c>
      <c r="Y1461" t="s">
        <v>4082</v>
      </c>
      <c r="Z1461" t="s">
        <v>3671</v>
      </c>
      <c r="AA1461" t="s">
        <v>92</v>
      </c>
      <c r="AB1461" s="198">
        <v>37043.875</v>
      </c>
      <c r="AC1461" s="198">
        <v>37072.875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3">
        <f t="shared" si="115"/>
        <v>5000</v>
      </c>
      <c r="G1462" s="202">
        <v>1289747</v>
      </c>
      <c r="H1462" s="198">
        <v>37035.356770833336</v>
      </c>
      <c r="I1462" t="s">
        <v>2676</v>
      </c>
      <c r="M1462" t="s">
        <v>2760</v>
      </c>
      <c r="N1462" t="s">
        <v>3220</v>
      </c>
      <c r="O1462" t="s">
        <v>2500</v>
      </c>
      <c r="Q1462" s="199">
        <v>5000</v>
      </c>
      <c r="S1462" t="s">
        <v>2761</v>
      </c>
      <c r="T1462" t="s">
        <v>4061</v>
      </c>
      <c r="U1462" s="201">
        <v>4.5199999999999996</v>
      </c>
      <c r="V1462" t="s">
        <v>2677</v>
      </c>
      <c r="W1462" t="s">
        <v>2668</v>
      </c>
      <c r="X1462" t="s">
        <v>2669</v>
      </c>
      <c r="Y1462" t="s">
        <v>3224</v>
      </c>
      <c r="Z1462" t="s">
        <v>3671</v>
      </c>
      <c r="AA1462">
        <v>807418</v>
      </c>
      <c r="AB1462" s="198">
        <v>37036.875</v>
      </c>
      <c r="AC1462" s="198">
        <v>37036.875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5718</v>
      </c>
      <c r="G1463" s="202">
        <v>1289748</v>
      </c>
      <c r="H1463" s="198">
        <v>37035.356828703705</v>
      </c>
      <c r="I1463" t="s">
        <v>2801</v>
      </c>
      <c r="M1463" t="s">
        <v>2760</v>
      </c>
      <c r="N1463" t="s">
        <v>3220</v>
      </c>
      <c r="O1463" t="s">
        <v>2466</v>
      </c>
      <c r="Q1463" s="199">
        <v>5718</v>
      </c>
      <c r="S1463" t="s">
        <v>2761</v>
      </c>
      <c r="T1463" t="s">
        <v>4061</v>
      </c>
      <c r="U1463" s="201">
        <v>4.0374999999999996</v>
      </c>
      <c r="V1463" t="s">
        <v>3175</v>
      </c>
      <c r="W1463" t="s">
        <v>3260</v>
      </c>
      <c r="X1463" t="s">
        <v>3261</v>
      </c>
      <c r="Y1463" t="s">
        <v>3224</v>
      </c>
      <c r="Z1463" t="s">
        <v>3671</v>
      </c>
      <c r="AA1463">
        <v>807419</v>
      </c>
      <c r="AB1463" s="198">
        <v>37036.875</v>
      </c>
      <c r="AC1463" s="198">
        <v>37036.875</v>
      </c>
    </row>
    <row r="1464" spans="1:29" x14ac:dyDescent="0.2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2</v>
      </c>
      <c r="F1464" s="213">
        <f t="shared" si="115"/>
        <v>50</v>
      </c>
      <c r="G1464" s="202">
        <v>1289750</v>
      </c>
      <c r="H1464" s="198">
        <v>37035.356851851851</v>
      </c>
      <c r="I1464" t="s">
        <v>2739</v>
      </c>
      <c r="M1464" t="s">
        <v>3364</v>
      </c>
      <c r="N1464" t="s">
        <v>2713</v>
      </c>
      <c r="O1464" t="s">
        <v>2573</v>
      </c>
      <c r="P1464" s="199">
        <v>25</v>
      </c>
      <c r="S1464" t="s">
        <v>2759</v>
      </c>
      <c r="T1464" t="s">
        <v>4061</v>
      </c>
      <c r="U1464" s="201">
        <v>123</v>
      </c>
      <c r="V1464" t="s">
        <v>2747</v>
      </c>
      <c r="W1464" t="s">
        <v>2721</v>
      </c>
      <c r="X1464" t="s">
        <v>2716</v>
      </c>
      <c r="Y1464" t="s">
        <v>4193</v>
      </c>
      <c r="Z1464" t="s">
        <v>3666</v>
      </c>
      <c r="AA1464">
        <v>621385.1</v>
      </c>
      <c r="AB1464" s="198">
        <v>37038.875</v>
      </c>
      <c r="AC1464" s="198">
        <v>37039.875</v>
      </c>
    </row>
    <row r="1465" spans="1:29" x14ac:dyDescent="0.2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3">
        <f t="shared" si="115"/>
        <v>5000</v>
      </c>
      <c r="G1465" s="202">
        <v>1289751</v>
      </c>
      <c r="H1465" s="198">
        <v>37035.356874999998</v>
      </c>
      <c r="I1465" t="s">
        <v>3250</v>
      </c>
      <c r="M1465" t="s">
        <v>2760</v>
      </c>
      <c r="N1465" t="s">
        <v>3220</v>
      </c>
      <c r="O1465" t="s">
        <v>2481</v>
      </c>
      <c r="P1465" s="199">
        <v>5000</v>
      </c>
      <c r="S1465" t="s">
        <v>2761</v>
      </c>
      <c r="T1465" t="s">
        <v>4061</v>
      </c>
      <c r="U1465" s="201">
        <v>4.0824999999999996</v>
      </c>
      <c r="V1465" t="s">
        <v>4267</v>
      </c>
      <c r="W1465" t="s">
        <v>3004</v>
      </c>
      <c r="X1465" t="s">
        <v>3246</v>
      </c>
      <c r="Y1465" t="s">
        <v>3224</v>
      </c>
      <c r="Z1465" t="s">
        <v>3671</v>
      </c>
      <c r="AA1465">
        <v>807420</v>
      </c>
      <c r="AB1465" s="198">
        <v>37036.875</v>
      </c>
      <c r="AC1465" s="198">
        <v>37036.875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1289752</v>
      </c>
      <c r="H1466" s="198">
        <v>37035.356898148151</v>
      </c>
      <c r="I1466" t="s">
        <v>2676</v>
      </c>
      <c r="M1466" t="s">
        <v>2760</v>
      </c>
      <c r="N1466" t="s">
        <v>3220</v>
      </c>
      <c r="O1466" t="s">
        <v>2500</v>
      </c>
      <c r="Q1466" s="199">
        <v>5000</v>
      </c>
      <c r="S1466" t="s">
        <v>2761</v>
      </c>
      <c r="T1466" t="s">
        <v>4061</v>
      </c>
      <c r="U1466" s="201">
        <v>4.53</v>
      </c>
      <c r="V1466" t="s">
        <v>2677</v>
      </c>
      <c r="W1466" t="s">
        <v>2668</v>
      </c>
      <c r="X1466" t="s">
        <v>2669</v>
      </c>
      <c r="Y1466" t="s">
        <v>3224</v>
      </c>
      <c r="Z1466" t="s">
        <v>3671</v>
      </c>
      <c r="AA1466">
        <v>807421</v>
      </c>
      <c r="AB1466" s="198">
        <v>37036.875</v>
      </c>
      <c r="AC1466" s="198">
        <v>37036.875</v>
      </c>
    </row>
    <row r="1467" spans="1:29" x14ac:dyDescent="0.2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30</v>
      </c>
      <c r="F1467" s="213">
        <f t="shared" si="115"/>
        <v>300000</v>
      </c>
      <c r="G1467" s="202">
        <v>1289754</v>
      </c>
      <c r="H1467" s="198">
        <v>37035.356909722221</v>
      </c>
      <c r="I1467" t="s">
        <v>3219</v>
      </c>
      <c r="M1467" t="s">
        <v>2760</v>
      </c>
      <c r="N1467" t="s">
        <v>2864</v>
      </c>
      <c r="O1467" t="s">
        <v>2865</v>
      </c>
      <c r="P1467" s="199">
        <v>10000</v>
      </c>
      <c r="S1467" t="s">
        <v>2761</v>
      </c>
      <c r="T1467" t="s">
        <v>4061</v>
      </c>
      <c r="U1467" s="201">
        <v>4.21</v>
      </c>
      <c r="V1467" t="s">
        <v>4261</v>
      </c>
      <c r="W1467" t="s">
        <v>3529</v>
      </c>
      <c r="X1467" t="s">
        <v>2866</v>
      </c>
      <c r="Y1467" t="s">
        <v>4082</v>
      </c>
      <c r="Z1467" t="s">
        <v>3671</v>
      </c>
      <c r="AA1467" t="s">
        <v>93</v>
      </c>
      <c r="AB1467" s="198">
        <v>37043.875</v>
      </c>
      <c r="AC1467" s="198">
        <v>37072.875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5000</v>
      </c>
      <c r="G1468" s="202">
        <v>1289753</v>
      </c>
      <c r="H1468" s="198">
        <v>37035.356909722221</v>
      </c>
      <c r="I1468" t="s">
        <v>3810</v>
      </c>
      <c r="M1468" t="s">
        <v>2760</v>
      </c>
      <c r="N1468" t="s">
        <v>3220</v>
      </c>
      <c r="O1468" t="s">
        <v>2481</v>
      </c>
      <c r="Q1468" s="199">
        <v>5000</v>
      </c>
      <c r="S1468" t="s">
        <v>2761</v>
      </c>
      <c r="T1468" t="s">
        <v>4061</v>
      </c>
      <c r="U1468" s="201">
        <v>4.085</v>
      </c>
      <c r="V1468" t="s">
        <v>94</v>
      </c>
      <c r="W1468" t="s">
        <v>3004</v>
      </c>
      <c r="X1468" t="s">
        <v>3246</v>
      </c>
      <c r="Y1468" t="s">
        <v>3224</v>
      </c>
      <c r="Z1468" t="s">
        <v>3671</v>
      </c>
      <c r="AA1468">
        <v>807422</v>
      </c>
      <c r="AB1468" s="198">
        <v>37036.875</v>
      </c>
      <c r="AC1468" s="198">
        <v>37036.875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10000</v>
      </c>
      <c r="G1469" s="202">
        <v>1289755</v>
      </c>
      <c r="H1469" s="198">
        <v>37035.356944444444</v>
      </c>
      <c r="I1469" t="s">
        <v>3249</v>
      </c>
      <c r="M1469" t="s">
        <v>2760</v>
      </c>
      <c r="N1469" t="s">
        <v>3220</v>
      </c>
      <c r="O1469" t="s">
        <v>2465</v>
      </c>
      <c r="Q1469" s="199">
        <v>10000</v>
      </c>
      <c r="S1469" t="s">
        <v>2761</v>
      </c>
      <c r="T1469" t="s">
        <v>4061</v>
      </c>
      <c r="U1469" s="201">
        <v>4.0975000000000001</v>
      </c>
      <c r="V1469" t="s">
        <v>3005</v>
      </c>
      <c r="W1469" t="s">
        <v>3260</v>
      </c>
      <c r="X1469" t="s">
        <v>3261</v>
      </c>
      <c r="Y1469" t="s">
        <v>3224</v>
      </c>
      <c r="Z1469" t="s">
        <v>3671</v>
      </c>
      <c r="AA1469">
        <v>807424</v>
      </c>
      <c r="AB1469" s="198">
        <v>37036.875</v>
      </c>
      <c r="AC1469" s="198">
        <v>37036.875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1289756</v>
      </c>
      <c r="H1470" s="198">
        <v>37035.35696759259</v>
      </c>
      <c r="I1470" t="s">
        <v>2951</v>
      </c>
      <c r="M1470" t="s">
        <v>2760</v>
      </c>
      <c r="N1470" t="s">
        <v>3220</v>
      </c>
      <c r="O1470" t="s">
        <v>2532</v>
      </c>
      <c r="Q1470" s="199">
        <v>10000</v>
      </c>
      <c r="S1470" t="s">
        <v>2761</v>
      </c>
      <c r="T1470" t="s">
        <v>4061</v>
      </c>
      <c r="U1470" s="201">
        <v>4.0250000000000004</v>
      </c>
      <c r="V1470" t="s">
        <v>2952</v>
      </c>
      <c r="W1470" t="s">
        <v>2692</v>
      </c>
      <c r="X1470" t="s">
        <v>2682</v>
      </c>
      <c r="Y1470" t="s">
        <v>3224</v>
      </c>
      <c r="Z1470" t="s">
        <v>3671</v>
      </c>
      <c r="AA1470">
        <v>807426</v>
      </c>
      <c r="AB1470" s="198">
        <v>37036.875</v>
      </c>
      <c r="AC1470" s="198">
        <v>37036.875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5000</v>
      </c>
      <c r="G1471" s="202">
        <v>1289757</v>
      </c>
      <c r="H1471" s="198">
        <v>37035.35696759259</v>
      </c>
      <c r="I1471" t="s">
        <v>2801</v>
      </c>
      <c r="M1471" t="s">
        <v>2760</v>
      </c>
      <c r="N1471" t="s">
        <v>3220</v>
      </c>
      <c r="O1471" t="s">
        <v>2481</v>
      </c>
      <c r="P1471" s="199">
        <v>5000</v>
      </c>
      <c r="S1471" t="s">
        <v>2761</v>
      </c>
      <c r="T1471" t="s">
        <v>4061</v>
      </c>
      <c r="U1471" s="201">
        <v>4.0824999999999996</v>
      </c>
      <c r="V1471" t="s">
        <v>3122</v>
      </c>
      <c r="W1471" t="s">
        <v>3004</v>
      </c>
      <c r="X1471" t="s">
        <v>3246</v>
      </c>
      <c r="Y1471" t="s">
        <v>3224</v>
      </c>
      <c r="Z1471" t="s">
        <v>3671</v>
      </c>
      <c r="AA1471">
        <v>807425</v>
      </c>
      <c r="AB1471" s="198">
        <v>37036.875</v>
      </c>
      <c r="AC1471" s="198">
        <v>37036.875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1289758</v>
      </c>
      <c r="H1472" s="198">
        <v>37035.356979166667</v>
      </c>
      <c r="I1472" t="s">
        <v>4257</v>
      </c>
      <c r="M1472" t="s">
        <v>2760</v>
      </c>
      <c r="N1472" t="s">
        <v>3220</v>
      </c>
      <c r="O1472" t="s">
        <v>2542</v>
      </c>
      <c r="P1472" s="199">
        <v>10000</v>
      </c>
      <c r="S1472" t="s">
        <v>2761</v>
      </c>
      <c r="T1472" t="s">
        <v>4061</v>
      </c>
      <c r="U1472" s="201">
        <v>12.8</v>
      </c>
      <c r="V1472" t="s">
        <v>2680</v>
      </c>
      <c r="W1472" t="s">
        <v>2731</v>
      </c>
      <c r="X1472" t="s">
        <v>2682</v>
      </c>
      <c r="Y1472" t="s">
        <v>3224</v>
      </c>
      <c r="Z1472" t="s">
        <v>3671</v>
      </c>
      <c r="AA1472">
        <v>807427</v>
      </c>
      <c r="AB1472" s="198">
        <v>37036.875</v>
      </c>
      <c r="AC1472" s="198">
        <v>37036.875</v>
      </c>
    </row>
    <row r="1473" spans="1:29" x14ac:dyDescent="0.2">
      <c r="A1473" s="44" t="str">
        <f t="shared" si="111"/>
        <v>US Natural Gas Financial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Financial</v>
      </c>
      <c r="E1473" s="44">
        <f>IF(VLOOKUP(S1473,'DD-Lookup'!$J$6:$L$50,3,FALSE)="Monthly",(YEAR(AC1473)-YEAR(AB1473))*12+MONTH(AC1473)-MONTH(AB1473)+1,(AC1473-AB1473+1))</f>
        <v>30</v>
      </c>
      <c r="F1473" s="213">
        <f t="shared" si="115"/>
        <v>150000</v>
      </c>
      <c r="G1473" s="202">
        <v>1289759</v>
      </c>
      <c r="H1473" s="198">
        <v>37035.356990740744</v>
      </c>
      <c r="I1473" t="s">
        <v>2818</v>
      </c>
      <c r="M1473" t="s">
        <v>2760</v>
      </c>
      <c r="N1473" t="s">
        <v>2864</v>
      </c>
      <c r="O1473" t="s">
        <v>2865</v>
      </c>
      <c r="P1473" s="199">
        <v>5000</v>
      </c>
      <c r="S1473" t="s">
        <v>2761</v>
      </c>
      <c r="T1473" t="s">
        <v>4061</v>
      </c>
      <c r="U1473" s="201">
        <v>4.21</v>
      </c>
      <c r="V1473" t="s">
        <v>2659</v>
      </c>
      <c r="W1473" t="s">
        <v>3529</v>
      </c>
      <c r="X1473" t="s">
        <v>2866</v>
      </c>
      <c r="Y1473" t="s">
        <v>4082</v>
      </c>
      <c r="Z1473" t="s">
        <v>3671</v>
      </c>
      <c r="AA1473" t="s">
        <v>95</v>
      </c>
      <c r="AB1473" s="198">
        <v>37043.875</v>
      </c>
      <c r="AC1473" s="198">
        <v>37072.875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10000</v>
      </c>
      <c r="G1474" s="202">
        <v>1289760</v>
      </c>
      <c r="H1474" s="198">
        <v>37035.356990740744</v>
      </c>
      <c r="I1474" t="s">
        <v>2873</v>
      </c>
      <c r="M1474" t="s">
        <v>2760</v>
      </c>
      <c r="N1474" t="s">
        <v>2741</v>
      </c>
      <c r="O1474" t="s">
        <v>73</v>
      </c>
      <c r="Q1474" s="199">
        <v>10000</v>
      </c>
      <c r="S1474" t="s">
        <v>2761</v>
      </c>
      <c r="T1474" t="s">
        <v>4061</v>
      </c>
      <c r="U1474" s="201">
        <v>4.0599999999999996</v>
      </c>
      <c r="V1474" t="s">
        <v>3171</v>
      </c>
      <c r="W1474" t="s">
        <v>2938</v>
      </c>
      <c r="X1474" t="s">
        <v>2742</v>
      </c>
      <c r="Y1474" t="s">
        <v>3224</v>
      </c>
      <c r="Z1474" t="s">
        <v>2743</v>
      </c>
      <c r="AA1474">
        <v>807428</v>
      </c>
      <c r="AB1474" s="198">
        <v>37036.875</v>
      </c>
      <c r="AC1474" s="198">
        <v>37036.875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5000</v>
      </c>
      <c r="G1475" s="202">
        <v>1289761</v>
      </c>
      <c r="H1475" s="198">
        <v>37035.357048611113</v>
      </c>
      <c r="I1475" t="s">
        <v>2874</v>
      </c>
      <c r="M1475" t="s">
        <v>2760</v>
      </c>
      <c r="N1475" t="s">
        <v>3220</v>
      </c>
      <c r="O1475" t="s">
        <v>2494</v>
      </c>
      <c r="P1475" s="199">
        <v>5000</v>
      </c>
      <c r="S1475" t="s">
        <v>2761</v>
      </c>
      <c r="T1475" t="s">
        <v>4061</v>
      </c>
      <c r="U1475" s="201">
        <v>4.03</v>
      </c>
      <c r="V1475" t="s">
        <v>3920</v>
      </c>
      <c r="W1475" t="s">
        <v>3004</v>
      </c>
      <c r="X1475" t="s">
        <v>3246</v>
      </c>
      <c r="Y1475" t="s">
        <v>3224</v>
      </c>
      <c r="Z1475" t="s">
        <v>3671</v>
      </c>
      <c r="AA1475">
        <v>807429</v>
      </c>
      <c r="AB1475" s="198">
        <v>37036.875</v>
      </c>
      <c r="AC1475" s="198">
        <v>37036.875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30</v>
      </c>
      <c r="F1476" s="213">
        <f t="shared" si="115"/>
        <v>150000</v>
      </c>
      <c r="G1476" s="202">
        <v>1289762</v>
      </c>
      <c r="H1476" s="198">
        <v>37035.357071759259</v>
      </c>
      <c r="I1476" t="s">
        <v>2801</v>
      </c>
      <c r="M1476" t="s">
        <v>2760</v>
      </c>
      <c r="N1476" t="s">
        <v>3220</v>
      </c>
      <c r="O1476" t="s">
        <v>4287</v>
      </c>
      <c r="Q1476" s="199">
        <v>5000</v>
      </c>
      <c r="S1476" t="s">
        <v>2761</v>
      </c>
      <c r="T1476" t="s">
        <v>4061</v>
      </c>
      <c r="U1476" s="201">
        <v>11.265000000000001</v>
      </c>
      <c r="V1476" t="s">
        <v>2877</v>
      </c>
      <c r="W1476" t="s">
        <v>4279</v>
      </c>
      <c r="X1476" t="s">
        <v>2682</v>
      </c>
      <c r="Y1476" t="s">
        <v>3224</v>
      </c>
      <c r="Z1476" t="s">
        <v>3671</v>
      </c>
      <c r="AA1476" t="s">
        <v>96</v>
      </c>
      <c r="AB1476" s="198">
        <v>37043.875</v>
      </c>
      <c r="AC1476" s="198">
        <v>37072.875</v>
      </c>
    </row>
    <row r="1477" spans="1:29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9820</v>
      </c>
      <c r="G1477" s="202">
        <v>1289764</v>
      </c>
      <c r="H1477" s="198">
        <v>37035.357083333336</v>
      </c>
      <c r="I1477" t="s">
        <v>3271</v>
      </c>
      <c r="M1477" t="s">
        <v>2760</v>
      </c>
      <c r="N1477" t="s">
        <v>3220</v>
      </c>
      <c r="O1477" t="s">
        <v>2532</v>
      </c>
      <c r="P1477" s="199">
        <v>9820</v>
      </c>
      <c r="S1477" t="s">
        <v>2761</v>
      </c>
      <c r="T1477" t="s">
        <v>4061</v>
      </c>
      <c r="U1477" s="201">
        <v>4</v>
      </c>
      <c r="V1477" t="s">
        <v>3053</v>
      </c>
      <c r="W1477" t="s">
        <v>2692</v>
      </c>
      <c r="X1477" t="s">
        <v>2682</v>
      </c>
      <c r="Y1477" t="s">
        <v>3224</v>
      </c>
      <c r="Z1477" t="s">
        <v>3671</v>
      </c>
      <c r="AA1477">
        <v>807430</v>
      </c>
      <c r="AB1477" s="198">
        <v>37036.875</v>
      </c>
      <c r="AC1477" s="198">
        <v>37036.875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5000</v>
      </c>
      <c r="G1478" s="202">
        <v>1289763</v>
      </c>
      <c r="H1478" s="198">
        <v>37035.357083333336</v>
      </c>
      <c r="I1478" t="s">
        <v>4255</v>
      </c>
      <c r="M1478" t="s">
        <v>2760</v>
      </c>
      <c r="N1478" t="s">
        <v>3220</v>
      </c>
      <c r="O1478" t="s">
        <v>4393</v>
      </c>
      <c r="Q1478" s="199">
        <v>5000</v>
      </c>
      <c r="S1478" t="s">
        <v>2761</v>
      </c>
      <c r="T1478" t="s">
        <v>4061</v>
      </c>
      <c r="U1478" s="201">
        <v>4.4450000000000003</v>
      </c>
      <c r="V1478" t="s">
        <v>4256</v>
      </c>
      <c r="W1478" t="s">
        <v>2661</v>
      </c>
      <c r="X1478" t="s">
        <v>2662</v>
      </c>
      <c r="Y1478" t="s">
        <v>3224</v>
      </c>
      <c r="Z1478" t="s">
        <v>3671</v>
      </c>
      <c r="AA1478">
        <v>807431</v>
      </c>
      <c r="AB1478" s="198">
        <v>37036.875</v>
      </c>
      <c r="AC1478" s="198">
        <v>37036.875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6000</v>
      </c>
      <c r="G1479" s="202">
        <v>1289766</v>
      </c>
      <c r="H1479" s="198">
        <v>37035.357106481482</v>
      </c>
      <c r="I1479" t="s">
        <v>3103</v>
      </c>
      <c r="M1479" t="s">
        <v>2760</v>
      </c>
      <c r="N1479" t="s">
        <v>2741</v>
      </c>
      <c r="O1479" t="s">
        <v>2548</v>
      </c>
      <c r="Q1479" s="199">
        <v>6000</v>
      </c>
      <c r="S1479" t="s">
        <v>2761</v>
      </c>
      <c r="T1479" t="s">
        <v>4061</v>
      </c>
      <c r="U1479" s="201">
        <v>4.13</v>
      </c>
      <c r="V1479" t="s">
        <v>3104</v>
      </c>
      <c r="W1479" t="s">
        <v>2938</v>
      </c>
      <c r="X1479" t="s">
        <v>2742</v>
      </c>
      <c r="Y1479" t="s">
        <v>3224</v>
      </c>
      <c r="Z1479" t="s">
        <v>2743</v>
      </c>
      <c r="AA1479">
        <v>807432</v>
      </c>
      <c r="AB1479" s="198">
        <v>37036.875</v>
      </c>
      <c r="AC1479" s="198">
        <v>37036.875</v>
      </c>
    </row>
    <row r="1480" spans="1:29" x14ac:dyDescent="0.2">
      <c r="A1480" s="44" t="str">
        <f t="shared" si="111"/>
        <v>US Natural Gas Financial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Financial</v>
      </c>
      <c r="E1480" s="44">
        <f>IF(VLOOKUP(S1480,'DD-Lookup'!$J$6:$L$50,3,FALSE)="Monthly",(YEAR(AC1480)-YEAR(AB1480))*12+MONTH(AC1480)-MONTH(AB1480)+1,(AC1480-AB1480+1))</f>
        <v>30</v>
      </c>
      <c r="F1480" s="213">
        <f t="shared" si="115"/>
        <v>450000</v>
      </c>
      <c r="G1480" s="202">
        <v>1289767</v>
      </c>
      <c r="H1480" s="198">
        <v>37035.357118055559</v>
      </c>
      <c r="I1480" t="s">
        <v>3801</v>
      </c>
      <c r="M1480" t="s">
        <v>2760</v>
      </c>
      <c r="N1480" t="s">
        <v>2864</v>
      </c>
      <c r="O1480" t="s">
        <v>2865</v>
      </c>
      <c r="Q1480" s="199">
        <v>15000</v>
      </c>
      <c r="S1480" t="s">
        <v>2761</v>
      </c>
      <c r="T1480" t="s">
        <v>4061</v>
      </c>
      <c r="U1480" s="201">
        <v>4.2149999999999999</v>
      </c>
      <c r="V1480" t="s">
        <v>3066</v>
      </c>
      <c r="W1480" t="s">
        <v>3529</v>
      </c>
      <c r="X1480" t="s">
        <v>2866</v>
      </c>
      <c r="Y1480" t="s">
        <v>4082</v>
      </c>
      <c r="Z1480" t="s">
        <v>3671</v>
      </c>
      <c r="AA1480" t="s">
        <v>97</v>
      </c>
      <c r="AB1480" s="198">
        <v>37043.875</v>
      </c>
      <c r="AC1480" s="198">
        <v>37072.875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5000</v>
      </c>
      <c r="G1481" s="202">
        <v>1289769</v>
      </c>
      <c r="H1481" s="198">
        <v>37035.357129629629</v>
      </c>
      <c r="I1481" t="s">
        <v>2689</v>
      </c>
      <c r="M1481" t="s">
        <v>2760</v>
      </c>
      <c r="N1481" t="s">
        <v>3220</v>
      </c>
      <c r="O1481" t="s">
        <v>2551</v>
      </c>
      <c r="P1481" s="199">
        <v>5000</v>
      </c>
      <c r="S1481" t="s">
        <v>2761</v>
      </c>
      <c r="T1481" t="s">
        <v>4061</v>
      </c>
      <c r="U1481" s="201">
        <v>9.1</v>
      </c>
      <c r="V1481" t="s">
        <v>4214</v>
      </c>
      <c r="W1481" t="s">
        <v>2681</v>
      </c>
      <c r="X1481" t="s">
        <v>2682</v>
      </c>
      <c r="Y1481" t="s">
        <v>3224</v>
      </c>
      <c r="Z1481" t="s">
        <v>3671</v>
      </c>
      <c r="AA1481">
        <v>807433</v>
      </c>
      <c r="AB1481" s="198">
        <v>37036.875</v>
      </c>
      <c r="AC1481" s="198">
        <v>37036.875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1289768</v>
      </c>
      <c r="H1482" s="198">
        <v>37035.357129629629</v>
      </c>
      <c r="I1482" t="s">
        <v>3185</v>
      </c>
      <c r="M1482" t="s">
        <v>2760</v>
      </c>
      <c r="N1482" t="s">
        <v>3220</v>
      </c>
      <c r="O1482" t="s">
        <v>2494</v>
      </c>
      <c r="P1482" s="199">
        <v>5000</v>
      </c>
      <c r="S1482" t="s">
        <v>2761</v>
      </c>
      <c r="T1482" t="s">
        <v>4061</v>
      </c>
      <c r="U1482" s="201">
        <v>4.0274999999999999</v>
      </c>
      <c r="V1482" t="s">
        <v>3186</v>
      </c>
      <c r="W1482" t="s">
        <v>3004</v>
      </c>
      <c r="X1482" t="s">
        <v>3246</v>
      </c>
      <c r="Y1482" t="s">
        <v>3224</v>
      </c>
      <c r="Z1482" t="s">
        <v>3671</v>
      </c>
      <c r="AA1482">
        <v>807434</v>
      </c>
      <c r="AB1482" s="198">
        <v>37036.875</v>
      </c>
      <c r="AC1482" s="198">
        <v>37036.875</v>
      </c>
    </row>
    <row r="1483" spans="1:29" x14ac:dyDescent="0.2">
      <c r="A1483" s="44" t="str">
        <f t="shared" ref="A1483:A1546" si="116">B1483&amp;" "&amp;C1483&amp;" "&amp;D1483</f>
        <v xml:space="preserve"> Natural Gas Physical</v>
      </c>
      <c r="B1483" s="44" t="str">
        <f t="shared" ref="B1483:B1546" si="117">IF((LEFT(N1483,2)="US"),"US","")</f>
        <v/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1289770</v>
      </c>
      <c r="H1483" s="198">
        <v>37035.357152777775</v>
      </c>
      <c r="I1483" t="s">
        <v>3143</v>
      </c>
      <c r="M1483" t="s">
        <v>2760</v>
      </c>
      <c r="N1483" t="s">
        <v>3254</v>
      </c>
      <c r="O1483" t="s">
        <v>2474</v>
      </c>
      <c r="P1483" s="199">
        <v>10000</v>
      </c>
      <c r="S1483" t="s">
        <v>2761</v>
      </c>
      <c r="T1483" t="s">
        <v>4061</v>
      </c>
      <c r="U1483" s="201">
        <v>4.3949999999999996</v>
      </c>
      <c r="V1483" t="s">
        <v>98</v>
      </c>
      <c r="W1483" t="s">
        <v>3255</v>
      </c>
      <c r="X1483" t="s">
        <v>3256</v>
      </c>
      <c r="Y1483" t="s">
        <v>3224</v>
      </c>
      <c r="Z1483" t="s">
        <v>3671</v>
      </c>
      <c r="AA1483">
        <v>807437</v>
      </c>
      <c r="AB1483" s="198">
        <v>37036.875</v>
      </c>
      <c r="AC1483" s="198">
        <v>37036.875</v>
      </c>
    </row>
    <row r="1484" spans="1:29" x14ac:dyDescent="0.2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3">
        <f t="shared" si="120"/>
        <v>5000</v>
      </c>
      <c r="G1484" s="202">
        <v>1289771</v>
      </c>
      <c r="H1484" s="198">
        <v>37035.357164351852</v>
      </c>
      <c r="I1484" t="s">
        <v>3250</v>
      </c>
      <c r="M1484" t="s">
        <v>2760</v>
      </c>
      <c r="N1484" t="s">
        <v>3220</v>
      </c>
      <c r="O1484" t="s">
        <v>2484</v>
      </c>
      <c r="P1484" s="199">
        <v>5000</v>
      </c>
      <c r="S1484" t="s">
        <v>2761</v>
      </c>
      <c r="T1484" t="s">
        <v>4061</v>
      </c>
      <c r="U1484" s="201">
        <v>4.0549999999999997</v>
      </c>
      <c r="V1484" t="s">
        <v>4209</v>
      </c>
      <c r="W1484" t="s">
        <v>3004</v>
      </c>
      <c r="X1484" t="s">
        <v>3246</v>
      </c>
      <c r="Y1484" t="s">
        <v>3224</v>
      </c>
      <c r="Z1484" t="s">
        <v>3671</v>
      </c>
      <c r="AA1484">
        <v>807436</v>
      </c>
      <c r="AB1484" s="198">
        <v>37036.875</v>
      </c>
      <c r="AC1484" s="198">
        <v>37036.875</v>
      </c>
    </row>
    <row r="1485" spans="1:29" x14ac:dyDescent="0.2">
      <c r="A1485" s="44" t="str">
        <f t="shared" si="116"/>
        <v>US Natural Gas Financial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Financial</v>
      </c>
      <c r="E1485" s="44">
        <f>IF(VLOOKUP(S1485,'DD-Lookup'!$J$6:$L$50,3,FALSE)="Monthly",(YEAR(AC1485)-YEAR(AB1485))*12+MONTH(AC1485)-MONTH(AB1485)+1,(AC1485-AB1485+1))</f>
        <v>153</v>
      </c>
      <c r="F1485" s="213">
        <f t="shared" si="120"/>
        <v>382500</v>
      </c>
      <c r="G1485" s="202">
        <v>1289772</v>
      </c>
      <c r="H1485" s="198">
        <v>37035.357187499998</v>
      </c>
      <c r="I1485" t="s">
        <v>1930</v>
      </c>
      <c r="M1485" t="s">
        <v>2760</v>
      </c>
      <c r="N1485" t="s">
        <v>2864</v>
      </c>
      <c r="O1485" t="s">
        <v>4239</v>
      </c>
      <c r="P1485" s="199">
        <v>2500</v>
      </c>
      <c r="S1485" t="s">
        <v>2761</v>
      </c>
      <c r="T1485" t="s">
        <v>4061</v>
      </c>
      <c r="U1485" s="201">
        <v>4.3250000000000002</v>
      </c>
      <c r="V1485" t="s">
        <v>4331</v>
      </c>
      <c r="W1485" t="s">
        <v>3529</v>
      </c>
      <c r="X1485" t="s">
        <v>2866</v>
      </c>
      <c r="Y1485" t="s">
        <v>4082</v>
      </c>
      <c r="Z1485" t="s">
        <v>3671</v>
      </c>
      <c r="AA1485" t="s">
        <v>99</v>
      </c>
      <c r="AB1485" s="198">
        <v>37043</v>
      </c>
      <c r="AC1485" s="198">
        <v>37195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1289774</v>
      </c>
      <c r="H1486" s="198">
        <v>37035.357222222221</v>
      </c>
      <c r="I1486" t="s">
        <v>3225</v>
      </c>
      <c r="M1486" t="s">
        <v>2760</v>
      </c>
      <c r="N1486" t="s">
        <v>3220</v>
      </c>
      <c r="O1486" t="s">
        <v>2485</v>
      </c>
      <c r="P1486" s="199">
        <v>5000</v>
      </c>
      <c r="S1486" t="s">
        <v>2761</v>
      </c>
      <c r="T1486" t="s">
        <v>4061</v>
      </c>
      <c r="U1486" s="201">
        <v>4.0525000000000002</v>
      </c>
      <c r="V1486" t="s">
        <v>3226</v>
      </c>
      <c r="W1486" t="s">
        <v>3004</v>
      </c>
      <c r="X1486" t="s">
        <v>3246</v>
      </c>
      <c r="Y1486" t="s">
        <v>3224</v>
      </c>
      <c r="Z1486" t="s">
        <v>3671</v>
      </c>
      <c r="AA1486">
        <v>807440</v>
      </c>
      <c r="AB1486" s="198">
        <v>37036.875</v>
      </c>
      <c r="AC1486" s="198">
        <v>37036.875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5000</v>
      </c>
      <c r="G1487" s="202">
        <v>1289773</v>
      </c>
      <c r="H1487" s="198">
        <v>37035.357222222221</v>
      </c>
      <c r="I1487" t="s">
        <v>3249</v>
      </c>
      <c r="M1487" t="s">
        <v>2760</v>
      </c>
      <c r="N1487" t="s">
        <v>3220</v>
      </c>
      <c r="O1487" t="s">
        <v>2484</v>
      </c>
      <c r="P1487" s="199">
        <v>5000</v>
      </c>
      <c r="S1487" t="s">
        <v>2761</v>
      </c>
      <c r="T1487" t="s">
        <v>4061</v>
      </c>
      <c r="U1487" s="201">
        <v>4.0525000000000002</v>
      </c>
      <c r="V1487" t="s">
        <v>3005</v>
      </c>
      <c r="W1487" t="s">
        <v>3004</v>
      </c>
      <c r="X1487" t="s">
        <v>3246</v>
      </c>
      <c r="Y1487" t="s">
        <v>3224</v>
      </c>
      <c r="Z1487" t="s">
        <v>3671</v>
      </c>
      <c r="AA1487">
        <v>807439</v>
      </c>
      <c r="AB1487" s="198">
        <v>37036.875</v>
      </c>
      <c r="AC1487" s="198">
        <v>37036.875</v>
      </c>
    </row>
    <row r="1488" spans="1:29" x14ac:dyDescent="0.2">
      <c r="A1488" s="44" t="str">
        <f t="shared" si="116"/>
        <v xml:space="preserve"> Natural Gas Physical</v>
      </c>
      <c r="B1488" s="44" t="str">
        <f t="shared" si="117"/>
        <v/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1289775</v>
      </c>
      <c r="H1488" s="198">
        <v>37035.357256944444</v>
      </c>
      <c r="I1488" t="s">
        <v>3143</v>
      </c>
      <c r="M1488" t="s">
        <v>2760</v>
      </c>
      <c r="N1488" t="s">
        <v>3254</v>
      </c>
      <c r="O1488" t="s">
        <v>2474</v>
      </c>
      <c r="P1488" s="199">
        <v>10000</v>
      </c>
      <c r="S1488" t="s">
        <v>2761</v>
      </c>
      <c r="T1488" t="s">
        <v>4061</v>
      </c>
      <c r="U1488" s="201">
        <v>4.3899999999999997</v>
      </c>
      <c r="V1488" t="s">
        <v>98</v>
      </c>
      <c r="W1488" t="s">
        <v>3255</v>
      </c>
      <c r="X1488" t="s">
        <v>3256</v>
      </c>
      <c r="Y1488" t="s">
        <v>3224</v>
      </c>
      <c r="Z1488" t="s">
        <v>3671</v>
      </c>
      <c r="AA1488">
        <v>807441</v>
      </c>
      <c r="AB1488" s="198">
        <v>37036.875</v>
      </c>
      <c r="AC1488" s="198">
        <v>37036.875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5000</v>
      </c>
      <c r="G1489" s="202">
        <v>1289776</v>
      </c>
      <c r="H1489" s="198">
        <v>37035.35728009259</v>
      </c>
      <c r="I1489" t="s">
        <v>3249</v>
      </c>
      <c r="M1489" t="s">
        <v>2760</v>
      </c>
      <c r="N1489" t="s">
        <v>3220</v>
      </c>
      <c r="O1489" t="s">
        <v>2484</v>
      </c>
      <c r="P1489" s="199">
        <v>5000</v>
      </c>
      <c r="S1489" t="s">
        <v>2761</v>
      </c>
      <c r="T1489" t="s">
        <v>4061</v>
      </c>
      <c r="U1489" s="201">
        <v>4.05</v>
      </c>
      <c r="V1489" t="s">
        <v>3005</v>
      </c>
      <c r="W1489" t="s">
        <v>3004</v>
      </c>
      <c r="X1489" t="s">
        <v>3246</v>
      </c>
      <c r="Y1489" t="s">
        <v>3224</v>
      </c>
      <c r="Z1489" t="s">
        <v>3671</v>
      </c>
      <c r="AA1489">
        <v>807442</v>
      </c>
      <c r="AB1489" s="198">
        <v>37036.875</v>
      </c>
      <c r="AC1489" s="198">
        <v>37036.875</v>
      </c>
    </row>
    <row r="1490" spans="1:29" x14ac:dyDescent="0.2">
      <c r="A1490" s="44" t="str">
        <f t="shared" si="116"/>
        <v>US Natural Gas Financial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Financial</v>
      </c>
      <c r="E1490" s="44">
        <f>IF(VLOOKUP(S1490,'DD-Lookup'!$J$6:$L$50,3,FALSE)="Monthly",(YEAR(AC1490)-YEAR(AB1490))*12+MONTH(AC1490)-MONTH(AB1490)+1,(AC1490-AB1490+1))</f>
        <v>31</v>
      </c>
      <c r="F1490" s="213">
        <f t="shared" si="120"/>
        <v>15500</v>
      </c>
      <c r="G1490" s="202">
        <v>1289777</v>
      </c>
      <c r="H1490" s="198">
        <v>37035.357361111113</v>
      </c>
      <c r="I1490" t="s">
        <v>2674</v>
      </c>
      <c r="M1490" t="s">
        <v>2760</v>
      </c>
      <c r="N1490" t="s">
        <v>3235</v>
      </c>
      <c r="O1490" t="s">
        <v>3082</v>
      </c>
      <c r="Q1490" s="199">
        <v>500</v>
      </c>
      <c r="S1490" t="s">
        <v>2761</v>
      </c>
      <c r="T1490" t="s">
        <v>4061</v>
      </c>
      <c r="U1490" s="201">
        <v>7.6</v>
      </c>
      <c r="V1490" t="s">
        <v>3038</v>
      </c>
      <c r="W1490" t="s">
        <v>3083</v>
      </c>
      <c r="X1490" t="s">
        <v>3084</v>
      </c>
      <c r="Y1490" t="s">
        <v>4082</v>
      </c>
      <c r="Z1490" t="s">
        <v>3671</v>
      </c>
      <c r="AA1490" t="s">
        <v>100</v>
      </c>
      <c r="AB1490" s="198">
        <v>37073.875</v>
      </c>
      <c r="AC1490" s="198">
        <v>37103.875</v>
      </c>
    </row>
    <row r="1491" spans="1:29" x14ac:dyDescent="0.2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30</v>
      </c>
      <c r="F1491" s="213">
        <f t="shared" si="120"/>
        <v>300000</v>
      </c>
      <c r="G1491" s="202">
        <v>1289778</v>
      </c>
      <c r="H1491" s="198">
        <v>37035.35738425926</v>
      </c>
      <c r="I1491" t="s">
        <v>2834</v>
      </c>
      <c r="M1491" t="s">
        <v>2760</v>
      </c>
      <c r="N1491" t="s">
        <v>2864</v>
      </c>
      <c r="O1491" t="s">
        <v>2865</v>
      </c>
      <c r="P1491" s="199">
        <v>10000</v>
      </c>
      <c r="S1491" t="s">
        <v>2761</v>
      </c>
      <c r="T1491" t="s">
        <v>4061</v>
      </c>
      <c r="U1491" s="201">
        <v>4.21</v>
      </c>
      <c r="V1491" t="s">
        <v>1773</v>
      </c>
      <c r="W1491" t="s">
        <v>3529</v>
      </c>
      <c r="X1491" t="s">
        <v>2866</v>
      </c>
      <c r="Y1491" t="s">
        <v>4082</v>
      </c>
      <c r="Z1491" t="s">
        <v>3671</v>
      </c>
      <c r="AA1491" t="s">
        <v>101</v>
      </c>
      <c r="AB1491" s="198">
        <v>37043.875</v>
      </c>
      <c r="AC1491" s="198">
        <v>37072.875</v>
      </c>
    </row>
    <row r="1492" spans="1:29" x14ac:dyDescent="0.2">
      <c r="A1492" s="44" t="str">
        <f t="shared" si="116"/>
        <v xml:space="preserve"> Natural Gas Physical</v>
      </c>
      <c r="B1492" s="44" t="str">
        <f t="shared" si="117"/>
        <v/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10000</v>
      </c>
      <c r="G1492" s="202">
        <v>1289779</v>
      </c>
      <c r="H1492" s="198">
        <v>37035.357395833336</v>
      </c>
      <c r="I1492" t="s">
        <v>3143</v>
      </c>
      <c r="M1492" t="s">
        <v>2760</v>
      </c>
      <c r="N1492" t="s">
        <v>3254</v>
      </c>
      <c r="O1492" t="s">
        <v>2474</v>
      </c>
      <c r="P1492" s="199">
        <v>10000</v>
      </c>
      <c r="S1492" t="s">
        <v>2761</v>
      </c>
      <c r="T1492" t="s">
        <v>4061</v>
      </c>
      <c r="U1492" s="201">
        <v>4.3849999999999998</v>
      </c>
      <c r="V1492" t="s">
        <v>98</v>
      </c>
      <c r="W1492" t="s">
        <v>3255</v>
      </c>
      <c r="X1492" t="s">
        <v>3256</v>
      </c>
      <c r="Y1492" t="s">
        <v>3224</v>
      </c>
      <c r="Z1492" t="s">
        <v>3671</v>
      </c>
      <c r="AA1492">
        <v>807443</v>
      </c>
      <c r="AB1492" s="198">
        <v>37036.875</v>
      </c>
      <c r="AC1492" s="198">
        <v>37036.875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30</v>
      </c>
      <c r="F1493" s="213">
        <f t="shared" si="120"/>
        <v>750</v>
      </c>
      <c r="G1493" s="202">
        <v>1289780</v>
      </c>
      <c r="H1493" s="198">
        <v>37035.357407407406</v>
      </c>
      <c r="I1493" t="s">
        <v>2832</v>
      </c>
      <c r="M1493" t="s">
        <v>3364</v>
      </c>
      <c r="N1493" t="s">
        <v>2713</v>
      </c>
      <c r="O1493" t="s">
        <v>102</v>
      </c>
      <c r="Q1493" s="199">
        <v>25</v>
      </c>
      <c r="S1493" t="s">
        <v>2759</v>
      </c>
      <c r="T1493" t="s">
        <v>4061</v>
      </c>
      <c r="U1493" s="201">
        <v>290</v>
      </c>
      <c r="V1493" t="s">
        <v>1787</v>
      </c>
      <c r="W1493" t="s">
        <v>2770</v>
      </c>
      <c r="X1493" t="s">
        <v>2716</v>
      </c>
      <c r="Y1493" t="s">
        <v>4193</v>
      </c>
      <c r="Z1493" t="s">
        <v>3666</v>
      </c>
      <c r="AA1493">
        <v>621386.1</v>
      </c>
      <c r="AB1493" s="198">
        <v>37043.875</v>
      </c>
      <c r="AC1493" s="198">
        <v>37072.875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10000</v>
      </c>
      <c r="G1494" s="202">
        <v>1289781</v>
      </c>
      <c r="H1494" s="198">
        <v>37035.357442129629</v>
      </c>
      <c r="I1494" t="s">
        <v>2693</v>
      </c>
      <c r="M1494" t="s">
        <v>2760</v>
      </c>
      <c r="N1494" t="s">
        <v>3220</v>
      </c>
      <c r="O1494" t="s">
        <v>2532</v>
      </c>
      <c r="Q1494" s="199">
        <v>10000</v>
      </c>
      <c r="S1494" t="s">
        <v>2761</v>
      </c>
      <c r="T1494" t="s">
        <v>4061</v>
      </c>
      <c r="U1494" s="201">
        <v>4.0250000000000004</v>
      </c>
      <c r="V1494" t="s">
        <v>1704</v>
      </c>
      <c r="W1494" t="s">
        <v>2692</v>
      </c>
      <c r="X1494" t="s">
        <v>2682</v>
      </c>
      <c r="Y1494" t="s">
        <v>3224</v>
      </c>
      <c r="Z1494" t="s">
        <v>3671</v>
      </c>
      <c r="AA1494">
        <v>807444</v>
      </c>
      <c r="AB1494" s="198">
        <v>37036.875</v>
      </c>
      <c r="AC1494" s="198">
        <v>37036.875</v>
      </c>
    </row>
    <row r="1495" spans="1:29" x14ac:dyDescent="0.2">
      <c r="A1495" s="44" t="str">
        <f t="shared" si="116"/>
        <v>US Natural Gas Financial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Financial</v>
      </c>
      <c r="E1495" s="44">
        <f>IF(VLOOKUP(S1495,'DD-Lookup'!$J$6:$L$50,3,FALSE)="Monthly",(YEAR(AC1495)-YEAR(AB1495))*12+MONTH(AC1495)-MONTH(AB1495)+1,(AC1495-AB1495+1))</f>
        <v>31</v>
      </c>
      <c r="F1495" s="213">
        <f t="shared" si="120"/>
        <v>15500</v>
      </c>
      <c r="G1495" s="202">
        <v>1289783</v>
      </c>
      <c r="H1495" s="198">
        <v>37035.357488425929</v>
      </c>
      <c r="I1495" t="s">
        <v>2674</v>
      </c>
      <c r="M1495" t="s">
        <v>2760</v>
      </c>
      <c r="N1495" t="s">
        <v>3235</v>
      </c>
      <c r="O1495" t="s">
        <v>3086</v>
      </c>
      <c r="Q1495" s="199">
        <v>500</v>
      </c>
      <c r="S1495" t="s">
        <v>2761</v>
      </c>
      <c r="T1495" t="s">
        <v>4061</v>
      </c>
      <c r="U1495" s="201">
        <v>7.53</v>
      </c>
      <c r="V1495" t="s">
        <v>3038</v>
      </c>
      <c r="W1495" t="s">
        <v>3083</v>
      </c>
      <c r="X1495" t="s">
        <v>3084</v>
      </c>
      <c r="Y1495" t="s">
        <v>4082</v>
      </c>
      <c r="Z1495" t="s">
        <v>3671</v>
      </c>
      <c r="AA1495" t="s">
        <v>103</v>
      </c>
      <c r="AB1495" s="198">
        <v>37104.875</v>
      </c>
      <c r="AC1495" s="198">
        <v>37134.875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5000</v>
      </c>
      <c r="G1496" s="202">
        <v>1289784</v>
      </c>
      <c r="H1496" s="198">
        <v>37035.357511574075</v>
      </c>
      <c r="I1496" t="s">
        <v>3250</v>
      </c>
      <c r="M1496" t="s">
        <v>2760</v>
      </c>
      <c r="N1496" t="s">
        <v>3220</v>
      </c>
      <c r="O1496" t="s">
        <v>2485</v>
      </c>
      <c r="P1496" s="199">
        <v>5000</v>
      </c>
      <c r="S1496" t="s">
        <v>2761</v>
      </c>
      <c r="T1496" t="s">
        <v>4061</v>
      </c>
      <c r="U1496" s="201">
        <v>4.05</v>
      </c>
      <c r="V1496" t="s">
        <v>4209</v>
      </c>
      <c r="W1496" t="s">
        <v>3004</v>
      </c>
      <c r="X1496" t="s">
        <v>3246</v>
      </c>
      <c r="Y1496" t="s">
        <v>3224</v>
      </c>
      <c r="Z1496" t="s">
        <v>3671</v>
      </c>
      <c r="AA1496">
        <v>807445</v>
      </c>
      <c r="AB1496" s="198">
        <v>37036.875</v>
      </c>
      <c r="AC1496" s="198">
        <v>37036.875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25000</v>
      </c>
      <c r="G1497" s="202">
        <v>1289785</v>
      </c>
      <c r="H1497" s="198">
        <v>37035.357546296298</v>
      </c>
      <c r="I1497" t="s">
        <v>3769</v>
      </c>
      <c r="M1497" t="s">
        <v>2760</v>
      </c>
      <c r="N1497" t="s">
        <v>3220</v>
      </c>
      <c r="O1497" t="s">
        <v>4383</v>
      </c>
      <c r="P1497" s="199">
        <v>25000</v>
      </c>
      <c r="S1497" t="s">
        <v>2761</v>
      </c>
      <c r="T1497" t="s">
        <v>4061</v>
      </c>
      <c r="U1497" s="201">
        <v>4.16</v>
      </c>
      <c r="V1497" t="s">
        <v>2755</v>
      </c>
      <c r="W1497" t="s">
        <v>4246</v>
      </c>
      <c r="X1497" t="s">
        <v>4247</v>
      </c>
      <c r="Y1497" t="s">
        <v>3224</v>
      </c>
      <c r="Z1497" t="s">
        <v>3671</v>
      </c>
      <c r="AA1497">
        <v>807446</v>
      </c>
      <c r="AB1497" s="198">
        <v>37036.875</v>
      </c>
      <c r="AC1497" s="198">
        <v>37036.875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4293</v>
      </c>
      <c r="G1498" s="202">
        <v>1289788</v>
      </c>
      <c r="H1498" s="198">
        <v>37035.357569444444</v>
      </c>
      <c r="I1498" t="s">
        <v>2676</v>
      </c>
      <c r="M1498" t="s">
        <v>2760</v>
      </c>
      <c r="N1498" t="s">
        <v>3220</v>
      </c>
      <c r="O1498" t="s">
        <v>2550</v>
      </c>
      <c r="P1498" s="199">
        <v>4293</v>
      </c>
      <c r="S1498" t="s">
        <v>2761</v>
      </c>
      <c r="T1498" t="s">
        <v>4061</v>
      </c>
      <c r="U1498" s="201">
        <v>7.7</v>
      </c>
      <c r="V1498" t="s">
        <v>2879</v>
      </c>
      <c r="W1498" t="s">
        <v>2681</v>
      </c>
      <c r="X1498" t="s">
        <v>2682</v>
      </c>
      <c r="Y1498" t="s">
        <v>3224</v>
      </c>
      <c r="Z1498" t="s">
        <v>3671</v>
      </c>
      <c r="AA1498">
        <v>807448</v>
      </c>
      <c r="AB1498" s="198">
        <v>37036.875</v>
      </c>
      <c r="AC1498" s="198">
        <v>37036.875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5000</v>
      </c>
      <c r="G1499" s="202">
        <v>1289787</v>
      </c>
      <c r="H1499" s="198">
        <v>37035.357569444444</v>
      </c>
      <c r="I1499" t="s">
        <v>2689</v>
      </c>
      <c r="M1499" t="s">
        <v>2760</v>
      </c>
      <c r="N1499" t="s">
        <v>3220</v>
      </c>
      <c r="O1499" t="s">
        <v>2551</v>
      </c>
      <c r="P1499" s="199">
        <v>5000</v>
      </c>
      <c r="S1499" t="s">
        <v>2761</v>
      </c>
      <c r="T1499" t="s">
        <v>4061</v>
      </c>
      <c r="U1499" s="201">
        <v>9</v>
      </c>
      <c r="V1499" t="s">
        <v>4214</v>
      </c>
      <c r="W1499" t="s">
        <v>2681</v>
      </c>
      <c r="X1499" t="s">
        <v>2682</v>
      </c>
      <c r="Y1499" t="s">
        <v>3224</v>
      </c>
      <c r="Z1499" t="s">
        <v>3671</v>
      </c>
      <c r="AA1499">
        <v>807447</v>
      </c>
      <c r="AB1499" s="198">
        <v>37036.875</v>
      </c>
      <c r="AC1499" s="198">
        <v>37036.875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1289789</v>
      </c>
      <c r="H1500" s="198">
        <v>37035.357604166667</v>
      </c>
      <c r="I1500" t="s">
        <v>4257</v>
      </c>
      <c r="M1500" t="s">
        <v>2760</v>
      </c>
      <c r="N1500" t="s">
        <v>3220</v>
      </c>
      <c r="O1500" t="s">
        <v>2545</v>
      </c>
      <c r="P1500" s="199">
        <v>10000</v>
      </c>
      <c r="S1500" t="s">
        <v>2761</v>
      </c>
      <c r="T1500" t="s">
        <v>4061</v>
      </c>
      <c r="U1500" s="201">
        <v>12.7</v>
      </c>
      <c r="V1500" t="s">
        <v>2680</v>
      </c>
      <c r="W1500" t="s">
        <v>2731</v>
      </c>
      <c r="X1500" t="s">
        <v>2682</v>
      </c>
      <c r="Y1500" t="s">
        <v>3224</v>
      </c>
      <c r="Z1500" t="s">
        <v>3671</v>
      </c>
      <c r="AA1500">
        <v>807449</v>
      </c>
      <c r="AB1500" s="198">
        <v>37036.875</v>
      </c>
      <c r="AC1500" s="198">
        <v>37036.875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5000</v>
      </c>
      <c r="G1501" s="202">
        <v>1289790</v>
      </c>
      <c r="H1501" s="198">
        <v>37035.357604166667</v>
      </c>
      <c r="I1501" t="s">
        <v>4033</v>
      </c>
      <c r="M1501" t="s">
        <v>2760</v>
      </c>
      <c r="N1501" t="s">
        <v>3220</v>
      </c>
      <c r="O1501" t="s">
        <v>2481</v>
      </c>
      <c r="P1501" s="199">
        <v>5000</v>
      </c>
      <c r="S1501" t="s">
        <v>2761</v>
      </c>
      <c r="T1501" t="s">
        <v>4061</v>
      </c>
      <c r="U1501" s="201">
        <v>4.08</v>
      </c>
      <c r="V1501" t="s">
        <v>42</v>
      </c>
      <c r="W1501" t="s">
        <v>3004</v>
      </c>
      <c r="X1501" t="s">
        <v>3246</v>
      </c>
      <c r="Y1501" t="s">
        <v>3224</v>
      </c>
      <c r="Z1501" t="s">
        <v>3671</v>
      </c>
      <c r="AA1501">
        <v>807450</v>
      </c>
      <c r="AB1501" s="198">
        <v>37036.875</v>
      </c>
      <c r="AC1501" s="198">
        <v>37036.875</v>
      </c>
    </row>
    <row r="1502" spans="1:29" x14ac:dyDescent="0.2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2</v>
      </c>
      <c r="F1502" s="213">
        <f t="shared" si="120"/>
        <v>50</v>
      </c>
      <c r="G1502" s="202">
        <v>1289791</v>
      </c>
      <c r="H1502" s="198">
        <v>37035.357638888891</v>
      </c>
      <c r="I1502" t="s">
        <v>2758</v>
      </c>
      <c r="M1502" t="s">
        <v>3364</v>
      </c>
      <c r="N1502" t="s">
        <v>2713</v>
      </c>
      <c r="O1502" t="s">
        <v>2573</v>
      </c>
      <c r="P1502" s="199">
        <v>25</v>
      </c>
      <c r="S1502" t="s">
        <v>2759</v>
      </c>
      <c r="T1502" t="s">
        <v>4061</v>
      </c>
      <c r="U1502" s="201">
        <v>120</v>
      </c>
      <c r="V1502" t="s">
        <v>2775</v>
      </c>
      <c r="W1502" t="s">
        <v>2721</v>
      </c>
      <c r="X1502" t="s">
        <v>2716</v>
      </c>
      <c r="Y1502" t="s">
        <v>4193</v>
      </c>
      <c r="Z1502" t="s">
        <v>3666</v>
      </c>
      <c r="AA1502">
        <v>621387.1</v>
      </c>
      <c r="AB1502" s="198">
        <v>37038.875</v>
      </c>
      <c r="AC1502" s="198">
        <v>37039.875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497</v>
      </c>
      <c r="G1503" s="202">
        <v>1289792</v>
      </c>
      <c r="H1503" s="198">
        <v>37035.357662037037</v>
      </c>
      <c r="I1503" t="s">
        <v>2671</v>
      </c>
      <c r="M1503" t="s">
        <v>2760</v>
      </c>
      <c r="N1503" t="s">
        <v>3220</v>
      </c>
      <c r="O1503" t="s">
        <v>2506</v>
      </c>
      <c r="P1503" s="199">
        <v>497</v>
      </c>
      <c r="S1503" t="s">
        <v>2761</v>
      </c>
      <c r="T1503" t="s">
        <v>4061</v>
      </c>
      <c r="U1503" s="201">
        <v>4.3600000000000003</v>
      </c>
      <c r="V1503" t="s">
        <v>3204</v>
      </c>
      <c r="W1503" t="s">
        <v>3275</v>
      </c>
      <c r="X1503" t="s">
        <v>3276</v>
      </c>
      <c r="Y1503" t="s">
        <v>3224</v>
      </c>
      <c r="Z1503" t="s">
        <v>3671</v>
      </c>
      <c r="AA1503">
        <v>807452</v>
      </c>
      <c r="AB1503" s="198">
        <v>37036.875</v>
      </c>
      <c r="AC1503" s="198">
        <v>37036.875</v>
      </c>
    </row>
    <row r="1504" spans="1:29" x14ac:dyDescent="0.2">
      <c r="A1504" s="44" t="str">
        <f t="shared" si="116"/>
        <v>US Natural Gas Financial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30</v>
      </c>
      <c r="F1504" s="213">
        <f t="shared" si="120"/>
        <v>150000</v>
      </c>
      <c r="G1504" s="202">
        <v>1289794</v>
      </c>
      <c r="H1504" s="198">
        <v>37035.357685185183</v>
      </c>
      <c r="I1504" t="s">
        <v>2801</v>
      </c>
      <c r="M1504" t="s">
        <v>2760</v>
      </c>
      <c r="N1504" t="s">
        <v>3235</v>
      </c>
      <c r="O1504" t="s">
        <v>3098</v>
      </c>
      <c r="P1504" s="199">
        <v>5000</v>
      </c>
      <c r="S1504" t="s">
        <v>2761</v>
      </c>
      <c r="T1504" t="s">
        <v>4061</v>
      </c>
      <c r="U1504" s="201">
        <v>8.1999999999999993</v>
      </c>
      <c r="V1504" t="s">
        <v>4015</v>
      </c>
      <c r="W1504" t="s">
        <v>3083</v>
      </c>
      <c r="X1504" t="s">
        <v>3084</v>
      </c>
      <c r="Y1504" t="s">
        <v>4082</v>
      </c>
      <c r="Z1504" t="s">
        <v>3671</v>
      </c>
      <c r="AA1504" t="s">
        <v>104</v>
      </c>
      <c r="AB1504" s="198">
        <v>37043.875</v>
      </c>
      <c r="AC1504" s="198">
        <v>37072.875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5000</v>
      </c>
      <c r="G1505" s="202">
        <v>1289795</v>
      </c>
      <c r="H1505" s="198">
        <v>37035.357719907406</v>
      </c>
      <c r="I1505" t="s">
        <v>3027</v>
      </c>
      <c r="M1505" t="s">
        <v>2760</v>
      </c>
      <c r="N1505" t="s">
        <v>3220</v>
      </c>
      <c r="O1505" t="s">
        <v>2596</v>
      </c>
      <c r="P1505" s="199">
        <v>5000</v>
      </c>
      <c r="S1505" t="s">
        <v>2761</v>
      </c>
      <c r="T1505" t="s">
        <v>4061</v>
      </c>
      <c r="U1505" s="201">
        <v>8.9499999999999993</v>
      </c>
      <c r="V1505" t="s">
        <v>3028</v>
      </c>
      <c r="W1505" t="s">
        <v>2681</v>
      </c>
      <c r="X1505" t="s">
        <v>2682</v>
      </c>
      <c r="Y1505" t="s">
        <v>3224</v>
      </c>
      <c r="Z1505" t="s">
        <v>3671</v>
      </c>
      <c r="AA1505">
        <v>807453</v>
      </c>
      <c r="AB1505" s="198">
        <v>37036.875</v>
      </c>
      <c r="AC1505" s="198">
        <v>37036.875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30</v>
      </c>
      <c r="F1506" s="213">
        <f t="shared" si="120"/>
        <v>150000</v>
      </c>
      <c r="G1506" s="202">
        <v>1289796</v>
      </c>
      <c r="H1506" s="198">
        <v>37035.357800925929</v>
      </c>
      <c r="I1506" t="s">
        <v>3219</v>
      </c>
      <c r="M1506" t="s">
        <v>2760</v>
      </c>
      <c r="N1506" t="s">
        <v>3220</v>
      </c>
      <c r="O1506" t="s">
        <v>4287</v>
      </c>
      <c r="P1506" s="199">
        <v>5000</v>
      </c>
      <c r="S1506" t="s">
        <v>2761</v>
      </c>
      <c r="T1506" t="s">
        <v>4061</v>
      </c>
      <c r="U1506" s="201">
        <v>11.055</v>
      </c>
      <c r="V1506" t="s">
        <v>3799</v>
      </c>
      <c r="W1506" t="s">
        <v>4279</v>
      </c>
      <c r="X1506" t="s">
        <v>2682</v>
      </c>
      <c r="Y1506" t="s">
        <v>3224</v>
      </c>
      <c r="Z1506" t="s">
        <v>3671</v>
      </c>
      <c r="AA1506" t="s">
        <v>105</v>
      </c>
      <c r="AB1506" s="198">
        <v>37043.875</v>
      </c>
      <c r="AC1506" s="198">
        <v>37072.875</v>
      </c>
    </row>
    <row r="1507" spans="1:29" x14ac:dyDescent="0.2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30</v>
      </c>
      <c r="F1507" s="213">
        <f t="shared" si="120"/>
        <v>450000</v>
      </c>
      <c r="G1507" s="202">
        <v>1289799</v>
      </c>
      <c r="H1507" s="198">
        <v>37035.357835648145</v>
      </c>
      <c r="I1507" t="s">
        <v>3801</v>
      </c>
      <c r="M1507" t="s">
        <v>2760</v>
      </c>
      <c r="N1507" t="s">
        <v>2864</v>
      </c>
      <c r="O1507" t="s">
        <v>2865</v>
      </c>
      <c r="Q1507" s="199">
        <v>15000</v>
      </c>
      <c r="S1507" t="s">
        <v>2761</v>
      </c>
      <c r="T1507" t="s">
        <v>4061</v>
      </c>
      <c r="U1507" s="201">
        <v>4.2149999999999999</v>
      </c>
      <c r="V1507" t="s">
        <v>3066</v>
      </c>
      <c r="W1507" t="s">
        <v>3529</v>
      </c>
      <c r="X1507" t="s">
        <v>2866</v>
      </c>
      <c r="Y1507" t="s">
        <v>4082</v>
      </c>
      <c r="Z1507" t="s">
        <v>3671</v>
      </c>
      <c r="AA1507" t="s">
        <v>106</v>
      </c>
      <c r="AB1507" s="198">
        <v>37043.875</v>
      </c>
      <c r="AC1507" s="198">
        <v>37072.875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10000</v>
      </c>
      <c r="G1508" s="202">
        <v>1289797</v>
      </c>
      <c r="H1508" s="198">
        <v>37035.357835648145</v>
      </c>
      <c r="I1508" t="s">
        <v>4257</v>
      </c>
      <c r="M1508" t="s">
        <v>2760</v>
      </c>
      <c r="N1508" t="s">
        <v>3220</v>
      </c>
      <c r="O1508" t="s">
        <v>2550</v>
      </c>
      <c r="P1508" s="199">
        <v>10000</v>
      </c>
      <c r="S1508" t="s">
        <v>2761</v>
      </c>
      <c r="T1508" t="s">
        <v>4061</v>
      </c>
      <c r="U1508" s="201">
        <v>7.6</v>
      </c>
      <c r="V1508" t="s">
        <v>2680</v>
      </c>
      <c r="W1508" t="s">
        <v>2681</v>
      </c>
      <c r="X1508" t="s">
        <v>2682</v>
      </c>
      <c r="Y1508" t="s">
        <v>3224</v>
      </c>
      <c r="Z1508" t="s">
        <v>3671</v>
      </c>
      <c r="AA1508">
        <v>807454</v>
      </c>
      <c r="AB1508" s="198">
        <v>37036.875</v>
      </c>
      <c r="AC1508" s="198">
        <v>37036.875</v>
      </c>
    </row>
    <row r="1509" spans="1:29" x14ac:dyDescent="0.2">
      <c r="A1509" s="44" t="str">
        <f t="shared" si="116"/>
        <v>US Natural Gas Financial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Financial</v>
      </c>
      <c r="E1509" s="44">
        <f>IF(VLOOKUP(S1509,'DD-Lookup'!$J$6:$L$50,3,FALSE)="Monthly",(YEAR(AC1509)-YEAR(AB1509))*12+MONTH(AC1509)-MONTH(AB1509)+1,(AC1509-AB1509+1))</f>
        <v>61</v>
      </c>
      <c r="F1509" s="213">
        <f t="shared" si="120"/>
        <v>305000</v>
      </c>
      <c r="G1509" s="202">
        <v>1289798</v>
      </c>
      <c r="H1509" s="198">
        <v>37035.357835648145</v>
      </c>
      <c r="I1509" t="s">
        <v>2801</v>
      </c>
      <c r="M1509" t="s">
        <v>2760</v>
      </c>
      <c r="N1509" t="s">
        <v>3235</v>
      </c>
      <c r="O1509" t="s">
        <v>3130</v>
      </c>
      <c r="P1509" s="199">
        <v>5000</v>
      </c>
      <c r="S1509" t="s">
        <v>2761</v>
      </c>
      <c r="T1509" t="s">
        <v>4061</v>
      </c>
      <c r="U1509" s="201">
        <v>5.54</v>
      </c>
      <c r="V1509" t="s">
        <v>4015</v>
      </c>
      <c r="W1509" t="s">
        <v>3083</v>
      </c>
      <c r="X1509" t="s">
        <v>3084</v>
      </c>
      <c r="Y1509" t="s">
        <v>4082</v>
      </c>
      <c r="Z1509" t="s">
        <v>3671</v>
      </c>
      <c r="AA1509" t="s">
        <v>107</v>
      </c>
      <c r="AB1509" s="198">
        <v>37196</v>
      </c>
      <c r="AC1509" s="198">
        <v>37256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2500</v>
      </c>
      <c r="G1510" s="202">
        <v>1289800</v>
      </c>
      <c r="H1510" s="198">
        <v>37035.357858796298</v>
      </c>
      <c r="I1510" t="s">
        <v>3306</v>
      </c>
      <c r="M1510" t="s">
        <v>2760</v>
      </c>
      <c r="N1510" t="s">
        <v>3220</v>
      </c>
      <c r="O1510" t="s">
        <v>2481</v>
      </c>
      <c r="P1510" s="199">
        <v>2500</v>
      </c>
      <c r="S1510" t="s">
        <v>2761</v>
      </c>
      <c r="T1510" t="s">
        <v>4061</v>
      </c>
      <c r="U1510" s="201">
        <v>4.0774999999999997</v>
      </c>
      <c r="V1510" t="s">
        <v>108</v>
      </c>
      <c r="W1510" t="s">
        <v>3004</v>
      </c>
      <c r="X1510" t="s">
        <v>3246</v>
      </c>
      <c r="Y1510" t="s">
        <v>3224</v>
      </c>
      <c r="Z1510" t="s">
        <v>3671</v>
      </c>
      <c r="AA1510">
        <v>807455</v>
      </c>
      <c r="AB1510" s="198">
        <v>37036.875</v>
      </c>
      <c r="AC1510" s="198">
        <v>37036.875</v>
      </c>
    </row>
    <row r="1511" spans="1:29" x14ac:dyDescent="0.2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59</v>
      </c>
      <c r="F1511" s="213">
        <f t="shared" si="120"/>
        <v>2950</v>
      </c>
      <c r="G1511" s="202">
        <v>1289803</v>
      </c>
      <c r="H1511" s="198">
        <v>37035.357870370368</v>
      </c>
      <c r="I1511" t="s">
        <v>2858</v>
      </c>
      <c r="M1511" t="s">
        <v>3364</v>
      </c>
      <c r="N1511" t="s">
        <v>2802</v>
      </c>
      <c r="O1511" t="s">
        <v>4200</v>
      </c>
      <c r="Q1511" s="199">
        <v>50</v>
      </c>
      <c r="S1511" t="s">
        <v>2759</v>
      </c>
      <c r="T1511" t="s">
        <v>4061</v>
      </c>
      <c r="U1511" s="201">
        <v>41.5</v>
      </c>
      <c r="V1511" t="s">
        <v>109</v>
      </c>
      <c r="W1511" t="s">
        <v>2823</v>
      </c>
      <c r="X1511" t="s">
        <v>2824</v>
      </c>
      <c r="Y1511" t="s">
        <v>4193</v>
      </c>
      <c r="Z1511" t="s">
        <v>3666</v>
      </c>
      <c r="AA1511">
        <v>621388.1</v>
      </c>
      <c r="AB1511" s="198">
        <v>37257.71597222222</v>
      </c>
      <c r="AC1511" s="198">
        <v>37315.71597222222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1289802</v>
      </c>
      <c r="H1512" s="198">
        <v>37035.357870370368</v>
      </c>
      <c r="I1512" t="s">
        <v>3249</v>
      </c>
      <c r="M1512" t="s">
        <v>2760</v>
      </c>
      <c r="N1512" t="s">
        <v>3220</v>
      </c>
      <c r="O1512" t="s">
        <v>2512</v>
      </c>
      <c r="P1512" s="199">
        <v>5000</v>
      </c>
      <c r="S1512" t="s">
        <v>2761</v>
      </c>
      <c r="T1512" t="s">
        <v>4061</v>
      </c>
      <c r="U1512" s="201">
        <v>4.08</v>
      </c>
      <c r="V1512" t="s">
        <v>3005</v>
      </c>
      <c r="W1512" t="s">
        <v>3260</v>
      </c>
      <c r="X1512" t="s">
        <v>3261</v>
      </c>
      <c r="Y1512" t="s">
        <v>3224</v>
      </c>
      <c r="Z1512" t="s">
        <v>3671</v>
      </c>
      <c r="AA1512">
        <v>807457</v>
      </c>
      <c r="AB1512" s="198">
        <v>37036.875</v>
      </c>
      <c r="AC1512" s="198">
        <v>37036.875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4995</v>
      </c>
      <c r="G1513" s="202">
        <v>1289801</v>
      </c>
      <c r="H1513" s="198">
        <v>37035.357870370368</v>
      </c>
      <c r="I1513" t="s">
        <v>2858</v>
      </c>
      <c r="M1513" t="s">
        <v>2760</v>
      </c>
      <c r="N1513" t="s">
        <v>3220</v>
      </c>
      <c r="O1513" t="s">
        <v>2537</v>
      </c>
      <c r="P1513" s="199">
        <v>4995</v>
      </c>
      <c r="S1513" t="s">
        <v>2761</v>
      </c>
      <c r="T1513" t="s">
        <v>4061</v>
      </c>
      <c r="U1513" s="201">
        <v>2.98</v>
      </c>
      <c r="V1513" t="s">
        <v>3147</v>
      </c>
      <c r="W1513" t="s">
        <v>2705</v>
      </c>
      <c r="X1513" t="s">
        <v>2682</v>
      </c>
      <c r="Y1513" t="s">
        <v>3224</v>
      </c>
      <c r="Z1513" t="s">
        <v>3671</v>
      </c>
      <c r="AA1513">
        <v>807456</v>
      </c>
      <c r="AB1513" s="198">
        <v>37036.875</v>
      </c>
      <c r="AC1513" s="198">
        <v>37036.875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10000</v>
      </c>
      <c r="G1514" s="202">
        <v>1289805</v>
      </c>
      <c r="H1514" s="198">
        <v>37035.357916666668</v>
      </c>
      <c r="I1514" t="s">
        <v>2676</v>
      </c>
      <c r="M1514" t="s">
        <v>2760</v>
      </c>
      <c r="N1514" t="s">
        <v>3220</v>
      </c>
      <c r="O1514" t="s">
        <v>2551</v>
      </c>
      <c r="Q1514" s="199">
        <v>10000</v>
      </c>
      <c r="S1514" t="s">
        <v>2761</v>
      </c>
      <c r="T1514" t="s">
        <v>4061</v>
      </c>
      <c r="U1514" s="201">
        <v>9.1</v>
      </c>
      <c r="V1514" t="s">
        <v>2879</v>
      </c>
      <c r="W1514" t="s">
        <v>2681</v>
      </c>
      <c r="X1514" t="s">
        <v>2682</v>
      </c>
      <c r="Y1514" t="s">
        <v>3224</v>
      </c>
      <c r="Z1514" t="s">
        <v>3671</v>
      </c>
      <c r="AA1514">
        <v>807462</v>
      </c>
      <c r="AB1514" s="198">
        <v>37036.875</v>
      </c>
      <c r="AC1514" s="198">
        <v>37036.875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5037</v>
      </c>
      <c r="G1515" s="202">
        <v>1289804</v>
      </c>
      <c r="H1515" s="198">
        <v>37035.357916666668</v>
      </c>
      <c r="I1515" t="s">
        <v>3267</v>
      </c>
      <c r="M1515" t="s">
        <v>2760</v>
      </c>
      <c r="N1515" t="s">
        <v>3220</v>
      </c>
      <c r="O1515" t="s">
        <v>2532</v>
      </c>
      <c r="P1515" s="199">
        <v>5037</v>
      </c>
      <c r="S1515" t="s">
        <v>2761</v>
      </c>
      <c r="T1515" t="s">
        <v>4061</v>
      </c>
      <c r="U1515" s="201">
        <v>4</v>
      </c>
      <c r="V1515" t="s">
        <v>3115</v>
      </c>
      <c r="W1515" t="s">
        <v>2692</v>
      </c>
      <c r="X1515" t="s">
        <v>2682</v>
      </c>
      <c r="Y1515" t="s">
        <v>3224</v>
      </c>
      <c r="Z1515" t="s">
        <v>3671</v>
      </c>
      <c r="AA1515">
        <v>807461</v>
      </c>
      <c r="AB1515" s="198">
        <v>37036.875</v>
      </c>
      <c r="AC1515" s="198">
        <v>37036.875</v>
      </c>
    </row>
    <row r="1516" spans="1:29" x14ac:dyDescent="0.2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151</v>
      </c>
      <c r="F1516" s="213">
        <f t="shared" si="120"/>
        <v>755000</v>
      </c>
      <c r="G1516" s="202">
        <v>1289808</v>
      </c>
      <c r="H1516" s="198">
        <v>37035.357928240737</v>
      </c>
      <c r="I1516" t="s">
        <v>2858</v>
      </c>
      <c r="M1516" t="s">
        <v>2760</v>
      </c>
      <c r="N1516" t="s">
        <v>2864</v>
      </c>
      <c r="O1516" t="s">
        <v>3253</v>
      </c>
      <c r="P1516" s="199">
        <v>5000</v>
      </c>
      <c r="S1516" t="s">
        <v>2761</v>
      </c>
      <c r="T1516" t="s">
        <v>4061</v>
      </c>
      <c r="U1516" s="201">
        <v>4.6900000000000004</v>
      </c>
      <c r="V1516" t="s">
        <v>3423</v>
      </c>
      <c r="W1516" t="s">
        <v>3529</v>
      </c>
      <c r="X1516" t="s">
        <v>2866</v>
      </c>
      <c r="Y1516" t="s">
        <v>4082</v>
      </c>
      <c r="Z1516" t="s">
        <v>3671</v>
      </c>
      <c r="AA1516" t="s">
        <v>110</v>
      </c>
      <c r="AB1516" s="198">
        <v>37196</v>
      </c>
      <c r="AC1516" s="198">
        <v>37346</v>
      </c>
    </row>
    <row r="1517" spans="1:29" x14ac:dyDescent="0.2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30</v>
      </c>
      <c r="F1517" s="213">
        <f t="shared" si="120"/>
        <v>450000</v>
      </c>
      <c r="G1517" s="202">
        <v>1289807</v>
      </c>
      <c r="H1517" s="198">
        <v>37035.357928240737</v>
      </c>
      <c r="I1517" t="s">
        <v>2818</v>
      </c>
      <c r="M1517" t="s">
        <v>2760</v>
      </c>
      <c r="N1517" t="s">
        <v>2864</v>
      </c>
      <c r="O1517" t="s">
        <v>2865</v>
      </c>
      <c r="P1517" s="199">
        <v>15000</v>
      </c>
      <c r="S1517" t="s">
        <v>2761</v>
      </c>
      <c r="T1517" t="s">
        <v>4061</v>
      </c>
      <c r="U1517" s="201">
        <v>4.21</v>
      </c>
      <c r="V1517" t="s">
        <v>3429</v>
      </c>
      <c r="W1517" t="s">
        <v>3529</v>
      </c>
      <c r="X1517" t="s">
        <v>2866</v>
      </c>
      <c r="Y1517" t="s">
        <v>4082</v>
      </c>
      <c r="Z1517" t="s">
        <v>3671</v>
      </c>
      <c r="AA1517" t="s">
        <v>111</v>
      </c>
      <c r="AB1517" s="198">
        <v>37043.875</v>
      </c>
      <c r="AC1517" s="198">
        <v>37072.875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10000</v>
      </c>
      <c r="G1518" s="202">
        <v>1289806</v>
      </c>
      <c r="H1518" s="198">
        <v>37035.357928240737</v>
      </c>
      <c r="I1518" t="s">
        <v>3225</v>
      </c>
      <c r="M1518" t="s">
        <v>2760</v>
      </c>
      <c r="N1518" t="s">
        <v>3220</v>
      </c>
      <c r="O1518" t="s">
        <v>2465</v>
      </c>
      <c r="P1518" s="199">
        <v>10000</v>
      </c>
      <c r="S1518" t="s">
        <v>2761</v>
      </c>
      <c r="T1518" t="s">
        <v>4061</v>
      </c>
      <c r="U1518" s="201">
        <v>4.0975000000000001</v>
      </c>
      <c r="V1518" t="s">
        <v>3226</v>
      </c>
      <c r="W1518" t="s">
        <v>3260</v>
      </c>
      <c r="X1518" t="s">
        <v>3261</v>
      </c>
      <c r="Y1518" t="s">
        <v>3224</v>
      </c>
      <c r="Z1518" t="s">
        <v>3671</v>
      </c>
      <c r="AA1518">
        <v>807460</v>
      </c>
      <c r="AB1518" s="198">
        <v>37036.875</v>
      </c>
      <c r="AC1518" s="198">
        <v>37036.875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5000</v>
      </c>
      <c r="G1519" s="202">
        <v>1289809</v>
      </c>
      <c r="H1519" s="198">
        <v>37035.357986111114</v>
      </c>
      <c r="I1519" t="s">
        <v>4257</v>
      </c>
      <c r="M1519" t="s">
        <v>2760</v>
      </c>
      <c r="N1519" t="s">
        <v>3220</v>
      </c>
      <c r="O1519" t="s">
        <v>2581</v>
      </c>
      <c r="P1519" s="199">
        <v>5000</v>
      </c>
      <c r="S1519" t="s">
        <v>2761</v>
      </c>
      <c r="T1519" t="s">
        <v>4061</v>
      </c>
      <c r="U1519" s="201">
        <v>3.01</v>
      </c>
      <c r="V1519" t="s">
        <v>4258</v>
      </c>
      <c r="W1519" t="s">
        <v>3926</v>
      </c>
      <c r="X1519" t="s">
        <v>2735</v>
      </c>
      <c r="Y1519" t="s">
        <v>3224</v>
      </c>
      <c r="Z1519" t="s">
        <v>3671</v>
      </c>
      <c r="AA1519">
        <v>807463</v>
      </c>
      <c r="AB1519" s="198">
        <v>37036.875</v>
      </c>
      <c r="AC1519" s="198">
        <v>37036.875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5000</v>
      </c>
      <c r="G1520" s="202">
        <v>1289810</v>
      </c>
      <c r="H1520" s="198">
        <v>37035.35800925926</v>
      </c>
      <c r="I1520" t="s">
        <v>3219</v>
      </c>
      <c r="M1520" t="s">
        <v>2760</v>
      </c>
      <c r="N1520" t="s">
        <v>3220</v>
      </c>
      <c r="O1520" t="s">
        <v>2551</v>
      </c>
      <c r="P1520" s="199">
        <v>5000</v>
      </c>
      <c r="S1520" t="s">
        <v>2761</v>
      </c>
      <c r="T1520" t="s">
        <v>4061</v>
      </c>
      <c r="U1520" s="201">
        <v>9</v>
      </c>
      <c r="V1520" t="s">
        <v>3799</v>
      </c>
      <c r="W1520" t="s">
        <v>2681</v>
      </c>
      <c r="X1520" t="s">
        <v>2682</v>
      </c>
      <c r="Y1520" t="s">
        <v>3224</v>
      </c>
      <c r="Z1520" t="s">
        <v>3671</v>
      </c>
      <c r="AA1520">
        <v>807464</v>
      </c>
      <c r="AB1520" s="198">
        <v>37036.875</v>
      </c>
      <c r="AC1520" s="198">
        <v>37036.875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10000</v>
      </c>
      <c r="G1521" s="202">
        <v>1289811</v>
      </c>
      <c r="H1521" s="198">
        <v>37035.358032407406</v>
      </c>
      <c r="I1521" t="s">
        <v>2831</v>
      </c>
      <c r="M1521" t="s">
        <v>2760</v>
      </c>
      <c r="N1521" t="s">
        <v>3220</v>
      </c>
      <c r="O1521" t="s">
        <v>2463</v>
      </c>
      <c r="Q1521" s="199">
        <v>10000</v>
      </c>
      <c r="S1521" t="s">
        <v>2761</v>
      </c>
      <c r="T1521" t="s">
        <v>4061</v>
      </c>
      <c r="U1521" s="201">
        <v>4.2176</v>
      </c>
      <c r="V1521" t="s">
        <v>3251</v>
      </c>
      <c r="W1521" t="s">
        <v>3222</v>
      </c>
      <c r="X1521" t="s">
        <v>3223</v>
      </c>
      <c r="Y1521" t="s">
        <v>3224</v>
      </c>
      <c r="Z1521" t="s">
        <v>3671</v>
      </c>
      <c r="AA1521">
        <v>807465</v>
      </c>
      <c r="AB1521" s="198">
        <v>37036.875</v>
      </c>
      <c r="AC1521" s="198">
        <v>37036.875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1289812</v>
      </c>
      <c r="H1522" s="198">
        <v>37035.358067129629</v>
      </c>
      <c r="I1522" t="s">
        <v>3306</v>
      </c>
      <c r="M1522" t="s">
        <v>2760</v>
      </c>
      <c r="N1522" t="s">
        <v>3220</v>
      </c>
      <c r="O1522" t="s">
        <v>2465</v>
      </c>
      <c r="Q1522" s="199">
        <v>10000</v>
      </c>
      <c r="S1522" t="s">
        <v>2761</v>
      </c>
      <c r="T1522" t="s">
        <v>4061</v>
      </c>
      <c r="U1522" s="201">
        <v>4.0975000000000001</v>
      </c>
      <c r="V1522" t="s">
        <v>3006</v>
      </c>
      <c r="W1522" t="s">
        <v>3260</v>
      </c>
      <c r="X1522" t="s">
        <v>3261</v>
      </c>
      <c r="Y1522" t="s">
        <v>3224</v>
      </c>
      <c r="Z1522" t="s">
        <v>3671</v>
      </c>
      <c r="AA1522">
        <v>807466</v>
      </c>
      <c r="AB1522" s="198">
        <v>37036.875</v>
      </c>
      <c r="AC1522" s="198">
        <v>37036.875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</v>
      </c>
      <c r="G1523" s="202">
        <v>1289813</v>
      </c>
      <c r="H1523" s="198">
        <v>37035.358090277776</v>
      </c>
      <c r="I1523" t="s">
        <v>3818</v>
      </c>
      <c r="M1523" t="s">
        <v>2760</v>
      </c>
      <c r="N1523" t="s">
        <v>3220</v>
      </c>
      <c r="O1523" t="s">
        <v>2551</v>
      </c>
      <c r="Q1523" s="199">
        <v>5000</v>
      </c>
      <c r="S1523" t="s">
        <v>2761</v>
      </c>
      <c r="T1523" t="s">
        <v>4061</v>
      </c>
      <c r="U1523" s="201">
        <v>9.1</v>
      </c>
      <c r="V1523" t="s">
        <v>3819</v>
      </c>
      <c r="W1523" t="s">
        <v>2681</v>
      </c>
      <c r="X1523" t="s">
        <v>2682</v>
      </c>
      <c r="Y1523" t="s">
        <v>3224</v>
      </c>
      <c r="Z1523" t="s">
        <v>3671</v>
      </c>
      <c r="AA1523">
        <v>807467</v>
      </c>
      <c r="AB1523" s="198">
        <v>37036.875</v>
      </c>
      <c r="AC1523" s="198">
        <v>37036.875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1289814</v>
      </c>
      <c r="H1524" s="198">
        <v>37035.358101851853</v>
      </c>
      <c r="I1524" t="s">
        <v>3249</v>
      </c>
      <c r="M1524" t="s">
        <v>2760</v>
      </c>
      <c r="N1524" t="s">
        <v>3220</v>
      </c>
      <c r="O1524" t="s">
        <v>2512</v>
      </c>
      <c r="P1524" s="199">
        <v>10000</v>
      </c>
      <c r="S1524" t="s">
        <v>2761</v>
      </c>
      <c r="T1524" t="s">
        <v>4061</v>
      </c>
      <c r="U1524" s="201">
        <v>4.0774999999999997</v>
      </c>
      <c r="V1524" t="s">
        <v>4176</v>
      </c>
      <c r="W1524" t="s">
        <v>3260</v>
      </c>
      <c r="X1524" t="s">
        <v>3261</v>
      </c>
      <c r="Y1524" t="s">
        <v>3224</v>
      </c>
      <c r="Z1524" t="s">
        <v>3671</v>
      </c>
      <c r="AA1524">
        <v>807468</v>
      </c>
      <c r="AB1524" s="198">
        <v>37036.875</v>
      </c>
      <c r="AC1524" s="198">
        <v>37036.875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1289815</v>
      </c>
      <c r="H1525" s="198">
        <v>37035.358148148145</v>
      </c>
      <c r="I1525" t="s">
        <v>3249</v>
      </c>
      <c r="M1525" t="s">
        <v>2760</v>
      </c>
      <c r="N1525" t="s">
        <v>3220</v>
      </c>
      <c r="O1525" t="s">
        <v>2465</v>
      </c>
      <c r="P1525" s="199">
        <v>10000</v>
      </c>
      <c r="S1525" t="s">
        <v>2761</v>
      </c>
      <c r="T1525" t="s">
        <v>4061</v>
      </c>
      <c r="U1525" s="201">
        <v>4.0949999999999998</v>
      </c>
      <c r="V1525" t="s">
        <v>3005</v>
      </c>
      <c r="W1525" t="s">
        <v>3260</v>
      </c>
      <c r="X1525" t="s">
        <v>3261</v>
      </c>
      <c r="Y1525" t="s">
        <v>3224</v>
      </c>
      <c r="Z1525" t="s">
        <v>3671</v>
      </c>
      <c r="AA1525">
        <v>807469</v>
      </c>
      <c r="AB1525" s="198">
        <v>37036.875</v>
      </c>
      <c r="AC1525" s="198">
        <v>37036.875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5000</v>
      </c>
      <c r="G1526" s="202">
        <v>1289816</v>
      </c>
      <c r="H1526" s="198">
        <v>37035.358159722222</v>
      </c>
      <c r="I1526" t="s">
        <v>3225</v>
      </c>
      <c r="M1526" t="s">
        <v>2760</v>
      </c>
      <c r="N1526" t="s">
        <v>3220</v>
      </c>
      <c r="O1526" t="s">
        <v>2465</v>
      </c>
      <c r="P1526" s="199">
        <v>5000</v>
      </c>
      <c r="S1526" t="s">
        <v>2761</v>
      </c>
      <c r="T1526" t="s">
        <v>4061</v>
      </c>
      <c r="U1526" s="201">
        <v>4.0925000000000002</v>
      </c>
      <c r="V1526" t="s">
        <v>3226</v>
      </c>
      <c r="W1526" t="s">
        <v>3260</v>
      </c>
      <c r="X1526" t="s">
        <v>3261</v>
      </c>
      <c r="Y1526" t="s">
        <v>3224</v>
      </c>
      <c r="Z1526" t="s">
        <v>3671</v>
      </c>
      <c r="AA1526">
        <v>807471</v>
      </c>
      <c r="AB1526" s="198">
        <v>37036.875</v>
      </c>
      <c r="AC1526" s="198">
        <v>37036.875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5000</v>
      </c>
      <c r="G1527" s="202">
        <v>1289817</v>
      </c>
      <c r="H1527" s="198">
        <v>37035.358171296299</v>
      </c>
      <c r="I1527" t="s">
        <v>3219</v>
      </c>
      <c r="M1527" t="s">
        <v>2760</v>
      </c>
      <c r="N1527" t="s">
        <v>3220</v>
      </c>
      <c r="O1527" t="s">
        <v>2551</v>
      </c>
      <c r="P1527" s="199">
        <v>5000</v>
      </c>
      <c r="S1527" t="s">
        <v>2761</v>
      </c>
      <c r="T1527" t="s">
        <v>4061</v>
      </c>
      <c r="U1527" s="201">
        <v>9</v>
      </c>
      <c r="V1527" t="s">
        <v>3799</v>
      </c>
      <c r="W1527" t="s">
        <v>2681</v>
      </c>
      <c r="X1527" t="s">
        <v>2682</v>
      </c>
      <c r="Y1527" t="s">
        <v>3224</v>
      </c>
      <c r="Z1527" t="s">
        <v>3671</v>
      </c>
      <c r="AA1527">
        <v>807470</v>
      </c>
      <c r="AB1527" s="198">
        <v>37036.875</v>
      </c>
      <c r="AC1527" s="198">
        <v>37036.875</v>
      </c>
    </row>
    <row r="1528" spans="1:29" x14ac:dyDescent="0.2">
      <c r="A1528" s="44" t="str">
        <f t="shared" si="116"/>
        <v>US Natural Gas Financial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Financial</v>
      </c>
      <c r="E1528" s="44">
        <f>IF(VLOOKUP(S1528,'DD-Lookup'!$J$6:$L$50,3,FALSE)="Monthly",(YEAR(AC1528)-YEAR(AB1528))*12+MONTH(AC1528)-MONTH(AB1528)+1,(AC1528-AB1528+1))</f>
        <v>30</v>
      </c>
      <c r="F1528" s="213">
        <f t="shared" si="120"/>
        <v>150000</v>
      </c>
      <c r="G1528" s="202">
        <v>1289818</v>
      </c>
      <c r="H1528" s="198">
        <v>37035.358182870368</v>
      </c>
      <c r="I1528" t="s">
        <v>2863</v>
      </c>
      <c r="M1528" t="s">
        <v>2760</v>
      </c>
      <c r="N1528" t="s">
        <v>3235</v>
      </c>
      <c r="O1528" t="s">
        <v>2898</v>
      </c>
      <c r="P1528" s="199">
        <v>5000</v>
      </c>
      <c r="S1528" t="s">
        <v>2761</v>
      </c>
      <c r="T1528" t="s">
        <v>4061</v>
      </c>
      <c r="U1528" s="201">
        <v>7.1</v>
      </c>
      <c r="V1528" t="s">
        <v>3946</v>
      </c>
      <c r="W1528" t="s">
        <v>2708</v>
      </c>
      <c r="X1528" t="s">
        <v>2709</v>
      </c>
      <c r="Y1528" t="s">
        <v>4082</v>
      </c>
      <c r="Z1528" t="s">
        <v>3671</v>
      </c>
      <c r="AA1528" t="s">
        <v>112</v>
      </c>
      <c r="AB1528" s="198">
        <v>37043.875</v>
      </c>
      <c r="AC1528" s="198">
        <v>37072.875</v>
      </c>
    </row>
    <row r="1529" spans="1:29" x14ac:dyDescent="0.2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30</v>
      </c>
      <c r="F1529" s="213">
        <f t="shared" si="120"/>
        <v>1500</v>
      </c>
      <c r="G1529" s="202">
        <v>1289819</v>
      </c>
      <c r="H1529" s="198">
        <v>37035.358240740738</v>
      </c>
      <c r="I1529" t="s">
        <v>2844</v>
      </c>
      <c r="M1529" t="s">
        <v>3364</v>
      </c>
      <c r="N1529" t="s">
        <v>2802</v>
      </c>
      <c r="O1529" t="s">
        <v>2859</v>
      </c>
      <c r="Q1529" s="199">
        <v>50</v>
      </c>
      <c r="S1529" t="s">
        <v>2759</v>
      </c>
      <c r="T1529" t="s">
        <v>4061</v>
      </c>
      <c r="U1529" s="201">
        <v>64.75</v>
      </c>
      <c r="V1529" t="s">
        <v>3425</v>
      </c>
      <c r="W1529" t="s">
        <v>2806</v>
      </c>
      <c r="X1529" t="s">
        <v>2807</v>
      </c>
      <c r="Y1529" t="s">
        <v>4193</v>
      </c>
      <c r="Z1529" t="s">
        <v>3666</v>
      </c>
      <c r="AA1529">
        <v>621389.1</v>
      </c>
      <c r="AB1529" s="198">
        <v>37043.71597222222</v>
      </c>
      <c r="AC1529" s="198">
        <v>37072.71597222222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5000</v>
      </c>
      <c r="G1530" s="202">
        <v>1289820</v>
      </c>
      <c r="H1530" s="198">
        <v>37035.358252314814</v>
      </c>
      <c r="I1530" t="s">
        <v>3182</v>
      </c>
      <c r="M1530" t="s">
        <v>2760</v>
      </c>
      <c r="N1530" t="s">
        <v>3220</v>
      </c>
      <c r="O1530" t="s">
        <v>2551</v>
      </c>
      <c r="Q1530" s="199">
        <v>5000</v>
      </c>
      <c r="S1530" t="s">
        <v>2761</v>
      </c>
      <c r="T1530" t="s">
        <v>4061</v>
      </c>
      <c r="U1530" s="201">
        <v>9.1</v>
      </c>
      <c r="V1530" t="s">
        <v>3183</v>
      </c>
      <c r="W1530" t="s">
        <v>2681</v>
      </c>
      <c r="X1530" t="s">
        <v>2682</v>
      </c>
      <c r="Y1530" t="s">
        <v>3224</v>
      </c>
      <c r="Z1530" t="s">
        <v>3671</v>
      </c>
      <c r="AA1530">
        <v>807472</v>
      </c>
      <c r="AB1530" s="198">
        <v>37036.875</v>
      </c>
      <c r="AC1530" s="198">
        <v>37036.875</v>
      </c>
    </row>
    <row r="1531" spans="1:29" x14ac:dyDescent="0.2">
      <c r="A1531" s="44" t="str">
        <f t="shared" si="116"/>
        <v xml:space="preserve"> Natural Gas Physical</v>
      </c>
      <c r="B1531" s="44" t="str">
        <f t="shared" si="117"/>
        <v/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5000</v>
      </c>
      <c r="G1531" s="202">
        <v>1289821</v>
      </c>
      <c r="H1531" s="198">
        <v>37035.358287037037</v>
      </c>
      <c r="I1531" t="s">
        <v>3128</v>
      </c>
      <c r="M1531" t="s">
        <v>2760</v>
      </c>
      <c r="N1531" t="s">
        <v>3254</v>
      </c>
      <c r="O1531" t="s">
        <v>2474</v>
      </c>
      <c r="P1531" s="199">
        <v>5000</v>
      </c>
      <c r="S1531" t="s">
        <v>2761</v>
      </c>
      <c r="T1531" t="s">
        <v>4061</v>
      </c>
      <c r="U1531" s="201">
        <v>4.38</v>
      </c>
      <c r="V1531" t="s">
        <v>3460</v>
      </c>
      <c r="W1531" t="s">
        <v>3255</v>
      </c>
      <c r="X1531" t="s">
        <v>3256</v>
      </c>
      <c r="Y1531" t="s">
        <v>3224</v>
      </c>
      <c r="Z1531" t="s">
        <v>3671</v>
      </c>
      <c r="AA1531">
        <v>807473</v>
      </c>
      <c r="AB1531" s="198">
        <v>37036.875</v>
      </c>
      <c r="AC1531" s="198">
        <v>37036.875</v>
      </c>
    </row>
    <row r="1532" spans="1:29" x14ac:dyDescent="0.2">
      <c r="A1532" s="44" t="str">
        <f t="shared" si="116"/>
        <v>US Power Physical</v>
      </c>
      <c r="B1532" s="44" t="str">
        <f t="shared" si="117"/>
        <v>US</v>
      </c>
      <c r="C1532" s="44" t="str">
        <f t="shared" si="118"/>
        <v>Power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31</v>
      </c>
      <c r="F1532" s="213">
        <f t="shared" si="120"/>
        <v>775</v>
      </c>
      <c r="G1532" s="202">
        <v>1289823</v>
      </c>
      <c r="H1532" s="198">
        <v>37035.358298611114</v>
      </c>
      <c r="I1532" t="s">
        <v>2818</v>
      </c>
      <c r="M1532" t="s">
        <v>3364</v>
      </c>
      <c r="N1532" t="s">
        <v>2710</v>
      </c>
      <c r="O1532" t="s">
        <v>3029</v>
      </c>
      <c r="Q1532" s="199">
        <v>25</v>
      </c>
      <c r="S1532" t="s">
        <v>2759</v>
      </c>
      <c r="T1532" t="s">
        <v>4061</v>
      </c>
      <c r="U1532" s="201">
        <v>403</v>
      </c>
      <c r="V1532" t="s">
        <v>3064</v>
      </c>
      <c r="W1532" t="s">
        <v>3113</v>
      </c>
      <c r="X1532" t="s">
        <v>2712</v>
      </c>
      <c r="Y1532" t="s">
        <v>4193</v>
      </c>
      <c r="Z1532" t="s">
        <v>3666</v>
      </c>
      <c r="AA1532">
        <v>621390.1</v>
      </c>
      <c r="AB1532" s="198">
        <v>37104.875</v>
      </c>
      <c r="AC1532" s="198">
        <v>37134.875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30</v>
      </c>
      <c r="F1533" s="213">
        <f t="shared" si="120"/>
        <v>150000</v>
      </c>
      <c r="G1533" s="202">
        <v>1289822</v>
      </c>
      <c r="H1533" s="198">
        <v>37035.358298611114</v>
      </c>
      <c r="I1533" t="s">
        <v>3306</v>
      </c>
      <c r="M1533" t="s">
        <v>2760</v>
      </c>
      <c r="N1533" t="s">
        <v>3220</v>
      </c>
      <c r="O1533" t="s">
        <v>4287</v>
      </c>
      <c r="Q1533" s="199">
        <v>5000</v>
      </c>
      <c r="S1533" t="s">
        <v>2761</v>
      </c>
      <c r="T1533" t="s">
        <v>4061</v>
      </c>
      <c r="U1533" s="201">
        <v>11.215</v>
      </c>
      <c r="V1533" t="s">
        <v>113</v>
      </c>
      <c r="W1533" t="s">
        <v>4279</v>
      </c>
      <c r="X1533" t="s">
        <v>2682</v>
      </c>
      <c r="Y1533" t="s">
        <v>3224</v>
      </c>
      <c r="Z1533" t="s">
        <v>3671</v>
      </c>
      <c r="AA1533" t="s">
        <v>114</v>
      </c>
      <c r="AB1533" s="198">
        <v>37043.875</v>
      </c>
      <c r="AC1533" s="198">
        <v>37072.875</v>
      </c>
    </row>
    <row r="1534" spans="1:29" x14ac:dyDescent="0.2">
      <c r="A1534" s="44" t="str">
        <f t="shared" si="116"/>
        <v>US Power Physical</v>
      </c>
      <c r="B1534" s="44" t="str">
        <f t="shared" si="117"/>
        <v>US</v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30</v>
      </c>
      <c r="F1534" s="213">
        <f t="shared" si="120"/>
        <v>1500</v>
      </c>
      <c r="G1534" s="202">
        <v>1289824</v>
      </c>
      <c r="H1534" s="198">
        <v>37035.358356481483</v>
      </c>
      <c r="I1534" t="s">
        <v>2825</v>
      </c>
      <c r="M1534" t="s">
        <v>3364</v>
      </c>
      <c r="N1534" t="s">
        <v>2802</v>
      </c>
      <c r="O1534" t="s">
        <v>2859</v>
      </c>
      <c r="Q1534" s="199">
        <v>50</v>
      </c>
      <c r="S1534" t="s">
        <v>2759</v>
      </c>
      <c r="T1534" t="s">
        <v>4061</v>
      </c>
      <c r="U1534" s="201">
        <v>65</v>
      </c>
      <c r="V1534" t="s">
        <v>3904</v>
      </c>
      <c r="W1534" t="s">
        <v>2806</v>
      </c>
      <c r="X1534" t="s">
        <v>2807</v>
      </c>
      <c r="Y1534" t="s">
        <v>4193</v>
      </c>
      <c r="Z1534" t="s">
        <v>3666</v>
      </c>
      <c r="AA1534">
        <v>621391.1</v>
      </c>
      <c r="AB1534" s="198">
        <v>37043.71597222222</v>
      </c>
      <c r="AC1534" s="198">
        <v>37072.71597222222</v>
      </c>
    </row>
    <row r="1535" spans="1:29" x14ac:dyDescent="0.2">
      <c r="A1535" s="44" t="str">
        <f t="shared" si="116"/>
        <v>US Natural Gas Financial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Financial</v>
      </c>
      <c r="E1535" s="44">
        <f>IF(VLOOKUP(S1535,'DD-Lookup'!$J$6:$L$50,3,FALSE)="Monthly",(YEAR(AC1535)-YEAR(AB1535))*12+MONTH(AC1535)-MONTH(AB1535)+1,(AC1535-AB1535+1))</f>
        <v>151</v>
      </c>
      <c r="F1535" s="213">
        <f t="shared" si="120"/>
        <v>755000</v>
      </c>
      <c r="G1535" s="202">
        <v>1289825</v>
      </c>
      <c r="H1535" s="198">
        <v>37035.358414351853</v>
      </c>
      <c r="I1535" t="s">
        <v>2858</v>
      </c>
      <c r="M1535" t="s">
        <v>2760</v>
      </c>
      <c r="N1535" t="s">
        <v>2864</v>
      </c>
      <c r="O1535" t="s">
        <v>3253</v>
      </c>
      <c r="P1535" s="199">
        <v>5000</v>
      </c>
      <c r="S1535" t="s">
        <v>2761</v>
      </c>
      <c r="T1535" t="s">
        <v>4061</v>
      </c>
      <c r="U1535" s="201">
        <v>4.6900000000000004</v>
      </c>
      <c r="V1535" t="s">
        <v>3423</v>
      </c>
      <c r="W1535" t="s">
        <v>3529</v>
      </c>
      <c r="X1535" t="s">
        <v>2866</v>
      </c>
      <c r="Y1535" t="s">
        <v>4082</v>
      </c>
      <c r="Z1535" t="s">
        <v>3671</v>
      </c>
      <c r="AA1535" t="s">
        <v>115</v>
      </c>
      <c r="AB1535" s="198">
        <v>37196</v>
      </c>
      <c r="AC1535" s="198">
        <v>37346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30</v>
      </c>
      <c r="F1536" s="213">
        <f t="shared" si="120"/>
        <v>300000</v>
      </c>
      <c r="G1536" s="202">
        <v>1289828</v>
      </c>
      <c r="H1536" s="198">
        <v>37035.358472222222</v>
      </c>
      <c r="I1536" t="s">
        <v>3244</v>
      </c>
      <c r="M1536" t="s">
        <v>2760</v>
      </c>
      <c r="N1536" t="s">
        <v>2864</v>
      </c>
      <c r="O1536" t="s">
        <v>2673</v>
      </c>
      <c r="P1536" s="199">
        <v>10000</v>
      </c>
      <c r="S1536" t="s">
        <v>2761</v>
      </c>
      <c r="T1536" t="s">
        <v>4061</v>
      </c>
      <c r="U1536" s="201">
        <v>4.2024999999999997</v>
      </c>
      <c r="V1536" t="s">
        <v>3245</v>
      </c>
      <c r="W1536" t="s">
        <v>3529</v>
      </c>
      <c r="X1536" t="s">
        <v>2866</v>
      </c>
      <c r="Y1536" t="s">
        <v>4082</v>
      </c>
      <c r="Z1536" t="s">
        <v>3671</v>
      </c>
      <c r="AA1536" t="s">
        <v>116</v>
      </c>
      <c r="AB1536" s="198">
        <v>37043.915972222225</v>
      </c>
      <c r="AC1536" s="198">
        <v>37072.915972222225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1289827</v>
      </c>
      <c r="H1537" s="198">
        <v>37035.358472222222</v>
      </c>
      <c r="I1537" t="s">
        <v>3267</v>
      </c>
      <c r="M1537" t="s">
        <v>2760</v>
      </c>
      <c r="N1537" t="s">
        <v>3220</v>
      </c>
      <c r="O1537" t="s">
        <v>2532</v>
      </c>
      <c r="P1537" s="199">
        <v>10000</v>
      </c>
      <c r="S1537" t="s">
        <v>2761</v>
      </c>
      <c r="T1537" t="s">
        <v>4061</v>
      </c>
      <c r="U1537" s="201">
        <v>4</v>
      </c>
      <c r="V1537" t="s">
        <v>3115</v>
      </c>
      <c r="W1537" t="s">
        <v>2692</v>
      </c>
      <c r="X1537" t="s">
        <v>2682</v>
      </c>
      <c r="Y1537" t="s">
        <v>3224</v>
      </c>
      <c r="Z1537" t="s">
        <v>3671</v>
      </c>
      <c r="AA1537">
        <v>807476</v>
      </c>
      <c r="AB1537" s="198">
        <v>37036.875</v>
      </c>
      <c r="AC1537" s="198">
        <v>37036.875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1289830</v>
      </c>
      <c r="H1538" s="198">
        <v>37035.358541666668</v>
      </c>
      <c r="I1538" t="s">
        <v>2689</v>
      </c>
      <c r="M1538" t="s">
        <v>2760</v>
      </c>
      <c r="N1538" t="s">
        <v>3220</v>
      </c>
      <c r="O1538" t="s">
        <v>2551</v>
      </c>
      <c r="P1538" s="199">
        <v>10000</v>
      </c>
      <c r="S1538" t="s">
        <v>2761</v>
      </c>
      <c r="T1538" t="s">
        <v>4061</v>
      </c>
      <c r="U1538" s="201">
        <v>9</v>
      </c>
      <c r="V1538" t="s">
        <v>4214</v>
      </c>
      <c r="W1538" t="s">
        <v>2681</v>
      </c>
      <c r="X1538" t="s">
        <v>2682</v>
      </c>
      <c r="Y1538" t="s">
        <v>3224</v>
      </c>
      <c r="Z1538" t="s">
        <v>3671</v>
      </c>
      <c r="AA1538">
        <v>807477</v>
      </c>
      <c r="AB1538" s="198">
        <v>37036.875</v>
      </c>
      <c r="AC1538" s="198">
        <v>37036.875</v>
      </c>
    </row>
    <row r="1539" spans="1:29" x14ac:dyDescent="0.2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151</v>
      </c>
      <c r="F1539" s="213">
        <f t="shared" si="120"/>
        <v>377500</v>
      </c>
      <c r="G1539" s="202">
        <v>1289834</v>
      </c>
      <c r="H1539" s="198">
        <v>37035.358634259261</v>
      </c>
      <c r="I1539" t="s">
        <v>2869</v>
      </c>
      <c r="M1539" t="s">
        <v>2760</v>
      </c>
      <c r="N1539" t="s">
        <v>2864</v>
      </c>
      <c r="O1539" t="s">
        <v>3253</v>
      </c>
      <c r="Q1539" s="199">
        <v>2500</v>
      </c>
      <c r="S1539" t="s">
        <v>2761</v>
      </c>
      <c r="T1539" t="s">
        <v>4061</v>
      </c>
      <c r="U1539" s="201">
        <v>4.7</v>
      </c>
      <c r="V1539" t="s">
        <v>2870</v>
      </c>
      <c r="W1539" t="s">
        <v>3529</v>
      </c>
      <c r="X1539" t="s">
        <v>2866</v>
      </c>
      <c r="Y1539" t="s">
        <v>4082</v>
      </c>
      <c r="Z1539" t="s">
        <v>3671</v>
      </c>
      <c r="AA1539" t="s">
        <v>117</v>
      </c>
      <c r="AB1539" s="198">
        <v>37196</v>
      </c>
      <c r="AC1539" s="198">
        <v>37346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1289833</v>
      </c>
      <c r="H1540" s="198">
        <v>37035.358634259261</v>
      </c>
      <c r="I1540" t="s">
        <v>3306</v>
      </c>
      <c r="M1540" t="s">
        <v>2760</v>
      </c>
      <c r="N1540" t="s">
        <v>3220</v>
      </c>
      <c r="O1540" t="s">
        <v>2545</v>
      </c>
      <c r="Q1540" s="199">
        <v>10000</v>
      </c>
      <c r="S1540" t="s">
        <v>2761</v>
      </c>
      <c r="T1540" t="s">
        <v>4061</v>
      </c>
      <c r="U1540" s="201">
        <v>12.775</v>
      </c>
      <c r="V1540" t="s">
        <v>3822</v>
      </c>
      <c r="W1540" t="s">
        <v>2731</v>
      </c>
      <c r="X1540" t="s">
        <v>2682</v>
      </c>
      <c r="Y1540" t="s">
        <v>3224</v>
      </c>
      <c r="Z1540" t="s">
        <v>3671</v>
      </c>
      <c r="AA1540">
        <v>807478</v>
      </c>
      <c r="AB1540" s="198">
        <v>37036.875</v>
      </c>
      <c r="AC1540" s="198">
        <v>37036.875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30</v>
      </c>
      <c r="F1541" s="213">
        <f t="shared" si="120"/>
        <v>1500</v>
      </c>
      <c r="G1541" s="202">
        <v>1289832</v>
      </c>
      <c r="H1541" s="198">
        <v>37035.358634259261</v>
      </c>
      <c r="I1541" t="s">
        <v>2825</v>
      </c>
      <c r="M1541" t="s">
        <v>3364</v>
      </c>
      <c r="N1541" t="s">
        <v>2802</v>
      </c>
      <c r="O1541" t="s">
        <v>3233</v>
      </c>
      <c r="Q1541" s="199">
        <v>50</v>
      </c>
      <c r="S1541" t="s">
        <v>2759</v>
      </c>
      <c r="T1541" t="s">
        <v>4061</v>
      </c>
      <c r="U1541" s="201">
        <v>63</v>
      </c>
      <c r="V1541" t="s">
        <v>2437</v>
      </c>
      <c r="W1541" t="s">
        <v>2819</v>
      </c>
      <c r="X1541" t="s">
        <v>2842</v>
      </c>
      <c r="Y1541" t="s">
        <v>4193</v>
      </c>
      <c r="Z1541" t="s">
        <v>3666</v>
      </c>
      <c r="AA1541">
        <v>621394.1</v>
      </c>
      <c r="AB1541" s="198">
        <v>37043.591666666667</v>
      </c>
      <c r="AC1541" s="198">
        <v>37072.591666666667</v>
      </c>
    </row>
    <row r="1542" spans="1:29" x14ac:dyDescent="0.2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153</v>
      </c>
      <c r="F1542" s="213">
        <f t="shared" si="120"/>
        <v>765000</v>
      </c>
      <c r="G1542" s="202">
        <v>1289836</v>
      </c>
      <c r="H1542" s="198">
        <v>37035.35869212963</v>
      </c>
      <c r="I1542" t="s">
        <v>3306</v>
      </c>
      <c r="M1542" t="s">
        <v>2760</v>
      </c>
      <c r="N1542" t="s">
        <v>2864</v>
      </c>
      <c r="O1542" t="s">
        <v>4239</v>
      </c>
      <c r="P1542" s="199">
        <v>5000</v>
      </c>
      <c r="S1542" t="s">
        <v>2761</v>
      </c>
      <c r="T1542" t="s">
        <v>4061</v>
      </c>
      <c r="U1542" s="201">
        <v>4.32</v>
      </c>
      <c r="V1542" t="s">
        <v>3793</v>
      </c>
      <c r="W1542" t="s">
        <v>3529</v>
      </c>
      <c r="X1542" t="s">
        <v>2866</v>
      </c>
      <c r="Y1542" t="s">
        <v>4082</v>
      </c>
      <c r="Z1542" t="s">
        <v>3671</v>
      </c>
      <c r="AA1542" t="s">
        <v>118</v>
      </c>
      <c r="AB1542" s="198">
        <v>37043</v>
      </c>
      <c r="AC1542" s="198">
        <v>37195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3">
        <f t="shared" si="120"/>
        <v>5000</v>
      </c>
      <c r="G1543" s="202">
        <v>1289835</v>
      </c>
      <c r="H1543" s="198">
        <v>37035.35869212963</v>
      </c>
      <c r="I1543" t="s">
        <v>3191</v>
      </c>
      <c r="M1543" t="s">
        <v>2760</v>
      </c>
      <c r="N1543" t="s">
        <v>3220</v>
      </c>
      <c r="O1543" t="s">
        <v>90</v>
      </c>
      <c r="Q1543" s="199">
        <v>5000</v>
      </c>
      <c r="S1543" t="s">
        <v>2761</v>
      </c>
      <c r="T1543" t="s">
        <v>4061</v>
      </c>
      <c r="U1543" s="201">
        <v>4.0350000000000001</v>
      </c>
      <c r="V1543" t="s">
        <v>3826</v>
      </c>
      <c r="W1543" t="s">
        <v>4253</v>
      </c>
      <c r="X1543" t="s">
        <v>2685</v>
      </c>
      <c r="Y1543" t="s">
        <v>3224</v>
      </c>
      <c r="Z1543" t="s">
        <v>3671</v>
      </c>
      <c r="AA1543">
        <v>807479</v>
      </c>
      <c r="AB1543" s="198">
        <v>37036.875</v>
      </c>
      <c r="AC1543" s="198">
        <v>37036.875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10000</v>
      </c>
      <c r="G1544" s="202">
        <v>1289837</v>
      </c>
      <c r="H1544" s="198">
        <v>37035.358738425923</v>
      </c>
      <c r="I1544" t="s">
        <v>4257</v>
      </c>
      <c r="M1544" t="s">
        <v>2760</v>
      </c>
      <c r="N1544" t="s">
        <v>3220</v>
      </c>
      <c r="O1544" t="s">
        <v>2599</v>
      </c>
      <c r="P1544" s="199">
        <v>10000</v>
      </c>
      <c r="S1544" t="s">
        <v>2761</v>
      </c>
      <c r="T1544" t="s">
        <v>4061</v>
      </c>
      <c r="U1544" s="201">
        <v>3.5249999999999999</v>
      </c>
      <c r="V1544" t="s">
        <v>2680</v>
      </c>
      <c r="W1544" t="s">
        <v>2692</v>
      </c>
      <c r="X1544" t="s">
        <v>2682</v>
      </c>
      <c r="Y1544" t="s">
        <v>3224</v>
      </c>
      <c r="Z1544" t="s">
        <v>3671</v>
      </c>
      <c r="AA1544">
        <v>807480</v>
      </c>
      <c r="AB1544" s="198">
        <v>37036.875</v>
      </c>
      <c r="AC1544" s="198">
        <v>37036.875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1197</v>
      </c>
      <c r="G1545" s="202">
        <v>1289838</v>
      </c>
      <c r="H1545" s="198">
        <v>37035.358749999999</v>
      </c>
      <c r="I1545" t="s">
        <v>2722</v>
      </c>
      <c r="M1545" t="s">
        <v>2760</v>
      </c>
      <c r="N1545" t="s">
        <v>3220</v>
      </c>
      <c r="O1545" t="s">
        <v>2465</v>
      </c>
      <c r="Q1545" s="199">
        <v>1197</v>
      </c>
      <c r="S1545" t="s">
        <v>2761</v>
      </c>
      <c r="T1545" t="s">
        <v>4061</v>
      </c>
      <c r="U1545" s="201">
        <v>4.0975000000000001</v>
      </c>
      <c r="V1545" t="s">
        <v>2748</v>
      </c>
      <c r="W1545" t="s">
        <v>3260</v>
      </c>
      <c r="X1545" t="s">
        <v>3261</v>
      </c>
      <c r="Y1545" t="s">
        <v>3224</v>
      </c>
      <c r="Z1545" t="s">
        <v>3671</v>
      </c>
      <c r="AA1545">
        <v>807481</v>
      </c>
      <c r="AB1545" s="198">
        <v>37036.875</v>
      </c>
      <c r="AC1545" s="198">
        <v>37036.875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922</v>
      </c>
      <c r="G1546" s="202">
        <v>1289840</v>
      </c>
      <c r="H1546" s="198">
        <v>37035.358842592592</v>
      </c>
      <c r="I1546" t="s">
        <v>2849</v>
      </c>
      <c r="M1546" t="s">
        <v>2760</v>
      </c>
      <c r="N1546" t="s">
        <v>3220</v>
      </c>
      <c r="O1546" t="s">
        <v>2581</v>
      </c>
      <c r="P1546" s="199">
        <v>922</v>
      </c>
      <c r="S1546" t="s">
        <v>2761</v>
      </c>
      <c r="T1546" t="s">
        <v>4061</v>
      </c>
      <c r="U1546" s="201">
        <v>2.99</v>
      </c>
      <c r="V1546" t="s">
        <v>3051</v>
      </c>
      <c r="W1546" t="s">
        <v>3926</v>
      </c>
      <c r="X1546" t="s">
        <v>2735</v>
      </c>
      <c r="Y1546" t="s">
        <v>3224</v>
      </c>
      <c r="Z1546" t="s">
        <v>3671</v>
      </c>
      <c r="AA1546">
        <v>807482</v>
      </c>
      <c r="AB1546" s="198">
        <v>37036.875</v>
      </c>
      <c r="AC1546" s="198">
        <v>37036.875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5000</v>
      </c>
      <c r="G1547" s="202">
        <v>1289841</v>
      </c>
      <c r="H1547" s="198">
        <v>37035.358854166669</v>
      </c>
      <c r="I1547" t="s">
        <v>3306</v>
      </c>
      <c r="M1547" t="s">
        <v>2760</v>
      </c>
      <c r="N1547" t="s">
        <v>3220</v>
      </c>
      <c r="O1547" t="s">
        <v>4393</v>
      </c>
      <c r="P1547" s="199">
        <v>5000</v>
      </c>
      <c r="S1547" t="s">
        <v>2761</v>
      </c>
      <c r="T1547" t="s">
        <v>4061</v>
      </c>
      <c r="U1547" s="201">
        <v>4.4450000000000003</v>
      </c>
      <c r="V1547" t="s">
        <v>4245</v>
      </c>
      <c r="W1547" t="s">
        <v>2661</v>
      </c>
      <c r="X1547" t="s">
        <v>2662</v>
      </c>
      <c r="Y1547" t="s">
        <v>3224</v>
      </c>
      <c r="Z1547" t="s">
        <v>3671</v>
      </c>
      <c r="AA1547">
        <v>807483</v>
      </c>
      <c r="AB1547" s="198">
        <v>37036.875</v>
      </c>
      <c r="AC1547" s="198">
        <v>37036.875</v>
      </c>
    </row>
    <row r="1548" spans="1:29" x14ac:dyDescent="0.2">
      <c r="A1548" s="44" t="str">
        <f t="shared" si="121"/>
        <v>US Natural Gas Financial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Financial</v>
      </c>
      <c r="E1548" s="44">
        <f>IF(VLOOKUP(S1548,'DD-Lookup'!$J$6:$L$50,3,FALSE)="Monthly",(YEAR(AC1548)-YEAR(AB1548))*12+MONTH(AC1548)-MONTH(AB1548)+1,(AC1548-AB1548+1))</f>
        <v>7</v>
      </c>
      <c r="F1548" s="213">
        <f t="shared" si="125"/>
        <v>700000</v>
      </c>
      <c r="G1548" s="202">
        <v>1289842</v>
      </c>
      <c r="H1548" s="198">
        <v>37035.358865740738</v>
      </c>
      <c r="I1548" t="s">
        <v>3271</v>
      </c>
      <c r="M1548" t="s">
        <v>2760</v>
      </c>
      <c r="N1548" t="s">
        <v>3235</v>
      </c>
      <c r="O1548" t="s">
        <v>119</v>
      </c>
      <c r="P1548" s="199">
        <v>100000</v>
      </c>
      <c r="S1548" t="s">
        <v>2761</v>
      </c>
      <c r="T1548" t="s">
        <v>4061</v>
      </c>
      <c r="U1548" s="201">
        <v>0.36</v>
      </c>
      <c r="V1548" t="s">
        <v>3273</v>
      </c>
      <c r="W1548" t="s">
        <v>2668</v>
      </c>
      <c r="X1548" t="s">
        <v>4389</v>
      </c>
      <c r="Y1548" t="s">
        <v>4082</v>
      </c>
      <c r="Z1548" t="s">
        <v>3671</v>
      </c>
      <c r="AA1548" t="s">
        <v>120</v>
      </c>
      <c r="AB1548" s="198">
        <v>37036.875</v>
      </c>
      <c r="AC1548" s="198">
        <v>37042.875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1289843</v>
      </c>
      <c r="H1549" s="198">
        <v>37035.358888888892</v>
      </c>
      <c r="I1549" t="s">
        <v>3144</v>
      </c>
      <c r="M1549" t="s">
        <v>2760</v>
      </c>
      <c r="N1549" t="s">
        <v>3220</v>
      </c>
      <c r="O1549" t="s">
        <v>4383</v>
      </c>
      <c r="P1549" s="199">
        <v>5000</v>
      </c>
      <c r="S1549" t="s">
        <v>2761</v>
      </c>
      <c r="T1549" t="s">
        <v>4061</v>
      </c>
      <c r="U1549" s="201">
        <v>4.1500000000000004</v>
      </c>
      <c r="V1549" t="s">
        <v>3145</v>
      </c>
      <c r="W1549" t="s">
        <v>4246</v>
      </c>
      <c r="X1549" t="s">
        <v>4247</v>
      </c>
      <c r="Y1549" t="s">
        <v>3224</v>
      </c>
      <c r="Z1549" t="s">
        <v>3671</v>
      </c>
      <c r="AA1549">
        <v>807484</v>
      </c>
      <c r="AB1549" s="198">
        <v>37036.875</v>
      </c>
      <c r="AC1549" s="198">
        <v>37036.875</v>
      </c>
    </row>
    <row r="1550" spans="1:29" x14ac:dyDescent="0.2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151</v>
      </c>
      <c r="F1550" s="213">
        <f t="shared" si="125"/>
        <v>377500</v>
      </c>
      <c r="G1550" s="202">
        <v>1289844</v>
      </c>
      <c r="H1550" s="198">
        <v>37035.358935185184</v>
      </c>
      <c r="I1550" t="s">
        <v>2869</v>
      </c>
      <c r="M1550" t="s">
        <v>2760</v>
      </c>
      <c r="N1550" t="s">
        <v>2864</v>
      </c>
      <c r="O1550" t="s">
        <v>3253</v>
      </c>
      <c r="Q1550" s="199">
        <v>2500</v>
      </c>
      <c r="S1550" t="s">
        <v>2761</v>
      </c>
      <c r="T1550" t="s">
        <v>4061</v>
      </c>
      <c r="U1550" s="201">
        <v>4.6950000000000003</v>
      </c>
      <c r="V1550" t="s">
        <v>2870</v>
      </c>
      <c r="W1550" t="s">
        <v>3529</v>
      </c>
      <c r="X1550" t="s">
        <v>2866</v>
      </c>
      <c r="Y1550" t="s">
        <v>4082</v>
      </c>
      <c r="Z1550" t="s">
        <v>3671</v>
      </c>
      <c r="AA1550" t="s">
        <v>121</v>
      </c>
      <c r="AB1550" s="198">
        <v>37196</v>
      </c>
      <c r="AC1550" s="198">
        <v>37346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10000</v>
      </c>
      <c r="G1551" s="202">
        <v>1289845</v>
      </c>
      <c r="H1551" s="198">
        <v>37035.358946759261</v>
      </c>
      <c r="I1551" t="s">
        <v>4241</v>
      </c>
      <c r="M1551" t="s">
        <v>2760</v>
      </c>
      <c r="N1551" t="s">
        <v>3220</v>
      </c>
      <c r="O1551" t="s">
        <v>2463</v>
      </c>
      <c r="P1551" s="199">
        <v>10000</v>
      </c>
      <c r="S1551" t="s">
        <v>2761</v>
      </c>
      <c r="T1551" t="s">
        <v>4061</v>
      </c>
      <c r="U1551" s="201">
        <v>4.2138</v>
      </c>
      <c r="V1551" t="s">
        <v>2508</v>
      </c>
      <c r="W1551" t="s">
        <v>3222</v>
      </c>
      <c r="X1551" t="s">
        <v>3223</v>
      </c>
      <c r="Y1551" t="s">
        <v>3224</v>
      </c>
      <c r="Z1551" t="s">
        <v>3671</v>
      </c>
      <c r="AA1551">
        <v>807485</v>
      </c>
      <c r="AB1551" s="198">
        <v>37036.875</v>
      </c>
      <c r="AC1551" s="198">
        <v>37036.875</v>
      </c>
    </row>
    <row r="1552" spans="1:29" x14ac:dyDescent="0.2">
      <c r="A1552" s="44" t="str">
        <f t="shared" si="121"/>
        <v xml:space="preserve"> Natural Gas Physical</v>
      </c>
      <c r="B1552" s="44" t="str">
        <f t="shared" si="122"/>
        <v/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1289846</v>
      </c>
      <c r="H1552" s="198">
        <v>37035.358958333331</v>
      </c>
      <c r="I1552" t="s">
        <v>3238</v>
      </c>
      <c r="M1552" t="s">
        <v>2760</v>
      </c>
      <c r="N1552" t="s">
        <v>3254</v>
      </c>
      <c r="O1552" t="s">
        <v>2474</v>
      </c>
      <c r="Q1552" s="199">
        <v>10000</v>
      </c>
      <c r="S1552" t="s">
        <v>2761</v>
      </c>
      <c r="T1552" t="s">
        <v>4061</v>
      </c>
      <c r="U1552" s="201">
        <v>4.3899999999999997</v>
      </c>
      <c r="V1552" t="s">
        <v>3432</v>
      </c>
      <c r="W1552" t="s">
        <v>3255</v>
      </c>
      <c r="X1552" t="s">
        <v>3256</v>
      </c>
      <c r="Y1552" t="s">
        <v>3224</v>
      </c>
      <c r="Z1552" t="s">
        <v>3671</v>
      </c>
      <c r="AA1552">
        <v>807486</v>
      </c>
      <c r="AB1552" s="198">
        <v>37036.875</v>
      </c>
      <c r="AC1552" s="198">
        <v>37036.875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20000</v>
      </c>
      <c r="G1553" s="202">
        <v>1289847</v>
      </c>
      <c r="H1553" s="198">
        <v>37035.358958333331</v>
      </c>
      <c r="I1553" t="s">
        <v>4033</v>
      </c>
      <c r="M1553" t="s">
        <v>2760</v>
      </c>
      <c r="N1553" t="s">
        <v>3220</v>
      </c>
      <c r="O1553" t="s">
        <v>4383</v>
      </c>
      <c r="P1553" s="199">
        <v>20000</v>
      </c>
      <c r="S1553" t="s">
        <v>2761</v>
      </c>
      <c r="T1553" t="s">
        <v>4061</v>
      </c>
      <c r="U1553" s="201">
        <v>4.1500000000000004</v>
      </c>
      <c r="V1553" t="s">
        <v>4268</v>
      </c>
      <c r="W1553" t="s">
        <v>4246</v>
      </c>
      <c r="X1553" t="s">
        <v>4247</v>
      </c>
      <c r="Y1553" t="s">
        <v>3224</v>
      </c>
      <c r="Z1553" t="s">
        <v>3671</v>
      </c>
      <c r="AA1553">
        <v>807487</v>
      </c>
      <c r="AB1553" s="198">
        <v>37036.875</v>
      </c>
      <c r="AC1553" s="198">
        <v>37036.875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5000</v>
      </c>
      <c r="G1554" s="202">
        <v>1289849</v>
      </c>
      <c r="H1554" s="198">
        <v>37035.359027777777</v>
      </c>
      <c r="I1554" t="s">
        <v>2689</v>
      </c>
      <c r="M1554" t="s">
        <v>2760</v>
      </c>
      <c r="N1554" t="s">
        <v>3220</v>
      </c>
      <c r="O1554" t="s">
        <v>2551</v>
      </c>
      <c r="P1554" s="199">
        <v>5000</v>
      </c>
      <c r="S1554" t="s">
        <v>2761</v>
      </c>
      <c r="T1554" t="s">
        <v>4061</v>
      </c>
      <c r="U1554" s="201">
        <v>8.9</v>
      </c>
      <c r="V1554" t="s">
        <v>4214</v>
      </c>
      <c r="W1554" t="s">
        <v>2681</v>
      </c>
      <c r="X1554" t="s">
        <v>2682</v>
      </c>
      <c r="Y1554" t="s">
        <v>3224</v>
      </c>
      <c r="Z1554" t="s">
        <v>3671</v>
      </c>
      <c r="AA1554">
        <v>807488</v>
      </c>
      <c r="AB1554" s="198">
        <v>37036.875</v>
      </c>
      <c r="AC1554" s="198">
        <v>37036.875</v>
      </c>
    </row>
    <row r="1555" spans="1:29" x14ac:dyDescent="0.2">
      <c r="A1555" s="44" t="str">
        <f t="shared" si="121"/>
        <v>US Power Physical</v>
      </c>
      <c r="B1555" s="44" t="str">
        <f t="shared" si="122"/>
        <v>US</v>
      </c>
      <c r="C1555" s="44" t="str">
        <f t="shared" si="123"/>
        <v>Power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31</v>
      </c>
      <c r="F1555" s="213">
        <f t="shared" si="125"/>
        <v>775</v>
      </c>
      <c r="G1555" s="202">
        <v>1289851</v>
      </c>
      <c r="H1555" s="198">
        <v>37035.359050925923</v>
      </c>
      <c r="I1555" t="s">
        <v>4513</v>
      </c>
      <c r="J1555" t="s">
        <v>3125</v>
      </c>
      <c r="K1555" t="s">
        <v>2852</v>
      </c>
      <c r="M1555" t="s">
        <v>3364</v>
      </c>
      <c r="N1555" t="s">
        <v>2710</v>
      </c>
      <c r="O1555" t="s">
        <v>3988</v>
      </c>
      <c r="Q1555" s="199">
        <v>25</v>
      </c>
      <c r="S1555" t="s">
        <v>2759</v>
      </c>
      <c r="T1555" t="s">
        <v>4061</v>
      </c>
      <c r="U1555" s="201">
        <v>375</v>
      </c>
      <c r="V1555" t="s">
        <v>122</v>
      </c>
      <c r="W1555" t="s">
        <v>3113</v>
      </c>
      <c r="X1555" t="s">
        <v>2712</v>
      </c>
      <c r="Y1555" t="s">
        <v>4193</v>
      </c>
      <c r="Z1555" t="s">
        <v>3666</v>
      </c>
      <c r="AA1555">
        <v>621397.1</v>
      </c>
      <c r="AB1555" s="198">
        <v>37073.875</v>
      </c>
      <c r="AC1555" s="198">
        <v>37103.875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5000</v>
      </c>
      <c r="G1556" s="202">
        <v>1289850</v>
      </c>
      <c r="H1556" s="198">
        <v>37035.359050925923</v>
      </c>
      <c r="I1556" t="s">
        <v>2729</v>
      </c>
      <c r="M1556" t="s">
        <v>2760</v>
      </c>
      <c r="N1556" t="s">
        <v>3220</v>
      </c>
      <c r="O1556" t="s">
        <v>4367</v>
      </c>
      <c r="P1556" s="199">
        <v>5000</v>
      </c>
      <c r="S1556" t="s">
        <v>2761</v>
      </c>
      <c r="T1556" t="s">
        <v>4061</v>
      </c>
      <c r="U1556" s="201">
        <v>4.375</v>
      </c>
      <c r="V1556" t="s">
        <v>3126</v>
      </c>
      <c r="W1556" t="s">
        <v>4263</v>
      </c>
      <c r="X1556" t="s">
        <v>4264</v>
      </c>
      <c r="Y1556" t="s">
        <v>3224</v>
      </c>
      <c r="Z1556" t="s">
        <v>3671</v>
      </c>
      <c r="AA1556">
        <v>807489</v>
      </c>
      <c r="AB1556" s="198">
        <v>37036.875</v>
      </c>
      <c r="AC1556" s="198">
        <v>37036.875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1289853</v>
      </c>
      <c r="H1557" s="198">
        <v>37035.359074074076</v>
      </c>
      <c r="I1557" t="s">
        <v>4257</v>
      </c>
      <c r="M1557" t="s">
        <v>2760</v>
      </c>
      <c r="N1557" t="s">
        <v>3220</v>
      </c>
      <c r="O1557" t="s">
        <v>2537</v>
      </c>
      <c r="Q1557" s="199">
        <v>5000</v>
      </c>
      <c r="S1557" t="s">
        <v>2761</v>
      </c>
      <c r="T1557" t="s">
        <v>4061</v>
      </c>
      <c r="U1557" s="201">
        <v>3.01</v>
      </c>
      <c r="V1557" t="s">
        <v>2680</v>
      </c>
      <c r="W1557" t="s">
        <v>2705</v>
      </c>
      <c r="X1557" t="s">
        <v>2682</v>
      </c>
      <c r="Y1557" t="s">
        <v>3224</v>
      </c>
      <c r="Z1557" t="s">
        <v>3671</v>
      </c>
      <c r="AA1557">
        <v>807490</v>
      </c>
      <c r="AB1557" s="198">
        <v>37036.875</v>
      </c>
      <c r="AC1557" s="198">
        <v>37036.875</v>
      </c>
    </row>
    <row r="1558" spans="1:29" x14ac:dyDescent="0.2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151</v>
      </c>
      <c r="F1558" s="213">
        <f t="shared" si="125"/>
        <v>755000</v>
      </c>
      <c r="G1558" s="202">
        <v>1289854</v>
      </c>
      <c r="H1558" s="198">
        <v>37035.359085648146</v>
      </c>
      <c r="I1558" t="s">
        <v>4237</v>
      </c>
      <c r="M1558" t="s">
        <v>2760</v>
      </c>
      <c r="N1558" t="s">
        <v>3235</v>
      </c>
      <c r="O1558" t="s">
        <v>2893</v>
      </c>
      <c r="Q1558" s="199">
        <v>5000</v>
      </c>
      <c r="S1558" t="s">
        <v>2761</v>
      </c>
      <c r="T1558" t="s">
        <v>4061</v>
      </c>
      <c r="U1558" s="201">
        <v>-0.37</v>
      </c>
      <c r="V1558" t="s">
        <v>2955</v>
      </c>
      <c r="W1558" t="s">
        <v>2708</v>
      </c>
      <c r="X1558" t="s">
        <v>2709</v>
      </c>
      <c r="Y1558" t="s">
        <v>4082</v>
      </c>
      <c r="Z1558" t="s">
        <v>3671</v>
      </c>
      <c r="AA1558" t="s">
        <v>123</v>
      </c>
      <c r="AB1558" s="198">
        <v>37196</v>
      </c>
      <c r="AC1558" s="198">
        <v>37346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30</v>
      </c>
      <c r="F1559" s="213">
        <f t="shared" si="125"/>
        <v>1500</v>
      </c>
      <c r="G1559" s="202">
        <v>1289855</v>
      </c>
      <c r="H1559" s="198">
        <v>37035.359085648146</v>
      </c>
      <c r="I1559" t="s">
        <v>124</v>
      </c>
      <c r="M1559" t="s">
        <v>3364</v>
      </c>
      <c r="N1559" t="s">
        <v>2802</v>
      </c>
      <c r="O1559" t="s">
        <v>3233</v>
      </c>
      <c r="Q1559" s="199">
        <v>50</v>
      </c>
      <c r="S1559" t="s">
        <v>2759</v>
      </c>
      <c r="T1559" t="s">
        <v>4061</v>
      </c>
      <c r="U1559" s="201">
        <v>63.25</v>
      </c>
      <c r="V1559" t="s">
        <v>125</v>
      </c>
      <c r="W1559" t="s">
        <v>2819</v>
      </c>
      <c r="X1559" t="s">
        <v>2842</v>
      </c>
      <c r="Y1559" t="s">
        <v>4193</v>
      </c>
      <c r="Z1559" t="s">
        <v>3666</v>
      </c>
      <c r="AA1559">
        <v>621399.1</v>
      </c>
      <c r="AB1559" s="198">
        <v>37043.591666666667</v>
      </c>
      <c r="AC1559" s="198">
        <v>37072.591666666667</v>
      </c>
    </row>
    <row r="1560" spans="1:29" x14ac:dyDescent="0.2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151</v>
      </c>
      <c r="F1560" s="213">
        <f t="shared" si="125"/>
        <v>377500</v>
      </c>
      <c r="G1560" s="202">
        <v>1289856</v>
      </c>
      <c r="H1560" s="198">
        <v>37035.359097222223</v>
      </c>
      <c r="I1560" t="s">
        <v>4033</v>
      </c>
      <c r="M1560" t="s">
        <v>2760</v>
      </c>
      <c r="N1560" t="s">
        <v>2864</v>
      </c>
      <c r="O1560" t="s">
        <v>3253</v>
      </c>
      <c r="Q1560" s="199">
        <v>2500</v>
      </c>
      <c r="S1560" t="s">
        <v>2761</v>
      </c>
      <c r="T1560" t="s">
        <v>4061</v>
      </c>
      <c r="U1560" s="201">
        <v>4.7</v>
      </c>
      <c r="V1560" t="s">
        <v>3987</v>
      </c>
      <c r="W1560" t="s">
        <v>3529</v>
      </c>
      <c r="X1560" t="s">
        <v>2866</v>
      </c>
      <c r="Y1560" t="s">
        <v>4082</v>
      </c>
      <c r="Z1560" t="s">
        <v>3671</v>
      </c>
      <c r="AA1560" t="s">
        <v>126</v>
      </c>
      <c r="AB1560" s="198">
        <v>37196</v>
      </c>
      <c r="AC1560" s="198">
        <v>37346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5000</v>
      </c>
      <c r="G1561" s="202">
        <v>1289857</v>
      </c>
      <c r="H1561" s="198">
        <v>37035.359143518515</v>
      </c>
      <c r="I1561" t="s">
        <v>2935</v>
      </c>
      <c r="M1561" t="s">
        <v>2760</v>
      </c>
      <c r="N1561" t="s">
        <v>3220</v>
      </c>
      <c r="O1561" t="s">
        <v>2559</v>
      </c>
      <c r="P1561" s="199">
        <v>5000</v>
      </c>
      <c r="S1561" t="s">
        <v>2761</v>
      </c>
      <c r="T1561" t="s">
        <v>4061</v>
      </c>
      <c r="U1561" s="201">
        <v>2.95</v>
      </c>
      <c r="V1561" t="s">
        <v>3035</v>
      </c>
      <c r="W1561" t="s">
        <v>3926</v>
      </c>
      <c r="X1561" t="s">
        <v>2735</v>
      </c>
      <c r="Y1561" t="s">
        <v>3224</v>
      </c>
      <c r="Z1561" t="s">
        <v>3671</v>
      </c>
      <c r="AA1561">
        <v>807491</v>
      </c>
      <c r="AB1561" s="198">
        <v>37036.875</v>
      </c>
      <c r="AC1561" s="198">
        <v>37036.875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5000</v>
      </c>
      <c r="G1562" s="202">
        <v>1289859</v>
      </c>
      <c r="H1562" s="198">
        <v>37035.359155092592</v>
      </c>
      <c r="I1562" t="s">
        <v>2831</v>
      </c>
      <c r="M1562" t="s">
        <v>2760</v>
      </c>
      <c r="N1562" t="s">
        <v>3220</v>
      </c>
      <c r="O1562" t="s">
        <v>4393</v>
      </c>
      <c r="P1562" s="199">
        <v>5000</v>
      </c>
      <c r="S1562" t="s">
        <v>2761</v>
      </c>
      <c r="T1562" t="s">
        <v>4061</v>
      </c>
      <c r="U1562" s="201">
        <v>4.4400000000000004</v>
      </c>
      <c r="V1562" t="s">
        <v>3218</v>
      </c>
      <c r="W1562" t="s">
        <v>2661</v>
      </c>
      <c r="X1562" t="s">
        <v>2662</v>
      </c>
      <c r="Y1562" t="s">
        <v>3224</v>
      </c>
      <c r="Z1562" t="s">
        <v>3671</v>
      </c>
      <c r="AA1562">
        <v>807493</v>
      </c>
      <c r="AB1562" s="198">
        <v>37036.875</v>
      </c>
      <c r="AC1562" s="198">
        <v>37036.875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1289861</v>
      </c>
      <c r="H1563" s="198">
        <v>37035.359166666669</v>
      </c>
      <c r="I1563" t="s">
        <v>3306</v>
      </c>
      <c r="M1563" t="s">
        <v>2760</v>
      </c>
      <c r="N1563" t="s">
        <v>3220</v>
      </c>
      <c r="O1563" t="s">
        <v>2542</v>
      </c>
      <c r="Q1563" s="199">
        <v>10000</v>
      </c>
      <c r="S1563" t="s">
        <v>2761</v>
      </c>
      <c r="T1563" t="s">
        <v>4061</v>
      </c>
      <c r="U1563" s="201">
        <v>12.875</v>
      </c>
      <c r="V1563" t="s">
        <v>3822</v>
      </c>
      <c r="W1563" t="s">
        <v>2731</v>
      </c>
      <c r="X1563" t="s">
        <v>2682</v>
      </c>
      <c r="Y1563" t="s">
        <v>3224</v>
      </c>
      <c r="Z1563" t="s">
        <v>3671</v>
      </c>
      <c r="AA1563">
        <v>807494</v>
      </c>
      <c r="AB1563" s="198">
        <v>37036.875</v>
      </c>
      <c r="AC1563" s="198">
        <v>37036.875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5000</v>
      </c>
      <c r="G1564" s="202">
        <v>1289860</v>
      </c>
      <c r="H1564" s="198">
        <v>37035.359166666669</v>
      </c>
      <c r="I1564" t="s">
        <v>3249</v>
      </c>
      <c r="M1564" t="s">
        <v>2760</v>
      </c>
      <c r="N1564" t="s">
        <v>3220</v>
      </c>
      <c r="O1564" t="s">
        <v>2494</v>
      </c>
      <c r="P1564" s="199">
        <v>5000</v>
      </c>
      <c r="S1564" t="s">
        <v>2761</v>
      </c>
      <c r="T1564" t="s">
        <v>4061</v>
      </c>
      <c r="U1564" s="201">
        <v>4.0250000000000004</v>
      </c>
      <c r="V1564" t="s">
        <v>4176</v>
      </c>
      <c r="W1564" t="s">
        <v>3004</v>
      </c>
      <c r="X1564" t="s">
        <v>3246</v>
      </c>
      <c r="Y1564" t="s">
        <v>3224</v>
      </c>
      <c r="Z1564" t="s">
        <v>3671</v>
      </c>
      <c r="AA1564">
        <v>807492</v>
      </c>
      <c r="AB1564" s="198">
        <v>37036.875</v>
      </c>
      <c r="AC1564" s="198">
        <v>37036.875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2500</v>
      </c>
      <c r="G1565" s="202">
        <v>1289862</v>
      </c>
      <c r="H1565" s="198">
        <v>37035.359236111108</v>
      </c>
      <c r="I1565" t="s">
        <v>4257</v>
      </c>
      <c r="M1565" t="s">
        <v>2760</v>
      </c>
      <c r="N1565" t="s">
        <v>3220</v>
      </c>
      <c r="O1565" t="s">
        <v>2559</v>
      </c>
      <c r="Q1565" s="199">
        <v>2500</v>
      </c>
      <c r="S1565" t="s">
        <v>2761</v>
      </c>
      <c r="T1565" t="s">
        <v>4061</v>
      </c>
      <c r="U1565" s="201">
        <v>2.9750000000000001</v>
      </c>
      <c r="V1565" t="s">
        <v>4258</v>
      </c>
      <c r="W1565" t="s">
        <v>3926</v>
      </c>
      <c r="X1565" t="s">
        <v>2735</v>
      </c>
      <c r="Y1565" t="s">
        <v>3224</v>
      </c>
      <c r="Z1565" t="s">
        <v>3671</v>
      </c>
      <c r="AA1565">
        <v>807495</v>
      </c>
      <c r="AB1565" s="198">
        <v>37036.875</v>
      </c>
      <c r="AC1565" s="198">
        <v>37036.875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10000</v>
      </c>
      <c r="G1566" s="202">
        <v>1289863</v>
      </c>
      <c r="H1566" s="198">
        <v>37035.359247685185</v>
      </c>
      <c r="I1566" t="s">
        <v>3306</v>
      </c>
      <c r="M1566" t="s">
        <v>2760</v>
      </c>
      <c r="N1566" t="s">
        <v>3220</v>
      </c>
      <c r="O1566" t="s">
        <v>2545</v>
      </c>
      <c r="Q1566" s="199">
        <v>10000</v>
      </c>
      <c r="S1566" t="s">
        <v>2761</v>
      </c>
      <c r="T1566" t="s">
        <v>4061</v>
      </c>
      <c r="U1566" s="201">
        <v>12.85</v>
      </c>
      <c r="V1566" t="s">
        <v>3822</v>
      </c>
      <c r="W1566" t="s">
        <v>2731</v>
      </c>
      <c r="X1566" t="s">
        <v>2682</v>
      </c>
      <c r="Y1566" t="s">
        <v>3224</v>
      </c>
      <c r="Z1566" t="s">
        <v>3671</v>
      </c>
      <c r="AA1566">
        <v>807496</v>
      </c>
      <c r="AB1566" s="198">
        <v>37036.875</v>
      </c>
      <c r="AC1566" s="198">
        <v>37036.875</v>
      </c>
    </row>
    <row r="1567" spans="1:29" x14ac:dyDescent="0.2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151</v>
      </c>
      <c r="F1567" s="213">
        <f t="shared" si="125"/>
        <v>755000</v>
      </c>
      <c r="G1567" s="202">
        <v>1289867</v>
      </c>
      <c r="H1567" s="198">
        <v>37035.359305555554</v>
      </c>
      <c r="I1567" t="s">
        <v>2758</v>
      </c>
      <c r="M1567" t="s">
        <v>2760</v>
      </c>
      <c r="N1567" t="s">
        <v>3235</v>
      </c>
      <c r="O1567" t="s">
        <v>127</v>
      </c>
      <c r="Q1567" s="199">
        <v>5000</v>
      </c>
      <c r="S1567" t="s">
        <v>2761</v>
      </c>
      <c r="T1567" t="s">
        <v>4061</v>
      </c>
      <c r="U1567" s="201">
        <v>0.22</v>
      </c>
      <c r="V1567" t="s">
        <v>3173</v>
      </c>
      <c r="W1567" t="s">
        <v>2690</v>
      </c>
      <c r="X1567" t="s">
        <v>2691</v>
      </c>
      <c r="Y1567" t="s">
        <v>4082</v>
      </c>
      <c r="Z1567" t="s">
        <v>3671</v>
      </c>
      <c r="AA1567" t="s">
        <v>128</v>
      </c>
      <c r="AB1567" s="198">
        <v>37196</v>
      </c>
      <c r="AC1567" s="198">
        <v>37346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3">
        <f t="shared" si="125"/>
        <v>10000</v>
      </c>
      <c r="G1568" s="202">
        <v>1289869</v>
      </c>
      <c r="H1568" s="198">
        <v>37035.3593287037</v>
      </c>
      <c r="I1568" t="s">
        <v>2818</v>
      </c>
      <c r="M1568" t="s">
        <v>2760</v>
      </c>
      <c r="N1568" t="s">
        <v>3220</v>
      </c>
      <c r="O1568" t="s">
        <v>2580</v>
      </c>
      <c r="P1568" s="199">
        <v>10000</v>
      </c>
      <c r="S1568" t="s">
        <v>2761</v>
      </c>
      <c r="T1568" t="s">
        <v>4061</v>
      </c>
      <c r="U1568" s="201">
        <v>4.1550000000000002</v>
      </c>
      <c r="V1568" t="s">
        <v>3293</v>
      </c>
      <c r="W1568" t="s">
        <v>3046</v>
      </c>
      <c r="X1568" t="s">
        <v>3141</v>
      </c>
      <c r="Y1568" t="s">
        <v>3224</v>
      </c>
      <c r="Z1568" t="s">
        <v>3671</v>
      </c>
      <c r="AA1568">
        <v>807497</v>
      </c>
      <c r="AB1568" s="198">
        <v>37036.875</v>
      </c>
      <c r="AC1568" s="198">
        <v>37036.875</v>
      </c>
    </row>
    <row r="1569" spans="1:29" x14ac:dyDescent="0.2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31</v>
      </c>
      <c r="F1569" s="213">
        <f t="shared" si="125"/>
        <v>155000</v>
      </c>
      <c r="G1569" s="202">
        <v>1289870</v>
      </c>
      <c r="H1569" s="198">
        <v>37035.359351851854</v>
      </c>
      <c r="I1569" t="s">
        <v>3219</v>
      </c>
      <c r="M1569" t="s">
        <v>2760</v>
      </c>
      <c r="N1569" t="s">
        <v>3235</v>
      </c>
      <c r="O1569" t="s">
        <v>3082</v>
      </c>
      <c r="Q1569" s="199">
        <v>5000</v>
      </c>
      <c r="S1569" t="s">
        <v>2761</v>
      </c>
      <c r="T1569" t="s">
        <v>4061</v>
      </c>
      <c r="U1569" s="201">
        <v>7.6</v>
      </c>
      <c r="V1569" t="s">
        <v>51</v>
      </c>
      <c r="W1569" t="s">
        <v>3083</v>
      </c>
      <c r="X1569" t="s">
        <v>3084</v>
      </c>
      <c r="Y1569" t="s">
        <v>4082</v>
      </c>
      <c r="Z1569" t="s">
        <v>3671</v>
      </c>
      <c r="AA1569" t="s">
        <v>129</v>
      </c>
      <c r="AB1569" s="198">
        <v>37073.875</v>
      </c>
      <c r="AC1569" s="198">
        <v>37103.875</v>
      </c>
    </row>
    <row r="1570" spans="1:29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1289871</v>
      </c>
      <c r="H1570" s="198">
        <v>37035.359386574077</v>
      </c>
      <c r="I1570" t="s">
        <v>3219</v>
      </c>
      <c r="M1570" t="s">
        <v>2760</v>
      </c>
      <c r="N1570" t="s">
        <v>3235</v>
      </c>
      <c r="O1570" t="s">
        <v>3086</v>
      </c>
      <c r="Q1570" s="199">
        <v>5000</v>
      </c>
      <c r="S1570" t="s">
        <v>2761</v>
      </c>
      <c r="T1570" t="s">
        <v>4061</v>
      </c>
      <c r="U1570" s="201">
        <v>7.53</v>
      </c>
      <c r="V1570" t="s">
        <v>51</v>
      </c>
      <c r="W1570" t="s">
        <v>3083</v>
      </c>
      <c r="X1570" t="s">
        <v>3084</v>
      </c>
      <c r="Y1570" t="s">
        <v>4082</v>
      </c>
      <c r="Z1570" t="s">
        <v>3671</v>
      </c>
      <c r="AA1570" t="s">
        <v>130</v>
      </c>
      <c r="AB1570" s="198">
        <v>37104.875</v>
      </c>
      <c r="AC1570" s="198">
        <v>37134.875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5000</v>
      </c>
      <c r="G1571" s="202">
        <v>1289872</v>
      </c>
      <c r="H1571" s="198">
        <v>37035.359409722223</v>
      </c>
      <c r="I1571" t="s">
        <v>3267</v>
      </c>
      <c r="M1571" t="s">
        <v>2760</v>
      </c>
      <c r="N1571" t="s">
        <v>3220</v>
      </c>
      <c r="O1571" t="s">
        <v>2532</v>
      </c>
      <c r="P1571" s="199">
        <v>5000</v>
      </c>
      <c r="S1571" t="s">
        <v>2761</v>
      </c>
      <c r="T1571" t="s">
        <v>4061</v>
      </c>
      <c r="U1571" s="201">
        <v>4</v>
      </c>
      <c r="V1571" t="s">
        <v>3115</v>
      </c>
      <c r="W1571" t="s">
        <v>2692</v>
      </c>
      <c r="X1571" t="s">
        <v>2682</v>
      </c>
      <c r="Y1571" t="s">
        <v>3224</v>
      </c>
      <c r="Z1571" t="s">
        <v>3671</v>
      </c>
      <c r="AA1571">
        <v>807498</v>
      </c>
      <c r="AB1571" s="198">
        <v>37036.875</v>
      </c>
      <c r="AC1571" s="198">
        <v>37036.875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13">
        <f t="shared" si="125"/>
        <v>150000</v>
      </c>
      <c r="G1572" s="202">
        <v>1289873</v>
      </c>
      <c r="H1572" s="198">
        <v>37035.3594212963</v>
      </c>
      <c r="I1572" t="s">
        <v>3219</v>
      </c>
      <c r="M1572" t="s">
        <v>2760</v>
      </c>
      <c r="N1572" t="s">
        <v>3235</v>
      </c>
      <c r="O1572" t="s">
        <v>3087</v>
      </c>
      <c r="Q1572" s="199">
        <v>5000</v>
      </c>
      <c r="S1572" t="s">
        <v>2761</v>
      </c>
      <c r="T1572" t="s">
        <v>4061</v>
      </c>
      <c r="U1572" s="201">
        <v>7.1</v>
      </c>
      <c r="V1572" t="s">
        <v>51</v>
      </c>
      <c r="W1572" t="s">
        <v>3083</v>
      </c>
      <c r="X1572" t="s">
        <v>3084</v>
      </c>
      <c r="Y1572" t="s">
        <v>4082</v>
      </c>
      <c r="Z1572" t="s">
        <v>3671</v>
      </c>
      <c r="AA1572" t="s">
        <v>131</v>
      </c>
      <c r="AB1572" s="198">
        <v>37135.875</v>
      </c>
      <c r="AC1572" s="198">
        <v>37164.875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5000</v>
      </c>
      <c r="G1573" s="202">
        <v>1289874</v>
      </c>
      <c r="H1573" s="198">
        <v>37035.359432870369</v>
      </c>
      <c r="I1573" t="s">
        <v>2831</v>
      </c>
      <c r="M1573" t="s">
        <v>2760</v>
      </c>
      <c r="N1573" t="s">
        <v>3220</v>
      </c>
      <c r="O1573" t="s">
        <v>2537</v>
      </c>
      <c r="P1573" s="199">
        <v>5000</v>
      </c>
      <c r="S1573" t="s">
        <v>2761</v>
      </c>
      <c r="T1573" t="s">
        <v>4061</v>
      </c>
      <c r="U1573" s="201">
        <v>3.0049999999999999</v>
      </c>
      <c r="V1573" t="s">
        <v>2549</v>
      </c>
      <c r="W1573" t="s">
        <v>2705</v>
      </c>
      <c r="X1573" t="s">
        <v>2682</v>
      </c>
      <c r="Y1573" t="s">
        <v>3224</v>
      </c>
      <c r="Z1573" t="s">
        <v>3671</v>
      </c>
      <c r="AA1573">
        <v>807499</v>
      </c>
      <c r="AB1573" s="198">
        <v>37036.875</v>
      </c>
      <c r="AC1573" s="198">
        <v>37036.875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10000</v>
      </c>
      <c r="G1574" s="202">
        <v>1289876</v>
      </c>
      <c r="H1574" s="198">
        <v>37035.359456018516</v>
      </c>
      <c r="I1574" t="s">
        <v>3249</v>
      </c>
      <c r="M1574" t="s">
        <v>2760</v>
      </c>
      <c r="N1574" t="s">
        <v>3220</v>
      </c>
      <c r="O1574" t="s">
        <v>2463</v>
      </c>
      <c r="P1574" s="199">
        <v>10000</v>
      </c>
      <c r="S1574" t="s">
        <v>2761</v>
      </c>
      <c r="T1574" t="s">
        <v>4061</v>
      </c>
      <c r="U1574" s="201">
        <v>4.2100999999999997</v>
      </c>
      <c r="V1574" t="s">
        <v>3005</v>
      </c>
      <c r="W1574" t="s">
        <v>3222</v>
      </c>
      <c r="X1574" t="s">
        <v>3223</v>
      </c>
      <c r="Y1574" t="s">
        <v>3224</v>
      </c>
      <c r="Z1574" t="s">
        <v>3671</v>
      </c>
      <c r="AA1574">
        <v>807501</v>
      </c>
      <c r="AB1574" s="198">
        <v>37036.875</v>
      </c>
      <c r="AC1574" s="198">
        <v>37036.875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25000</v>
      </c>
      <c r="G1575" s="202">
        <v>1289875</v>
      </c>
      <c r="H1575" s="198">
        <v>37035.359456018516</v>
      </c>
      <c r="I1575" t="s">
        <v>4033</v>
      </c>
      <c r="M1575" t="s">
        <v>2760</v>
      </c>
      <c r="N1575" t="s">
        <v>3220</v>
      </c>
      <c r="O1575" t="s">
        <v>4383</v>
      </c>
      <c r="P1575" s="199">
        <v>25000</v>
      </c>
      <c r="S1575" t="s">
        <v>2761</v>
      </c>
      <c r="T1575" t="s">
        <v>4061</v>
      </c>
      <c r="U1575" s="201">
        <v>4.1449999999999996</v>
      </c>
      <c r="V1575" t="s">
        <v>4268</v>
      </c>
      <c r="W1575" t="s">
        <v>4246</v>
      </c>
      <c r="X1575" t="s">
        <v>4247</v>
      </c>
      <c r="Y1575" t="s">
        <v>3224</v>
      </c>
      <c r="Z1575" t="s">
        <v>3671</v>
      </c>
      <c r="AA1575">
        <v>807500</v>
      </c>
      <c r="AB1575" s="198">
        <v>37036.875</v>
      </c>
      <c r="AC1575" s="198">
        <v>37036.875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5000</v>
      </c>
      <c r="G1576" s="202">
        <v>1289877</v>
      </c>
      <c r="H1576" s="198">
        <v>37035.359479166669</v>
      </c>
      <c r="I1576" t="s">
        <v>3769</v>
      </c>
      <c r="M1576" t="s">
        <v>2760</v>
      </c>
      <c r="N1576" t="s">
        <v>3220</v>
      </c>
      <c r="O1576" t="s">
        <v>2532</v>
      </c>
      <c r="P1576" s="199">
        <v>5000</v>
      </c>
      <c r="S1576" t="s">
        <v>2761</v>
      </c>
      <c r="T1576" t="s">
        <v>4061</v>
      </c>
      <c r="U1576" s="201">
        <v>4</v>
      </c>
      <c r="V1576" t="s">
        <v>2744</v>
      </c>
      <c r="W1576" t="s">
        <v>2692</v>
      </c>
      <c r="X1576" t="s">
        <v>2682</v>
      </c>
      <c r="Y1576" t="s">
        <v>3224</v>
      </c>
      <c r="Z1576" t="s">
        <v>3671</v>
      </c>
      <c r="AA1576">
        <v>807502</v>
      </c>
      <c r="AB1576" s="198">
        <v>37036.875</v>
      </c>
      <c r="AC1576" s="198">
        <v>37036.875</v>
      </c>
    </row>
    <row r="1577" spans="1:29" x14ac:dyDescent="0.2">
      <c r="A1577" s="44" t="str">
        <f t="shared" si="121"/>
        <v>US Natural Gas Financial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Financial</v>
      </c>
      <c r="E1577" s="44">
        <f>IF(VLOOKUP(S1577,'DD-Lookup'!$J$6:$L$50,3,FALSE)="Monthly",(YEAR(AC1577)-YEAR(AB1577))*12+MONTH(AC1577)-MONTH(AB1577)+1,(AC1577-AB1577+1))</f>
        <v>30</v>
      </c>
      <c r="F1577" s="213">
        <f t="shared" si="125"/>
        <v>150000</v>
      </c>
      <c r="G1577" s="202">
        <v>1289878</v>
      </c>
      <c r="H1577" s="198">
        <v>37035.359490740739</v>
      </c>
      <c r="I1577" t="s">
        <v>2664</v>
      </c>
      <c r="M1577" t="s">
        <v>2760</v>
      </c>
      <c r="N1577" t="s">
        <v>3235</v>
      </c>
      <c r="O1577" t="s">
        <v>3098</v>
      </c>
      <c r="Q1577" s="199">
        <v>5000</v>
      </c>
      <c r="S1577" t="s">
        <v>2761</v>
      </c>
      <c r="T1577" t="s">
        <v>4061</v>
      </c>
      <c r="U1577" s="201">
        <v>8.3000000000000007</v>
      </c>
      <c r="V1577" t="s">
        <v>2724</v>
      </c>
      <c r="W1577" t="s">
        <v>3083</v>
      </c>
      <c r="X1577" t="s">
        <v>3084</v>
      </c>
      <c r="Y1577" t="s">
        <v>4082</v>
      </c>
      <c r="Z1577" t="s">
        <v>3671</v>
      </c>
      <c r="AA1577" t="s">
        <v>132</v>
      </c>
      <c r="AB1577" s="198">
        <v>37043.875</v>
      </c>
      <c r="AC1577" s="198">
        <v>37072.875</v>
      </c>
    </row>
    <row r="1578" spans="1:29" x14ac:dyDescent="0.2">
      <c r="A1578" s="44" t="str">
        <f t="shared" si="121"/>
        <v>US Natural Gas Financial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Financial</v>
      </c>
      <c r="E1578" s="44">
        <f>IF(VLOOKUP(S1578,'DD-Lookup'!$J$6:$L$50,3,FALSE)="Monthly",(YEAR(AC1578)-YEAR(AB1578))*12+MONTH(AC1578)-MONTH(AB1578)+1,(AC1578-AB1578+1))</f>
        <v>30</v>
      </c>
      <c r="F1578" s="213">
        <f t="shared" si="125"/>
        <v>150000</v>
      </c>
      <c r="G1578" s="202">
        <v>1289879</v>
      </c>
      <c r="H1578" s="198">
        <v>37035.359537037039</v>
      </c>
      <c r="I1578" t="s">
        <v>3203</v>
      </c>
      <c r="M1578" t="s">
        <v>2760</v>
      </c>
      <c r="N1578" t="s">
        <v>2864</v>
      </c>
      <c r="O1578" t="s">
        <v>2865</v>
      </c>
      <c r="P1578" s="199">
        <v>5000</v>
      </c>
      <c r="S1578" t="s">
        <v>2761</v>
      </c>
      <c r="T1578" t="s">
        <v>4061</v>
      </c>
      <c r="U1578" s="201">
        <v>4.1950000000000003</v>
      </c>
      <c r="V1578" t="s">
        <v>4395</v>
      </c>
      <c r="W1578" t="s">
        <v>3529</v>
      </c>
      <c r="X1578" t="s">
        <v>2866</v>
      </c>
      <c r="Y1578" t="s">
        <v>4082</v>
      </c>
      <c r="Z1578" t="s">
        <v>3671</v>
      </c>
      <c r="AA1578" t="s">
        <v>133</v>
      </c>
      <c r="AB1578" s="198">
        <v>37043.875</v>
      </c>
      <c r="AC1578" s="198">
        <v>37072.875</v>
      </c>
    </row>
    <row r="1579" spans="1:29" x14ac:dyDescent="0.2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30</v>
      </c>
      <c r="F1579" s="213">
        <f t="shared" si="125"/>
        <v>150000</v>
      </c>
      <c r="G1579" s="202">
        <v>1289880</v>
      </c>
      <c r="H1579" s="198">
        <v>37035.359548611108</v>
      </c>
      <c r="I1579" t="s">
        <v>2858</v>
      </c>
      <c r="M1579" t="s">
        <v>2760</v>
      </c>
      <c r="N1579" t="s">
        <v>3235</v>
      </c>
      <c r="O1579" t="s">
        <v>3098</v>
      </c>
      <c r="Q1579" s="199">
        <v>5000</v>
      </c>
      <c r="S1579" t="s">
        <v>2761</v>
      </c>
      <c r="T1579" t="s">
        <v>4061</v>
      </c>
      <c r="U1579" s="201">
        <v>8.4</v>
      </c>
      <c r="V1579" t="s">
        <v>4224</v>
      </c>
      <c r="W1579" t="s">
        <v>3083</v>
      </c>
      <c r="X1579" t="s">
        <v>3084</v>
      </c>
      <c r="Y1579" t="s">
        <v>4082</v>
      </c>
      <c r="Z1579" t="s">
        <v>3671</v>
      </c>
      <c r="AA1579" t="s">
        <v>134</v>
      </c>
      <c r="AB1579" s="198">
        <v>37043.875</v>
      </c>
      <c r="AC1579" s="198">
        <v>37072.875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2000</v>
      </c>
      <c r="G1580" s="202">
        <v>1289881</v>
      </c>
      <c r="H1580" s="198">
        <v>37035.359571759262</v>
      </c>
      <c r="I1580" t="s">
        <v>3107</v>
      </c>
      <c r="M1580" t="s">
        <v>2760</v>
      </c>
      <c r="N1580" t="s">
        <v>3220</v>
      </c>
      <c r="O1580" t="s">
        <v>2532</v>
      </c>
      <c r="P1580" s="199">
        <v>2000</v>
      </c>
      <c r="S1580" t="s">
        <v>2761</v>
      </c>
      <c r="T1580" t="s">
        <v>4061</v>
      </c>
      <c r="U1580" s="201">
        <v>4</v>
      </c>
      <c r="V1580" t="s">
        <v>2639</v>
      </c>
      <c r="W1580" t="s">
        <v>2692</v>
      </c>
      <c r="X1580" t="s">
        <v>2682</v>
      </c>
      <c r="Y1580" t="s">
        <v>3224</v>
      </c>
      <c r="Z1580" t="s">
        <v>3671</v>
      </c>
      <c r="AA1580">
        <v>807503</v>
      </c>
      <c r="AB1580" s="198">
        <v>37036.875</v>
      </c>
      <c r="AC1580" s="198">
        <v>37036.875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5000</v>
      </c>
      <c r="G1581" s="202">
        <v>1289882</v>
      </c>
      <c r="H1581" s="198">
        <v>37035.359583333331</v>
      </c>
      <c r="I1581" t="s">
        <v>3249</v>
      </c>
      <c r="M1581" t="s">
        <v>2760</v>
      </c>
      <c r="N1581" t="s">
        <v>3220</v>
      </c>
      <c r="O1581" t="s">
        <v>2494</v>
      </c>
      <c r="P1581" s="199">
        <v>5000</v>
      </c>
      <c r="S1581" t="s">
        <v>2761</v>
      </c>
      <c r="T1581" t="s">
        <v>4061</v>
      </c>
      <c r="U1581" s="201">
        <v>4.0225</v>
      </c>
      <c r="V1581" t="s">
        <v>4176</v>
      </c>
      <c r="W1581" t="s">
        <v>3004</v>
      </c>
      <c r="X1581" t="s">
        <v>3246</v>
      </c>
      <c r="Y1581" t="s">
        <v>3224</v>
      </c>
      <c r="Z1581" t="s">
        <v>3671</v>
      </c>
      <c r="AA1581">
        <v>807504</v>
      </c>
      <c r="AB1581" s="198">
        <v>37036.875</v>
      </c>
      <c r="AC1581" s="198">
        <v>37036.875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61</v>
      </c>
      <c r="F1582" s="213">
        <f t="shared" si="125"/>
        <v>305000</v>
      </c>
      <c r="G1582" s="202">
        <v>1289883</v>
      </c>
      <c r="H1582" s="198">
        <v>37035.359606481485</v>
      </c>
      <c r="I1582" t="s">
        <v>3219</v>
      </c>
      <c r="M1582" t="s">
        <v>2760</v>
      </c>
      <c r="N1582" t="s">
        <v>3235</v>
      </c>
      <c r="O1582" t="s">
        <v>3130</v>
      </c>
      <c r="Q1582" s="199">
        <v>5000</v>
      </c>
      <c r="S1582" t="s">
        <v>2761</v>
      </c>
      <c r="T1582" t="s">
        <v>4061</v>
      </c>
      <c r="U1582" s="201">
        <v>5.6</v>
      </c>
      <c r="V1582" t="s">
        <v>51</v>
      </c>
      <c r="W1582" t="s">
        <v>3083</v>
      </c>
      <c r="X1582" t="s">
        <v>3084</v>
      </c>
      <c r="Y1582" t="s">
        <v>4082</v>
      </c>
      <c r="Z1582" t="s">
        <v>3671</v>
      </c>
      <c r="AA1582" t="s">
        <v>135</v>
      </c>
      <c r="AB1582" s="198">
        <v>37196</v>
      </c>
      <c r="AC1582" s="198">
        <v>37256</v>
      </c>
    </row>
    <row r="1583" spans="1:29" x14ac:dyDescent="0.2">
      <c r="A1583" s="44" t="str">
        <f t="shared" si="121"/>
        <v xml:space="preserve"> Metals Financial</v>
      </c>
      <c r="B1583" s="44" t="str">
        <f t="shared" si="122"/>
        <v/>
      </c>
      <c r="C1583" s="44" t="str">
        <f t="shared" si="123"/>
        <v>Metals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20</v>
      </c>
      <c r="G1583" s="202">
        <v>1289884</v>
      </c>
      <c r="H1583" s="198">
        <v>37035.359629629631</v>
      </c>
      <c r="I1583" t="s">
        <v>4141</v>
      </c>
      <c r="M1583" t="s">
        <v>2766</v>
      </c>
      <c r="N1583" t="s">
        <v>4072</v>
      </c>
      <c r="O1583" t="s">
        <v>4073</v>
      </c>
      <c r="Q1583" s="199">
        <v>20</v>
      </c>
      <c r="S1583" t="s">
        <v>4060</v>
      </c>
      <c r="T1583" t="s">
        <v>4061</v>
      </c>
      <c r="U1583" s="201">
        <v>1544</v>
      </c>
      <c r="V1583" t="s">
        <v>2351</v>
      </c>
      <c r="W1583" t="s">
        <v>4068</v>
      </c>
      <c r="X1583" t="s">
        <v>4064</v>
      </c>
      <c r="Y1583" t="s">
        <v>4065</v>
      </c>
      <c r="Z1583" t="s">
        <v>4066</v>
      </c>
      <c r="AA1583">
        <v>2150672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10000</v>
      </c>
      <c r="G1584" s="202">
        <v>1289885</v>
      </c>
      <c r="H1584" s="198">
        <v>37035.3596412037</v>
      </c>
      <c r="I1584" t="s">
        <v>3177</v>
      </c>
      <c r="M1584" t="s">
        <v>2760</v>
      </c>
      <c r="N1584" t="s">
        <v>3220</v>
      </c>
      <c r="O1584" t="s">
        <v>2512</v>
      </c>
      <c r="Q1584" s="199">
        <v>10000</v>
      </c>
      <c r="S1584" t="s">
        <v>2761</v>
      </c>
      <c r="T1584" t="s">
        <v>4061</v>
      </c>
      <c r="U1584" s="201">
        <v>4.0774999999999997</v>
      </c>
      <c r="V1584" t="s">
        <v>3975</v>
      </c>
      <c r="W1584" t="s">
        <v>3260</v>
      </c>
      <c r="X1584" t="s">
        <v>3261</v>
      </c>
      <c r="Y1584" t="s">
        <v>3224</v>
      </c>
      <c r="Z1584" t="s">
        <v>3671</v>
      </c>
      <c r="AA1584">
        <v>807505</v>
      </c>
      <c r="AB1584" s="198">
        <v>37036.875</v>
      </c>
      <c r="AC1584" s="198">
        <v>37036.875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10000</v>
      </c>
      <c r="G1585" s="202">
        <v>1289886</v>
      </c>
      <c r="H1585" s="198">
        <v>37035.359652777777</v>
      </c>
      <c r="I1585" t="s">
        <v>3769</v>
      </c>
      <c r="M1585" t="s">
        <v>2760</v>
      </c>
      <c r="N1585" t="s">
        <v>3220</v>
      </c>
      <c r="O1585" t="s">
        <v>2463</v>
      </c>
      <c r="P1585" s="199">
        <v>10000</v>
      </c>
      <c r="S1585" t="s">
        <v>2761</v>
      </c>
      <c r="T1585" t="s">
        <v>4061</v>
      </c>
      <c r="U1585" s="201">
        <v>4.2088000000000001</v>
      </c>
      <c r="V1585" t="s">
        <v>3002</v>
      </c>
      <c r="W1585" t="s">
        <v>3222</v>
      </c>
      <c r="X1585" t="s">
        <v>3223</v>
      </c>
      <c r="Y1585" t="s">
        <v>3224</v>
      </c>
      <c r="Z1585" t="s">
        <v>3671</v>
      </c>
      <c r="AA1585">
        <v>807506</v>
      </c>
      <c r="AB1585" s="198">
        <v>37036.875</v>
      </c>
      <c r="AC1585" s="198">
        <v>37036.875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10000</v>
      </c>
      <c r="G1586" s="202">
        <v>1289887</v>
      </c>
      <c r="H1586" s="198">
        <v>37035.3596875</v>
      </c>
      <c r="I1586" t="s">
        <v>3769</v>
      </c>
      <c r="M1586" t="s">
        <v>2760</v>
      </c>
      <c r="N1586" t="s">
        <v>3220</v>
      </c>
      <c r="O1586" t="s">
        <v>2463</v>
      </c>
      <c r="P1586" s="199">
        <v>10000</v>
      </c>
      <c r="S1586" t="s">
        <v>2761</v>
      </c>
      <c r="T1586" t="s">
        <v>4061</v>
      </c>
      <c r="U1586" s="201">
        <v>4.2074999999999996</v>
      </c>
      <c r="V1586" t="s">
        <v>3002</v>
      </c>
      <c r="W1586" t="s">
        <v>3222</v>
      </c>
      <c r="X1586" t="s">
        <v>3223</v>
      </c>
      <c r="Y1586" t="s">
        <v>3224</v>
      </c>
      <c r="Z1586" t="s">
        <v>3671</v>
      </c>
      <c r="AA1586">
        <v>807507</v>
      </c>
      <c r="AB1586" s="198">
        <v>37036.875</v>
      </c>
      <c r="AC1586" s="198">
        <v>37036.875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10000</v>
      </c>
      <c r="G1587" s="202">
        <v>1289888</v>
      </c>
      <c r="H1587" s="198">
        <v>37035.359699074077</v>
      </c>
      <c r="I1587" t="s">
        <v>3769</v>
      </c>
      <c r="M1587" t="s">
        <v>2760</v>
      </c>
      <c r="N1587" t="s">
        <v>3220</v>
      </c>
      <c r="O1587" t="s">
        <v>2512</v>
      </c>
      <c r="P1587" s="199">
        <v>10000</v>
      </c>
      <c r="S1587" t="s">
        <v>2761</v>
      </c>
      <c r="T1587" t="s">
        <v>4061</v>
      </c>
      <c r="U1587" s="201">
        <v>4.0750000000000002</v>
      </c>
      <c r="V1587" t="s">
        <v>2746</v>
      </c>
      <c r="W1587" t="s">
        <v>3260</v>
      </c>
      <c r="X1587" t="s">
        <v>3261</v>
      </c>
      <c r="Y1587" t="s">
        <v>3224</v>
      </c>
      <c r="Z1587" t="s">
        <v>3671</v>
      </c>
      <c r="AA1587">
        <v>807509</v>
      </c>
      <c r="AB1587" s="198">
        <v>37036.875</v>
      </c>
      <c r="AC1587" s="198">
        <v>37036.875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5000</v>
      </c>
      <c r="G1588" s="202">
        <v>1289889</v>
      </c>
      <c r="H1588" s="198">
        <v>37035.359710648147</v>
      </c>
      <c r="I1588" t="s">
        <v>2858</v>
      </c>
      <c r="M1588" t="s">
        <v>2760</v>
      </c>
      <c r="N1588" t="s">
        <v>3220</v>
      </c>
      <c r="O1588" t="s">
        <v>136</v>
      </c>
      <c r="P1588" s="199">
        <v>5000</v>
      </c>
      <c r="S1588" t="s">
        <v>2761</v>
      </c>
      <c r="T1588" t="s">
        <v>4061</v>
      </c>
      <c r="U1588" s="201">
        <v>4.0199999999999996</v>
      </c>
      <c r="V1588" t="s">
        <v>3258</v>
      </c>
      <c r="W1588" t="s">
        <v>3004</v>
      </c>
      <c r="X1588" t="s">
        <v>3246</v>
      </c>
      <c r="Y1588" t="s">
        <v>3224</v>
      </c>
      <c r="Z1588" t="s">
        <v>3671</v>
      </c>
      <c r="AA1588">
        <v>807508</v>
      </c>
      <c r="AB1588" s="198">
        <v>37036.875</v>
      </c>
      <c r="AC1588" s="198">
        <v>37036.875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5000</v>
      </c>
      <c r="G1589" s="202">
        <v>1289890</v>
      </c>
      <c r="H1589" s="198">
        <v>37035.359722222223</v>
      </c>
      <c r="I1589" t="s">
        <v>2873</v>
      </c>
      <c r="M1589" t="s">
        <v>2760</v>
      </c>
      <c r="N1589" t="s">
        <v>3220</v>
      </c>
      <c r="O1589" t="s">
        <v>2537</v>
      </c>
      <c r="P1589" s="199">
        <v>5000</v>
      </c>
      <c r="S1589" t="s">
        <v>2761</v>
      </c>
      <c r="T1589" t="s">
        <v>4061</v>
      </c>
      <c r="U1589" s="201">
        <v>2.99</v>
      </c>
      <c r="V1589" t="s">
        <v>137</v>
      </c>
      <c r="W1589" t="s">
        <v>2705</v>
      </c>
      <c r="X1589" t="s">
        <v>2682</v>
      </c>
      <c r="Y1589" t="s">
        <v>3224</v>
      </c>
      <c r="Z1589" t="s">
        <v>3671</v>
      </c>
      <c r="AA1589">
        <v>807510</v>
      </c>
      <c r="AB1589" s="198">
        <v>37036.875</v>
      </c>
      <c r="AC1589" s="198">
        <v>37036.875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1289891</v>
      </c>
      <c r="H1590" s="198">
        <v>37035.359733796293</v>
      </c>
      <c r="I1590" t="s">
        <v>3225</v>
      </c>
      <c r="M1590" t="s">
        <v>2760</v>
      </c>
      <c r="N1590" t="s">
        <v>3220</v>
      </c>
      <c r="O1590" t="s">
        <v>2463</v>
      </c>
      <c r="P1590" s="199">
        <v>10000</v>
      </c>
      <c r="S1590" t="s">
        <v>2761</v>
      </c>
      <c r="T1590" t="s">
        <v>4061</v>
      </c>
      <c r="U1590" s="201">
        <v>4.2062999999999997</v>
      </c>
      <c r="V1590" t="s">
        <v>3259</v>
      </c>
      <c r="W1590" t="s">
        <v>3222</v>
      </c>
      <c r="X1590" t="s">
        <v>3223</v>
      </c>
      <c r="Y1590" t="s">
        <v>3224</v>
      </c>
      <c r="Z1590" t="s">
        <v>3671</v>
      </c>
      <c r="AA1590">
        <v>807511</v>
      </c>
      <c r="AB1590" s="198">
        <v>37036.875</v>
      </c>
      <c r="AC1590" s="198">
        <v>37036.875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5000</v>
      </c>
      <c r="G1591" s="202">
        <v>1289892</v>
      </c>
      <c r="H1591" s="198">
        <v>37035.359756944446</v>
      </c>
      <c r="I1591" t="s">
        <v>2935</v>
      </c>
      <c r="M1591" t="s">
        <v>2760</v>
      </c>
      <c r="N1591" t="s">
        <v>3220</v>
      </c>
      <c r="O1591" t="s">
        <v>2581</v>
      </c>
      <c r="P1591" s="199">
        <v>5000</v>
      </c>
      <c r="S1591" t="s">
        <v>2761</v>
      </c>
      <c r="T1591" t="s">
        <v>4061</v>
      </c>
      <c r="U1591" s="201">
        <v>2.99</v>
      </c>
      <c r="V1591" t="s">
        <v>3035</v>
      </c>
      <c r="W1591" t="s">
        <v>3926</v>
      </c>
      <c r="X1591" t="s">
        <v>2735</v>
      </c>
      <c r="Y1591" t="s">
        <v>3224</v>
      </c>
      <c r="Z1591" t="s">
        <v>3671</v>
      </c>
      <c r="AA1591">
        <v>807512</v>
      </c>
      <c r="AB1591" s="198">
        <v>37036.875</v>
      </c>
      <c r="AC1591" s="198">
        <v>37036.875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2500</v>
      </c>
      <c r="G1592" s="202">
        <v>1289893</v>
      </c>
      <c r="H1592" s="198">
        <v>37035.359849537039</v>
      </c>
      <c r="I1592" t="s">
        <v>2831</v>
      </c>
      <c r="M1592" t="s">
        <v>2760</v>
      </c>
      <c r="N1592" t="s">
        <v>3220</v>
      </c>
      <c r="O1592" t="s">
        <v>2481</v>
      </c>
      <c r="P1592" s="199">
        <v>2500</v>
      </c>
      <c r="S1592" t="s">
        <v>2761</v>
      </c>
      <c r="T1592" t="s">
        <v>4061</v>
      </c>
      <c r="U1592" s="201">
        <v>4.0724999999999998</v>
      </c>
      <c r="V1592" t="s">
        <v>3200</v>
      </c>
      <c r="W1592" t="s">
        <v>3004</v>
      </c>
      <c r="X1592" t="s">
        <v>3246</v>
      </c>
      <c r="Y1592" t="s">
        <v>3224</v>
      </c>
      <c r="Z1592" t="s">
        <v>3671</v>
      </c>
      <c r="AA1592">
        <v>807513</v>
      </c>
      <c r="AB1592" s="198">
        <v>37036.875</v>
      </c>
      <c r="AC1592" s="198">
        <v>37036.875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10000</v>
      </c>
      <c r="G1593" s="202">
        <v>1289894</v>
      </c>
      <c r="H1593" s="198">
        <v>37035.359849537039</v>
      </c>
      <c r="I1593" t="s">
        <v>2801</v>
      </c>
      <c r="M1593" t="s">
        <v>2760</v>
      </c>
      <c r="N1593" t="s">
        <v>3220</v>
      </c>
      <c r="O1593" t="s">
        <v>2580</v>
      </c>
      <c r="P1593" s="199">
        <v>10000</v>
      </c>
      <c r="S1593" t="s">
        <v>2761</v>
      </c>
      <c r="T1593" t="s">
        <v>4061</v>
      </c>
      <c r="U1593" s="201">
        <v>4.1500000000000004</v>
      </c>
      <c r="V1593" t="s">
        <v>2783</v>
      </c>
      <c r="W1593" t="s">
        <v>3046</v>
      </c>
      <c r="X1593" t="s">
        <v>3141</v>
      </c>
      <c r="Y1593" t="s">
        <v>3224</v>
      </c>
      <c r="Z1593" t="s">
        <v>3671</v>
      </c>
      <c r="AA1593">
        <v>807514</v>
      </c>
      <c r="AB1593" s="198">
        <v>37036.875</v>
      </c>
      <c r="AC1593" s="198">
        <v>37036.875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10000</v>
      </c>
      <c r="G1594" s="202">
        <v>1289895</v>
      </c>
      <c r="H1594" s="198">
        <v>37035.359861111108</v>
      </c>
      <c r="I1594" t="s">
        <v>3249</v>
      </c>
      <c r="M1594" t="s">
        <v>2760</v>
      </c>
      <c r="N1594" t="s">
        <v>3220</v>
      </c>
      <c r="O1594" t="s">
        <v>4421</v>
      </c>
      <c r="Q1594" s="199">
        <v>10000</v>
      </c>
      <c r="S1594" t="s">
        <v>2761</v>
      </c>
      <c r="T1594" t="s">
        <v>4061</v>
      </c>
      <c r="U1594" s="201">
        <v>4.165</v>
      </c>
      <c r="V1594" t="s">
        <v>3030</v>
      </c>
      <c r="W1594" t="s">
        <v>4246</v>
      </c>
      <c r="X1594" t="s">
        <v>4247</v>
      </c>
      <c r="Y1594" t="s">
        <v>3224</v>
      </c>
      <c r="Z1594" t="s">
        <v>3671</v>
      </c>
      <c r="AA1594">
        <v>807515</v>
      </c>
      <c r="AB1594" s="198">
        <v>37036.875</v>
      </c>
      <c r="AC1594" s="198">
        <v>37036.875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5000</v>
      </c>
      <c r="G1595" s="202">
        <v>1289897</v>
      </c>
      <c r="H1595" s="198">
        <v>37035.359872685185</v>
      </c>
      <c r="I1595" t="s">
        <v>2831</v>
      </c>
      <c r="M1595" t="s">
        <v>2760</v>
      </c>
      <c r="N1595" t="s">
        <v>3220</v>
      </c>
      <c r="O1595" t="s">
        <v>2484</v>
      </c>
      <c r="P1595" s="199">
        <v>5000</v>
      </c>
      <c r="S1595" t="s">
        <v>2761</v>
      </c>
      <c r="T1595" t="s">
        <v>4061</v>
      </c>
      <c r="U1595" s="201">
        <v>4.0425000000000004</v>
      </c>
      <c r="V1595" t="s">
        <v>4265</v>
      </c>
      <c r="W1595" t="s">
        <v>3004</v>
      </c>
      <c r="X1595" t="s">
        <v>3246</v>
      </c>
      <c r="Y1595" t="s">
        <v>3224</v>
      </c>
      <c r="Z1595" t="s">
        <v>3671</v>
      </c>
      <c r="AA1595">
        <v>807517</v>
      </c>
      <c r="AB1595" s="198">
        <v>37036.875</v>
      </c>
      <c r="AC1595" s="198">
        <v>37036.875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1289896</v>
      </c>
      <c r="H1596" s="198">
        <v>37035.359872685185</v>
      </c>
      <c r="I1596" t="s">
        <v>3794</v>
      </c>
      <c r="M1596" t="s">
        <v>2760</v>
      </c>
      <c r="N1596" t="s">
        <v>3220</v>
      </c>
      <c r="O1596" t="s">
        <v>2465</v>
      </c>
      <c r="P1596" s="199">
        <v>5000</v>
      </c>
      <c r="S1596" t="s">
        <v>2761</v>
      </c>
      <c r="T1596" t="s">
        <v>4061</v>
      </c>
      <c r="U1596" s="201">
        <v>4.09</v>
      </c>
      <c r="V1596" t="s">
        <v>138</v>
      </c>
      <c r="W1596" t="s">
        <v>3260</v>
      </c>
      <c r="X1596" t="s">
        <v>3261</v>
      </c>
      <c r="Y1596" t="s">
        <v>3224</v>
      </c>
      <c r="Z1596" t="s">
        <v>3671</v>
      </c>
      <c r="AA1596">
        <v>807516</v>
      </c>
      <c r="AB1596" s="198">
        <v>37036.875</v>
      </c>
      <c r="AC1596" s="198">
        <v>37036.875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1289898</v>
      </c>
      <c r="H1597" s="198">
        <v>37035.359895833331</v>
      </c>
      <c r="I1597" t="s">
        <v>2831</v>
      </c>
      <c r="M1597" t="s">
        <v>2760</v>
      </c>
      <c r="N1597" t="s">
        <v>3220</v>
      </c>
      <c r="O1597" t="s">
        <v>2481</v>
      </c>
      <c r="P1597" s="199">
        <v>5000</v>
      </c>
      <c r="S1597" t="s">
        <v>2761</v>
      </c>
      <c r="T1597" t="s">
        <v>4061</v>
      </c>
      <c r="U1597" s="201">
        <v>4.07</v>
      </c>
      <c r="V1597" t="s">
        <v>3200</v>
      </c>
      <c r="W1597" t="s">
        <v>3004</v>
      </c>
      <c r="X1597" t="s">
        <v>3246</v>
      </c>
      <c r="Y1597" t="s">
        <v>3224</v>
      </c>
      <c r="Z1597" t="s">
        <v>3671</v>
      </c>
      <c r="AA1597">
        <v>807518</v>
      </c>
      <c r="AB1597" s="198">
        <v>37036.875</v>
      </c>
      <c r="AC1597" s="198">
        <v>37036.875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5000</v>
      </c>
      <c r="G1598" s="202">
        <v>1289899</v>
      </c>
      <c r="H1598" s="198">
        <v>37035.359907407408</v>
      </c>
      <c r="I1598" t="s">
        <v>2689</v>
      </c>
      <c r="M1598" t="s">
        <v>2760</v>
      </c>
      <c r="N1598" t="s">
        <v>3220</v>
      </c>
      <c r="O1598" t="s">
        <v>2551</v>
      </c>
      <c r="P1598" s="199">
        <v>5000</v>
      </c>
      <c r="S1598" t="s">
        <v>2761</v>
      </c>
      <c r="T1598" t="s">
        <v>4061</v>
      </c>
      <c r="U1598" s="201">
        <v>8.8000000000000007</v>
      </c>
      <c r="V1598" t="s">
        <v>4214</v>
      </c>
      <c r="W1598" t="s">
        <v>2681</v>
      </c>
      <c r="X1598" t="s">
        <v>2682</v>
      </c>
      <c r="Y1598" t="s">
        <v>3224</v>
      </c>
      <c r="Z1598" t="s">
        <v>3671</v>
      </c>
      <c r="AA1598">
        <v>807519</v>
      </c>
      <c r="AB1598" s="198">
        <v>37036.875</v>
      </c>
      <c r="AC1598" s="198">
        <v>37036.875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30</v>
      </c>
      <c r="F1599" s="213">
        <f t="shared" si="125"/>
        <v>150000</v>
      </c>
      <c r="G1599" s="202">
        <v>1289900</v>
      </c>
      <c r="H1599" s="198">
        <v>37035.359930555554</v>
      </c>
      <c r="I1599" t="s">
        <v>2858</v>
      </c>
      <c r="M1599" t="s">
        <v>2760</v>
      </c>
      <c r="N1599" t="s">
        <v>3220</v>
      </c>
      <c r="O1599" t="s">
        <v>4287</v>
      </c>
      <c r="Q1599" s="199">
        <v>5000</v>
      </c>
      <c r="S1599" t="s">
        <v>2761</v>
      </c>
      <c r="T1599" t="s">
        <v>4061</v>
      </c>
      <c r="U1599" s="201">
        <v>11.355</v>
      </c>
      <c r="V1599" t="s">
        <v>2694</v>
      </c>
      <c r="W1599" t="s">
        <v>4279</v>
      </c>
      <c r="X1599" t="s">
        <v>2682</v>
      </c>
      <c r="Y1599" t="s">
        <v>3224</v>
      </c>
      <c r="Z1599" t="s">
        <v>3671</v>
      </c>
      <c r="AA1599" t="s">
        <v>139</v>
      </c>
      <c r="AB1599" s="198">
        <v>37043.875</v>
      </c>
      <c r="AC1599" s="198">
        <v>37072.875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5000</v>
      </c>
      <c r="G1600" s="202">
        <v>1289901</v>
      </c>
      <c r="H1600" s="198">
        <v>37035.359942129631</v>
      </c>
      <c r="I1600" t="s">
        <v>2935</v>
      </c>
      <c r="M1600" t="s">
        <v>2760</v>
      </c>
      <c r="N1600" t="s">
        <v>3220</v>
      </c>
      <c r="O1600" t="s">
        <v>2599</v>
      </c>
      <c r="P1600" s="199">
        <v>5000</v>
      </c>
      <c r="S1600" t="s">
        <v>2761</v>
      </c>
      <c r="T1600" t="s">
        <v>4061</v>
      </c>
      <c r="U1600" s="201">
        <v>3.5</v>
      </c>
      <c r="V1600" t="s">
        <v>2936</v>
      </c>
      <c r="W1600" t="s">
        <v>2692</v>
      </c>
      <c r="X1600" t="s">
        <v>2682</v>
      </c>
      <c r="Y1600" t="s">
        <v>3224</v>
      </c>
      <c r="Z1600" t="s">
        <v>3671</v>
      </c>
      <c r="AA1600">
        <v>807520</v>
      </c>
      <c r="AB1600" s="198">
        <v>37036.875</v>
      </c>
      <c r="AC1600" s="198">
        <v>37036.875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10000</v>
      </c>
      <c r="G1601" s="202">
        <v>1289902</v>
      </c>
      <c r="H1601" s="198">
        <v>37035.359965277778</v>
      </c>
      <c r="I1601" t="s">
        <v>3225</v>
      </c>
      <c r="M1601" t="s">
        <v>2760</v>
      </c>
      <c r="N1601" t="s">
        <v>3220</v>
      </c>
      <c r="O1601" t="s">
        <v>2463</v>
      </c>
      <c r="P1601" s="199">
        <v>10000</v>
      </c>
      <c r="S1601" t="s">
        <v>2761</v>
      </c>
      <c r="T1601" t="s">
        <v>4061</v>
      </c>
      <c r="U1601" s="201">
        <v>4.2050999999999998</v>
      </c>
      <c r="V1601" t="s">
        <v>3259</v>
      </c>
      <c r="W1601" t="s">
        <v>3222</v>
      </c>
      <c r="X1601" t="s">
        <v>3223</v>
      </c>
      <c r="Y1601" t="s">
        <v>3224</v>
      </c>
      <c r="Z1601" t="s">
        <v>3671</v>
      </c>
      <c r="AA1601">
        <v>807521</v>
      </c>
      <c r="AB1601" s="198">
        <v>37036.875</v>
      </c>
      <c r="AC1601" s="198">
        <v>37036.875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1289903</v>
      </c>
      <c r="H1602" s="198">
        <v>37035.359965277778</v>
      </c>
      <c r="I1602" t="s">
        <v>3306</v>
      </c>
      <c r="M1602" t="s">
        <v>2760</v>
      </c>
      <c r="N1602" t="s">
        <v>3220</v>
      </c>
      <c r="O1602" t="s">
        <v>2465</v>
      </c>
      <c r="Q1602" s="199">
        <v>5000</v>
      </c>
      <c r="S1602" t="s">
        <v>2761</v>
      </c>
      <c r="T1602" t="s">
        <v>4061</v>
      </c>
      <c r="U1602" s="201">
        <v>4.09</v>
      </c>
      <c r="V1602" t="s">
        <v>3006</v>
      </c>
      <c r="W1602" t="s">
        <v>3260</v>
      </c>
      <c r="X1602" t="s">
        <v>3261</v>
      </c>
      <c r="Y1602" t="s">
        <v>3224</v>
      </c>
      <c r="Z1602" t="s">
        <v>3671</v>
      </c>
      <c r="AA1602">
        <v>807522</v>
      </c>
      <c r="AB1602" s="198">
        <v>37036.875</v>
      </c>
      <c r="AC1602" s="198">
        <v>37036.875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5000</v>
      </c>
      <c r="G1603" s="202">
        <v>1289905</v>
      </c>
      <c r="H1603" s="198">
        <v>37035.360011574077</v>
      </c>
      <c r="I1603" t="s">
        <v>2831</v>
      </c>
      <c r="M1603" t="s">
        <v>2760</v>
      </c>
      <c r="N1603" t="s">
        <v>3220</v>
      </c>
      <c r="O1603" t="s">
        <v>2503</v>
      </c>
      <c r="P1603" s="199">
        <v>5000</v>
      </c>
      <c r="S1603" t="s">
        <v>2761</v>
      </c>
      <c r="T1603" t="s">
        <v>4061</v>
      </c>
      <c r="U1603" s="201">
        <v>4.3600000000000003</v>
      </c>
      <c r="V1603" t="s">
        <v>3221</v>
      </c>
      <c r="W1603" t="s">
        <v>3275</v>
      </c>
      <c r="X1603" t="s">
        <v>3276</v>
      </c>
      <c r="Y1603" t="s">
        <v>3224</v>
      </c>
      <c r="Z1603" t="s">
        <v>3671</v>
      </c>
      <c r="AA1603">
        <v>807526</v>
      </c>
      <c r="AB1603" s="198">
        <v>37036.875</v>
      </c>
      <c r="AC1603" s="198">
        <v>37036.875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1289906</v>
      </c>
      <c r="H1604" s="198">
        <v>37035.360069444447</v>
      </c>
      <c r="I1604" t="s">
        <v>3306</v>
      </c>
      <c r="M1604" t="s">
        <v>2760</v>
      </c>
      <c r="N1604" t="s">
        <v>3220</v>
      </c>
      <c r="O1604" t="s">
        <v>2550</v>
      </c>
      <c r="P1604" s="199">
        <v>10000</v>
      </c>
      <c r="S1604" t="s">
        <v>2761</v>
      </c>
      <c r="T1604" t="s">
        <v>4061</v>
      </c>
      <c r="U1604" s="201">
        <v>7.6</v>
      </c>
      <c r="V1604" t="s">
        <v>4462</v>
      </c>
      <c r="W1604" t="s">
        <v>2681</v>
      </c>
      <c r="X1604" t="s">
        <v>2682</v>
      </c>
      <c r="Y1604" t="s">
        <v>3224</v>
      </c>
      <c r="Z1604" t="s">
        <v>3671</v>
      </c>
      <c r="AA1604">
        <v>807527</v>
      </c>
      <c r="AB1604" s="198">
        <v>37036.875</v>
      </c>
      <c r="AC1604" s="198">
        <v>37036.875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4170</v>
      </c>
      <c r="G1605" s="202">
        <v>1289907</v>
      </c>
      <c r="H1605" s="198">
        <v>37035.36010416667</v>
      </c>
      <c r="I1605" t="s">
        <v>2831</v>
      </c>
      <c r="M1605" t="s">
        <v>2760</v>
      </c>
      <c r="N1605" t="s">
        <v>3220</v>
      </c>
      <c r="O1605" t="s">
        <v>2506</v>
      </c>
      <c r="P1605" s="199">
        <v>4170</v>
      </c>
      <c r="S1605" t="s">
        <v>2761</v>
      </c>
      <c r="T1605" t="s">
        <v>4061</v>
      </c>
      <c r="U1605" s="201">
        <v>4.3600000000000003</v>
      </c>
      <c r="V1605" t="s">
        <v>3221</v>
      </c>
      <c r="W1605" t="s">
        <v>3275</v>
      </c>
      <c r="X1605" t="s">
        <v>3276</v>
      </c>
      <c r="Y1605" t="s">
        <v>3224</v>
      </c>
      <c r="Z1605" t="s">
        <v>3671</v>
      </c>
      <c r="AA1605">
        <v>807529</v>
      </c>
      <c r="AB1605" s="198">
        <v>37036.875</v>
      </c>
      <c r="AC1605" s="198">
        <v>37036.875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5000</v>
      </c>
      <c r="G1606" s="202">
        <v>1289908</v>
      </c>
      <c r="H1606" s="198">
        <v>37035.36010416667</v>
      </c>
      <c r="I1606" t="s">
        <v>2722</v>
      </c>
      <c r="M1606" t="s">
        <v>2760</v>
      </c>
      <c r="N1606" t="s">
        <v>3220</v>
      </c>
      <c r="O1606" t="s">
        <v>2556</v>
      </c>
      <c r="P1606" s="199">
        <v>5000</v>
      </c>
      <c r="S1606" t="s">
        <v>2761</v>
      </c>
      <c r="T1606" t="s">
        <v>4061</v>
      </c>
      <c r="U1606" s="201">
        <v>4.05</v>
      </c>
      <c r="V1606" t="s">
        <v>140</v>
      </c>
      <c r="W1606" t="s">
        <v>3260</v>
      </c>
      <c r="X1606" t="s">
        <v>3261</v>
      </c>
      <c r="Y1606" t="s">
        <v>3224</v>
      </c>
      <c r="Z1606" t="s">
        <v>3671</v>
      </c>
      <c r="AA1606">
        <v>807528</v>
      </c>
      <c r="AB1606" s="198">
        <v>37036.875</v>
      </c>
      <c r="AC1606" s="198">
        <v>37036.875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1500</v>
      </c>
      <c r="G1607" s="202">
        <v>1289912</v>
      </c>
      <c r="H1607" s="198">
        <v>37035.360150462962</v>
      </c>
      <c r="I1607" t="s">
        <v>2873</v>
      </c>
      <c r="M1607" t="s">
        <v>2760</v>
      </c>
      <c r="N1607" t="s">
        <v>3220</v>
      </c>
      <c r="O1607" t="s">
        <v>2603</v>
      </c>
      <c r="P1607" s="199">
        <v>1500</v>
      </c>
      <c r="S1607" t="s">
        <v>2761</v>
      </c>
      <c r="T1607" t="s">
        <v>4061</v>
      </c>
      <c r="U1607" s="201">
        <v>2.9249999999999998</v>
      </c>
      <c r="V1607" t="s">
        <v>137</v>
      </c>
      <c r="W1607" t="s">
        <v>3926</v>
      </c>
      <c r="X1607" t="s">
        <v>2735</v>
      </c>
      <c r="Y1607" t="s">
        <v>3224</v>
      </c>
      <c r="Z1607" t="s">
        <v>3671</v>
      </c>
      <c r="AA1607">
        <v>807531</v>
      </c>
      <c r="AB1607" s="198">
        <v>37036.875</v>
      </c>
      <c r="AC1607" s="198">
        <v>37036.875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5000</v>
      </c>
      <c r="G1608" s="202">
        <v>1289913</v>
      </c>
      <c r="H1608" s="198">
        <v>37035.360162037039</v>
      </c>
      <c r="I1608" t="s">
        <v>2729</v>
      </c>
      <c r="M1608" t="s">
        <v>2760</v>
      </c>
      <c r="N1608" t="s">
        <v>3220</v>
      </c>
      <c r="O1608" t="s">
        <v>4367</v>
      </c>
      <c r="P1608" s="199">
        <v>5000</v>
      </c>
      <c r="S1608" t="s">
        <v>2761</v>
      </c>
      <c r="T1608" t="s">
        <v>4061</v>
      </c>
      <c r="U1608" s="201">
        <v>4.38</v>
      </c>
      <c r="V1608" t="s">
        <v>3126</v>
      </c>
      <c r="W1608" t="s">
        <v>4263</v>
      </c>
      <c r="X1608" t="s">
        <v>4264</v>
      </c>
      <c r="Y1608" t="s">
        <v>3224</v>
      </c>
      <c r="Z1608" t="s">
        <v>3671</v>
      </c>
      <c r="AA1608">
        <v>807530</v>
      </c>
      <c r="AB1608" s="198">
        <v>37036.875</v>
      </c>
      <c r="AC1608" s="198">
        <v>37036.875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3">
        <f t="shared" si="125"/>
        <v>5000</v>
      </c>
      <c r="G1609" s="202">
        <v>1289914</v>
      </c>
      <c r="H1609" s="198">
        <v>37035.360231481478</v>
      </c>
      <c r="I1609" t="s">
        <v>3249</v>
      </c>
      <c r="M1609" t="s">
        <v>2760</v>
      </c>
      <c r="N1609" t="s">
        <v>3220</v>
      </c>
      <c r="O1609" t="s">
        <v>2550</v>
      </c>
      <c r="P1609" s="199">
        <v>5000</v>
      </c>
      <c r="S1609" t="s">
        <v>2761</v>
      </c>
      <c r="T1609" t="s">
        <v>4061</v>
      </c>
      <c r="U1609" s="201">
        <v>7.5</v>
      </c>
      <c r="V1609" t="s">
        <v>3932</v>
      </c>
      <c r="W1609" t="s">
        <v>2681</v>
      </c>
      <c r="X1609" t="s">
        <v>2682</v>
      </c>
      <c r="Y1609" t="s">
        <v>3224</v>
      </c>
      <c r="Z1609" t="s">
        <v>3671</v>
      </c>
      <c r="AA1609">
        <v>807532</v>
      </c>
      <c r="AB1609" s="198">
        <v>37036.875</v>
      </c>
      <c r="AC1609" s="198">
        <v>37036.875</v>
      </c>
    </row>
    <row r="1610" spans="1:29" x14ac:dyDescent="0.2">
      <c r="A1610" s="44" t="str">
        <f t="shared" si="121"/>
        <v>US Natural Gas Financial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Financial</v>
      </c>
      <c r="E1610" s="44">
        <f>IF(VLOOKUP(S1610,'DD-Lookup'!$J$6:$L$50,3,FALSE)="Monthly",(YEAR(AC1610)-YEAR(AB1610))*12+MONTH(AC1610)-MONTH(AB1610)+1,(AC1610-AB1610+1))</f>
        <v>153</v>
      </c>
      <c r="F1610" s="213">
        <f t="shared" si="125"/>
        <v>765000</v>
      </c>
      <c r="G1610" s="202">
        <v>1289918</v>
      </c>
      <c r="H1610" s="198">
        <v>37035.360324074078</v>
      </c>
      <c r="I1610" t="s">
        <v>2863</v>
      </c>
      <c r="M1610" t="s">
        <v>2760</v>
      </c>
      <c r="N1610" t="s">
        <v>2864</v>
      </c>
      <c r="O1610" t="s">
        <v>4239</v>
      </c>
      <c r="Q1610" s="199">
        <v>5000</v>
      </c>
      <c r="S1610" t="s">
        <v>2761</v>
      </c>
      <c r="T1610" t="s">
        <v>4061</v>
      </c>
      <c r="U1610" s="201">
        <v>4.32</v>
      </c>
      <c r="V1610" t="s">
        <v>3168</v>
      </c>
      <c r="W1610" t="s">
        <v>3529</v>
      </c>
      <c r="X1610" t="s">
        <v>2866</v>
      </c>
      <c r="Y1610" t="s">
        <v>4082</v>
      </c>
      <c r="Z1610" t="s">
        <v>3671</v>
      </c>
      <c r="AA1610" t="s">
        <v>141</v>
      </c>
      <c r="AB1610" s="198">
        <v>37043</v>
      </c>
      <c r="AC1610" s="198">
        <v>37195</v>
      </c>
    </row>
    <row r="1611" spans="1:29" x14ac:dyDescent="0.2">
      <c r="A1611" s="44" t="str">
        <f t="shared" ref="A1611:A1674" si="126">B1611&amp;" "&amp;C1611&amp;" "&amp;D1611</f>
        <v>US Natural Gas Financial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Financial</v>
      </c>
      <c r="E1611" s="44">
        <f>IF(VLOOKUP(S1611,'DD-Lookup'!$J$6:$L$50,3,FALSE)="Monthly",(YEAR(AC1611)-YEAR(AB1611))*12+MONTH(AC1611)-MONTH(AB1611)+1,(AC1611-AB1611+1))</f>
        <v>30</v>
      </c>
      <c r="F1611" s="213">
        <f t="shared" ref="F1611:F1674" si="130">E1611*SUM(P1611:Q1611)</f>
        <v>900000</v>
      </c>
      <c r="G1611" s="202">
        <v>1289919</v>
      </c>
      <c r="H1611" s="198">
        <v>37035.360335648147</v>
      </c>
      <c r="I1611" t="s">
        <v>2858</v>
      </c>
      <c r="M1611" t="s">
        <v>2760</v>
      </c>
      <c r="N1611" t="s">
        <v>3235</v>
      </c>
      <c r="O1611" t="s">
        <v>3272</v>
      </c>
      <c r="P1611" s="199">
        <v>30000</v>
      </c>
      <c r="S1611" t="s">
        <v>2761</v>
      </c>
      <c r="T1611" t="s">
        <v>4061</v>
      </c>
      <c r="U1611" s="201">
        <v>0.41749999999999998</v>
      </c>
      <c r="V1611" t="s">
        <v>3058</v>
      </c>
      <c r="W1611" t="s">
        <v>3236</v>
      </c>
      <c r="X1611" t="s">
        <v>3237</v>
      </c>
      <c r="Y1611" t="s">
        <v>4082</v>
      </c>
      <c r="Z1611" t="s">
        <v>3671</v>
      </c>
      <c r="AA1611" t="s">
        <v>142</v>
      </c>
      <c r="AB1611" s="198">
        <v>37043.875</v>
      </c>
      <c r="AC1611" s="198">
        <v>37072.875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10000</v>
      </c>
      <c r="G1612" s="202">
        <v>1289920</v>
      </c>
      <c r="H1612" s="198">
        <v>37035.360381944447</v>
      </c>
      <c r="I1612" t="s">
        <v>2858</v>
      </c>
      <c r="M1612" t="s">
        <v>2760</v>
      </c>
      <c r="N1612" t="s">
        <v>3220</v>
      </c>
      <c r="O1612" t="s">
        <v>2599</v>
      </c>
      <c r="Q1612" s="199">
        <v>10000</v>
      </c>
      <c r="S1612" t="s">
        <v>2761</v>
      </c>
      <c r="T1612" t="s">
        <v>4061</v>
      </c>
      <c r="U1612" s="201">
        <v>3.5249999999999999</v>
      </c>
      <c r="V1612" t="s">
        <v>2694</v>
      </c>
      <c r="W1612" t="s">
        <v>2692</v>
      </c>
      <c r="X1612" t="s">
        <v>2682</v>
      </c>
      <c r="Y1612" t="s">
        <v>3224</v>
      </c>
      <c r="Z1612" t="s">
        <v>3671</v>
      </c>
      <c r="AA1612">
        <v>807533</v>
      </c>
      <c r="AB1612" s="198">
        <v>37036.875</v>
      </c>
      <c r="AC1612" s="198">
        <v>37036.875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5000</v>
      </c>
      <c r="G1613" s="202">
        <v>1289921</v>
      </c>
      <c r="H1613" s="198">
        <v>37035.360393518517</v>
      </c>
      <c r="I1613" t="s">
        <v>2831</v>
      </c>
      <c r="M1613" t="s">
        <v>2760</v>
      </c>
      <c r="N1613" t="s">
        <v>3220</v>
      </c>
      <c r="O1613" t="s">
        <v>2484</v>
      </c>
      <c r="P1613" s="199">
        <v>5000</v>
      </c>
      <c r="S1613" t="s">
        <v>2761</v>
      </c>
      <c r="T1613" t="s">
        <v>4061</v>
      </c>
      <c r="U1613" s="201">
        <v>4.0350000000000001</v>
      </c>
      <c r="V1613" t="s">
        <v>4265</v>
      </c>
      <c r="W1613" t="s">
        <v>3004</v>
      </c>
      <c r="X1613" t="s">
        <v>3246</v>
      </c>
      <c r="Y1613" t="s">
        <v>3224</v>
      </c>
      <c r="Z1613" t="s">
        <v>3671</v>
      </c>
      <c r="AA1613">
        <v>807534</v>
      </c>
      <c r="AB1613" s="198">
        <v>37036.875</v>
      </c>
      <c r="AC1613" s="198">
        <v>37036.875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950</v>
      </c>
      <c r="G1614" s="202">
        <v>1289922</v>
      </c>
      <c r="H1614" s="198">
        <v>37035.360405092593</v>
      </c>
      <c r="I1614" t="s">
        <v>3078</v>
      </c>
      <c r="M1614" t="s">
        <v>2760</v>
      </c>
      <c r="N1614" t="s">
        <v>3220</v>
      </c>
      <c r="O1614" t="s">
        <v>2503</v>
      </c>
      <c r="Q1614" s="199">
        <v>950</v>
      </c>
      <c r="S1614" t="s">
        <v>2761</v>
      </c>
      <c r="T1614" t="s">
        <v>4061</v>
      </c>
      <c r="U1614" s="201">
        <v>4.3650000000000002</v>
      </c>
      <c r="V1614" t="s">
        <v>143</v>
      </c>
      <c r="W1614" t="s">
        <v>3275</v>
      </c>
      <c r="X1614" t="s">
        <v>3276</v>
      </c>
      <c r="Y1614" t="s">
        <v>3224</v>
      </c>
      <c r="Z1614" t="s">
        <v>3671</v>
      </c>
      <c r="AA1614">
        <v>807536</v>
      </c>
      <c r="AB1614" s="198">
        <v>37036.875</v>
      </c>
      <c r="AC1614" s="198">
        <v>37036.875</v>
      </c>
    </row>
    <row r="1615" spans="1:29" x14ac:dyDescent="0.2">
      <c r="A1615" s="44" t="str">
        <f t="shared" si="126"/>
        <v xml:space="preserve"> Natural Gas Physical</v>
      </c>
      <c r="B1615" s="44" t="str">
        <f t="shared" si="127"/>
        <v/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1289923</v>
      </c>
      <c r="H1615" s="198">
        <v>37035.36041666667</v>
      </c>
      <c r="I1615" t="s">
        <v>2858</v>
      </c>
      <c r="M1615" t="s">
        <v>2760</v>
      </c>
      <c r="N1615" t="s">
        <v>3254</v>
      </c>
      <c r="O1615" t="s">
        <v>2474</v>
      </c>
      <c r="Q1615" s="199">
        <v>10000</v>
      </c>
      <c r="S1615" t="s">
        <v>2761</v>
      </c>
      <c r="T1615" t="s">
        <v>4061</v>
      </c>
      <c r="U1615" s="201">
        <v>4.3949999999999996</v>
      </c>
      <c r="V1615" t="s">
        <v>2787</v>
      </c>
      <c r="W1615" t="s">
        <v>3255</v>
      </c>
      <c r="X1615" t="s">
        <v>3256</v>
      </c>
      <c r="Y1615" t="s">
        <v>3224</v>
      </c>
      <c r="Z1615" t="s">
        <v>3671</v>
      </c>
      <c r="AA1615">
        <v>807535</v>
      </c>
      <c r="AB1615" s="198">
        <v>37036.875</v>
      </c>
      <c r="AC1615" s="198">
        <v>37036.875</v>
      </c>
    </row>
    <row r="1616" spans="1:29" x14ac:dyDescent="0.2">
      <c r="A1616" s="44" t="str">
        <f t="shared" si="126"/>
        <v>US Natural Gas Financial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30</v>
      </c>
      <c r="F1616" s="213">
        <f t="shared" si="130"/>
        <v>450000</v>
      </c>
      <c r="G1616" s="202">
        <v>1289924</v>
      </c>
      <c r="H1616" s="198">
        <v>37035.36042824074</v>
      </c>
      <c r="I1616" t="s">
        <v>2834</v>
      </c>
      <c r="M1616" t="s">
        <v>2760</v>
      </c>
      <c r="N1616" t="s">
        <v>2864</v>
      </c>
      <c r="O1616" t="s">
        <v>2865</v>
      </c>
      <c r="Q1616" s="199">
        <v>15000</v>
      </c>
      <c r="S1616" t="s">
        <v>2761</v>
      </c>
      <c r="T1616" t="s">
        <v>4061</v>
      </c>
      <c r="U1616" s="201">
        <v>4.2050000000000001</v>
      </c>
      <c r="V1616" t="s">
        <v>144</v>
      </c>
      <c r="W1616" t="s">
        <v>3529</v>
      </c>
      <c r="X1616" t="s">
        <v>2866</v>
      </c>
      <c r="Y1616" t="s">
        <v>4082</v>
      </c>
      <c r="Z1616" t="s">
        <v>3671</v>
      </c>
      <c r="AA1616" t="s">
        <v>145</v>
      </c>
      <c r="AB1616" s="198">
        <v>37043.875</v>
      </c>
      <c r="AC1616" s="198">
        <v>37072.875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25000</v>
      </c>
      <c r="G1617" s="202">
        <v>1289925</v>
      </c>
      <c r="H1617" s="198">
        <v>37035.360451388886</v>
      </c>
      <c r="I1617" t="s">
        <v>3769</v>
      </c>
      <c r="M1617" t="s">
        <v>2760</v>
      </c>
      <c r="N1617" t="s">
        <v>3220</v>
      </c>
      <c r="O1617" t="s">
        <v>4383</v>
      </c>
      <c r="Q1617" s="199">
        <v>25000</v>
      </c>
      <c r="S1617" t="s">
        <v>2761</v>
      </c>
      <c r="T1617" t="s">
        <v>4061</v>
      </c>
      <c r="U1617" s="201">
        <v>4.1449999999999996</v>
      </c>
      <c r="V1617" t="s">
        <v>2755</v>
      </c>
      <c r="W1617" t="s">
        <v>4246</v>
      </c>
      <c r="X1617" t="s">
        <v>4247</v>
      </c>
      <c r="Y1617" t="s">
        <v>3224</v>
      </c>
      <c r="Z1617" t="s">
        <v>3671</v>
      </c>
      <c r="AA1617">
        <v>807537</v>
      </c>
      <c r="AB1617" s="198">
        <v>37036.875</v>
      </c>
      <c r="AC1617" s="198">
        <v>37036.875</v>
      </c>
    </row>
    <row r="1618" spans="1:29" x14ac:dyDescent="0.2">
      <c r="A1618" s="44" t="str">
        <f t="shared" si="126"/>
        <v xml:space="preserve"> Natural Gas Physical</v>
      </c>
      <c r="B1618" s="44" t="str">
        <f t="shared" si="127"/>
        <v/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5000</v>
      </c>
      <c r="G1618" s="202">
        <v>1289926</v>
      </c>
      <c r="H1618" s="198">
        <v>37035.360462962963</v>
      </c>
      <c r="I1618" t="s">
        <v>3143</v>
      </c>
      <c r="M1618" t="s">
        <v>2760</v>
      </c>
      <c r="N1618" t="s">
        <v>3254</v>
      </c>
      <c r="O1618" t="s">
        <v>2474</v>
      </c>
      <c r="P1618" s="199">
        <v>5000</v>
      </c>
      <c r="S1618" t="s">
        <v>2761</v>
      </c>
      <c r="T1618" t="s">
        <v>4061</v>
      </c>
      <c r="U1618" s="201">
        <v>4.3899999999999997</v>
      </c>
      <c r="V1618" t="s">
        <v>98</v>
      </c>
      <c r="W1618" t="s">
        <v>3255</v>
      </c>
      <c r="X1618" t="s">
        <v>3256</v>
      </c>
      <c r="Y1618" t="s">
        <v>3224</v>
      </c>
      <c r="Z1618" t="s">
        <v>3671</v>
      </c>
      <c r="AA1618">
        <v>807538</v>
      </c>
      <c r="AB1618" s="198">
        <v>37036.875</v>
      </c>
      <c r="AC1618" s="198">
        <v>37036.875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25000</v>
      </c>
      <c r="G1619" s="202">
        <v>1289927</v>
      </c>
      <c r="H1619" s="198">
        <v>37035.360497685186</v>
      </c>
      <c r="I1619" t="s">
        <v>3092</v>
      </c>
      <c r="M1619" t="s">
        <v>2760</v>
      </c>
      <c r="N1619" t="s">
        <v>3220</v>
      </c>
      <c r="O1619" t="s">
        <v>4383</v>
      </c>
      <c r="Q1619" s="199">
        <v>25000</v>
      </c>
      <c r="S1619" t="s">
        <v>2761</v>
      </c>
      <c r="T1619" t="s">
        <v>4061</v>
      </c>
      <c r="U1619" s="201">
        <v>4.1449999999999996</v>
      </c>
      <c r="V1619" t="s">
        <v>2772</v>
      </c>
      <c r="W1619" t="s">
        <v>4246</v>
      </c>
      <c r="X1619" t="s">
        <v>4247</v>
      </c>
      <c r="Y1619" t="s">
        <v>3224</v>
      </c>
      <c r="Z1619" t="s">
        <v>3671</v>
      </c>
      <c r="AA1619">
        <v>807539</v>
      </c>
      <c r="AB1619" s="198">
        <v>37036.875</v>
      </c>
      <c r="AC1619" s="198">
        <v>37036.875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151</v>
      </c>
      <c r="F1620" s="213">
        <f t="shared" si="130"/>
        <v>755000</v>
      </c>
      <c r="G1620" s="202">
        <v>1289929</v>
      </c>
      <c r="H1620" s="198">
        <v>37035.360520833332</v>
      </c>
      <c r="I1620" t="s">
        <v>4031</v>
      </c>
      <c r="M1620" t="s">
        <v>2760</v>
      </c>
      <c r="N1620" t="s">
        <v>2864</v>
      </c>
      <c r="O1620" t="s">
        <v>3253</v>
      </c>
      <c r="Q1620" s="199">
        <v>5000</v>
      </c>
      <c r="S1620" t="s">
        <v>2761</v>
      </c>
      <c r="T1620" t="s">
        <v>4061</v>
      </c>
      <c r="U1620" s="201">
        <v>4.7</v>
      </c>
      <c r="V1620" t="s">
        <v>4456</v>
      </c>
      <c r="W1620" t="s">
        <v>3529</v>
      </c>
      <c r="X1620" t="s">
        <v>2866</v>
      </c>
      <c r="Y1620" t="s">
        <v>4082</v>
      </c>
      <c r="Z1620" t="s">
        <v>3671</v>
      </c>
      <c r="AA1620" t="s">
        <v>146</v>
      </c>
      <c r="AB1620" s="198">
        <v>37196</v>
      </c>
      <c r="AC1620" s="198">
        <v>37346</v>
      </c>
    </row>
    <row r="1621" spans="1:29" x14ac:dyDescent="0.2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30</v>
      </c>
      <c r="F1621" s="213">
        <f t="shared" si="130"/>
        <v>450000</v>
      </c>
      <c r="G1621" s="202">
        <v>1289928</v>
      </c>
      <c r="H1621" s="198">
        <v>37035.360520833332</v>
      </c>
      <c r="I1621" t="s">
        <v>3769</v>
      </c>
      <c r="M1621" t="s">
        <v>2760</v>
      </c>
      <c r="N1621" t="s">
        <v>2864</v>
      </c>
      <c r="O1621" t="s">
        <v>2865</v>
      </c>
      <c r="P1621" s="199">
        <v>15000</v>
      </c>
      <c r="S1621" t="s">
        <v>2761</v>
      </c>
      <c r="T1621" t="s">
        <v>4061</v>
      </c>
      <c r="U1621" s="201">
        <v>4.2</v>
      </c>
      <c r="V1621" t="s">
        <v>4373</v>
      </c>
      <c r="W1621" t="s">
        <v>3529</v>
      </c>
      <c r="X1621" t="s">
        <v>2866</v>
      </c>
      <c r="Y1621" t="s">
        <v>4082</v>
      </c>
      <c r="Z1621" t="s">
        <v>3671</v>
      </c>
      <c r="AA1621" t="s">
        <v>147</v>
      </c>
      <c r="AB1621" s="198">
        <v>37043.875</v>
      </c>
      <c r="AC1621" s="198">
        <v>37072.875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10000</v>
      </c>
      <c r="G1622" s="202">
        <v>1289930</v>
      </c>
      <c r="H1622" s="198">
        <v>37035.360520833332</v>
      </c>
      <c r="I1622" t="s">
        <v>3769</v>
      </c>
      <c r="M1622" t="s">
        <v>2760</v>
      </c>
      <c r="N1622" t="s">
        <v>3220</v>
      </c>
      <c r="O1622" t="s">
        <v>2463</v>
      </c>
      <c r="P1622" s="199">
        <v>10000</v>
      </c>
      <c r="S1622" t="s">
        <v>2761</v>
      </c>
      <c r="T1622" t="s">
        <v>4061</v>
      </c>
      <c r="U1622" s="201">
        <v>4.2012999999999998</v>
      </c>
      <c r="V1622" t="s">
        <v>3002</v>
      </c>
      <c r="W1622" t="s">
        <v>3222</v>
      </c>
      <c r="X1622" t="s">
        <v>3223</v>
      </c>
      <c r="Y1622" t="s">
        <v>3224</v>
      </c>
      <c r="Z1622" t="s">
        <v>3671</v>
      </c>
      <c r="AA1622">
        <v>807544</v>
      </c>
      <c r="AB1622" s="198">
        <v>37036.875</v>
      </c>
      <c r="AC1622" s="198">
        <v>37036.875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10000</v>
      </c>
      <c r="G1623" s="202">
        <v>1289931</v>
      </c>
      <c r="H1623" s="198">
        <v>37035.360532407409</v>
      </c>
      <c r="I1623" t="s">
        <v>2858</v>
      </c>
      <c r="M1623" t="s">
        <v>2760</v>
      </c>
      <c r="N1623" t="s">
        <v>3220</v>
      </c>
      <c r="O1623" t="s">
        <v>2551</v>
      </c>
      <c r="Q1623" s="199">
        <v>10000</v>
      </c>
      <c r="S1623" t="s">
        <v>2761</v>
      </c>
      <c r="T1623" t="s">
        <v>4061</v>
      </c>
      <c r="U1623" s="201">
        <v>8.9</v>
      </c>
      <c r="V1623" t="s">
        <v>2780</v>
      </c>
      <c r="W1623" t="s">
        <v>2681</v>
      </c>
      <c r="X1623" t="s">
        <v>2682</v>
      </c>
      <c r="Y1623" t="s">
        <v>3224</v>
      </c>
      <c r="Z1623" t="s">
        <v>3671</v>
      </c>
      <c r="AA1623">
        <v>807540</v>
      </c>
      <c r="AB1623" s="198">
        <v>37036.875</v>
      </c>
      <c r="AC1623" s="198">
        <v>37036.875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25000</v>
      </c>
      <c r="G1624" s="202">
        <v>1289932</v>
      </c>
      <c r="H1624" s="198">
        <v>37035.360555555555</v>
      </c>
      <c r="I1624" t="s">
        <v>4033</v>
      </c>
      <c r="M1624" t="s">
        <v>2760</v>
      </c>
      <c r="N1624" t="s">
        <v>3220</v>
      </c>
      <c r="O1624" t="s">
        <v>4383</v>
      </c>
      <c r="Q1624" s="199">
        <v>25000</v>
      </c>
      <c r="S1624" t="s">
        <v>2761</v>
      </c>
      <c r="T1624" t="s">
        <v>4061</v>
      </c>
      <c r="U1624" s="201">
        <v>4.1500000000000004</v>
      </c>
      <c r="V1624" t="s">
        <v>4268</v>
      </c>
      <c r="W1624" t="s">
        <v>4246</v>
      </c>
      <c r="X1624" t="s">
        <v>4247</v>
      </c>
      <c r="Y1624" t="s">
        <v>3224</v>
      </c>
      <c r="Z1624" t="s">
        <v>3671</v>
      </c>
      <c r="AA1624">
        <v>807541</v>
      </c>
      <c r="AB1624" s="198">
        <v>37036.875</v>
      </c>
      <c r="AC1624" s="198">
        <v>37036.875</v>
      </c>
    </row>
    <row r="1625" spans="1:29" x14ac:dyDescent="0.2">
      <c r="A1625" s="44" t="str">
        <f t="shared" si="126"/>
        <v xml:space="preserve"> Natural Gas Physical</v>
      </c>
      <c r="B1625" s="44" t="str">
        <f t="shared" si="127"/>
        <v/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10000</v>
      </c>
      <c r="G1625" s="202">
        <v>1289933</v>
      </c>
      <c r="H1625" s="198">
        <v>37035.360578703701</v>
      </c>
      <c r="I1625" t="s">
        <v>3143</v>
      </c>
      <c r="M1625" t="s">
        <v>2760</v>
      </c>
      <c r="N1625" t="s">
        <v>3254</v>
      </c>
      <c r="O1625" t="s">
        <v>2474</v>
      </c>
      <c r="P1625" s="199">
        <v>10000</v>
      </c>
      <c r="S1625" t="s">
        <v>2761</v>
      </c>
      <c r="T1625" t="s">
        <v>4061</v>
      </c>
      <c r="U1625" s="201">
        <v>4.3849999999999998</v>
      </c>
      <c r="V1625" t="s">
        <v>98</v>
      </c>
      <c r="W1625" t="s">
        <v>3255</v>
      </c>
      <c r="X1625" t="s">
        <v>3256</v>
      </c>
      <c r="Y1625" t="s">
        <v>3224</v>
      </c>
      <c r="Z1625" t="s">
        <v>3671</v>
      </c>
      <c r="AA1625">
        <v>807542</v>
      </c>
      <c r="AB1625" s="198">
        <v>37036.875</v>
      </c>
      <c r="AC1625" s="198">
        <v>37036.875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5000</v>
      </c>
      <c r="G1626" s="202">
        <v>1289934</v>
      </c>
      <c r="H1626" s="198">
        <v>37035.360578703701</v>
      </c>
      <c r="I1626" t="s">
        <v>3225</v>
      </c>
      <c r="M1626" t="s">
        <v>2760</v>
      </c>
      <c r="N1626" t="s">
        <v>3220</v>
      </c>
      <c r="O1626" t="s">
        <v>2481</v>
      </c>
      <c r="Q1626" s="199">
        <v>5000</v>
      </c>
      <c r="S1626" t="s">
        <v>2761</v>
      </c>
      <c r="T1626" t="s">
        <v>4061</v>
      </c>
      <c r="U1626" s="201">
        <v>4.0674999999999999</v>
      </c>
      <c r="V1626" t="s">
        <v>3265</v>
      </c>
      <c r="W1626" t="s">
        <v>3004</v>
      </c>
      <c r="X1626" t="s">
        <v>3246</v>
      </c>
      <c r="Y1626" t="s">
        <v>3224</v>
      </c>
      <c r="Z1626" t="s">
        <v>3671</v>
      </c>
      <c r="AA1626">
        <v>807543</v>
      </c>
      <c r="AB1626" s="198">
        <v>37036.875</v>
      </c>
      <c r="AC1626" s="198">
        <v>37036.875</v>
      </c>
    </row>
    <row r="1627" spans="1:29" x14ac:dyDescent="0.2">
      <c r="A1627" s="44" t="str">
        <f t="shared" si="126"/>
        <v>US Natural Gas Financial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30</v>
      </c>
      <c r="F1627" s="213">
        <f t="shared" si="130"/>
        <v>450000</v>
      </c>
      <c r="G1627" s="202">
        <v>1289935</v>
      </c>
      <c r="H1627" s="198">
        <v>37035.360601851855</v>
      </c>
      <c r="I1627" t="s">
        <v>4182</v>
      </c>
      <c r="M1627" t="s">
        <v>2760</v>
      </c>
      <c r="N1627" t="s">
        <v>2864</v>
      </c>
      <c r="O1627" t="s">
        <v>2865</v>
      </c>
      <c r="Q1627" s="199">
        <v>15000</v>
      </c>
      <c r="S1627" t="s">
        <v>2761</v>
      </c>
      <c r="T1627" t="s">
        <v>4061</v>
      </c>
      <c r="U1627" s="201">
        <v>4.2050000000000001</v>
      </c>
      <c r="V1627" t="s">
        <v>3936</v>
      </c>
      <c r="W1627" t="s">
        <v>3529</v>
      </c>
      <c r="X1627" t="s">
        <v>2866</v>
      </c>
      <c r="Y1627" t="s">
        <v>4082</v>
      </c>
      <c r="Z1627" t="s">
        <v>3671</v>
      </c>
      <c r="AA1627" t="s">
        <v>148</v>
      </c>
      <c r="AB1627" s="198">
        <v>37043.875</v>
      </c>
      <c r="AC1627" s="198">
        <v>37072.875</v>
      </c>
    </row>
    <row r="1628" spans="1:29" x14ac:dyDescent="0.2">
      <c r="A1628" s="44" t="str">
        <f t="shared" si="126"/>
        <v>US Natural Gas Financial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Financial</v>
      </c>
      <c r="E1628" s="44">
        <f>IF(VLOOKUP(S1628,'DD-Lookup'!$J$6:$L$50,3,FALSE)="Monthly",(YEAR(AC1628)-YEAR(AB1628))*12+MONTH(AC1628)-MONTH(AB1628)+1,(AC1628-AB1628+1))</f>
        <v>153</v>
      </c>
      <c r="F1628" s="213">
        <f t="shared" si="130"/>
        <v>765000</v>
      </c>
      <c r="G1628" s="202">
        <v>1289936</v>
      </c>
      <c r="H1628" s="198">
        <v>37035.360613425924</v>
      </c>
      <c r="I1628" t="s">
        <v>4031</v>
      </c>
      <c r="M1628" t="s">
        <v>2760</v>
      </c>
      <c r="N1628" t="s">
        <v>2864</v>
      </c>
      <c r="O1628" t="s">
        <v>4239</v>
      </c>
      <c r="Q1628" s="199">
        <v>5000</v>
      </c>
      <c r="S1628" t="s">
        <v>2761</v>
      </c>
      <c r="T1628" t="s">
        <v>4061</v>
      </c>
      <c r="U1628" s="201">
        <v>4.33</v>
      </c>
      <c r="V1628" t="s">
        <v>83</v>
      </c>
      <c r="W1628" t="s">
        <v>3529</v>
      </c>
      <c r="X1628" t="s">
        <v>2866</v>
      </c>
      <c r="Y1628" t="s">
        <v>4082</v>
      </c>
      <c r="Z1628" t="s">
        <v>3671</v>
      </c>
      <c r="AA1628" t="s">
        <v>149</v>
      </c>
      <c r="AB1628" s="198">
        <v>37043</v>
      </c>
      <c r="AC1628" s="198">
        <v>37195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10000</v>
      </c>
      <c r="G1629" s="202">
        <v>1289937</v>
      </c>
      <c r="H1629" s="198">
        <v>37035.360613425924</v>
      </c>
      <c r="I1629" t="s">
        <v>2722</v>
      </c>
      <c r="M1629" t="s">
        <v>2760</v>
      </c>
      <c r="N1629" t="s">
        <v>3220</v>
      </c>
      <c r="O1629" t="s">
        <v>2463</v>
      </c>
      <c r="P1629" s="199">
        <v>10000</v>
      </c>
      <c r="S1629" t="s">
        <v>2761</v>
      </c>
      <c r="T1629" t="s">
        <v>4061</v>
      </c>
      <c r="U1629" s="201">
        <v>4.2024999999999997</v>
      </c>
      <c r="V1629" t="s">
        <v>2773</v>
      </c>
      <c r="W1629" t="s">
        <v>3222</v>
      </c>
      <c r="X1629" t="s">
        <v>3223</v>
      </c>
      <c r="Y1629" t="s">
        <v>3224</v>
      </c>
      <c r="Z1629" t="s">
        <v>3671</v>
      </c>
      <c r="AA1629">
        <v>807546</v>
      </c>
      <c r="AB1629" s="198">
        <v>37036.875</v>
      </c>
      <c r="AC1629" s="198">
        <v>37036.875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5000</v>
      </c>
      <c r="G1630" s="202">
        <v>1289938</v>
      </c>
      <c r="H1630" s="198">
        <v>37035.360625000001</v>
      </c>
      <c r="I1630" t="s">
        <v>2858</v>
      </c>
      <c r="M1630" t="s">
        <v>2760</v>
      </c>
      <c r="N1630" t="s">
        <v>3220</v>
      </c>
      <c r="O1630" t="s">
        <v>2463</v>
      </c>
      <c r="Q1630" s="199">
        <v>5000</v>
      </c>
      <c r="S1630" t="s">
        <v>2761</v>
      </c>
      <c r="T1630" t="s">
        <v>4061</v>
      </c>
      <c r="U1630" s="201">
        <v>4.2038000000000002</v>
      </c>
      <c r="V1630" t="s">
        <v>4329</v>
      </c>
      <c r="W1630" t="s">
        <v>3222</v>
      </c>
      <c r="X1630" t="s">
        <v>3223</v>
      </c>
      <c r="Y1630" t="s">
        <v>3224</v>
      </c>
      <c r="Z1630" t="s">
        <v>3671</v>
      </c>
      <c r="AA1630">
        <v>807545</v>
      </c>
      <c r="AB1630" s="198">
        <v>37036.875</v>
      </c>
      <c r="AC1630" s="198">
        <v>37036.875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1289939</v>
      </c>
      <c r="H1631" s="198">
        <v>37035.360648148147</v>
      </c>
      <c r="I1631" t="s">
        <v>2873</v>
      </c>
      <c r="M1631" t="s">
        <v>2760</v>
      </c>
      <c r="N1631" t="s">
        <v>2741</v>
      </c>
      <c r="O1631" t="s">
        <v>73</v>
      </c>
      <c r="Q1631" s="199">
        <v>10000</v>
      </c>
      <c r="S1631" t="s">
        <v>2761</v>
      </c>
      <c r="T1631" t="s">
        <v>4061</v>
      </c>
      <c r="U1631" s="201">
        <v>4.0599999999999996</v>
      </c>
      <c r="V1631" t="s">
        <v>3171</v>
      </c>
      <c r="W1631" t="s">
        <v>2938</v>
      </c>
      <c r="X1631" t="s">
        <v>2742</v>
      </c>
      <c r="Y1631" t="s">
        <v>3224</v>
      </c>
      <c r="Z1631" t="s">
        <v>2743</v>
      </c>
      <c r="AA1631">
        <v>807547</v>
      </c>
      <c r="AB1631" s="198">
        <v>37036.875</v>
      </c>
      <c r="AC1631" s="198">
        <v>37036.875</v>
      </c>
    </row>
    <row r="1632" spans="1:29" x14ac:dyDescent="0.2">
      <c r="A1632" s="44" t="str">
        <f t="shared" si="126"/>
        <v xml:space="preserve"> Natural Gas Physical</v>
      </c>
      <c r="B1632" s="44" t="str">
        <f t="shared" si="127"/>
        <v/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4</v>
      </c>
      <c r="F1632" s="213">
        <f t="shared" si="130"/>
        <v>200000</v>
      </c>
      <c r="G1632" s="202">
        <v>1289944</v>
      </c>
      <c r="H1632" s="198">
        <v>37035.360717592594</v>
      </c>
      <c r="I1632" t="s">
        <v>4323</v>
      </c>
      <c r="M1632" t="s">
        <v>2760</v>
      </c>
      <c r="N1632" t="s">
        <v>4099</v>
      </c>
      <c r="O1632" t="s">
        <v>2979</v>
      </c>
      <c r="P1632" s="199">
        <v>50000</v>
      </c>
      <c r="S1632" t="s">
        <v>4101</v>
      </c>
      <c r="T1632" t="s">
        <v>4102</v>
      </c>
      <c r="U1632" s="201">
        <v>21.25</v>
      </c>
      <c r="V1632" t="s">
        <v>4324</v>
      </c>
      <c r="W1632" t="s">
        <v>4115</v>
      </c>
      <c r="X1632" t="s">
        <v>4104</v>
      </c>
      <c r="Y1632" t="s">
        <v>4105</v>
      </c>
      <c r="Z1632" t="s">
        <v>4067</v>
      </c>
      <c r="AA1632">
        <v>104789</v>
      </c>
      <c r="AB1632" s="198">
        <v>37040.875</v>
      </c>
      <c r="AC1632" s="198">
        <v>37043.875</v>
      </c>
    </row>
    <row r="1633" spans="1:29" x14ac:dyDescent="0.2">
      <c r="A1633" s="44" t="str">
        <f t="shared" si="126"/>
        <v>US Natural Gas Financial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30</v>
      </c>
      <c r="F1633" s="213">
        <f t="shared" si="130"/>
        <v>450000</v>
      </c>
      <c r="G1633" s="202">
        <v>1289945</v>
      </c>
      <c r="H1633" s="198">
        <v>37035.360763888886</v>
      </c>
      <c r="I1633" t="s">
        <v>3769</v>
      </c>
      <c r="M1633" t="s">
        <v>2760</v>
      </c>
      <c r="N1633" t="s">
        <v>2864</v>
      </c>
      <c r="O1633" t="s">
        <v>2865</v>
      </c>
      <c r="P1633" s="199">
        <v>15000</v>
      </c>
      <c r="S1633" t="s">
        <v>2761</v>
      </c>
      <c r="T1633" t="s">
        <v>4061</v>
      </c>
      <c r="U1633" s="201">
        <v>4.2050000000000001</v>
      </c>
      <c r="V1633" t="s">
        <v>4373</v>
      </c>
      <c r="W1633" t="s">
        <v>3529</v>
      </c>
      <c r="X1633" t="s">
        <v>2866</v>
      </c>
      <c r="Y1633" t="s">
        <v>4082</v>
      </c>
      <c r="Z1633" t="s">
        <v>3671</v>
      </c>
      <c r="AA1633" t="s">
        <v>150</v>
      </c>
      <c r="AB1633" s="198">
        <v>37043.875</v>
      </c>
      <c r="AC1633" s="198">
        <v>37072.875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3">
        <f t="shared" si="130"/>
        <v>5000</v>
      </c>
      <c r="G1634" s="202">
        <v>1289946</v>
      </c>
      <c r="H1634" s="198">
        <v>37035.360775462963</v>
      </c>
      <c r="I1634" t="s">
        <v>3249</v>
      </c>
      <c r="M1634" t="s">
        <v>2760</v>
      </c>
      <c r="N1634" t="s">
        <v>3220</v>
      </c>
      <c r="O1634" t="s">
        <v>2484</v>
      </c>
      <c r="Q1634" s="199">
        <v>5000</v>
      </c>
      <c r="S1634" t="s">
        <v>2761</v>
      </c>
      <c r="T1634" t="s">
        <v>4061</v>
      </c>
      <c r="U1634" s="201">
        <v>4.0374999999999996</v>
      </c>
      <c r="V1634" t="s">
        <v>3005</v>
      </c>
      <c r="W1634" t="s">
        <v>3004</v>
      </c>
      <c r="X1634" t="s">
        <v>3246</v>
      </c>
      <c r="Y1634" t="s">
        <v>3224</v>
      </c>
      <c r="Z1634" t="s">
        <v>3671</v>
      </c>
      <c r="AA1634">
        <v>807548</v>
      </c>
      <c r="AB1634" s="198">
        <v>37036.875</v>
      </c>
      <c r="AC1634" s="198">
        <v>37036.875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2500</v>
      </c>
      <c r="G1635" s="202">
        <v>1289947</v>
      </c>
      <c r="H1635" s="198">
        <v>37035.360775462963</v>
      </c>
      <c r="I1635" t="s">
        <v>3306</v>
      </c>
      <c r="M1635" t="s">
        <v>2760</v>
      </c>
      <c r="N1635" t="s">
        <v>3220</v>
      </c>
      <c r="O1635" t="s">
        <v>2465</v>
      </c>
      <c r="Q1635" s="199">
        <v>2500</v>
      </c>
      <c r="S1635" t="s">
        <v>2761</v>
      </c>
      <c r="T1635" t="s">
        <v>4061</v>
      </c>
      <c r="U1635" s="201">
        <v>4.09</v>
      </c>
      <c r="V1635" t="s">
        <v>3006</v>
      </c>
      <c r="W1635" t="s">
        <v>3260</v>
      </c>
      <c r="X1635" t="s">
        <v>3261</v>
      </c>
      <c r="Y1635" t="s">
        <v>3224</v>
      </c>
      <c r="Z1635" t="s">
        <v>3671</v>
      </c>
      <c r="AA1635">
        <v>807549</v>
      </c>
      <c r="AB1635" s="198">
        <v>37036.875</v>
      </c>
      <c r="AC1635" s="198">
        <v>37036.875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5000</v>
      </c>
      <c r="G1636" s="202">
        <v>1289949</v>
      </c>
      <c r="H1636" s="198">
        <v>37035.36078703704</v>
      </c>
      <c r="I1636" t="s">
        <v>2831</v>
      </c>
      <c r="M1636" t="s">
        <v>2760</v>
      </c>
      <c r="N1636" t="s">
        <v>3220</v>
      </c>
      <c r="O1636" t="s">
        <v>2506</v>
      </c>
      <c r="P1636" s="199">
        <v>5000</v>
      </c>
      <c r="S1636" t="s">
        <v>2761</v>
      </c>
      <c r="T1636" t="s">
        <v>4061</v>
      </c>
      <c r="U1636" s="201">
        <v>4.3550000000000004</v>
      </c>
      <c r="V1636" t="s">
        <v>3221</v>
      </c>
      <c r="W1636" t="s">
        <v>3275</v>
      </c>
      <c r="X1636" t="s">
        <v>3276</v>
      </c>
      <c r="Y1636" t="s">
        <v>3224</v>
      </c>
      <c r="Z1636" t="s">
        <v>3671</v>
      </c>
      <c r="AA1636">
        <v>807551</v>
      </c>
      <c r="AB1636" s="198">
        <v>37036.875</v>
      </c>
      <c r="AC1636" s="198">
        <v>37036.875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10000</v>
      </c>
      <c r="G1637" s="202">
        <v>1289948</v>
      </c>
      <c r="H1637" s="198">
        <v>37035.36078703704</v>
      </c>
      <c r="I1637" t="s">
        <v>3225</v>
      </c>
      <c r="M1637" t="s">
        <v>2760</v>
      </c>
      <c r="N1637" t="s">
        <v>3220</v>
      </c>
      <c r="O1637" t="s">
        <v>2463</v>
      </c>
      <c r="Q1637" s="199">
        <v>10000</v>
      </c>
      <c r="S1637" t="s">
        <v>2761</v>
      </c>
      <c r="T1637" t="s">
        <v>4061</v>
      </c>
      <c r="U1637" s="201">
        <v>4.2038000000000002</v>
      </c>
      <c r="V1637" t="s">
        <v>3259</v>
      </c>
      <c r="W1637" t="s">
        <v>3222</v>
      </c>
      <c r="X1637" t="s">
        <v>3223</v>
      </c>
      <c r="Y1637" t="s">
        <v>3224</v>
      </c>
      <c r="Z1637" t="s">
        <v>3671</v>
      </c>
      <c r="AA1637">
        <v>807550</v>
      </c>
      <c r="AB1637" s="198">
        <v>37036.875</v>
      </c>
      <c r="AC1637" s="198">
        <v>37036.875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10000</v>
      </c>
      <c r="G1638" s="202">
        <v>1289950</v>
      </c>
      <c r="H1638" s="198">
        <v>37035.360810185186</v>
      </c>
      <c r="I1638" t="s">
        <v>3249</v>
      </c>
      <c r="M1638" t="s">
        <v>2760</v>
      </c>
      <c r="N1638" t="s">
        <v>3220</v>
      </c>
      <c r="O1638" t="s">
        <v>2512</v>
      </c>
      <c r="Q1638" s="199">
        <v>10000</v>
      </c>
      <c r="S1638" t="s">
        <v>2761</v>
      </c>
      <c r="T1638" t="s">
        <v>4061</v>
      </c>
      <c r="U1638" s="201">
        <v>4.0750000000000002</v>
      </c>
      <c r="V1638" t="s">
        <v>4176</v>
      </c>
      <c r="W1638" t="s">
        <v>3260</v>
      </c>
      <c r="X1638" t="s">
        <v>3261</v>
      </c>
      <c r="Y1638" t="s">
        <v>3224</v>
      </c>
      <c r="Z1638" t="s">
        <v>3671</v>
      </c>
      <c r="AA1638">
        <v>807552</v>
      </c>
      <c r="AB1638" s="198">
        <v>37036.875</v>
      </c>
      <c r="AC1638" s="198">
        <v>37036.875</v>
      </c>
    </row>
    <row r="1639" spans="1:29" x14ac:dyDescent="0.2">
      <c r="A1639" s="44" t="str">
        <f t="shared" si="126"/>
        <v>US Natural Gas Financial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Financial</v>
      </c>
      <c r="E1639" s="44">
        <f>IF(VLOOKUP(S1639,'DD-Lookup'!$J$6:$L$50,3,FALSE)="Monthly",(YEAR(AC1639)-YEAR(AB1639))*12+MONTH(AC1639)-MONTH(AB1639)+1,(AC1639-AB1639+1))</f>
        <v>30</v>
      </c>
      <c r="F1639" s="213">
        <f t="shared" si="130"/>
        <v>450000</v>
      </c>
      <c r="G1639" s="202">
        <v>1289953</v>
      </c>
      <c r="H1639" s="198">
        <v>37035.360833333332</v>
      </c>
      <c r="I1639" t="s">
        <v>4182</v>
      </c>
      <c r="M1639" t="s">
        <v>2760</v>
      </c>
      <c r="N1639" t="s">
        <v>2864</v>
      </c>
      <c r="O1639" t="s">
        <v>2865</v>
      </c>
      <c r="Q1639" s="199">
        <v>15000</v>
      </c>
      <c r="S1639" t="s">
        <v>2761</v>
      </c>
      <c r="T1639" t="s">
        <v>4061</v>
      </c>
      <c r="U1639" s="201">
        <v>4.21</v>
      </c>
      <c r="V1639" t="s">
        <v>2965</v>
      </c>
      <c r="W1639" t="s">
        <v>3529</v>
      </c>
      <c r="X1639" t="s">
        <v>2866</v>
      </c>
      <c r="Y1639" t="s">
        <v>4082</v>
      </c>
      <c r="Z1639" t="s">
        <v>3671</v>
      </c>
      <c r="AA1639" t="s">
        <v>151</v>
      </c>
      <c r="AB1639" s="198">
        <v>37043.875</v>
      </c>
      <c r="AC1639" s="198">
        <v>37072.875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10000</v>
      </c>
      <c r="G1640" s="202">
        <v>1289951</v>
      </c>
      <c r="H1640" s="198">
        <v>37035.360833333332</v>
      </c>
      <c r="I1640" t="s">
        <v>3267</v>
      </c>
      <c r="M1640" t="s">
        <v>2760</v>
      </c>
      <c r="N1640" t="s">
        <v>3220</v>
      </c>
      <c r="O1640" t="s">
        <v>2463</v>
      </c>
      <c r="Q1640" s="199">
        <v>10000</v>
      </c>
      <c r="S1640" t="s">
        <v>2761</v>
      </c>
      <c r="T1640" t="s">
        <v>4061</v>
      </c>
      <c r="U1640" s="201">
        <v>4.2050999999999998</v>
      </c>
      <c r="V1640" t="s">
        <v>2734</v>
      </c>
      <c r="W1640" t="s">
        <v>3222</v>
      </c>
      <c r="X1640" t="s">
        <v>3223</v>
      </c>
      <c r="Y1640" t="s">
        <v>3224</v>
      </c>
      <c r="Z1640" t="s">
        <v>3671</v>
      </c>
      <c r="AA1640">
        <v>807554</v>
      </c>
      <c r="AB1640" s="198">
        <v>37036.875</v>
      </c>
      <c r="AC1640" s="198">
        <v>37036.875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5000</v>
      </c>
      <c r="G1641" s="202">
        <v>1289952</v>
      </c>
      <c r="H1641" s="198">
        <v>37035.360833333332</v>
      </c>
      <c r="I1641" t="s">
        <v>3027</v>
      </c>
      <c r="M1641" t="s">
        <v>2760</v>
      </c>
      <c r="N1641" t="s">
        <v>3220</v>
      </c>
      <c r="O1641" t="s">
        <v>2596</v>
      </c>
      <c r="P1641" s="199">
        <v>5000</v>
      </c>
      <c r="S1641" t="s">
        <v>2761</v>
      </c>
      <c r="T1641" t="s">
        <v>4061</v>
      </c>
      <c r="U1641" s="201">
        <v>8.65</v>
      </c>
      <c r="V1641" t="s">
        <v>3028</v>
      </c>
      <c r="W1641" t="s">
        <v>2681</v>
      </c>
      <c r="X1641" t="s">
        <v>2682</v>
      </c>
      <c r="Y1641" t="s">
        <v>3224</v>
      </c>
      <c r="Z1641" t="s">
        <v>3671</v>
      </c>
      <c r="AA1641">
        <v>807553</v>
      </c>
      <c r="AB1641" s="198">
        <v>37036.875</v>
      </c>
      <c r="AC1641" s="198">
        <v>37036.875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1289954</v>
      </c>
      <c r="H1642" s="198">
        <v>37035.360844907409</v>
      </c>
      <c r="I1642" t="s">
        <v>3219</v>
      </c>
      <c r="M1642" t="s">
        <v>2760</v>
      </c>
      <c r="N1642" t="s">
        <v>3220</v>
      </c>
      <c r="O1642" t="s">
        <v>2551</v>
      </c>
      <c r="P1642" s="199">
        <v>5000</v>
      </c>
      <c r="S1642" t="s">
        <v>2761</v>
      </c>
      <c r="T1642" t="s">
        <v>4061</v>
      </c>
      <c r="U1642" s="201">
        <v>8.8000000000000007</v>
      </c>
      <c r="V1642" t="s">
        <v>3799</v>
      </c>
      <c r="W1642" t="s">
        <v>2681</v>
      </c>
      <c r="X1642" t="s">
        <v>2682</v>
      </c>
      <c r="Y1642" t="s">
        <v>3224</v>
      </c>
      <c r="Z1642" t="s">
        <v>3671</v>
      </c>
      <c r="AA1642">
        <v>807555</v>
      </c>
      <c r="AB1642" s="198">
        <v>37036.875</v>
      </c>
      <c r="AC1642" s="198">
        <v>37036.875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5000</v>
      </c>
      <c r="G1643" s="202">
        <v>1289955</v>
      </c>
      <c r="H1643" s="198">
        <v>37035.360844907409</v>
      </c>
      <c r="I1643" t="s">
        <v>3249</v>
      </c>
      <c r="M1643" t="s">
        <v>2760</v>
      </c>
      <c r="N1643" t="s">
        <v>3220</v>
      </c>
      <c r="O1643" t="s">
        <v>2484</v>
      </c>
      <c r="Q1643" s="199">
        <v>5000</v>
      </c>
      <c r="S1643" t="s">
        <v>2761</v>
      </c>
      <c r="T1643" t="s">
        <v>4061</v>
      </c>
      <c r="U1643" s="201">
        <v>4.04</v>
      </c>
      <c r="V1643" t="s">
        <v>3005</v>
      </c>
      <c r="W1643" t="s">
        <v>3004</v>
      </c>
      <c r="X1643" t="s">
        <v>3246</v>
      </c>
      <c r="Y1643" t="s">
        <v>3224</v>
      </c>
      <c r="Z1643" t="s">
        <v>3671</v>
      </c>
      <c r="AA1643">
        <v>807557</v>
      </c>
      <c r="AB1643" s="198">
        <v>37036.875</v>
      </c>
      <c r="AC1643" s="198">
        <v>37036.875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25000</v>
      </c>
      <c r="G1644" s="202">
        <v>1289956</v>
      </c>
      <c r="H1644" s="198">
        <v>37035.360856481479</v>
      </c>
      <c r="I1644" t="s">
        <v>3769</v>
      </c>
      <c r="M1644" t="s">
        <v>2760</v>
      </c>
      <c r="N1644" t="s">
        <v>3220</v>
      </c>
      <c r="O1644" t="s">
        <v>4383</v>
      </c>
      <c r="Q1644" s="199">
        <v>25000</v>
      </c>
      <c r="S1644" t="s">
        <v>2761</v>
      </c>
      <c r="T1644" t="s">
        <v>4061</v>
      </c>
      <c r="U1644" s="201">
        <v>4.1550000000000002</v>
      </c>
      <c r="V1644" t="s">
        <v>2755</v>
      </c>
      <c r="W1644" t="s">
        <v>4246</v>
      </c>
      <c r="X1644" t="s">
        <v>4247</v>
      </c>
      <c r="Y1644" t="s">
        <v>3224</v>
      </c>
      <c r="Z1644" t="s">
        <v>3671</v>
      </c>
      <c r="AA1644">
        <v>807556</v>
      </c>
      <c r="AB1644" s="198">
        <v>37036.875</v>
      </c>
      <c r="AC1644" s="198">
        <v>37036.875</v>
      </c>
    </row>
    <row r="1645" spans="1:29" x14ac:dyDescent="0.2">
      <c r="A1645" s="44" t="str">
        <f t="shared" si="126"/>
        <v>US Natural Gas Financial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Financial</v>
      </c>
      <c r="E1645" s="44">
        <f>IF(VLOOKUP(S1645,'DD-Lookup'!$J$6:$L$50,3,FALSE)="Monthly",(YEAR(AC1645)-YEAR(AB1645))*12+MONTH(AC1645)-MONTH(AB1645)+1,(AC1645-AB1645+1))</f>
        <v>31</v>
      </c>
      <c r="F1645" s="213">
        <f t="shared" si="130"/>
        <v>15500</v>
      </c>
      <c r="G1645" s="202">
        <v>1289959</v>
      </c>
      <c r="H1645" s="198">
        <v>37035.360879629632</v>
      </c>
      <c r="I1645" t="s">
        <v>2674</v>
      </c>
      <c r="M1645" t="s">
        <v>2760</v>
      </c>
      <c r="N1645" t="s">
        <v>3235</v>
      </c>
      <c r="O1645" t="s">
        <v>3086</v>
      </c>
      <c r="Q1645" s="199">
        <v>500</v>
      </c>
      <c r="S1645" t="s">
        <v>2761</v>
      </c>
      <c r="T1645" t="s">
        <v>4061</v>
      </c>
      <c r="U1645" s="201">
        <v>7.69</v>
      </c>
      <c r="V1645" t="s">
        <v>3038</v>
      </c>
      <c r="W1645" t="s">
        <v>3083</v>
      </c>
      <c r="X1645" t="s">
        <v>3084</v>
      </c>
      <c r="Y1645" t="s">
        <v>4082</v>
      </c>
      <c r="Z1645" t="s">
        <v>3671</v>
      </c>
      <c r="AA1645" t="s">
        <v>152</v>
      </c>
      <c r="AB1645" s="198">
        <v>37104.875</v>
      </c>
      <c r="AC1645" s="198">
        <v>37134.875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5000</v>
      </c>
      <c r="G1646" s="202">
        <v>1289958</v>
      </c>
      <c r="H1646" s="198">
        <v>37035.360879629632</v>
      </c>
      <c r="I1646" t="s">
        <v>3219</v>
      </c>
      <c r="M1646" t="s">
        <v>2760</v>
      </c>
      <c r="N1646" t="s">
        <v>3220</v>
      </c>
      <c r="O1646" t="s">
        <v>2551</v>
      </c>
      <c r="P1646" s="199">
        <v>5000</v>
      </c>
      <c r="S1646" t="s">
        <v>2761</v>
      </c>
      <c r="T1646" t="s">
        <v>4061</v>
      </c>
      <c r="U1646" s="201">
        <v>8.8000000000000007</v>
      </c>
      <c r="V1646" t="s">
        <v>3799</v>
      </c>
      <c r="W1646" t="s">
        <v>2681</v>
      </c>
      <c r="X1646" t="s">
        <v>2682</v>
      </c>
      <c r="Y1646" t="s">
        <v>3224</v>
      </c>
      <c r="Z1646" t="s">
        <v>3671</v>
      </c>
      <c r="AA1646">
        <v>807559</v>
      </c>
      <c r="AB1646" s="198">
        <v>37036.875</v>
      </c>
      <c r="AC1646" s="198">
        <v>37036.875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1289957</v>
      </c>
      <c r="H1647" s="198">
        <v>37035.360879629632</v>
      </c>
      <c r="I1647" t="s">
        <v>2935</v>
      </c>
      <c r="M1647" t="s">
        <v>2760</v>
      </c>
      <c r="N1647" t="s">
        <v>3220</v>
      </c>
      <c r="O1647" t="s">
        <v>2580</v>
      </c>
      <c r="Q1647" s="199">
        <v>10000</v>
      </c>
      <c r="S1647" t="s">
        <v>2761</v>
      </c>
      <c r="T1647" t="s">
        <v>4061</v>
      </c>
      <c r="U1647" s="201">
        <v>4.16</v>
      </c>
      <c r="V1647" t="s">
        <v>2936</v>
      </c>
      <c r="W1647" t="s">
        <v>3046</v>
      </c>
      <c r="X1647" t="s">
        <v>3141</v>
      </c>
      <c r="Y1647" t="s">
        <v>3224</v>
      </c>
      <c r="Z1647" t="s">
        <v>3671</v>
      </c>
      <c r="AA1647">
        <v>807558</v>
      </c>
      <c r="AB1647" s="198">
        <v>37036.875</v>
      </c>
      <c r="AC1647" s="198">
        <v>37036.875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10000</v>
      </c>
      <c r="G1648" s="202">
        <v>1289961</v>
      </c>
      <c r="H1648" s="198">
        <v>37035.360891203702</v>
      </c>
      <c r="I1648" t="s">
        <v>3818</v>
      </c>
      <c r="M1648" t="s">
        <v>2760</v>
      </c>
      <c r="N1648" t="s">
        <v>3220</v>
      </c>
      <c r="O1648" t="s">
        <v>2545</v>
      </c>
      <c r="Q1648" s="199">
        <v>10000</v>
      </c>
      <c r="S1648" t="s">
        <v>2761</v>
      </c>
      <c r="T1648" t="s">
        <v>4061</v>
      </c>
      <c r="U1648" s="201">
        <v>12.925000000000001</v>
      </c>
      <c r="V1648" t="s">
        <v>2882</v>
      </c>
      <c r="W1648" t="s">
        <v>2731</v>
      </c>
      <c r="X1648" t="s">
        <v>2682</v>
      </c>
      <c r="Y1648" t="s">
        <v>3224</v>
      </c>
      <c r="Z1648" t="s">
        <v>3671</v>
      </c>
      <c r="AA1648">
        <v>807561</v>
      </c>
      <c r="AB1648" s="198">
        <v>37036.875</v>
      </c>
      <c r="AC1648" s="198">
        <v>37036.875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5000</v>
      </c>
      <c r="G1649" s="202">
        <v>1289960</v>
      </c>
      <c r="H1649" s="198">
        <v>37035.360891203702</v>
      </c>
      <c r="I1649" t="s">
        <v>3769</v>
      </c>
      <c r="M1649" t="s">
        <v>2760</v>
      </c>
      <c r="N1649" t="s">
        <v>3220</v>
      </c>
      <c r="O1649" t="s">
        <v>2519</v>
      </c>
      <c r="P1649" s="199">
        <v>5000</v>
      </c>
      <c r="S1649" t="s">
        <v>2761</v>
      </c>
      <c r="T1649" t="s">
        <v>4061</v>
      </c>
      <c r="U1649" s="201">
        <v>4.49</v>
      </c>
      <c r="V1649" t="s">
        <v>2667</v>
      </c>
      <c r="W1649" t="s">
        <v>2668</v>
      </c>
      <c r="X1649" t="s">
        <v>2669</v>
      </c>
      <c r="Y1649" t="s">
        <v>3224</v>
      </c>
      <c r="Z1649" t="s">
        <v>3671</v>
      </c>
      <c r="AA1649">
        <v>807560</v>
      </c>
      <c r="AB1649" s="198">
        <v>37036.875</v>
      </c>
      <c r="AC1649" s="198">
        <v>37036.875</v>
      </c>
    </row>
    <row r="1650" spans="1:29" x14ac:dyDescent="0.2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151</v>
      </c>
      <c r="F1650" s="213">
        <f t="shared" si="130"/>
        <v>755000</v>
      </c>
      <c r="G1650" s="202">
        <v>1289962</v>
      </c>
      <c r="H1650" s="198">
        <v>37035.360902777778</v>
      </c>
      <c r="I1650" t="s">
        <v>4031</v>
      </c>
      <c r="M1650" t="s">
        <v>2760</v>
      </c>
      <c r="N1650" t="s">
        <v>2864</v>
      </c>
      <c r="O1650" t="s">
        <v>3253</v>
      </c>
      <c r="Q1650" s="199">
        <v>5000</v>
      </c>
      <c r="S1650" t="s">
        <v>2761</v>
      </c>
      <c r="T1650" t="s">
        <v>4061</v>
      </c>
      <c r="U1650" s="201">
        <v>4.7050000000000001</v>
      </c>
      <c r="V1650" t="s">
        <v>4456</v>
      </c>
      <c r="W1650" t="s">
        <v>3529</v>
      </c>
      <c r="X1650" t="s">
        <v>2866</v>
      </c>
      <c r="Y1650" t="s">
        <v>4082</v>
      </c>
      <c r="Z1650" t="s">
        <v>3671</v>
      </c>
      <c r="AA1650" t="s">
        <v>153</v>
      </c>
      <c r="AB1650" s="198">
        <v>37196</v>
      </c>
      <c r="AC1650" s="198">
        <v>37346</v>
      </c>
    </row>
    <row r="1651" spans="1:29" x14ac:dyDescent="0.2">
      <c r="A1651" s="44" t="str">
        <f t="shared" si="126"/>
        <v>US Natural Gas Financial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Financial</v>
      </c>
      <c r="E1651" s="44">
        <f>IF(VLOOKUP(S1651,'DD-Lookup'!$J$6:$L$50,3,FALSE)="Monthly",(YEAR(AC1651)-YEAR(AB1651))*12+MONTH(AC1651)-MONTH(AB1651)+1,(AC1651-AB1651+1))</f>
        <v>30</v>
      </c>
      <c r="F1651" s="213">
        <f t="shared" si="130"/>
        <v>150000</v>
      </c>
      <c r="G1651" s="202">
        <v>1289964</v>
      </c>
      <c r="H1651" s="198">
        <v>37035.360914351855</v>
      </c>
      <c r="I1651" t="s">
        <v>3228</v>
      </c>
      <c r="M1651" t="s">
        <v>2760</v>
      </c>
      <c r="N1651" t="s">
        <v>2864</v>
      </c>
      <c r="O1651" t="s">
        <v>2865</v>
      </c>
      <c r="Q1651" s="199">
        <v>5000</v>
      </c>
      <c r="S1651" t="s">
        <v>2761</v>
      </c>
      <c r="T1651" t="s">
        <v>4061</v>
      </c>
      <c r="U1651" s="201">
        <v>4.2149999999999999</v>
      </c>
      <c r="V1651" t="s">
        <v>3202</v>
      </c>
      <c r="W1651" t="s">
        <v>3529</v>
      </c>
      <c r="X1651" t="s">
        <v>2866</v>
      </c>
      <c r="Y1651" t="s">
        <v>4082</v>
      </c>
      <c r="Z1651" t="s">
        <v>3671</v>
      </c>
      <c r="AA1651" t="s">
        <v>154</v>
      </c>
      <c r="AB1651" s="198">
        <v>37043.875</v>
      </c>
      <c r="AC1651" s="198">
        <v>37072.875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1289963</v>
      </c>
      <c r="H1652" s="198">
        <v>37035.360914351855</v>
      </c>
      <c r="I1652" t="s">
        <v>4454</v>
      </c>
      <c r="M1652" t="s">
        <v>2760</v>
      </c>
      <c r="N1652" t="s">
        <v>3220</v>
      </c>
      <c r="O1652" t="s">
        <v>2481</v>
      </c>
      <c r="Q1652" s="199">
        <v>5000</v>
      </c>
      <c r="S1652" t="s">
        <v>2761</v>
      </c>
      <c r="T1652" t="s">
        <v>4061</v>
      </c>
      <c r="U1652" s="201">
        <v>4.07</v>
      </c>
      <c r="V1652" t="s">
        <v>4477</v>
      </c>
      <c r="W1652" t="s">
        <v>3004</v>
      </c>
      <c r="X1652" t="s">
        <v>3246</v>
      </c>
      <c r="Y1652" t="s">
        <v>3224</v>
      </c>
      <c r="Z1652" t="s">
        <v>3671</v>
      </c>
      <c r="AA1652">
        <v>807562</v>
      </c>
      <c r="AB1652" s="198">
        <v>37036.875</v>
      </c>
      <c r="AC1652" s="198">
        <v>37036.875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5000</v>
      </c>
      <c r="G1653" s="202">
        <v>1289965</v>
      </c>
      <c r="H1653" s="198">
        <v>37035.360949074071</v>
      </c>
      <c r="I1653" t="s">
        <v>3249</v>
      </c>
      <c r="M1653" t="s">
        <v>2760</v>
      </c>
      <c r="N1653" t="s">
        <v>3220</v>
      </c>
      <c r="O1653" t="s">
        <v>2485</v>
      </c>
      <c r="Q1653" s="199">
        <v>5000</v>
      </c>
      <c r="S1653" t="s">
        <v>2761</v>
      </c>
      <c r="T1653" t="s">
        <v>4061</v>
      </c>
      <c r="U1653" s="201">
        <v>4.0425000000000004</v>
      </c>
      <c r="V1653" t="s">
        <v>3005</v>
      </c>
      <c r="W1653" t="s">
        <v>3004</v>
      </c>
      <c r="X1653" t="s">
        <v>3246</v>
      </c>
      <c r="Y1653" t="s">
        <v>3224</v>
      </c>
      <c r="Z1653" t="s">
        <v>3671</v>
      </c>
      <c r="AA1653">
        <v>807563</v>
      </c>
      <c r="AB1653" s="198">
        <v>37036.875</v>
      </c>
      <c r="AC1653" s="198">
        <v>37036.875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3">
        <f t="shared" si="130"/>
        <v>10000</v>
      </c>
      <c r="G1654" s="202">
        <v>1289966</v>
      </c>
      <c r="H1654" s="198">
        <v>37035.360972222225</v>
      </c>
      <c r="I1654" t="s">
        <v>2818</v>
      </c>
      <c r="M1654" t="s">
        <v>2760</v>
      </c>
      <c r="N1654" t="s">
        <v>3220</v>
      </c>
      <c r="O1654" t="s">
        <v>4397</v>
      </c>
      <c r="P1654" s="199">
        <v>10000</v>
      </c>
      <c r="S1654" t="s">
        <v>2761</v>
      </c>
      <c r="T1654" t="s">
        <v>4061</v>
      </c>
      <c r="U1654" s="201">
        <v>4.0549999999999997</v>
      </c>
      <c r="V1654" t="s">
        <v>3293</v>
      </c>
      <c r="W1654" t="s">
        <v>3046</v>
      </c>
      <c r="X1654" t="s">
        <v>2685</v>
      </c>
      <c r="Y1654" t="s">
        <v>3224</v>
      </c>
      <c r="Z1654" t="s">
        <v>3671</v>
      </c>
      <c r="AA1654">
        <v>807564</v>
      </c>
      <c r="AB1654" s="198">
        <v>37036.875</v>
      </c>
      <c r="AC1654" s="198">
        <v>37036.875</v>
      </c>
    </row>
    <row r="1655" spans="1:29" x14ac:dyDescent="0.2">
      <c r="A1655" s="44" t="str">
        <f t="shared" si="126"/>
        <v>US Power Physical</v>
      </c>
      <c r="B1655" s="44" t="str">
        <f t="shared" si="127"/>
        <v>US</v>
      </c>
      <c r="C1655" s="44" t="str">
        <f t="shared" si="128"/>
        <v>Power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30</v>
      </c>
      <c r="F1655" s="213">
        <f t="shared" si="130"/>
        <v>750</v>
      </c>
      <c r="G1655" s="202">
        <v>1289967</v>
      </c>
      <c r="H1655" s="198">
        <v>37035.360983796294</v>
      </c>
      <c r="I1655" t="s">
        <v>2832</v>
      </c>
      <c r="M1655" t="s">
        <v>3364</v>
      </c>
      <c r="N1655" t="s">
        <v>2713</v>
      </c>
      <c r="O1655" t="s">
        <v>1788</v>
      </c>
      <c r="Q1655" s="199">
        <v>25</v>
      </c>
      <c r="S1655" t="s">
        <v>2759</v>
      </c>
      <c r="T1655" t="s">
        <v>4061</v>
      </c>
      <c r="U1655" s="201">
        <v>220</v>
      </c>
      <c r="V1655" t="s">
        <v>155</v>
      </c>
      <c r="W1655" t="s">
        <v>3021</v>
      </c>
      <c r="X1655" t="s">
        <v>3022</v>
      </c>
      <c r="Y1655" t="s">
        <v>4193</v>
      </c>
      <c r="Z1655" t="s">
        <v>3666</v>
      </c>
      <c r="AA1655">
        <v>621405.1</v>
      </c>
      <c r="AB1655" s="198">
        <v>37135.875</v>
      </c>
      <c r="AC1655" s="198">
        <v>37164.875</v>
      </c>
    </row>
    <row r="1656" spans="1:29" x14ac:dyDescent="0.2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31</v>
      </c>
      <c r="F1656" s="213">
        <f t="shared" si="130"/>
        <v>775</v>
      </c>
      <c r="G1656" s="202">
        <v>1289968</v>
      </c>
      <c r="H1656" s="198">
        <v>37035.360983796294</v>
      </c>
      <c r="I1656" t="s">
        <v>2832</v>
      </c>
      <c r="M1656" t="s">
        <v>3364</v>
      </c>
      <c r="N1656" t="s">
        <v>2713</v>
      </c>
      <c r="O1656" t="s">
        <v>3032</v>
      </c>
      <c r="Q1656" s="199">
        <v>25</v>
      </c>
      <c r="S1656" t="s">
        <v>2759</v>
      </c>
      <c r="T1656" t="s">
        <v>4061</v>
      </c>
      <c r="U1656" s="201">
        <v>340</v>
      </c>
      <c r="V1656" t="s">
        <v>1787</v>
      </c>
      <c r="W1656" t="s">
        <v>3021</v>
      </c>
      <c r="X1656" t="s">
        <v>3022</v>
      </c>
      <c r="Y1656" t="s">
        <v>4193</v>
      </c>
      <c r="Z1656" t="s">
        <v>3666</v>
      </c>
      <c r="AA1656">
        <v>621406.1</v>
      </c>
      <c r="AB1656" s="198">
        <v>37073.875</v>
      </c>
      <c r="AC1656" s="198">
        <v>37103.875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5000</v>
      </c>
      <c r="G1657" s="202">
        <v>1289969</v>
      </c>
      <c r="H1657" s="198">
        <v>37035.360983796294</v>
      </c>
      <c r="I1657" t="s">
        <v>3249</v>
      </c>
      <c r="M1657" t="s">
        <v>2760</v>
      </c>
      <c r="N1657" t="s">
        <v>3220</v>
      </c>
      <c r="O1657" t="s">
        <v>2481</v>
      </c>
      <c r="Q1657" s="199">
        <v>5000</v>
      </c>
      <c r="S1657" t="s">
        <v>2761</v>
      </c>
      <c r="T1657" t="s">
        <v>4061</v>
      </c>
      <c r="U1657" s="201">
        <v>4.0724999999999998</v>
      </c>
      <c r="V1657" t="s">
        <v>3919</v>
      </c>
      <c r="W1657" t="s">
        <v>3004</v>
      </c>
      <c r="X1657" t="s">
        <v>3246</v>
      </c>
      <c r="Y1657" t="s">
        <v>3224</v>
      </c>
      <c r="Z1657" t="s">
        <v>3671</v>
      </c>
      <c r="AA1657">
        <v>807565</v>
      </c>
      <c r="AB1657" s="198">
        <v>37036.875</v>
      </c>
      <c r="AC1657" s="198">
        <v>37036.875</v>
      </c>
    </row>
    <row r="1658" spans="1:29" x14ac:dyDescent="0.2">
      <c r="A1658" s="44" t="str">
        <f t="shared" si="126"/>
        <v>US Natural Gas Financial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Financial</v>
      </c>
      <c r="E1658" s="44">
        <f>IF(VLOOKUP(S1658,'DD-Lookup'!$J$6:$L$50,3,FALSE)="Monthly",(YEAR(AC1658)-YEAR(AB1658))*12+MONTH(AC1658)-MONTH(AB1658)+1,(AC1658-AB1658+1))</f>
        <v>30</v>
      </c>
      <c r="F1658" s="213">
        <f t="shared" si="130"/>
        <v>450000</v>
      </c>
      <c r="G1658" s="202">
        <v>1289970</v>
      </c>
      <c r="H1658" s="198">
        <v>37035.360995370371</v>
      </c>
      <c r="I1658" t="s">
        <v>2863</v>
      </c>
      <c r="M1658" t="s">
        <v>2760</v>
      </c>
      <c r="N1658" t="s">
        <v>2864</v>
      </c>
      <c r="O1658" t="s">
        <v>2865</v>
      </c>
      <c r="P1658" s="199">
        <v>15000</v>
      </c>
      <c r="S1658" t="s">
        <v>2761</v>
      </c>
      <c r="T1658" t="s">
        <v>4061</v>
      </c>
      <c r="U1658" s="201">
        <v>4.2050000000000001</v>
      </c>
      <c r="V1658" t="s">
        <v>3187</v>
      </c>
      <c r="W1658" t="s">
        <v>3529</v>
      </c>
      <c r="X1658" t="s">
        <v>2866</v>
      </c>
      <c r="Y1658" t="s">
        <v>4082</v>
      </c>
      <c r="Z1658" t="s">
        <v>3671</v>
      </c>
      <c r="AA1658" t="s">
        <v>156</v>
      </c>
      <c r="AB1658" s="198">
        <v>37043.875</v>
      </c>
      <c r="AC1658" s="198">
        <v>37072.875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10000</v>
      </c>
      <c r="G1659" s="202">
        <v>1289971</v>
      </c>
      <c r="H1659" s="198">
        <v>37035.361018518517</v>
      </c>
      <c r="I1659" t="s">
        <v>3103</v>
      </c>
      <c r="M1659" t="s">
        <v>2760</v>
      </c>
      <c r="N1659" t="s">
        <v>3220</v>
      </c>
      <c r="O1659" t="s">
        <v>4403</v>
      </c>
      <c r="Q1659" s="199">
        <v>10000</v>
      </c>
      <c r="S1659" t="s">
        <v>2761</v>
      </c>
      <c r="T1659" t="s">
        <v>4061</v>
      </c>
      <c r="U1659" s="201">
        <v>4.1050000000000004</v>
      </c>
      <c r="V1659" t="s">
        <v>1712</v>
      </c>
      <c r="W1659" t="s">
        <v>3046</v>
      </c>
      <c r="X1659" t="s">
        <v>2685</v>
      </c>
      <c r="Y1659" t="s">
        <v>3224</v>
      </c>
      <c r="Z1659" t="s">
        <v>3671</v>
      </c>
      <c r="AA1659">
        <v>807566</v>
      </c>
      <c r="AB1659" s="198">
        <v>37036.875</v>
      </c>
      <c r="AC1659" s="198">
        <v>37036.875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1289972</v>
      </c>
      <c r="H1660" s="198">
        <v>37035.361041666663</v>
      </c>
      <c r="I1660" t="s">
        <v>4257</v>
      </c>
      <c r="M1660" t="s">
        <v>2760</v>
      </c>
      <c r="N1660" t="s">
        <v>3220</v>
      </c>
      <c r="O1660" t="s">
        <v>2545</v>
      </c>
      <c r="P1660" s="199">
        <v>10000</v>
      </c>
      <c r="S1660" t="s">
        <v>2761</v>
      </c>
      <c r="T1660" t="s">
        <v>4061</v>
      </c>
      <c r="U1660" s="201">
        <v>12.85</v>
      </c>
      <c r="V1660" t="s">
        <v>2680</v>
      </c>
      <c r="W1660" t="s">
        <v>2731</v>
      </c>
      <c r="X1660" t="s">
        <v>2682</v>
      </c>
      <c r="Y1660" t="s">
        <v>3224</v>
      </c>
      <c r="Z1660" t="s">
        <v>3671</v>
      </c>
      <c r="AA1660">
        <v>807567</v>
      </c>
      <c r="AB1660" s="198">
        <v>37036.875</v>
      </c>
      <c r="AC1660" s="198">
        <v>37036.875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10000</v>
      </c>
      <c r="G1661" s="202">
        <v>1289973</v>
      </c>
      <c r="H1661" s="198">
        <v>37035.361064814817</v>
      </c>
      <c r="I1661" t="s">
        <v>2689</v>
      </c>
      <c r="M1661" t="s">
        <v>2760</v>
      </c>
      <c r="N1661" t="s">
        <v>3220</v>
      </c>
      <c r="O1661" t="s">
        <v>4367</v>
      </c>
      <c r="Q1661" s="199">
        <v>10000</v>
      </c>
      <c r="S1661" t="s">
        <v>2761</v>
      </c>
      <c r="T1661" t="s">
        <v>4061</v>
      </c>
      <c r="U1661" s="201">
        <v>4.3899999999999997</v>
      </c>
      <c r="V1661" t="s">
        <v>3179</v>
      </c>
      <c r="W1661" t="s">
        <v>4263</v>
      </c>
      <c r="X1661" t="s">
        <v>4264</v>
      </c>
      <c r="Y1661" t="s">
        <v>3224</v>
      </c>
      <c r="Z1661" t="s">
        <v>3671</v>
      </c>
      <c r="AA1661">
        <v>807568</v>
      </c>
      <c r="AB1661" s="198">
        <v>37036.875</v>
      </c>
      <c r="AC1661" s="198">
        <v>37036.875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3">
        <f t="shared" si="130"/>
        <v>3387</v>
      </c>
      <c r="G1662" s="202">
        <v>1289974</v>
      </c>
      <c r="H1662" s="198">
        <v>37035.361064814817</v>
      </c>
      <c r="I1662" t="s">
        <v>2873</v>
      </c>
      <c r="M1662" t="s">
        <v>2760</v>
      </c>
      <c r="N1662" t="s">
        <v>3220</v>
      </c>
      <c r="O1662" t="s">
        <v>4383</v>
      </c>
      <c r="Q1662" s="199">
        <v>3387</v>
      </c>
      <c r="S1662" t="s">
        <v>2761</v>
      </c>
      <c r="T1662" t="s">
        <v>4061</v>
      </c>
      <c r="U1662" s="201">
        <v>4.16</v>
      </c>
      <c r="V1662" t="s">
        <v>4011</v>
      </c>
      <c r="W1662" t="s">
        <v>4246</v>
      </c>
      <c r="X1662" t="s">
        <v>4247</v>
      </c>
      <c r="Y1662" t="s">
        <v>3224</v>
      </c>
      <c r="Z1662" t="s">
        <v>3671</v>
      </c>
      <c r="AA1662">
        <v>807569</v>
      </c>
      <c r="AB1662" s="198">
        <v>37036.875</v>
      </c>
      <c r="AC1662" s="198">
        <v>37036.875</v>
      </c>
    </row>
    <row r="1663" spans="1:29" x14ac:dyDescent="0.2">
      <c r="A1663" s="44" t="str">
        <f t="shared" si="126"/>
        <v>US Natural Gas Financial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30</v>
      </c>
      <c r="F1663" s="213">
        <f t="shared" si="130"/>
        <v>300000</v>
      </c>
      <c r="G1663" s="202">
        <v>1289975</v>
      </c>
      <c r="H1663" s="198">
        <v>37035.361076388886</v>
      </c>
      <c r="I1663" t="s">
        <v>3112</v>
      </c>
      <c r="M1663" t="s">
        <v>2760</v>
      </c>
      <c r="N1663" t="s">
        <v>2864</v>
      </c>
      <c r="O1663" t="s">
        <v>2865</v>
      </c>
      <c r="Q1663" s="199">
        <v>10000</v>
      </c>
      <c r="S1663" t="s">
        <v>2761</v>
      </c>
      <c r="T1663" t="s">
        <v>4061</v>
      </c>
      <c r="U1663" s="201">
        <v>4.21</v>
      </c>
      <c r="V1663" t="s">
        <v>2964</v>
      </c>
      <c r="W1663" t="s">
        <v>3529</v>
      </c>
      <c r="X1663" t="s">
        <v>2866</v>
      </c>
      <c r="Y1663" t="s">
        <v>4082</v>
      </c>
      <c r="Z1663" t="s">
        <v>3671</v>
      </c>
      <c r="AA1663" t="s">
        <v>157</v>
      </c>
      <c r="AB1663" s="198">
        <v>37043.875</v>
      </c>
      <c r="AC1663" s="198">
        <v>37072.875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4264</v>
      </c>
      <c r="G1664" s="202">
        <v>1289976</v>
      </c>
      <c r="H1664" s="198">
        <v>37035.361134259256</v>
      </c>
      <c r="I1664" t="s">
        <v>3271</v>
      </c>
      <c r="M1664" t="s">
        <v>2760</v>
      </c>
      <c r="N1664" t="s">
        <v>3220</v>
      </c>
      <c r="O1664" t="s">
        <v>2488</v>
      </c>
      <c r="Q1664" s="199">
        <v>4264</v>
      </c>
      <c r="S1664" t="s">
        <v>2761</v>
      </c>
      <c r="T1664" t="s">
        <v>4061</v>
      </c>
      <c r="U1664" s="201">
        <v>4.0350000000000001</v>
      </c>
      <c r="V1664" t="s">
        <v>3123</v>
      </c>
      <c r="W1664" t="s">
        <v>3260</v>
      </c>
      <c r="X1664" t="s">
        <v>3261</v>
      </c>
      <c r="Y1664" t="s">
        <v>3224</v>
      </c>
      <c r="Z1664" t="s">
        <v>3671</v>
      </c>
      <c r="AA1664">
        <v>807570</v>
      </c>
      <c r="AB1664" s="198">
        <v>37036.875</v>
      </c>
      <c r="AC1664" s="198">
        <v>37036.875</v>
      </c>
    </row>
    <row r="1665" spans="1:29" x14ac:dyDescent="0.2">
      <c r="A1665" s="44" t="str">
        <f t="shared" si="126"/>
        <v>US Natural Gas Financial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Financial</v>
      </c>
      <c r="E1665" s="44">
        <f>IF(VLOOKUP(S1665,'DD-Lookup'!$J$6:$L$50,3,FALSE)="Monthly",(YEAR(AC1665)-YEAR(AB1665))*12+MONTH(AC1665)-MONTH(AB1665)+1,(AC1665-AB1665+1))</f>
        <v>30</v>
      </c>
      <c r="F1665" s="213">
        <f t="shared" si="130"/>
        <v>75000</v>
      </c>
      <c r="G1665" s="202">
        <v>1289978</v>
      </c>
      <c r="H1665" s="198">
        <v>37035.361157407409</v>
      </c>
      <c r="I1665" t="s">
        <v>3306</v>
      </c>
      <c r="M1665" t="s">
        <v>2760</v>
      </c>
      <c r="N1665" t="s">
        <v>2864</v>
      </c>
      <c r="O1665" t="s">
        <v>2865</v>
      </c>
      <c r="P1665" s="199">
        <v>2500</v>
      </c>
      <c r="S1665" t="s">
        <v>2761</v>
      </c>
      <c r="T1665" t="s">
        <v>4061</v>
      </c>
      <c r="U1665" s="201">
        <v>4.2050000000000001</v>
      </c>
      <c r="V1665" t="s">
        <v>3923</v>
      </c>
      <c r="W1665" t="s">
        <v>3529</v>
      </c>
      <c r="X1665" t="s">
        <v>2866</v>
      </c>
      <c r="Y1665" t="s">
        <v>4082</v>
      </c>
      <c r="Z1665" t="s">
        <v>3671</v>
      </c>
      <c r="AA1665" t="s">
        <v>158</v>
      </c>
      <c r="AB1665" s="198">
        <v>37043.875</v>
      </c>
      <c r="AC1665" s="198">
        <v>37072.875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10000</v>
      </c>
      <c r="G1666" s="202">
        <v>1289977</v>
      </c>
      <c r="H1666" s="198">
        <v>37035.361157407409</v>
      </c>
      <c r="I1666" t="s">
        <v>2729</v>
      </c>
      <c r="M1666" t="s">
        <v>2760</v>
      </c>
      <c r="N1666" t="s">
        <v>3220</v>
      </c>
      <c r="O1666" t="s">
        <v>4367</v>
      </c>
      <c r="Q1666" s="199">
        <v>10000</v>
      </c>
      <c r="S1666" t="s">
        <v>2761</v>
      </c>
      <c r="T1666" t="s">
        <v>4061</v>
      </c>
      <c r="U1666" s="201">
        <v>4.3899999999999997</v>
      </c>
      <c r="V1666" t="s">
        <v>3126</v>
      </c>
      <c r="W1666" t="s">
        <v>4263</v>
      </c>
      <c r="X1666" t="s">
        <v>4264</v>
      </c>
      <c r="Y1666" t="s">
        <v>3224</v>
      </c>
      <c r="Z1666" t="s">
        <v>3671</v>
      </c>
      <c r="AA1666">
        <v>807571</v>
      </c>
      <c r="AB1666" s="198">
        <v>37036.875</v>
      </c>
      <c r="AC1666" s="198">
        <v>37036.875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5000</v>
      </c>
      <c r="G1667" s="202">
        <v>1289979</v>
      </c>
      <c r="H1667" s="198">
        <v>37035.361168981479</v>
      </c>
      <c r="I1667" t="s">
        <v>2818</v>
      </c>
      <c r="M1667" t="s">
        <v>2760</v>
      </c>
      <c r="N1667" t="s">
        <v>3220</v>
      </c>
      <c r="O1667" t="s">
        <v>2519</v>
      </c>
      <c r="P1667" s="199">
        <v>5000</v>
      </c>
      <c r="S1667" t="s">
        <v>2761</v>
      </c>
      <c r="T1667" t="s">
        <v>4061</v>
      </c>
      <c r="U1667" s="201">
        <v>4.4800000000000004</v>
      </c>
      <c r="V1667" t="s">
        <v>2666</v>
      </c>
      <c r="W1667" t="s">
        <v>2668</v>
      </c>
      <c r="X1667" t="s">
        <v>2669</v>
      </c>
      <c r="Y1667" t="s">
        <v>3224</v>
      </c>
      <c r="Z1667" t="s">
        <v>3671</v>
      </c>
      <c r="AA1667">
        <v>807572</v>
      </c>
      <c r="AB1667" s="198">
        <v>37036.875</v>
      </c>
      <c r="AC1667" s="198">
        <v>37036.875</v>
      </c>
    </row>
    <row r="1668" spans="1:29" x14ac:dyDescent="0.2">
      <c r="A1668" s="44" t="str">
        <f t="shared" si="126"/>
        <v>US Natural Gas Financial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31</v>
      </c>
      <c r="F1668" s="213">
        <f t="shared" si="130"/>
        <v>155000</v>
      </c>
      <c r="G1668" s="202">
        <v>1289981</v>
      </c>
      <c r="H1668" s="198">
        <v>37035.361192129632</v>
      </c>
      <c r="I1668" t="s">
        <v>3890</v>
      </c>
      <c r="M1668" t="s">
        <v>2760</v>
      </c>
      <c r="N1668" t="s">
        <v>3235</v>
      </c>
      <c r="O1668" t="s">
        <v>3094</v>
      </c>
      <c r="Q1668" s="199">
        <v>5000</v>
      </c>
      <c r="S1668" t="s">
        <v>2761</v>
      </c>
      <c r="T1668" t="s">
        <v>4061</v>
      </c>
      <c r="U1668" s="201">
        <v>6.1</v>
      </c>
      <c r="V1668" t="s">
        <v>3135</v>
      </c>
      <c r="W1668" t="s">
        <v>3083</v>
      </c>
      <c r="X1668" t="s">
        <v>3084</v>
      </c>
      <c r="Y1668" t="s">
        <v>4082</v>
      </c>
      <c r="Z1668" t="s">
        <v>3671</v>
      </c>
      <c r="AA1668" t="s">
        <v>159</v>
      </c>
      <c r="AB1668" s="198">
        <v>37165</v>
      </c>
      <c r="AC1668" s="198">
        <v>37195</v>
      </c>
    </row>
    <row r="1669" spans="1:29" x14ac:dyDescent="0.2">
      <c r="A1669" s="44" t="str">
        <f t="shared" si="126"/>
        <v>US Power Physical</v>
      </c>
      <c r="B1669" s="44" t="str">
        <f t="shared" si="127"/>
        <v>US</v>
      </c>
      <c r="C1669" s="44" t="str">
        <f t="shared" si="128"/>
        <v>Power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30</v>
      </c>
      <c r="F1669" s="213">
        <f t="shared" si="130"/>
        <v>1500</v>
      </c>
      <c r="G1669" s="202">
        <v>1289982</v>
      </c>
      <c r="H1669" s="198">
        <v>37035.361203703702</v>
      </c>
      <c r="I1669" t="s">
        <v>4034</v>
      </c>
      <c r="M1669" t="s">
        <v>3364</v>
      </c>
      <c r="N1669" t="s">
        <v>2802</v>
      </c>
      <c r="O1669" t="s">
        <v>2656</v>
      </c>
      <c r="P1669" s="199">
        <v>50</v>
      </c>
      <c r="S1669" t="s">
        <v>2759</v>
      </c>
      <c r="T1669" t="s">
        <v>4061</v>
      </c>
      <c r="U1669" s="201">
        <v>73.75</v>
      </c>
      <c r="V1669" t="s">
        <v>2830</v>
      </c>
      <c r="W1669" t="s">
        <v>2811</v>
      </c>
      <c r="X1669" t="s">
        <v>2862</v>
      </c>
      <c r="Y1669" t="s">
        <v>4193</v>
      </c>
      <c r="Z1669" t="s">
        <v>3666</v>
      </c>
      <c r="AA1669">
        <v>621408.1</v>
      </c>
      <c r="AB1669" s="198">
        <v>37043.594444444447</v>
      </c>
      <c r="AC1669" s="198">
        <v>37072.594444444447</v>
      </c>
    </row>
    <row r="1670" spans="1:29" x14ac:dyDescent="0.2">
      <c r="A1670" s="44" t="str">
        <f t="shared" si="126"/>
        <v>US Natural Gas Financial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Financial</v>
      </c>
      <c r="E1670" s="44">
        <f>IF(VLOOKUP(S1670,'DD-Lookup'!$J$6:$L$50,3,FALSE)="Monthly",(YEAR(AC1670)-YEAR(AB1670))*12+MONTH(AC1670)-MONTH(AB1670)+1,(AC1670-AB1670+1))</f>
        <v>30</v>
      </c>
      <c r="F1670" s="213">
        <f t="shared" si="130"/>
        <v>375000</v>
      </c>
      <c r="G1670" s="202">
        <v>1289985</v>
      </c>
      <c r="H1670" s="198">
        <v>37035.361226851855</v>
      </c>
      <c r="I1670" t="s">
        <v>3244</v>
      </c>
      <c r="M1670" t="s">
        <v>2760</v>
      </c>
      <c r="N1670" t="s">
        <v>2864</v>
      </c>
      <c r="O1670" t="s">
        <v>2865</v>
      </c>
      <c r="P1670" s="199">
        <v>12500</v>
      </c>
      <c r="S1670" t="s">
        <v>2761</v>
      </c>
      <c r="T1670" t="s">
        <v>4061</v>
      </c>
      <c r="U1670" s="201">
        <v>4.2050000000000001</v>
      </c>
      <c r="V1670" t="s">
        <v>3247</v>
      </c>
      <c r="W1670" t="s">
        <v>3529</v>
      </c>
      <c r="X1670" t="s">
        <v>2866</v>
      </c>
      <c r="Y1670" t="s">
        <v>4082</v>
      </c>
      <c r="Z1670" t="s">
        <v>3671</v>
      </c>
      <c r="AA1670" t="s">
        <v>160</v>
      </c>
      <c r="AB1670" s="198">
        <v>37043.875</v>
      </c>
      <c r="AC1670" s="198">
        <v>37072.875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31</v>
      </c>
      <c r="F1671" s="213">
        <f t="shared" si="130"/>
        <v>155000</v>
      </c>
      <c r="G1671" s="202">
        <v>1289984</v>
      </c>
      <c r="H1671" s="198">
        <v>37035.361226851855</v>
      </c>
      <c r="I1671" t="s">
        <v>2664</v>
      </c>
      <c r="M1671" t="s">
        <v>2760</v>
      </c>
      <c r="N1671" t="s">
        <v>3235</v>
      </c>
      <c r="O1671" t="s">
        <v>3082</v>
      </c>
      <c r="Q1671" s="199">
        <v>5000</v>
      </c>
      <c r="S1671" t="s">
        <v>2761</v>
      </c>
      <c r="T1671" t="s">
        <v>4061</v>
      </c>
      <c r="U1671" s="201">
        <v>7.78</v>
      </c>
      <c r="V1671" t="s">
        <v>2724</v>
      </c>
      <c r="W1671" t="s">
        <v>3083</v>
      </c>
      <c r="X1671" t="s">
        <v>3084</v>
      </c>
      <c r="Y1671" t="s">
        <v>4082</v>
      </c>
      <c r="Z1671" t="s">
        <v>3671</v>
      </c>
      <c r="AA1671" t="s">
        <v>161</v>
      </c>
      <c r="AB1671" s="198">
        <v>37073.875</v>
      </c>
      <c r="AC1671" s="198">
        <v>37103.875</v>
      </c>
    </row>
    <row r="1672" spans="1:29" x14ac:dyDescent="0.2">
      <c r="A1672" s="44" t="str">
        <f t="shared" si="126"/>
        <v>US Natural Gas Financial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7</v>
      </c>
      <c r="F1672" s="213">
        <f t="shared" si="130"/>
        <v>70000</v>
      </c>
      <c r="G1672" s="202">
        <v>1289986</v>
      </c>
      <c r="H1672" s="198">
        <v>37035.361238425925</v>
      </c>
      <c r="I1672" t="s">
        <v>3107</v>
      </c>
      <c r="M1672" t="s">
        <v>2760</v>
      </c>
      <c r="N1672" t="s">
        <v>2864</v>
      </c>
      <c r="O1672" t="s">
        <v>4375</v>
      </c>
      <c r="P1672" s="199">
        <v>10000</v>
      </c>
      <c r="S1672" t="s">
        <v>2761</v>
      </c>
      <c r="T1672" t="s">
        <v>4061</v>
      </c>
      <c r="U1672" s="201">
        <v>4.1500000000000004</v>
      </c>
      <c r="V1672" t="s">
        <v>162</v>
      </c>
      <c r="W1672" t="s">
        <v>3281</v>
      </c>
      <c r="X1672" t="s">
        <v>4236</v>
      </c>
      <c r="Y1672" t="s">
        <v>4082</v>
      </c>
      <c r="Z1672" t="s">
        <v>3671</v>
      </c>
      <c r="AA1672" t="s">
        <v>163</v>
      </c>
      <c r="AB1672" s="198">
        <v>37036.875</v>
      </c>
      <c r="AC1672" s="198">
        <v>37042.875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10000</v>
      </c>
      <c r="G1673" s="202">
        <v>1289987</v>
      </c>
      <c r="H1673" s="198">
        <v>37035.361273148148</v>
      </c>
      <c r="I1673" t="s">
        <v>4257</v>
      </c>
      <c r="M1673" t="s">
        <v>2760</v>
      </c>
      <c r="N1673" t="s">
        <v>3220</v>
      </c>
      <c r="O1673" t="s">
        <v>2550</v>
      </c>
      <c r="P1673" s="199">
        <v>10000</v>
      </c>
      <c r="S1673" t="s">
        <v>2761</v>
      </c>
      <c r="T1673" t="s">
        <v>4061</v>
      </c>
      <c r="U1673" s="201">
        <v>7.45</v>
      </c>
      <c r="V1673" t="s">
        <v>3976</v>
      </c>
      <c r="W1673" t="s">
        <v>2681</v>
      </c>
      <c r="X1673" t="s">
        <v>2682</v>
      </c>
      <c r="Y1673" t="s">
        <v>3224</v>
      </c>
      <c r="Z1673" t="s">
        <v>3671</v>
      </c>
      <c r="AA1673">
        <v>807574</v>
      </c>
      <c r="AB1673" s="198">
        <v>37036.875</v>
      </c>
      <c r="AC1673" s="198">
        <v>37036.875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5000</v>
      </c>
      <c r="G1674" s="202">
        <v>1289988</v>
      </c>
      <c r="H1674" s="198">
        <v>37035.361273148148</v>
      </c>
      <c r="I1674" t="s">
        <v>2935</v>
      </c>
      <c r="M1674" t="s">
        <v>2760</v>
      </c>
      <c r="N1674" t="s">
        <v>3220</v>
      </c>
      <c r="O1674" t="s">
        <v>2559</v>
      </c>
      <c r="P1674" s="199">
        <v>5000</v>
      </c>
      <c r="S1674" t="s">
        <v>2761</v>
      </c>
      <c r="T1674" t="s">
        <v>4061</v>
      </c>
      <c r="U1674" s="201">
        <v>2.95</v>
      </c>
      <c r="V1674" t="s">
        <v>3035</v>
      </c>
      <c r="W1674" t="s">
        <v>3926</v>
      </c>
      <c r="X1674" t="s">
        <v>2735</v>
      </c>
      <c r="Y1674" t="s">
        <v>3224</v>
      </c>
      <c r="Z1674" t="s">
        <v>3671</v>
      </c>
      <c r="AA1674">
        <v>807575</v>
      </c>
      <c r="AB1674" s="198">
        <v>37036.875</v>
      </c>
      <c r="AC1674" s="198">
        <v>37036.875</v>
      </c>
    </row>
    <row r="1675" spans="1:29" x14ac:dyDescent="0.2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13">
        <f t="shared" ref="F1675:F1738" si="135">E1675*SUM(P1675:Q1675)</f>
        <v>300000</v>
      </c>
      <c r="G1675" s="202">
        <v>1289989</v>
      </c>
      <c r="H1675" s="198">
        <v>37035.361319444448</v>
      </c>
      <c r="I1675" t="s">
        <v>3219</v>
      </c>
      <c r="M1675" t="s">
        <v>2760</v>
      </c>
      <c r="N1675" t="s">
        <v>2864</v>
      </c>
      <c r="O1675" t="s">
        <v>2865</v>
      </c>
      <c r="Q1675" s="199">
        <v>10000</v>
      </c>
      <c r="S1675" t="s">
        <v>2761</v>
      </c>
      <c r="T1675" t="s">
        <v>4061</v>
      </c>
      <c r="U1675" s="201">
        <v>4.21</v>
      </c>
      <c r="V1675" t="s">
        <v>4261</v>
      </c>
      <c r="W1675" t="s">
        <v>3529</v>
      </c>
      <c r="X1675" t="s">
        <v>2866</v>
      </c>
      <c r="Y1675" t="s">
        <v>4082</v>
      </c>
      <c r="Z1675" t="s">
        <v>3671</v>
      </c>
      <c r="AA1675" t="s">
        <v>164</v>
      </c>
      <c r="AB1675" s="198">
        <v>37043.875</v>
      </c>
      <c r="AC1675" s="198">
        <v>37072.875</v>
      </c>
    </row>
    <row r="1676" spans="1:29" x14ac:dyDescent="0.2">
      <c r="A1676" s="44" t="str">
        <f t="shared" si="131"/>
        <v>US Natural Gas Financial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75000</v>
      </c>
      <c r="G1676" s="202">
        <v>1289990</v>
      </c>
      <c r="H1676" s="198">
        <v>37035.361458333333</v>
      </c>
      <c r="I1676" t="s">
        <v>3441</v>
      </c>
      <c r="M1676" t="s">
        <v>2760</v>
      </c>
      <c r="N1676" t="s">
        <v>2864</v>
      </c>
      <c r="O1676" t="s">
        <v>2865</v>
      </c>
      <c r="P1676" s="199">
        <v>2500</v>
      </c>
      <c r="S1676" t="s">
        <v>2761</v>
      </c>
      <c r="T1676" t="s">
        <v>4061</v>
      </c>
      <c r="U1676" s="201">
        <v>4.2</v>
      </c>
      <c r="V1676" t="s">
        <v>3442</v>
      </c>
      <c r="W1676" t="s">
        <v>3529</v>
      </c>
      <c r="X1676" t="s">
        <v>2866</v>
      </c>
      <c r="Y1676" t="s">
        <v>4082</v>
      </c>
      <c r="Z1676" t="s">
        <v>3671</v>
      </c>
      <c r="AA1676" t="s">
        <v>165</v>
      </c>
      <c r="AB1676" s="198">
        <v>37043.875</v>
      </c>
      <c r="AC1676" s="198">
        <v>37072.875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10000</v>
      </c>
      <c r="G1677" s="202">
        <v>1289991</v>
      </c>
      <c r="H1677" s="198">
        <v>37035.361504629633</v>
      </c>
      <c r="I1677" t="s">
        <v>2831</v>
      </c>
      <c r="M1677" t="s">
        <v>2760</v>
      </c>
      <c r="N1677" t="s">
        <v>3220</v>
      </c>
      <c r="O1677" t="s">
        <v>2463</v>
      </c>
      <c r="Q1677" s="199">
        <v>10000</v>
      </c>
      <c r="S1677" t="s">
        <v>2761</v>
      </c>
      <c r="T1677" t="s">
        <v>4061</v>
      </c>
      <c r="U1677" s="201">
        <v>4.2062999999999997</v>
      </c>
      <c r="V1677" t="s">
        <v>3251</v>
      </c>
      <c r="W1677" t="s">
        <v>3222</v>
      </c>
      <c r="X1677" t="s">
        <v>3223</v>
      </c>
      <c r="Y1677" t="s">
        <v>3224</v>
      </c>
      <c r="Z1677" t="s">
        <v>3671</v>
      </c>
      <c r="AA1677">
        <v>807576</v>
      </c>
      <c r="AB1677" s="198">
        <v>37036.875</v>
      </c>
      <c r="AC1677" s="198">
        <v>37036.875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5000</v>
      </c>
      <c r="G1678" s="202">
        <v>1289992</v>
      </c>
      <c r="H1678" s="198">
        <v>37035.361516203702</v>
      </c>
      <c r="I1678" t="s">
        <v>3144</v>
      </c>
      <c r="M1678" t="s">
        <v>2760</v>
      </c>
      <c r="N1678" t="s">
        <v>3220</v>
      </c>
      <c r="O1678" t="s">
        <v>4383</v>
      </c>
      <c r="P1678" s="199">
        <v>5000</v>
      </c>
      <c r="S1678" t="s">
        <v>2761</v>
      </c>
      <c r="T1678" t="s">
        <v>4061</v>
      </c>
      <c r="U1678" s="201">
        <v>4.16</v>
      </c>
      <c r="V1678" t="s">
        <v>3145</v>
      </c>
      <c r="W1678" t="s">
        <v>4246</v>
      </c>
      <c r="X1678" t="s">
        <v>4247</v>
      </c>
      <c r="Y1678" t="s">
        <v>3224</v>
      </c>
      <c r="Z1678" t="s">
        <v>3671</v>
      </c>
      <c r="AA1678">
        <v>807577</v>
      </c>
      <c r="AB1678" s="198">
        <v>37036.875</v>
      </c>
      <c r="AC1678" s="198">
        <v>37036.875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10000</v>
      </c>
      <c r="G1679" s="202">
        <v>1289993</v>
      </c>
      <c r="H1679" s="198">
        <v>37035.361527777779</v>
      </c>
      <c r="I1679" t="s">
        <v>3794</v>
      </c>
      <c r="M1679" t="s">
        <v>2760</v>
      </c>
      <c r="N1679" t="s">
        <v>3220</v>
      </c>
      <c r="O1679" t="s">
        <v>2465</v>
      </c>
      <c r="P1679" s="199">
        <v>10000</v>
      </c>
      <c r="S1679" t="s">
        <v>2761</v>
      </c>
      <c r="T1679" t="s">
        <v>4061</v>
      </c>
      <c r="U1679" s="201">
        <v>4.09</v>
      </c>
      <c r="V1679" t="s">
        <v>138</v>
      </c>
      <c r="W1679" t="s">
        <v>3260</v>
      </c>
      <c r="X1679" t="s">
        <v>3261</v>
      </c>
      <c r="Y1679" t="s">
        <v>3224</v>
      </c>
      <c r="Z1679" t="s">
        <v>3671</v>
      </c>
      <c r="AA1679">
        <v>807578</v>
      </c>
      <c r="AB1679" s="198">
        <v>37036.875</v>
      </c>
      <c r="AC1679" s="198">
        <v>37036.875</v>
      </c>
    </row>
    <row r="1680" spans="1:29" x14ac:dyDescent="0.2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13">
        <f t="shared" si="135"/>
        <v>150000</v>
      </c>
      <c r="G1680" s="202">
        <v>1289994</v>
      </c>
      <c r="H1680" s="198">
        <v>37035.361539351848</v>
      </c>
      <c r="I1680" t="s">
        <v>2863</v>
      </c>
      <c r="M1680" t="s">
        <v>2760</v>
      </c>
      <c r="N1680" t="s">
        <v>2864</v>
      </c>
      <c r="O1680" t="s">
        <v>2865</v>
      </c>
      <c r="Q1680" s="199">
        <v>5000</v>
      </c>
      <c r="S1680" t="s">
        <v>2761</v>
      </c>
      <c r="T1680" t="s">
        <v>4061</v>
      </c>
      <c r="U1680" s="201">
        <v>4.21</v>
      </c>
      <c r="V1680" t="s">
        <v>3168</v>
      </c>
      <c r="W1680" t="s">
        <v>3529</v>
      </c>
      <c r="X1680" t="s">
        <v>2866</v>
      </c>
      <c r="Y1680" t="s">
        <v>4082</v>
      </c>
      <c r="Z1680" t="s">
        <v>3671</v>
      </c>
      <c r="AA1680" t="s">
        <v>166</v>
      </c>
      <c r="AB1680" s="198">
        <v>37043.875</v>
      </c>
      <c r="AC1680" s="198">
        <v>37072.875</v>
      </c>
    </row>
    <row r="1681" spans="1:29" x14ac:dyDescent="0.2">
      <c r="A1681" s="44" t="str">
        <f t="shared" si="131"/>
        <v xml:space="preserve"> Natural Gas Physical</v>
      </c>
      <c r="B1681" s="44" t="str">
        <f t="shared" si="132"/>
        <v/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30</v>
      </c>
      <c r="F1681" s="213">
        <f t="shared" si="135"/>
        <v>150000</v>
      </c>
      <c r="G1681" s="202">
        <v>1289995</v>
      </c>
      <c r="H1681" s="198">
        <v>37035.361562500002</v>
      </c>
      <c r="I1681" t="s">
        <v>2945</v>
      </c>
      <c r="M1681" t="s">
        <v>2760</v>
      </c>
      <c r="N1681" t="s">
        <v>2697</v>
      </c>
      <c r="O1681" t="s">
        <v>3813</v>
      </c>
      <c r="P1681" s="199">
        <v>5000</v>
      </c>
      <c r="S1681" t="s">
        <v>4150</v>
      </c>
      <c r="T1681" t="s">
        <v>2698</v>
      </c>
      <c r="U1681" s="201">
        <v>5.68</v>
      </c>
      <c r="V1681" t="s">
        <v>2946</v>
      </c>
      <c r="W1681" t="s">
        <v>3188</v>
      </c>
      <c r="X1681" t="s">
        <v>2700</v>
      </c>
      <c r="Y1681" t="s">
        <v>3224</v>
      </c>
      <c r="Z1681" t="s">
        <v>3672</v>
      </c>
      <c r="AA1681">
        <v>807579</v>
      </c>
      <c r="AB1681" s="198">
        <v>37043.875</v>
      </c>
      <c r="AC1681" s="198">
        <v>37072.875</v>
      </c>
    </row>
    <row r="1682" spans="1:29" x14ac:dyDescent="0.2">
      <c r="A1682" s="44" t="str">
        <f t="shared" si="131"/>
        <v>US Power Financial</v>
      </c>
      <c r="B1682" s="44" t="str">
        <f t="shared" si="132"/>
        <v>US</v>
      </c>
      <c r="C1682" s="44" t="str">
        <f t="shared" si="133"/>
        <v>Power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5</v>
      </c>
      <c r="F1682" s="213">
        <f t="shared" si="135"/>
        <v>250</v>
      </c>
      <c r="G1682" s="202">
        <v>1289996</v>
      </c>
      <c r="H1682" s="198">
        <v>37035.361585648148</v>
      </c>
      <c r="I1682" t="s">
        <v>3417</v>
      </c>
      <c r="J1682" t="s">
        <v>2851</v>
      </c>
      <c r="K1682" t="s">
        <v>2852</v>
      </c>
      <c r="M1682" t="s">
        <v>3364</v>
      </c>
      <c r="N1682" t="s">
        <v>4190</v>
      </c>
      <c r="O1682" t="s">
        <v>2392</v>
      </c>
      <c r="Q1682" s="199">
        <v>50</v>
      </c>
      <c r="S1682" t="s">
        <v>2759</v>
      </c>
      <c r="T1682" t="s">
        <v>4061</v>
      </c>
      <c r="U1682" s="201">
        <v>68.5</v>
      </c>
      <c r="V1682" t="s">
        <v>167</v>
      </c>
      <c r="W1682" t="s">
        <v>2835</v>
      </c>
      <c r="X1682" t="s">
        <v>2810</v>
      </c>
      <c r="Y1682" t="s">
        <v>4193</v>
      </c>
      <c r="Z1682" t="s">
        <v>3671</v>
      </c>
      <c r="AA1682">
        <v>621409.1</v>
      </c>
      <c r="AB1682" s="198">
        <v>37046.875</v>
      </c>
      <c r="AC1682" s="198">
        <v>37050.875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1289997</v>
      </c>
      <c r="H1683" s="198">
        <v>37035.361608796295</v>
      </c>
      <c r="I1683" t="s">
        <v>3769</v>
      </c>
      <c r="M1683" t="s">
        <v>2760</v>
      </c>
      <c r="N1683" t="s">
        <v>3220</v>
      </c>
      <c r="O1683" t="s">
        <v>2463</v>
      </c>
      <c r="Q1683" s="199">
        <v>10000</v>
      </c>
      <c r="S1683" t="s">
        <v>2761</v>
      </c>
      <c r="T1683" t="s">
        <v>4061</v>
      </c>
      <c r="U1683" s="201">
        <v>4.2074999999999996</v>
      </c>
      <c r="V1683" t="s">
        <v>3002</v>
      </c>
      <c r="W1683" t="s">
        <v>3222</v>
      </c>
      <c r="X1683" t="s">
        <v>3223</v>
      </c>
      <c r="Y1683" t="s">
        <v>3224</v>
      </c>
      <c r="Z1683" t="s">
        <v>3671</v>
      </c>
      <c r="AA1683">
        <v>807580</v>
      </c>
      <c r="AB1683" s="198">
        <v>37036.875</v>
      </c>
      <c r="AC1683" s="198">
        <v>37036.875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10000</v>
      </c>
      <c r="G1684" s="202">
        <v>1290000</v>
      </c>
      <c r="H1684" s="198">
        <v>37035.361666666664</v>
      </c>
      <c r="I1684" t="s">
        <v>3252</v>
      </c>
      <c r="M1684" t="s">
        <v>2760</v>
      </c>
      <c r="N1684" t="s">
        <v>3220</v>
      </c>
      <c r="O1684" t="s">
        <v>2463</v>
      </c>
      <c r="Q1684" s="199">
        <v>10000</v>
      </c>
      <c r="S1684" t="s">
        <v>2761</v>
      </c>
      <c r="T1684" t="s">
        <v>4061</v>
      </c>
      <c r="U1684" s="201">
        <v>4.2088000000000001</v>
      </c>
      <c r="V1684" t="s">
        <v>3097</v>
      </c>
      <c r="W1684" t="s">
        <v>3222</v>
      </c>
      <c r="X1684" t="s">
        <v>3223</v>
      </c>
      <c r="Y1684" t="s">
        <v>3224</v>
      </c>
      <c r="Z1684" t="s">
        <v>3671</v>
      </c>
      <c r="AA1684">
        <v>807582</v>
      </c>
      <c r="AB1684" s="198">
        <v>37036.875</v>
      </c>
      <c r="AC1684" s="198">
        <v>37036.875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10000</v>
      </c>
      <c r="G1685" s="202">
        <v>1289999</v>
      </c>
      <c r="H1685" s="198">
        <v>37035.361666666664</v>
      </c>
      <c r="I1685" t="s">
        <v>3244</v>
      </c>
      <c r="M1685" t="s">
        <v>2760</v>
      </c>
      <c r="N1685" t="s">
        <v>3220</v>
      </c>
      <c r="O1685" t="s">
        <v>4397</v>
      </c>
      <c r="Q1685" s="199">
        <v>10000</v>
      </c>
      <c r="S1685" t="s">
        <v>2761</v>
      </c>
      <c r="T1685" t="s">
        <v>4061</v>
      </c>
      <c r="U1685" s="201">
        <v>4.0599999999999996</v>
      </c>
      <c r="V1685" t="s">
        <v>3825</v>
      </c>
      <c r="W1685" t="s">
        <v>3046</v>
      </c>
      <c r="X1685" t="s">
        <v>2685</v>
      </c>
      <c r="Y1685" t="s">
        <v>3224</v>
      </c>
      <c r="Z1685" t="s">
        <v>3671</v>
      </c>
      <c r="AA1685">
        <v>807581</v>
      </c>
      <c r="AB1685" s="198">
        <v>37036.875</v>
      </c>
      <c r="AC1685" s="198">
        <v>37036.875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9000</v>
      </c>
      <c r="G1686" s="202">
        <v>1290001</v>
      </c>
      <c r="H1686" s="198">
        <v>37035.361678240741</v>
      </c>
      <c r="I1686" t="s">
        <v>2935</v>
      </c>
      <c r="M1686" t="s">
        <v>2760</v>
      </c>
      <c r="N1686" t="s">
        <v>3220</v>
      </c>
      <c r="O1686" t="s">
        <v>4397</v>
      </c>
      <c r="P1686" s="199">
        <v>9000</v>
      </c>
      <c r="S1686" t="s">
        <v>2761</v>
      </c>
      <c r="T1686" t="s">
        <v>4061</v>
      </c>
      <c r="U1686" s="201">
        <v>4.05</v>
      </c>
      <c r="V1686" t="s">
        <v>2936</v>
      </c>
      <c r="W1686" t="s">
        <v>3046</v>
      </c>
      <c r="X1686" t="s">
        <v>2685</v>
      </c>
      <c r="Y1686" t="s">
        <v>3224</v>
      </c>
      <c r="Z1686" t="s">
        <v>3671</v>
      </c>
      <c r="AA1686">
        <v>807583</v>
      </c>
      <c r="AB1686" s="198">
        <v>37036.875</v>
      </c>
      <c r="AC1686" s="198">
        <v>37036.875</v>
      </c>
    </row>
    <row r="1687" spans="1:29" x14ac:dyDescent="0.2">
      <c r="A1687" s="44" t="str">
        <f t="shared" si="131"/>
        <v>US Power Financial</v>
      </c>
      <c r="B1687" s="44" t="str">
        <f t="shared" si="132"/>
        <v>US</v>
      </c>
      <c r="C1687" s="44" t="str">
        <f t="shared" si="133"/>
        <v>Power</v>
      </c>
      <c r="D1687" s="44" t="str">
        <f t="shared" si="134"/>
        <v>Financial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</v>
      </c>
      <c r="G1687" s="202">
        <v>1290002</v>
      </c>
      <c r="H1687" s="198">
        <v>37035.361701388887</v>
      </c>
      <c r="I1687" t="s">
        <v>3228</v>
      </c>
      <c r="M1687" t="s">
        <v>3364</v>
      </c>
      <c r="N1687" t="s">
        <v>4190</v>
      </c>
      <c r="O1687" t="s">
        <v>3894</v>
      </c>
      <c r="Q1687" s="199">
        <v>50</v>
      </c>
      <c r="S1687" t="s">
        <v>2759</v>
      </c>
      <c r="T1687" t="s">
        <v>4061</v>
      </c>
      <c r="U1687" s="201">
        <v>38.25</v>
      </c>
      <c r="V1687" t="s">
        <v>3212</v>
      </c>
      <c r="W1687" t="s">
        <v>2835</v>
      </c>
      <c r="X1687" t="s">
        <v>2810</v>
      </c>
      <c r="Y1687" t="s">
        <v>4193</v>
      </c>
      <c r="Z1687" t="s">
        <v>3671</v>
      </c>
      <c r="AA1687">
        <v>621411.1</v>
      </c>
      <c r="AB1687" s="198">
        <v>37036.875</v>
      </c>
      <c r="AC1687" s="198">
        <v>37036.875</v>
      </c>
    </row>
    <row r="1688" spans="1:29" x14ac:dyDescent="0.2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151</v>
      </c>
      <c r="F1688" s="213">
        <f t="shared" si="135"/>
        <v>755000</v>
      </c>
      <c r="G1688" s="202">
        <v>1290003</v>
      </c>
      <c r="H1688" s="198">
        <v>37035.36173611111</v>
      </c>
      <c r="I1688" t="s">
        <v>2858</v>
      </c>
      <c r="M1688" t="s">
        <v>2760</v>
      </c>
      <c r="N1688" t="s">
        <v>2864</v>
      </c>
      <c r="O1688" t="s">
        <v>3253</v>
      </c>
      <c r="P1688" s="199">
        <v>5000</v>
      </c>
      <c r="S1688" t="s">
        <v>2761</v>
      </c>
      <c r="T1688" t="s">
        <v>4061</v>
      </c>
      <c r="U1688" s="201">
        <v>4.7</v>
      </c>
      <c r="V1688" t="s">
        <v>3423</v>
      </c>
      <c r="W1688" t="s">
        <v>3529</v>
      </c>
      <c r="X1688" t="s">
        <v>2866</v>
      </c>
      <c r="Y1688" t="s">
        <v>4082</v>
      </c>
      <c r="Z1688" t="s">
        <v>3671</v>
      </c>
      <c r="AA1688" t="s">
        <v>168</v>
      </c>
      <c r="AB1688" s="198">
        <v>37196</v>
      </c>
      <c r="AC1688" s="198">
        <v>37346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1290004</v>
      </c>
      <c r="H1689" s="198">
        <v>37035.36178240741</v>
      </c>
      <c r="I1689" t="s">
        <v>3769</v>
      </c>
      <c r="M1689" t="s">
        <v>2760</v>
      </c>
      <c r="N1689" t="s">
        <v>3220</v>
      </c>
      <c r="O1689" t="s">
        <v>2463</v>
      </c>
      <c r="Q1689" s="199">
        <v>10000</v>
      </c>
      <c r="S1689" t="s">
        <v>2761</v>
      </c>
      <c r="T1689" t="s">
        <v>4061</v>
      </c>
      <c r="U1689" s="201">
        <v>4.2100999999999997</v>
      </c>
      <c r="V1689" t="s">
        <v>3002</v>
      </c>
      <c r="W1689" t="s">
        <v>3222</v>
      </c>
      <c r="X1689" t="s">
        <v>3223</v>
      </c>
      <c r="Y1689" t="s">
        <v>3224</v>
      </c>
      <c r="Z1689" t="s">
        <v>3671</v>
      </c>
      <c r="AA1689">
        <v>807584</v>
      </c>
      <c r="AB1689" s="198">
        <v>37036.875</v>
      </c>
      <c r="AC1689" s="198">
        <v>37036.875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5000</v>
      </c>
      <c r="G1690" s="202">
        <v>1290005</v>
      </c>
      <c r="H1690" s="198">
        <v>37035.361805555556</v>
      </c>
      <c r="I1690" t="s">
        <v>4251</v>
      </c>
      <c r="M1690" t="s">
        <v>2760</v>
      </c>
      <c r="N1690" t="s">
        <v>3220</v>
      </c>
      <c r="O1690" t="s">
        <v>2503</v>
      </c>
      <c r="Q1690" s="199">
        <v>5000</v>
      </c>
      <c r="S1690" t="s">
        <v>2761</v>
      </c>
      <c r="T1690" t="s">
        <v>4061</v>
      </c>
      <c r="U1690" s="201">
        <v>4.3650000000000002</v>
      </c>
      <c r="V1690" t="s">
        <v>4252</v>
      </c>
      <c r="W1690" t="s">
        <v>3275</v>
      </c>
      <c r="X1690" t="s">
        <v>3276</v>
      </c>
      <c r="Y1690" t="s">
        <v>3224</v>
      </c>
      <c r="Z1690" t="s">
        <v>3671</v>
      </c>
      <c r="AA1690">
        <v>807585</v>
      </c>
      <c r="AB1690" s="198">
        <v>37036.875</v>
      </c>
      <c r="AC1690" s="198">
        <v>37036.875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7000</v>
      </c>
      <c r="G1691" s="202">
        <v>1290006</v>
      </c>
      <c r="H1691" s="198">
        <v>37035.361840277779</v>
      </c>
      <c r="I1691" t="s">
        <v>4033</v>
      </c>
      <c r="M1691" t="s">
        <v>2760</v>
      </c>
      <c r="N1691" t="s">
        <v>3220</v>
      </c>
      <c r="O1691" t="s">
        <v>4421</v>
      </c>
      <c r="P1691" s="199">
        <v>7000</v>
      </c>
      <c r="S1691" t="s">
        <v>2761</v>
      </c>
      <c r="T1691" t="s">
        <v>4061</v>
      </c>
      <c r="U1691" s="201">
        <v>4.18</v>
      </c>
      <c r="V1691" t="s">
        <v>3286</v>
      </c>
      <c r="W1691" t="s">
        <v>4246</v>
      </c>
      <c r="X1691" t="s">
        <v>4247</v>
      </c>
      <c r="Y1691" t="s">
        <v>3224</v>
      </c>
      <c r="Z1691" t="s">
        <v>3671</v>
      </c>
      <c r="AA1691">
        <v>807586</v>
      </c>
      <c r="AB1691" s="198">
        <v>37036.875</v>
      </c>
      <c r="AC1691" s="198">
        <v>37036.875</v>
      </c>
    </row>
    <row r="1692" spans="1:29" x14ac:dyDescent="0.2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5000</v>
      </c>
      <c r="G1692" s="202">
        <v>1290007</v>
      </c>
      <c r="H1692" s="198">
        <v>37035.361863425926</v>
      </c>
      <c r="I1692" t="s">
        <v>3306</v>
      </c>
      <c r="M1692" t="s">
        <v>2760</v>
      </c>
      <c r="N1692" t="s">
        <v>3220</v>
      </c>
      <c r="O1692" t="s">
        <v>4393</v>
      </c>
      <c r="P1692" s="199">
        <v>5000</v>
      </c>
      <c r="S1692" t="s">
        <v>2761</v>
      </c>
      <c r="T1692" t="s">
        <v>4061</v>
      </c>
      <c r="U1692" s="201">
        <v>4.4349999999999996</v>
      </c>
      <c r="V1692" t="s">
        <v>2660</v>
      </c>
      <c r="W1692" t="s">
        <v>2661</v>
      </c>
      <c r="X1692" t="s">
        <v>2662</v>
      </c>
      <c r="Y1692" t="s">
        <v>3224</v>
      </c>
      <c r="Z1692" t="s">
        <v>3671</v>
      </c>
      <c r="AA1692">
        <v>807587</v>
      </c>
      <c r="AB1692" s="198">
        <v>37036.875</v>
      </c>
      <c r="AC1692" s="198">
        <v>37036.875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3500</v>
      </c>
      <c r="G1693" s="202">
        <v>1290008</v>
      </c>
      <c r="H1693" s="198">
        <v>37035.361875000002</v>
      </c>
      <c r="I1693" t="s">
        <v>3048</v>
      </c>
      <c r="M1693" t="s">
        <v>2760</v>
      </c>
      <c r="N1693" t="s">
        <v>3220</v>
      </c>
      <c r="O1693" t="s">
        <v>2603</v>
      </c>
      <c r="P1693" s="199">
        <v>3500</v>
      </c>
      <c r="S1693" t="s">
        <v>2761</v>
      </c>
      <c r="T1693" t="s">
        <v>4061</v>
      </c>
      <c r="U1693" s="201">
        <v>2.9249999999999998</v>
      </c>
      <c r="V1693" t="s">
        <v>3049</v>
      </c>
      <c r="W1693" t="s">
        <v>3926</v>
      </c>
      <c r="X1693" t="s">
        <v>2735</v>
      </c>
      <c r="Y1693" t="s">
        <v>3224</v>
      </c>
      <c r="Z1693" t="s">
        <v>3671</v>
      </c>
      <c r="AA1693">
        <v>807588</v>
      </c>
      <c r="AB1693" s="198">
        <v>37036.875</v>
      </c>
      <c r="AC1693" s="198">
        <v>37036.875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10000</v>
      </c>
      <c r="G1694" s="202">
        <v>1290009</v>
      </c>
      <c r="H1694" s="198">
        <v>37035.361944444441</v>
      </c>
      <c r="I1694" t="s">
        <v>3769</v>
      </c>
      <c r="M1694" t="s">
        <v>2760</v>
      </c>
      <c r="N1694" t="s">
        <v>3220</v>
      </c>
      <c r="O1694" t="s">
        <v>2463</v>
      </c>
      <c r="Q1694" s="199">
        <v>10000</v>
      </c>
      <c r="S1694" t="s">
        <v>2761</v>
      </c>
      <c r="T1694" t="s">
        <v>4061</v>
      </c>
      <c r="U1694" s="201">
        <v>4.2138</v>
      </c>
      <c r="V1694" t="s">
        <v>3002</v>
      </c>
      <c r="W1694" t="s">
        <v>3222</v>
      </c>
      <c r="X1694" t="s">
        <v>3223</v>
      </c>
      <c r="Y1694" t="s">
        <v>3224</v>
      </c>
      <c r="Z1694" t="s">
        <v>3671</v>
      </c>
      <c r="AA1694">
        <v>807589</v>
      </c>
      <c r="AB1694" s="198">
        <v>37036.875</v>
      </c>
      <c r="AC1694" s="198">
        <v>37036.875</v>
      </c>
    </row>
    <row r="1695" spans="1:29" x14ac:dyDescent="0.2">
      <c r="A1695" s="44" t="str">
        <f t="shared" si="131"/>
        <v>US Power Physical</v>
      </c>
      <c r="B1695" s="44" t="str">
        <f t="shared" si="132"/>
        <v>US</v>
      </c>
      <c r="C1695" s="44" t="str">
        <f t="shared" si="133"/>
        <v>Power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1500</v>
      </c>
      <c r="G1695" s="202">
        <v>1290010</v>
      </c>
      <c r="H1695" s="198">
        <v>37035.361979166664</v>
      </c>
      <c r="I1695" t="s">
        <v>2858</v>
      </c>
      <c r="M1695" t="s">
        <v>3364</v>
      </c>
      <c r="N1695" t="s">
        <v>2802</v>
      </c>
      <c r="O1695" t="s">
        <v>2859</v>
      </c>
      <c r="P1695" s="199">
        <v>50</v>
      </c>
      <c r="S1695" t="s">
        <v>2759</v>
      </c>
      <c r="T1695" t="s">
        <v>4061</v>
      </c>
      <c r="U1695" s="201">
        <v>64.75</v>
      </c>
      <c r="V1695" t="s">
        <v>2988</v>
      </c>
      <c r="W1695" t="s">
        <v>2806</v>
      </c>
      <c r="X1695" t="s">
        <v>2807</v>
      </c>
      <c r="Y1695" t="s">
        <v>4193</v>
      </c>
      <c r="Z1695" t="s">
        <v>3666</v>
      </c>
      <c r="AA1695">
        <v>621412.1</v>
      </c>
      <c r="AB1695" s="198">
        <v>37043.71597222222</v>
      </c>
      <c r="AC1695" s="198">
        <v>37072.71597222222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5000</v>
      </c>
      <c r="G1696" s="202">
        <v>1290011</v>
      </c>
      <c r="H1696" s="198">
        <v>37035.362002314818</v>
      </c>
      <c r="I1696" t="s">
        <v>2722</v>
      </c>
      <c r="M1696" t="s">
        <v>2760</v>
      </c>
      <c r="N1696" t="s">
        <v>3220</v>
      </c>
      <c r="O1696" t="s">
        <v>2532</v>
      </c>
      <c r="Q1696" s="199">
        <v>5000</v>
      </c>
      <c r="S1696" t="s">
        <v>2761</v>
      </c>
      <c r="T1696" t="s">
        <v>4061</v>
      </c>
      <c r="U1696" s="201">
        <v>4.0750000000000002</v>
      </c>
      <c r="V1696" t="s">
        <v>3945</v>
      </c>
      <c r="W1696" t="s">
        <v>2692</v>
      </c>
      <c r="X1696" t="s">
        <v>2682</v>
      </c>
      <c r="Y1696" t="s">
        <v>3224</v>
      </c>
      <c r="Z1696" t="s">
        <v>3671</v>
      </c>
      <c r="AA1696">
        <v>807590</v>
      </c>
      <c r="AB1696" s="198">
        <v>37036.875</v>
      </c>
      <c r="AC1696" s="198">
        <v>37036.875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30</v>
      </c>
      <c r="F1697" s="213">
        <f t="shared" si="135"/>
        <v>300000</v>
      </c>
      <c r="G1697" s="202">
        <v>1290012</v>
      </c>
      <c r="H1697" s="198">
        <v>37035.362013888887</v>
      </c>
      <c r="I1697" t="s">
        <v>2935</v>
      </c>
      <c r="M1697" t="s">
        <v>2760</v>
      </c>
      <c r="N1697" t="s">
        <v>3220</v>
      </c>
      <c r="O1697" t="s">
        <v>4334</v>
      </c>
      <c r="Q1697" s="199">
        <v>10000</v>
      </c>
      <c r="S1697" t="s">
        <v>2761</v>
      </c>
      <c r="T1697" t="s">
        <v>4061</v>
      </c>
      <c r="U1697" s="201">
        <v>3.46</v>
      </c>
      <c r="V1697" t="s">
        <v>2936</v>
      </c>
      <c r="W1697" t="s">
        <v>4279</v>
      </c>
      <c r="X1697" t="s">
        <v>2682</v>
      </c>
      <c r="Y1697" t="s">
        <v>3224</v>
      </c>
      <c r="Z1697" t="s">
        <v>3671</v>
      </c>
      <c r="AA1697" t="s">
        <v>169</v>
      </c>
      <c r="AB1697" s="198">
        <v>37043.875</v>
      </c>
      <c r="AC1697" s="198">
        <v>37072.875</v>
      </c>
    </row>
    <row r="1698" spans="1:29" x14ac:dyDescent="0.2">
      <c r="A1698" s="44" t="str">
        <f t="shared" si="131"/>
        <v>US Natural Gas Financial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7</v>
      </c>
      <c r="F1698" s="213">
        <f t="shared" si="135"/>
        <v>210000</v>
      </c>
      <c r="G1698" s="202">
        <v>1290013</v>
      </c>
      <c r="H1698" s="198">
        <v>37035.362071759257</v>
      </c>
      <c r="I1698" t="s">
        <v>3112</v>
      </c>
      <c r="M1698" t="s">
        <v>2760</v>
      </c>
      <c r="N1698" t="s">
        <v>2864</v>
      </c>
      <c r="O1698" t="s">
        <v>4375</v>
      </c>
      <c r="P1698" s="199">
        <v>30000</v>
      </c>
      <c r="S1698" t="s">
        <v>2761</v>
      </c>
      <c r="T1698" t="s">
        <v>4061</v>
      </c>
      <c r="U1698" s="201">
        <v>4.1550000000000002</v>
      </c>
      <c r="V1698" t="s">
        <v>2964</v>
      </c>
      <c r="W1698" t="s">
        <v>3281</v>
      </c>
      <c r="X1698" t="s">
        <v>4236</v>
      </c>
      <c r="Y1698" t="s">
        <v>4082</v>
      </c>
      <c r="Z1698" t="s">
        <v>3671</v>
      </c>
      <c r="AA1698" t="s">
        <v>170</v>
      </c>
      <c r="AB1698" s="198">
        <v>37036.875</v>
      </c>
      <c r="AC1698" s="198">
        <v>37042.875</v>
      </c>
    </row>
    <row r="1699" spans="1:29" x14ac:dyDescent="0.2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153</v>
      </c>
      <c r="F1699" s="213">
        <f t="shared" si="135"/>
        <v>382500</v>
      </c>
      <c r="G1699" s="202">
        <v>1290015</v>
      </c>
      <c r="H1699" s="198">
        <v>37035.362175925926</v>
      </c>
      <c r="I1699" t="s">
        <v>3306</v>
      </c>
      <c r="M1699" t="s">
        <v>2760</v>
      </c>
      <c r="N1699" t="s">
        <v>2864</v>
      </c>
      <c r="O1699" t="s">
        <v>4239</v>
      </c>
      <c r="P1699" s="199">
        <v>2500</v>
      </c>
      <c r="S1699" t="s">
        <v>2761</v>
      </c>
      <c r="T1699" t="s">
        <v>4061</v>
      </c>
      <c r="U1699" s="201">
        <v>4.32</v>
      </c>
      <c r="V1699" t="s">
        <v>3793</v>
      </c>
      <c r="W1699" t="s">
        <v>3529</v>
      </c>
      <c r="X1699" t="s">
        <v>2866</v>
      </c>
      <c r="Y1699" t="s">
        <v>4082</v>
      </c>
      <c r="Z1699" t="s">
        <v>3671</v>
      </c>
      <c r="AA1699" t="s">
        <v>171</v>
      </c>
      <c r="AB1699" s="198">
        <v>37043</v>
      </c>
      <c r="AC1699" s="198">
        <v>37195</v>
      </c>
    </row>
    <row r="1700" spans="1:29" x14ac:dyDescent="0.2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30</v>
      </c>
      <c r="F1700" s="213">
        <f t="shared" si="135"/>
        <v>225000</v>
      </c>
      <c r="G1700" s="202">
        <v>1290016</v>
      </c>
      <c r="H1700" s="198">
        <v>37035.362199074072</v>
      </c>
      <c r="I1700" t="s">
        <v>3244</v>
      </c>
      <c r="M1700" t="s">
        <v>2760</v>
      </c>
      <c r="N1700" t="s">
        <v>2864</v>
      </c>
      <c r="O1700" t="s">
        <v>2865</v>
      </c>
      <c r="P1700" s="199">
        <v>7500</v>
      </c>
      <c r="S1700" t="s">
        <v>2761</v>
      </c>
      <c r="T1700" t="s">
        <v>4061</v>
      </c>
      <c r="U1700" s="201">
        <v>4.2</v>
      </c>
      <c r="V1700" t="s">
        <v>3247</v>
      </c>
      <c r="W1700" t="s">
        <v>3529</v>
      </c>
      <c r="X1700" t="s">
        <v>2866</v>
      </c>
      <c r="Y1700" t="s">
        <v>4082</v>
      </c>
      <c r="Z1700" t="s">
        <v>3671</v>
      </c>
      <c r="AA1700" t="s">
        <v>172</v>
      </c>
      <c r="AB1700" s="198">
        <v>37043.875</v>
      </c>
      <c r="AC1700" s="198">
        <v>37072.875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1290017</v>
      </c>
      <c r="H1701" s="198">
        <v>37035.362210648149</v>
      </c>
      <c r="I1701" t="s">
        <v>3250</v>
      </c>
      <c r="M1701" t="s">
        <v>2760</v>
      </c>
      <c r="N1701" t="s">
        <v>3220</v>
      </c>
      <c r="O1701" t="s">
        <v>2463</v>
      </c>
      <c r="P1701" s="199">
        <v>10000</v>
      </c>
      <c r="S1701" t="s">
        <v>2761</v>
      </c>
      <c r="T1701" t="s">
        <v>4061</v>
      </c>
      <c r="U1701" s="201">
        <v>4.2126000000000001</v>
      </c>
      <c r="V1701" t="s">
        <v>3011</v>
      </c>
      <c r="W1701" t="s">
        <v>3222</v>
      </c>
      <c r="X1701" t="s">
        <v>3223</v>
      </c>
      <c r="Y1701" t="s">
        <v>3224</v>
      </c>
      <c r="Z1701" t="s">
        <v>3671</v>
      </c>
      <c r="AA1701">
        <v>807593</v>
      </c>
      <c r="AB1701" s="198">
        <v>37036.875</v>
      </c>
      <c r="AC1701" s="198">
        <v>37036.875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10000</v>
      </c>
      <c r="G1702" s="202">
        <v>1290018</v>
      </c>
      <c r="H1702" s="198">
        <v>37035.362222222226</v>
      </c>
      <c r="I1702" t="s">
        <v>2873</v>
      </c>
      <c r="M1702" t="s">
        <v>2760</v>
      </c>
      <c r="N1702" t="s">
        <v>3220</v>
      </c>
      <c r="O1702" t="s">
        <v>4414</v>
      </c>
      <c r="Q1702" s="199">
        <v>10000</v>
      </c>
      <c r="S1702" t="s">
        <v>2761</v>
      </c>
      <c r="T1702" t="s">
        <v>4061</v>
      </c>
      <c r="U1702" s="201">
        <v>4.1449999999999996</v>
      </c>
      <c r="V1702" t="s">
        <v>4011</v>
      </c>
      <c r="W1702" t="s">
        <v>4253</v>
      </c>
      <c r="X1702" t="s">
        <v>4254</v>
      </c>
      <c r="Y1702" t="s">
        <v>3224</v>
      </c>
      <c r="Z1702" t="s">
        <v>3671</v>
      </c>
      <c r="AA1702">
        <v>807594</v>
      </c>
      <c r="AB1702" s="198">
        <v>37036.875</v>
      </c>
      <c r="AC1702" s="198">
        <v>37036.875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1290019</v>
      </c>
      <c r="H1703" s="198">
        <v>37035.362256944441</v>
      </c>
      <c r="I1703" t="s">
        <v>2676</v>
      </c>
      <c r="M1703" t="s">
        <v>2760</v>
      </c>
      <c r="N1703" t="s">
        <v>3220</v>
      </c>
      <c r="O1703" t="s">
        <v>2551</v>
      </c>
      <c r="Q1703" s="199">
        <v>10000</v>
      </c>
      <c r="S1703" t="s">
        <v>2761</v>
      </c>
      <c r="T1703" t="s">
        <v>4061</v>
      </c>
      <c r="U1703" s="201">
        <v>8.75</v>
      </c>
      <c r="V1703" t="s">
        <v>2879</v>
      </c>
      <c r="W1703" t="s">
        <v>2681</v>
      </c>
      <c r="X1703" t="s">
        <v>2682</v>
      </c>
      <c r="Y1703" t="s">
        <v>3224</v>
      </c>
      <c r="Z1703" t="s">
        <v>3671</v>
      </c>
      <c r="AA1703">
        <v>807595</v>
      </c>
      <c r="AB1703" s="198">
        <v>37036.875</v>
      </c>
      <c r="AC1703" s="198">
        <v>37036.875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4734</v>
      </c>
      <c r="G1704" s="202">
        <v>1290020</v>
      </c>
      <c r="H1704" s="198">
        <v>37035.362256944441</v>
      </c>
      <c r="I1704" t="s">
        <v>3219</v>
      </c>
      <c r="M1704" t="s">
        <v>2760</v>
      </c>
      <c r="N1704" t="s">
        <v>3220</v>
      </c>
      <c r="O1704" t="s">
        <v>4421</v>
      </c>
      <c r="Q1704" s="199">
        <v>4734</v>
      </c>
      <c r="S1704" t="s">
        <v>2761</v>
      </c>
      <c r="T1704" t="s">
        <v>4061</v>
      </c>
      <c r="U1704" s="201">
        <v>4.1900000000000004</v>
      </c>
      <c r="V1704" t="s">
        <v>3450</v>
      </c>
      <c r="W1704" t="s">
        <v>4246</v>
      </c>
      <c r="X1704" t="s">
        <v>4247</v>
      </c>
      <c r="Y1704" t="s">
        <v>3224</v>
      </c>
      <c r="Z1704" t="s">
        <v>3671</v>
      </c>
      <c r="AA1704">
        <v>807596</v>
      </c>
      <c r="AB1704" s="198">
        <v>37036.875</v>
      </c>
      <c r="AC1704" s="198">
        <v>37036.875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20000</v>
      </c>
      <c r="G1705" s="202">
        <v>1290021</v>
      </c>
      <c r="H1705" s="198">
        <v>37035.362268518518</v>
      </c>
      <c r="I1705" t="s">
        <v>3092</v>
      </c>
      <c r="M1705" t="s">
        <v>2760</v>
      </c>
      <c r="N1705" t="s">
        <v>3220</v>
      </c>
      <c r="O1705" t="s">
        <v>4383</v>
      </c>
      <c r="P1705" s="199">
        <v>20000</v>
      </c>
      <c r="S1705" t="s">
        <v>2761</v>
      </c>
      <c r="T1705" t="s">
        <v>4061</v>
      </c>
      <c r="U1705" s="201">
        <v>4.16</v>
      </c>
      <c r="V1705" t="s">
        <v>2772</v>
      </c>
      <c r="W1705" t="s">
        <v>4246</v>
      </c>
      <c r="X1705" t="s">
        <v>4247</v>
      </c>
      <c r="Y1705" t="s">
        <v>3224</v>
      </c>
      <c r="Z1705" t="s">
        <v>3671</v>
      </c>
      <c r="AA1705">
        <v>807597</v>
      </c>
      <c r="AB1705" s="198">
        <v>37036.875</v>
      </c>
      <c r="AC1705" s="198">
        <v>37036.875</v>
      </c>
    </row>
    <row r="1706" spans="1:29" x14ac:dyDescent="0.2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7</v>
      </c>
      <c r="F1706" s="213">
        <f t="shared" si="135"/>
        <v>70000</v>
      </c>
      <c r="G1706" s="202">
        <v>1290024</v>
      </c>
      <c r="H1706" s="198">
        <v>37035.362303240741</v>
      </c>
      <c r="I1706" t="s">
        <v>2676</v>
      </c>
      <c r="M1706" t="s">
        <v>2760</v>
      </c>
      <c r="N1706" t="s">
        <v>2864</v>
      </c>
      <c r="O1706" t="s">
        <v>4375</v>
      </c>
      <c r="P1706" s="199">
        <v>10000</v>
      </c>
      <c r="S1706" t="s">
        <v>2761</v>
      </c>
      <c r="T1706" t="s">
        <v>4061</v>
      </c>
      <c r="U1706" s="201">
        <v>4.1500000000000004</v>
      </c>
      <c r="V1706" t="s">
        <v>4461</v>
      </c>
      <c r="W1706" t="s">
        <v>3281</v>
      </c>
      <c r="X1706" t="s">
        <v>4236</v>
      </c>
      <c r="Y1706" t="s">
        <v>4082</v>
      </c>
      <c r="Z1706" t="s">
        <v>3671</v>
      </c>
      <c r="AA1706" t="s">
        <v>173</v>
      </c>
      <c r="AB1706" s="198">
        <v>37036.875</v>
      </c>
      <c r="AC1706" s="198">
        <v>37042.875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5000</v>
      </c>
      <c r="G1707" s="202">
        <v>1290022</v>
      </c>
      <c r="H1707" s="198">
        <v>37035.362303240741</v>
      </c>
      <c r="I1707" t="s">
        <v>2951</v>
      </c>
      <c r="M1707" t="s">
        <v>2760</v>
      </c>
      <c r="N1707" t="s">
        <v>3220</v>
      </c>
      <c r="O1707" t="s">
        <v>2532</v>
      </c>
      <c r="P1707" s="199">
        <v>5000</v>
      </c>
      <c r="S1707" t="s">
        <v>2761</v>
      </c>
      <c r="T1707" t="s">
        <v>4061</v>
      </c>
      <c r="U1707" s="201">
        <v>4.05</v>
      </c>
      <c r="V1707" t="s">
        <v>2952</v>
      </c>
      <c r="W1707" t="s">
        <v>2692</v>
      </c>
      <c r="X1707" t="s">
        <v>2682</v>
      </c>
      <c r="Y1707" t="s">
        <v>3224</v>
      </c>
      <c r="Z1707" t="s">
        <v>3671</v>
      </c>
      <c r="AA1707">
        <v>807599</v>
      </c>
      <c r="AB1707" s="198">
        <v>37036.875</v>
      </c>
      <c r="AC1707" s="198">
        <v>37036.875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5000</v>
      </c>
      <c r="G1708" s="202">
        <v>1290023</v>
      </c>
      <c r="H1708" s="198">
        <v>37035.362303240741</v>
      </c>
      <c r="I1708" t="s">
        <v>2706</v>
      </c>
      <c r="M1708" t="s">
        <v>2760</v>
      </c>
      <c r="N1708" t="s">
        <v>3220</v>
      </c>
      <c r="O1708" t="s">
        <v>2519</v>
      </c>
      <c r="Q1708" s="199">
        <v>5000</v>
      </c>
      <c r="S1708" t="s">
        <v>2761</v>
      </c>
      <c r="T1708" t="s">
        <v>4061</v>
      </c>
      <c r="U1708" s="201">
        <v>4.4800000000000004</v>
      </c>
      <c r="V1708" t="s">
        <v>4001</v>
      </c>
      <c r="W1708" t="s">
        <v>2668</v>
      </c>
      <c r="X1708" t="s">
        <v>2669</v>
      </c>
      <c r="Y1708" t="s">
        <v>3224</v>
      </c>
      <c r="Z1708" t="s">
        <v>3671</v>
      </c>
      <c r="AA1708">
        <v>807598</v>
      </c>
      <c r="AB1708" s="198">
        <v>37036.875</v>
      </c>
      <c r="AC1708" s="198">
        <v>37036.875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5000</v>
      </c>
      <c r="G1709" s="202">
        <v>1290025</v>
      </c>
      <c r="H1709" s="198">
        <v>37035.362314814818</v>
      </c>
      <c r="I1709" t="s">
        <v>2874</v>
      </c>
      <c r="M1709" t="s">
        <v>2760</v>
      </c>
      <c r="N1709" t="s">
        <v>3220</v>
      </c>
      <c r="O1709" t="s">
        <v>2463</v>
      </c>
      <c r="P1709" s="199">
        <v>5000</v>
      </c>
      <c r="S1709" t="s">
        <v>2761</v>
      </c>
      <c r="T1709" t="s">
        <v>4061</v>
      </c>
      <c r="U1709" s="201">
        <v>4.2112999999999996</v>
      </c>
      <c r="V1709" t="s">
        <v>3920</v>
      </c>
      <c r="W1709" t="s">
        <v>3222</v>
      </c>
      <c r="X1709" t="s">
        <v>3223</v>
      </c>
      <c r="Y1709" t="s">
        <v>3224</v>
      </c>
      <c r="Z1709" t="s">
        <v>3671</v>
      </c>
      <c r="AA1709">
        <v>807600</v>
      </c>
      <c r="AB1709" s="198">
        <v>37036.875</v>
      </c>
      <c r="AC1709" s="198">
        <v>37036.875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5000</v>
      </c>
      <c r="G1710" s="202">
        <v>1290026</v>
      </c>
      <c r="H1710" s="198">
        <v>37035.362337962964</v>
      </c>
      <c r="I1710" t="s">
        <v>2693</v>
      </c>
      <c r="M1710" t="s">
        <v>2760</v>
      </c>
      <c r="N1710" t="s">
        <v>3220</v>
      </c>
      <c r="O1710" t="s">
        <v>2532</v>
      </c>
      <c r="P1710" s="199">
        <v>5000</v>
      </c>
      <c r="S1710" t="s">
        <v>2761</v>
      </c>
      <c r="T1710" t="s">
        <v>4061</v>
      </c>
      <c r="U1710" s="201">
        <v>4.05</v>
      </c>
      <c r="V1710" t="s">
        <v>2774</v>
      </c>
      <c r="W1710" t="s">
        <v>2692</v>
      </c>
      <c r="X1710" t="s">
        <v>2682</v>
      </c>
      <c r="Y1710" t="s">
        <v>3224</v>
      </c>
      <c r="Z1710" t="s">
        <v>3671</v>
      </c>
      <c r="AA1710">
        <v>807601</v>
      </c>
      <c r="AB1710" s="198">
        <v>37036.875</v>
      </c>
      <c r="AC1710" s="198">
        <v>37036.875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10000</v>
      </c>
      <c r="G1711" s="202">
        <v>1290027</v>
      </c>
      <c r="H1711" s="198">
        <v>37035.362361111111</v>
      </c>
      <c r="I1711" t="s">
        <v>2873</v>
      </c>
      <c r="M1711" t="s">
        <v>2760</v>
      </c>
      <c r="N1711" t="s">
        <v>3220</v>
      </c>
      <c r="O1711" t="s">
        <v>2532</v>
      </c>
      <c r="P1711" s="199">
        <v>10000</v>
      </c>
      <c r="S1711" t="s">
        <v>2761</v>
      </c>
      <c r="T1711" t="s">
        <v>4061</v>
      </c>
      <c r="U1711" s="201">
        <v>4.0250000000000004</v>
      </c>
      <c r="V1711" t="s">
        <v>3171</v>
      </c>
      <c r="W1711" t="s">
        <v>2692</v>
      </c>
      <c r="X1711" t="s">
        <v>2682</v>
      </c>
      <c r="Y1711" t="s">
        <v>3224</v>
      </c>
      <c r="Z1711" t="s">
        <v>3671</v>
      </c>
      <c r="AA1711">
        <v>807602</v>
      </c>
      <c r="AB1711" s="198">
        <v>37036.875</v>
      </c>
      <c r="AC1711" s="198">
        <v>37036.875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1290028</v>
      </c>
      <c r="H1712" s="198">
        <v>37035.362453703703</v>
      </c>
      <c r="I1712" t="s">
        <v>2818</v>
      </c>
      <c r="M1712" t="s">
        <v>2760</v>
      </c>
      <c r="N1712" t="s">
        <v>3220</v>
      </c>
      <c r="O1712" t="s">
        <v>2545</v>
      </c>
      <c r="P1712" s="199">
        <v>10000</v>
      </c>
      <c r="S1712" t="s">
        <v>2761</v>
      </c>
      <c r="T1712" t="s">
        <v>4061</v>
      </c>
      <c r="U1712" s="201">
        <v>12.775</v>
      </c>
      <c r="V1712" t="s">
        <v>2776</v>
      </c>
      <c r="W1712" t="s">
        <v>2731</v>
      </c>
      <c r="X1712" t="s">
        <v>2682</v>
      </c>
      <c r="Y1712" t="s">
        <v>3224</v>
      </c>
      <c r="Z1712" t="s">
        <v>3671</v>
      </c>
      <c r="AA1712">
        <v>807603</v>
      </c>
      <c r="AB1712" s="198">
        <v>37036.875</v>
      </c>
      <c r="AC1712" s="198">
        <v>37036.875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10000</v>
      </c>
      <c r="G1713" s="202">
        <v>1290029</v>
      </c>
      <c r="H1713" s="198">
        <v>37035.362500000003</v>
      </c>
      <c r="I1713" t="s">
        <v>2818</v>
      </c>
      <c r="M1713" t="s">
        <v>2760</v>
      </c>
      <c r="N1713" t="s">
        <v>3220</v>
      </c>
      <c r="O1713" t="s">
        <v>2542</v>
      </c>
      <c r="P1713" s="199">
        <v>10000</v>
      </c>
      <c r="S1713" t="s">
        <v>2761</v>
      </c>
      <c r="T1713" t="s">
        <v>4061</v>
      </c>
      <c r="U1713" s="201">
        <v>12.8</v>
      </c>
      <c r="V1713" t="s">
        <v>2776</v>
      </c>
      <c r="W1713" t="s">
        <v>2731</v>
      </c>
      <c r="X1713" t="s">
        <v>2682</v>
      </c>
      <c r="Y1713" t="s">
        <v>3224</v>
      </c>
      <c r="Z1713" t="s">
        <v>3671</v>
      </c>
      <c r="AA1713">
        <v>807604</v>
      </c>
      <c r="AB1713" s="198">
        <v>37036.875</v>
      </c>
      <c r="AC1713" s="198">
        <v>37036.875</v>
      </c>
    </row>
    <row r="1714" spans="1:29" x14ac:dyDescent="0.2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151</v>
      </c>
      <c r="F1714" s="213">
        <f t="shared" si="135"/>
        <v>755000</v>
      </c>
      <c r="G1714" s="202">
        <v>1290030</v>
      </c>
      <c r="H1714" s="198">
        <v>37035.362523148149</v>
      </c>
      <c r="I1714" t="s">
        <v>2858</v>
      </c>
      <c r="M1714" t="s">
        <v>2760</v>
      </c>
      <c r="N1714" t="s">
        <v>2864</v>
      </c>
      <c r="O1714" t="s">
        <v>3253</v>
      </c>
      <c r="P1714" s="199">
        <v>5000</v>
      </c>
      <c r="S1714" t="s">
        <v>2761</v>
      </c>
      <c r="T1714" t="s">
        <v>4061</v>
      </c>
      <c r="U1714" s="201">
        <v>4.6950000000000003</v>
      </c>
      <c r="V1714" t="s">
        <v>3423</v>
      </c>
      <c r="W1714" t="s">
        <v>3529</v>
      </c>
      <c r="X1714" t="s">
        <v>2866</v>
      </c>
      <c r="Y1714" t="s">
        <v>4082</v>
      </c>
      <c r="Z1714" t="s">
        <v>3671</v>
      </c>
      <c r="AA1714" t="s">
        <v>174</v>
      </c>
      <c r="AB1714" s="198">
        <v>37196</v>
      </c>
      <c r="AC1714" s="198">
        <v>37346</v>
      </c>
    </row>
    <row r="1715" spans="1:29" x14ac:dyDescent="0.2">
      <c r="A1715" s="44" t="str">
        <f t="shared" si="131"/>
        <v>US Natural Gas Financial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Financial</v>
      </c>
      <c r="E1715" s="44">
        <f>IF(VLOOKUP(S1715,'DD-Lookup'!$J$6:$L$50,3,FALSE)="Monthly",(YEAR(AC1715)-YEAR(AB1715))*12+MONTH(AC1715)-MONTH(AB1715)+1,(AC1715-AB1715+1))</f>
        <v>30</v>
      </c>
      <c r="F1715" s="213">
        <f t="shared" si="135"/>
        <v>300000</v>
      </c>
      <c r="G1715" s="202">
        <v>1290032</v>
      </c>
      <c r="H1715" s="198">
        <v>37035.362569444442</v>
      </c>
      <c r="I1715" t="s">
        <v>3155</v>
      </c>
      <c r="M1715" t="s">
        <v>2760</v>
      </c>
      <c r="N1715" t="s">
        <v>2864</v>
      </c>
      <c r="O1715" t="s">
        <v>2795</v>
      </c>
      <c r="Q1715" s="199">
        <v>10000</v>
      </c>
      <c r="S1715" t="s">
        <v>2761</v>
      </c>
      <c r="T1715" t="s">
        <v>4061</v>
      </c>
      <c r="U1715" s="201">
        <v>-2.5000000000000001E-3</v>
      </c>
      <c r="V1715" t="s">
        <v>4428</v>
      </c>
      <c r="W1715" t="s">
        <v>3281</v>
      </c>
      <c r="X1715" t="s">
        <v>4236</v>
      </c>
      <c r="Y1715" t="s">
        <v>4082</v>
      </c>
      <c r="Z1715" t="s">
        <v>3671</v>
      </c>
      <c r="AA1715" t="s">
        <v>175</v>
      </c>
      <c r="AB1715" s="198">
        <v>37043.875</v>
      </c>
      <c r="AC1715" s="198">
        <v>37072.875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5000</v>
      </c>
      <c r="G1716" s="202">
        <v>1290031</v>
      </c>
      <c r="H1716" s="198">
        <v>37035.362569444442</v>
      </c>
      <c r="I1716" t="s">
        <v>3225</v>
      </c>
      <c r="M1716" t="s">
        <v>2760</v>
      </c>
      <c r="N1716" t="s">
        <v>3220</v>
      </c>
      <c r="O1716" t="s">
        <v>2512</v>
      </c>
      <c r="P1716" s="199">
        <v>5000</v>
      </c>
      <c r="S1716" t="s">
        <v>2761</v>
      </c>
      <c r="T1716" t="s">
        <v>4061</v>
      </c>
      <c r="U1716" s="201">
        <v>4.0750000000000002</v>
      </c>
      <c r="V1716" t="s">
        <v>3226</v>
      </c>
      <c r="W1716" t="s">
        <v>3260</v>
      </c>
      <c r="X1716" t="s">
        <v>3261</v>
      </c>
      <c r="Y1716" t="s">
        <v>3224</v>
      </c>
      <c r="Z1716" t="s">
        <v>3671</v>
      </c>
      <c r="AA1716">
        <v>807605</v>
      </c>
      <c r="AB1716" s="198">
        <v>37036.875</v>
      </c>
      <c r="AC1716" s="198">
        <v>37036.875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25000</v>
      </c>
      <c r="G1717" s="202">
        <v>1290033</v>
      </c>
      <c r="H1717" s="198">
        <v>37035.362604166665</v>
      </c>
      <c r="I1717" t="s">
        <v>3769</v>
      </c>
      <c r="M1717" t="s">
        <v>2760</v>
      </c>
      <c r="N1717" t="s">
        <v>3220</v>
      </c>
      <c r="O1717" t="s">
        <v>4383</v>
      </c>
      <c r="P1717" s="199">
        <v>25000</v>
      </c>
      <c r="S1717" t="s">
        <v>2761</v>
      </c>
      <c r="T1717" t="s">
        <v>4061</v>
      </c>
      <c r="U1717" s="201">
        <v>4.1550000000000002</v>
      </c>
      <c r="V1717" t="s">
        <v>2755</v>
      </c>
      <c r="W1717" t="s">
        <v>4246</v>
      </c>
      <c r="X1717" t="s">
        <v>4247</v>
      </c>
      <c r="Y1717" t="s">
        <v>3224</v>
      </c>
      <c r="Z1717" t="s">
        <v>3671</v>
      </c>
      <c r="AA1717">
        <v>807606</v>
      </c>
      <c r="AB1717" s="198">
        <v>37036.875</v>
      </c>
      <c r="AC1717" s="198">
        <v>37036.875</v>
      </c>
    </row>
    <row r="1718" spans="1:29" x14ac:dyDescent="0.2">
      <c r="A1718" s="44" t="str">
        <f t="shared" si="131"/>
        <v xml:space="preserve"> Natural Gas Physical</v>
      </c>
      <c r="B1718" s="44" t="str">
        <f t="shared" si="132"/>
        <v/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10000</v>
      </c>
      <c r="G1718" s="202">
        <v>1290034</v>
      </c>
      <c r="H1718" s="198">
        <v>37035.362615740742</v>
      </c>
      <c r="I1718" t="s">
        <v>3238</v>
      </c>
      <c r="M1718" t="s">
        <v>2760</v>
      </c>
      <c r="N1718" t="s">
        <v>3254</v>
      </c>
      <c r="O1718" t="s">
        <v>2474</v>
      </c>
      <c r="Q1718" s="199">
        <v>10000</v>
      </c>
      <c r="S1718" t="s">
        <v>2761</v>
      </c>
      <c r="T1718" t="s">
        <v>4061</v>
      </c>
      <c r="U1718" s="201">
        <v>4.3849999999999998</v>
      </c>
      <c r="V1718" t="s">
        <v>3432</v>
      </c>
      <c r="W1718" t="s">
        <v>3255</v>
      </c>
      <c r="X1718" t="s">
        <v>3256</v>
      </c>
      <c r="Y1718" t="s">
        <v>3224</v>
      </c>
      <c r="Z1718" t="s">
        <v>3671</v>
      </c>
      <c r="AA1718">
        <v>807607</v>
      </c>
      <c r="AB1718" s="198">
        <v>37036.875</v>
      </c>
      <c r="AC1718" s="198">
        <v>37036.875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5000</v>
      </c>
      <c r="G1719" s="202">
        <v>1290035</v>
      </c>
      <c r="H1719" s="198">
        <v>37035.362662037034</v>
      </c>
      <c r="I1719" t="s">
        <v>2873</v>
      </c>
      <c r="M1719" t="s">
        <v>2760</v>
      </c>
      <c r="N1719" t="s">
        <v>3220</v>
      </c>
      <c r="O1719" t="s">
        <v>2537</v>
      </c>
      <c r="P1719" s="199">
        <v>5000</v>
      </c>
      <c r="S1719" t="s">
        <v>2761</v>
      </c>
      <c r="T1719" t="s">
        <v>4061</v>
      </c>
      <c r="U1719" s="201">
        <v>3.0049999999999999</v>
      </c>
      <c r="V1719" t="s">
        <v>137</v>
      </c>
      <c r="W1719" t="s">
        <v>2705</v>
      </c>
      <c r="X1719" t="s">
        <v>2682</v>
      </c>
      <c r="Y1719" t="s">
        <v>3224</v>
      </c>
      <c r="Z1719" t="s">
        <v>3671</v>
      </c>
      <c r="AA1719">
        <v>807608</v>
      </c>
      <c r="AB1719" s="198">
        <v>37036.875</v>
      </c>
      <c r="AC1719" s="198">
        <v>37036.875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1290036</v>
      </c>
      <c r="H1720" s="198">
        <v>37035.362685185188</v>
      </c>
      <c r="I1720" t="s">
        <v>3225</v>
      </c>
      <c r="M1720" t="s">
        <v>2760</v>
      </c>
      <c r="N1720" t="s">
        <v>3220</v>
      </c>
      <c r="O1720" t="s">
        <v>2465</v>
      </c>
      <c r="P1720" s="199">
        <v>5000</v>
      </c>
      <c r="S1720" t="s">
        <v>2761</v>
      </c>
      <c r="T1720" t="s">
        <v>4061</v>
      </c>
      <c r="U1720" s="201">
        <v>4.0875000000000004</v>
      </c>
      <c r="V1720" t="s">
        <v>3226</v>
      </c>
      <c r="W1720" t="s">
        <v>3260</v>
      </c>
      <c r="X1720" t="s">
        <v>3261</v>
      </c>
      <c r="Y1720" t="s">
        <v>3224</v>
      </c>
      <c r="Z1720" t="s">
        <v>3671</v>
      </c>
      <c r="AA1720">
        <v>807609</v>
      </c>
      <c r="AB1720" s="198">
        <v>37036.875</v>
      </c>
      <c r="AC1720" s="198">
        <v>37036.875</v>
      </c>
    </row>
    <row r="1721" spans="1:29" x14ac:dyDescent="0.2">
      <c r="A1721" s="44" t="str">
        <f t="shared" si="131"/>
        <v>US Natural Gas Financial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Financial</v>
      </c>
      <c r="E1721" s="44">
        <f>IF(VLOOKUP(S1721,'DD-Lookup'!$J$6:$L$50,3,FALSE)="Monthly",(YEAR(AC1721)-YEAR(AB1721))*12+MONTH(AC1721)-MONTH(AB1721)+1,(AC1721-AB1721+1))</f>
        <v>31</v>
      </c>
      <c r="F1721" s="213">
        <f t="shared" si="135"/>
        <v>387500</v>
      </c>
      <c r="G1721" s="202">
        <v>1290037</v>
      </c>
      <c r="H1721" s="198">
        <v>37035.362696759257</v>
      </c>
      <c r="I1721" t="s">
        <v>3769</v>
      </c>
      <c r="M1721" t="s">
        <v>2760</v>
      </c>
      <c r="N1721" t="s">
        <v>2864</v>
      </c>
      <c r="O1721" t="s">
        <v>3234</v>
      </c>
      <c r="P1721" s="199">
        <v>12500</v>
      </c>
      <c r="S1721" t="s">
        <v>2761</v>
      </c>
      <c r="T1721" t="s">
        <v>4061</v>
      </c>
      <c r="U1721" s="201">
        <v>4.2675000000000001</v>
      </c>
      <c r="V1721" t="s">
        <v>1781</v>
      </c>
      <c r="W1721" t="s">
        <v>3529</v>
      </c>
      <c r="X1721" t="s">
        <v>2866</v>
      </c>
      <c r="Y1721" t="s">
        <v>4082</v>
      </c>
      <c r="Z1721" t="s">
        <v>3671</v>
      </c>
      <c r="AA1721" t="s">
        <v>176</v>
      </c>
      <c r="AB1721" s="198">
        <v>37073.875</v>
      </c>
      <c r="AC1721" s="198">
        <v>37103.875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20000</v>
      </c>
      <c r="G1722" s="202">
        <v>1290039</v>
      </c>
      <c r="H1722" s="198">
        <v>37035.362708333334</v>
      </c>
      <c r="I1722" t="s">
        <v>2831</v>
      </c>
      <c r="M1722" t="s">
        <v>2760</v>
      </c>
      <c r="N1722" t="s">
        <v>3220</v>
      </c>
      <c r="O1722" t="s">
        <v>4367</v>
      </c>
      <c r="P1722" s="199">
        <v>20000</v>
      </c>
      <c r="S1722" t="s">
        <v>2761</v>
      </c>
      <c r="T1722" t="s">
        <v>4061</v>
      </c>
      <c r="U1722" s="201">
        <v>4.3849999999999998</v>
      </c>
      <c r="V1722" t="s">
        <v>2636</v>
      </c>
      <c r="W1722" t="s">
        <v>4263</v>
      </c>
      <c r="X1722" t="s">
        <v>4264</v>
      </c>
      <c r="Y1722" t="s">
        <v>3224</v>
      </c>
      <c r="Z1722" t="s">
        <v>3671</v>
      </c>
      <c r="AA1722">
        <v>807610</v>
      </c>
      <c r="AB1722" s="198">
        <v>37036.875</v>
      </c>
      <c r="AC1722" s="198">
        <v>37036.875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5000</v>
      </c>
      <c r="G1723" s="202">
        <v>1290040</v>
      </c>
      <c r="H1723" s="198">
        <v>37035.362719907411</v>
      </c>
      <c r="I1723" t="s">
        <v>3225</v>
      </c>
      <c r="M1723" t="s">
        <v>2760</v>
      </c>
      <c r="N1723" t="s">
        <v>3220</v>
      </c>
      <c r="O1723" t="s">
        <v>2463</v>
      </c>
      <c r="P1723" s="199">
        <v>5000</v>
      </c>
      <c r="S1723" t="s">
        <v>2761</v>
      </c>
      <c r="T1723" t="s">
        <v>4061</v>
      </c>
      <c r="U1723" s="201">
        <v>4.2112999999999996</v>
      </c>
      <c r="V1723" t="s">
        <v>3259</v>
      </c>
      <c r="W1723" t="s">
        <v>3222</v>
      </c>
      <c r="X1723" t="s">
        <v>3223</v>
      </c>
      <c r="Y1723" t="s">
        <v>3224</v>
      </c>
      <c r="Z1723" t="s">
        <v>3671</v>
      </c>
      <c r="AA1723">
        <v>807611</v>
      </c>
      <c r="AB1723" s="198">
        <v>37036.875</v>
      </c>
      <c r="AC1723" s="198">
        <v>37036.875</v>
      </c>
    </row>
    <row r="1724" spans="1:29" x14ac:dyDescent="0.2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30</v>
      </c>
      <c r="F1724" s="213">
        <f t="shared" si="135"/>
        <v>300000</v>
      </c>
      <c r="G1724" s="202">
        <v>1290041</v>
      </c>
      <c r="H1724" s="198">
        <v>37035.36273148148</v>
      </c>
      <c r="I1724" t="s">
        <v>3155</v>
      </c>
      <c r="M1724" t="s">
        <v>2760</v>
      </c>
      <c r="N1724" t="s">
        <v>3235</v>
      </c>
      <c r="O1724" t="s">
        <v>2880</v>
      </c>
      <c r="Q1724" s="199">
        <v>10000</v>
      </c>
      <c r="S1724" t="s">
        <v>2761</v>
      </c>
      <c r="T1724" t="s">
        <v>4061</v>
      </c>
      <c r="U1724" s="201">
        <v>-2.5000000000000001E-3</v>
      </c>
      <c r="V1724" t="s">
        <v>4428</v>
      </c>
      <c r="W1724" t="s">
        <v>3108</v>
      </c>
      <c r="X1724" t="s">
        <v>3109</v>
      </c>
      <c r="Y1724" t="s">
        <v>4082</v>
      </c>
      <c r="Z1724" t="s">
        <v>3671</v>
      </c>
      <c r="AA1724" t="s">
        <v>177</v>
      </c>
      <c r="AB1724" s="198">
        <v>37043.875</v>
      </c>
      <c r="AC1724" s="198">
        <v>37072.875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5000</v>
      </c>
      <c r="G1725" s="202">
        <v>1290042</v>
      </c>
      <c r="H1725" s="198">
        <v>37035.362766203703</v>
      </c>
      <c r="I1725" t="s">
        <v>2676</v>
      </c>
      <c r="M1725" t="s">
        <v>2760</v>
      </c>
      <c r="N1725" t="s">
        <v>3220</v>
      </c>
      <c r="O1725" t="s">
        <v>2500</v>
      </c>
      <c r="P1725" s="199">
        <v>5000</v>
      </c>
      <c r="S1725" t="s">
        <v>2761</v>
      </c>
      <c r="T1725" t="s">
        <v>4061</v>
      </c>
      <c r="U1725" s="201">
        <v>4.5</v>
      </c>
      <c r="V1725" t="s">
        <v>2677</v>
      </c>
      <c r="W1725" t="s">
        <v>2668</v>
      </c>
      <c r="X1725" t="s">
        <v>2669</v>
      </c>
      <c r="Y1725" t="s">
        <v>3224</v>
      </c>
      <c r="Z1725" t="s">
        <v>3671</v>
      </c>
      <c r="AA1725">
        <v>807613</v>
      </c>
      <c r="AB1725" s="198">
        <v>37036.875</v>
      </c>
      <c r="AC1725" s="198">
        <v>37036.875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10000</v>
      </c>
      <c r="G1726" s="202">
        <v>1290043</v>
      </c>
      <c r="H1726" s="198">
        <v>37035.362824074073</v>
      </c>
      <c r="I1726" t="s">
        <v>3306</v>
      </c>
      <c r="M1726" t="s">
        <v>2760</v>
      </c>
      <c r="N1726" t="s">
        <v>3220</v>
      </c>
      <c r="O1726" t="s">
        <v>2545</v>
      </c>
      <c r="Q1726" s="199">
        <v>10000</v>
      </c>
      <c r="S1726" t="s">
        <v>2761</v>
      </c>
      <c r="T1726" t="s">
        <v>4061</v>
      </c>
      <c r="U1726" s="201">
        <v>12.85</v>
      </c>
      <c r="V1726" t="s">
        <v>3822</v>
      </c>
      <c r="W1726" t="s">
        <v>2731</v>
      </c>
      <c r="X1726" t="s">
        <v>2682</v>
      </c>
      <c r="Y1726" t="s">
        <v>3224</v>
      </c>
      <c r="Z1726" t="s">
        <v>3671</v>
      </c>
      <c r="AA1726">
        <v>807614</v>
      </c>
      <c r="AB1726" s="198">
        <v>37036.875</v>
      </c>
      <c r="AC1726" s="198">
        <v>37036.875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10000</v>
      </c>
      <c r="G1727" s="202">
        <v>1290045</v>
      </c>
      <c r="H1727" s="198">
        <v>37035.362939814811</v>
      </c>
      <c r="I1727" t="s">
        <v>2693</v>
      </c>
      <c r="M1727" t="s">
        <v>2760</v>
      </c>
      <c r="N1727" t="s">
        <v>3220</v>
      </c>
      <c r="O1727" t="s">
        <v>2532</v>
      </c>
      <c r="Q1727" s="199">
        <v>10000</v>
      </c>
      <c r="S1727" t="s">
        <v>2761</v>
      </c>
      <c r="T1727" t="s">
        <v>4061</v>
      </c>
      <c r="U1727" s="201">
        <v>4.05</v>
      </c>
      <c r="V1727" t="s">
        <v>4232</v>
      </c>
      <c r="W1727" t="s">
        <v>2692</v>
      </c>
      <c r="X1727" t="s">
        <v>2682</v>
      </c>
      <c r="Y1727" t="s">
        <v>3224</v>
      </c>
      <c r="Z1727" t="s">
        <v>3671</v>
      </c>
      <c r="AA1727">
        <v>807616</v>
      </c>
      <c r="AB1727" s="198">
        <v>37036.875</v>
      </c>
      <c r="AC1727" s="198">
        <v>37036.875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5000</v>
      </c>
      <c r="G1728" s="202">
        <v>1290044</v>
      </c>
      <c r="H1728" s="198">
        <v>37035.362939814811</v>
      </c>
      <c r="I1728" t="s">
        <v>3820</v>
      </c>
      <c r="M1728" t="s">
        <v>2760</v>
      </c>
      <c r="N1728" t="s">
        <v>3220</v>
      </c>
      <c r="O1728" t="s">
        <v>2531</v>
      </c>
      <c r="Q1728" s="199">
        <v>5000</v>
      </c>
      <c r="S1728" t="s">
        <v>2761</v>
      </c>
      <c r="T1728" t="s">
        <v>4061</v>
      </c>
      <c r="U1728" s="201">
        <v>4.4749999999999996</v>
      </c>
      <c r="V1728" t="s">
        <v>3821</v>
      </c>
      <c r="W1728" t="s">
        <v>2668</v>
      </c>
      <c r="X1728" t="s">
        <v>2669</v>
      </c>
      <c r="Y1728" t="s">
        <v>3224</v>
      </c>
      <c r="Z1728" t="s">
        <v>3671</v>
      </c>
      <c r="AA1728">
        <v>807615</v>
      </c>
      <c r="AB1728" s="198">
        <v>37036.875</v>
      </c>
      <c r="AC1728" s="198">
        <v>37036.875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5000</v>
      </c>
      <c r="G1729" s="202">
        <v>1290047</v>
      </c>
      <c r="H1729" s="198">
        <v>37035.362962962965</v>
      </c>
      <c r="I1729" t="s">
        <v>3249</v>
      </c>
      <c r="M1729" t="s">
        <v>2760</v>
      </c>
      <c r="N1729" t="s">
        <v>3220</v>
      </c>
      <c r="O1729" t="s">
        <v>2481</v>
      </c>
      <c r="P1729" s="199">
        <v>5000</v>
      </c>
      <c r="S1729" t="s">
        <v>2761</v>
      </c>
      <c r="T1729" t="s">
        <v>4061</v>
      </c>
      <c r="U1729" s="201">
        <v>4.0724999999999998</v>
      </c>
      <c r="V1729" t="s">
        <v>3919</v>
      </c>
      <c r="W1729" t="s">
        <v>3004</v>
      </c>
      <c r="X1729" t="s">
        <v>3246</v>
      </c>
      <c r="Y1729" t="s">
        <v>3224</v>
      </c>
      <c r="Z1729" t="s">
        <v>3671</v>
      </c>
      <c r="AA1729">
        <v>807619</v>
      </c>
      <c r="AB1729" s="198">
        <v>37036.875</v>
      </c>
      <c r="AC1729" s="198">
        <v>37036.875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500</v>
      </c>
      <c r="G1730" s="202">
        <v>1290046</v>
      </c>
      <c r="H1730" s="198">
        <v>37035.362962962965</v>
      </c>
      <c r="I1730" t="s">
        <v>3185</v>
      </c>
      <c r="M1730" t="s">
        <v>2760</v>
      </c>
      <c r="N1730" t="s">
        <v>3220</v>
      </c>
      <c r="O1730" t="s">
        <v>90</v>
      </c>
      <c r="Q1730" s="199">
        <v>500</v>
      </c>
      <c r="S1730" t="s">
        <v>2761</v>
      </c>
      <c r="T1730" t="s">
        <v>4061</v>
      </c>
      <c r="U1730" s="201">
        <v>4.04</v>
      </c>
      <c r="V1730" t="s">
        <v>3186</v>
      </c>
      <c r="W1730" t="s">
        <v>4253</v>
      </c>
      <c r="X1730" t="s">
        <v>2685</v>
      </c>
      <c r="Y1730" t="s">
        <v>3224</v>
      </c>
      <c r="Z1730" t="s">
        <v>3671</v>
      </c>
      <c r="AA1730">
        <v>807617</v>
      </c>
      <c r="AB1730" s="198">
        <v>37036.875</v>
      </c>
      <c r="AC1730" s="198">
        <v>37036.875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5000</v>
      </c>
      <c r="G1731" s="202">
        <v>1290049</v>
      </c>
      <c r="H1731" s="198">
        <v>37035.362986111111</v>
      </c>
      <c r="I1731" t="s">
        <v>3162</v>
      </c>
      <c r="M1731" t="s">
        <v>2760</v>
      </c>
      <c r="N1731" t="s">
        <v>3220</v>
      </c>
      <c r="O1731" t="s">
        <v>2503</v>
      </c>
      <c r="P1731" s="199">
        <v>5000</v>
      </c>
      <c r="S1731" t="s">
        <v>2761</v>
      </c>
      <c r="T1731" t="s">
        <v>4061</v>
      </c>
      <c r="U1731" s="201">
        <v>4.3650000000000002</v>
      </c>
      <c r="V1731" t="s">
        <v>3163</v>
      </c>
      <c r="W1731" t="s">
        <v>3275</v>
      </c>
      <c r="X1731" t="s">
        <v>3276</v>
      </c>
      <c r="Y1731" t="s">
        <v>3224</v>
      </c>
      <c r="Z1731" t="s">
        <v>3671</v>
      </c>
      <c r="AA1731">
        <v>807618</v>
      </c>
      <c r="AB1731" s="198">
        <v>37036.875</v>
      </c>
      <c r="AC1731" s="198">
        <v>37036.875</v>
      </c>
    </row>
    <row r="1732" spans="1:29" x14ac:dyDescent="0.2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30</v>
      </c>
      <c r="F1732" s="213">
        <f t="shared" si="135"/>
        <v>300000</v>
      </c>
      <c r="G1732" s="202">
        <v>1290051</v>
      </c>
      <c r="H1732" s="198">
        <v>37035.363043981481</v>
      </c>
      <c r="I1732" t="s">
        <v>3801</v>
      </c>
      <c r="M1732" t="s">
        <v>2760</v>
      </c>
      <c r="N1732" t="s">
        <v>2864</v>
      </c>
      <c r="O1732" t="s">
        <v>2865</v>
      </c>
      <c r="Q1732" s="199">
        <v>10000</v>
      </c>
      <c r="S1732" t="s">
        <v>2761</v>
      </c>
      <c r="T1732" t="s">
        <v>4061</v>
      </c>
      <c r="U1732" s="201">
        <v>4.2050000000000001</v>
      </c>
      <c r="V1732" t="s">
        <v>3066</v>
      </c>
      <c r="W1732" t="s">
        <v>3529</v>
      </c>
      <c r="X1732" t="s">
        <v>2866</v>
      </c>
      <c r="Y1732" t="s">
        <v>4082</v>
      </c>
      <c r="Z1732" t="s">
        <v>3671</v>
      </c>
      <c r="AA1732" t="s">
        <v>178</v>
      </c>
      <c r="AB1732" s="198">
        <v>37043.875</v>
      </c>
      <c r="AC1732" s="198">
        <v>37072.875</v>
      </c>
    </row>
    <row r="1733" spans="1:29" x14ac:dyDescent="0.2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15500</v>
      </c>
      <c r="G1733" s="202">
        <v>1290053</v>
      </c>
      <c r="H1733" s="198">
        <v>37035.36310185185</v>
      </c>
      <c r="I1733" t="s">
        <v>2674</v>
      </c>
      <c r="M1733" t="s">
        <v>2760</v>
      </c>
      <c r="N1733" t="s">
        <v>3235</v>
      </c>
      <c r="O1733" t="s">
        <v>3082</v>
      </c>
      <c r="Q1733" s="199">
        <v>500</v>
      </c>
      <c r="S1733" t="s">
        <v>2761</v>
      </c>
      <c r="T1733" t="s">
        <v>4061</v>
      </c>
      <c r="U1733" s="201">
        <v>7.88</v>
      </c>
      <c r="V1733" t="s">
        <v>3038</v>
      </c>
      <c r="W1733" t="s">
        <v>3083</v>
      </c>
      <c r="X1733" t="s">
        <v>3084</v>
      </c>
      <c r="Y1733" t="s">
        <v>4082</v>
      </c>
      <c r="Z1733" t="s">
        <v>3671</v>
      </c>
      <c r="AA1733" t="s">
        <v>179</v>
      </c>
      <c r="AB1733" s="198">
        <v>37073.875</v>
      </c>
      <c r="AC1733" s="198">
        <v>37103.875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30</v>
      </c>
      <c r="F1734" s="213">
        <f t="shared" si="135"/>
        <v>150000</v>
      </c>
      <c r="G1734" s="202">
        <v>1290056</v>
      </c>
      <c r="H1734" s="198">
        <v>37035.363113425927</v>
      </c>
      <c r="I1734" t="s">
        <v>4251</v>
      </c>
      <c r="M1734" t="s">
        <v>2760</v>
      </c>
      <c r="N1734" t="s">
        <v>3136</v>
      </c>
      <c r="O1734" t="s">
        <v>1710</v>
      </c>
      <c r="Q1734" s="199">
        <v>5000</v>
      </c>
      <c r="S1734" t="s">
        <v>2761</v>
      </c>
      <c r="T1734" t="s">
        <v>4061</v>
      </c>
      <c r="U1734" s="201">
        <v>0.19</v>
      </c>
      <c r="V1734" t="s">
        <v>4252</v>
      </c>
      <c r="W1734" t="s">
        <v>2690</v>
      </c>
      <c r="X1734" t="s">
        <v>3276</v>
      </c>
      <c r="Y1734" t="s">
        <v>3224</v>
      </c>
      <c r="Z1734" t="s">
        <v>3671</v>
      </c>
      <c r="AA1734" t="s">
        <v>180</v>
      </c>
      <c r="AB1734" s="198">
        <v>37043.875</v>
      </c>
      <c r="AC1734" s="198">
        <v>37072.875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5000</v>
      </c>
      <c r="G1735" s="202">
        <v>1290055</v>
      </c>
      <c r="H1735" s="198">
        <v>37035.363113425927</v>
      </c>
      <c r="I1735" t="s">
        <v>2722</v>
      </c>
      <c r="M1735" t="s">
        <v>2760</v>
      </c>
      <c r="N1735" t="s">
        <v>3220</v>
      </c>
      <c r="O1735" t="s">
        <v>4367</v>
      </c>
      <c r="P1735" s="199">
        <v>5000</v>
      </c>
      <c r="S1735" t="s">
        <v>2761</v>
      </c>
      <c r="T1735" t="s">
        <v>4061</v>
      </c>
      <c r="U1735" s="201">
        <v>4.38</v>
      </c>
      <c r="V1735" t="s">
        <v>2723</v>
      </c>
      <c r="W1735" t="s">
        <v>4263</v>
      </c>
      <c r="X1735" t="s">
        <v>4264</v>
      </c>
      <c r="Y1735" t="s">
        <v>3224</v>
      </c>
      <c r="Z1735" t="s">
        <v>3671</v>
      </c>
      <c r="AA1735">
        <v>807620</v>
      </c>
      <c r="AB1735" s="198">
        <v>37036.875</v>
      </c>
      <c r="AC1735" s="198">
        <v>37036.875</v>
      </c>
    </row>
    <row r="1736" spans="1:29" x14ac:dyDescent="0.2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30</v>
      </c>
      <c r="F1736" s="213">
        <f t="shared" si="135"/>
        <v>900000</v>
      </c>
      <c r="G1736" s="202">
        <v>1290054</v>
      </c>
      <c r="H1736" s="198">
        <v>37035.363113425927</v>
      </c>
      <c r="I1736" t="s">
        <v>2858</v>
      </c>
      <c r="M1736" t="s">
        <v>2760</v>
      </c>
      <c r="N1736" t="s">
        <v>3235</v>
      </c>
      <c r="O1736" t="s">
        <v>4229</v>
      </c>
      <c r="Q1736" s="199">
        <v>30000</v>
      </c>
      <c r="S1736" t="s">
        <v>2761</v>
      </c>
      <c r="T1736" t="s">
        <v>4061</v>
      </c>
      <c r="U1736" s="201">
        <v>0.36249999999999999</v>
      </c>
      <c r="V1736" t="s">
        <v>3058</v>
      </c>
      <c r="W1736" t="s">
        <v>3236</v>
      </c>
      <c r="X1736" t="s">
        <v>3237</v>
      </c>
      <c r="Y1736" t="s">
        <v>4082</v>
      </c>
      <c r="Z1736" t="s">
        <v>3671</v>
      </c>
      <c r="AA1736" t="s">
        <v>181</v>
      </c>
      <c r="AB1736" s="198">
        <v>37043.875</v>
      </c>
      <c r="AC1736" s="198">
        <v>37072.875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400</v>
      </c>
      <c r="G1737" s="202">
        <v>1290059</v>
      </c>
      <c r="H1737" s="198">
        <v>37035.363136574073</v>
      </c>
      <c r="I1737" t="s">
        <v>3048</v>
      </c>
      <c r="M1737" t="s">
        <v>2760</v>
      </c>
      <c r="N1737" t="s">
        <v>3220</v>
      </c>
      <c r="O1737" t="s">
        <v>2603</v>
      </c>
      <c r="P1737" s="199">
        <v>400</v>
      </c>
      <c r="S1737" t="s">
        <v>2761</v>
      </c>
      <c r="T1737" t="s">
        <v>4061</v>
      </c>
      <c r="U1737" s="201">
        <v>2.915</v>
      </c>
      <c r="V1737" t="s">
        <v>3049</v>
      </c>
      <c r="W1737" t="s">
        <v>3926</v>
      </c>
      <c r="X1737" t="s">
        <v>2735</v>
      </c>
      <c r="Y1737" t="s">
        <v>3224</v>
      </c>
      <c r="Z1737" t="s">
        <v>3671</v>
      </c>
      <c r="AA1737">
        <v>807622</v>
      </c>
      <c r="AB1737" s="198">
        <v>37036.875</v>
      </c>
      <c r="AC1737" s="198">
        <v>37036.875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10000</v>
      </c>
      <c r="G1738" s="202">
        <v>1290058</v>
      </c>
      <c r="H1738" s="198">
        <v>37035.363136574073</v>
      </c>
      <c r="I1738" t="s">
        <v>3769</v>
      </c>
      <c r="M1738" t="s">
        <v>2760</v>
      </c>
      <c r="N1738" t="s">
        <v>3220</v>
      </c>
      <c r="O1738" t="s">
        <v>2463</v>
      </c>
      <c r="Q1738" s="199">
        <v>10000</v>
      </c>
      <c r="S1738" t="s">
        <v>2761</v>
      </c>
      <c r="T1738" t="s">
        <v>4061</v>
      </c>
      <c r="U1738" s="201">
        <v>4.2126000000000001</v>
      </c>
      <c r="V1738" t="s">
        <v>3002</v>
      </c>
      <c r="W1738" t="s">
        <v>3222</v>
      </c>
      <c r="X1738" t="s">
        <v>3223</v>
      </c>
      <c r="Y1738" t="s">
        <v>3224</v>
      </c>
      <c r="Z1738" t="s">
        <v>3671</v>
      </c>
      <c r="AA1738">
        <v>807621</v>
      </c>
      <c r="AB1738" s="198">
        <v>37036.875</v>
      </c>
      <c r="AC1738" s="198">
        <v>37036.875</v>
      </c>
    </row>
    <row r="1739" spans="1:29" x14ac:dyDescent="0.2">
      <c r="A1739" s="44" t="str">
        <f t="shared" ref="A1739:A1802" si="136">B1739&amp;" "&amp;C1739&amp;" "&amp;D1739</f>
        <v>US Natural Gas Financial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30</v>
      </c>
      <c r="F1739" s="213">
        <f t="shared" ref="F1739:F1802" si="140">E1739*SUM(P1739:Q1739)</f>
        <v>90000</v>
      </c>
      <c r="G1739" s="202">
        <v>1290060</v>
      </c>
      <c r="H1739" s="198">
        <v>37035.363171296296</v>
      </c>
      <c r="I1739" t="s">
        <v>2758</v>
      </c>
      <c r="M1739" t="s">
        <v>2760</v>
      </c>
      <c r="N1739" t="s">
        <v>3235</v>
      </c>
      <c r="O1739" t="s">
        <v>3087</v>
      </c>
      <c r="Q1739" s="199">
        <v>3000</v>
      </c>
      <c r="S1739" t="s">
        <v>2761</v>
      </c>
      <c r="T1739" t="s">
        <v>4061</v>
      </c>
      <c r="U1739" s="201">
        <v>7.3</v>
      </c>
      <c r="V1739" t="s">
        <v>3173</v>
      </c>
      <c r="W1739" t="s">
        <v>3083</v>
      </c>
      <c r="X1739" t="s">
        <v>3084</v>
      </c>
      <c r="Y1739" t="s">
        <v>4082</v>
      </c>
      <c r="Z1739" t="s">
        <v>3671</v>
      </c>
      <c r="AA1739" t="s">
        <v>182</v>
      </c>
      <c r="AB1739" s="198">
        <v>37135.875</v>
      </c>
      <c r="AC1739" s="198">
        <v>37164.875</v>
      </c>
    </row>
    <row r="1740" spans="1:29" x14ac:dyDescent="0.2">
      <c r="A1740" s="44" t="str">
        <f t="shared" si="136"/>
        <v xml:space="preserve"> Natural Gas Physical</v>
      </c>
      <c r="B1740" s="44" t="str">
        <f t="shared" si="137"/>
        <v/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30</v>
      </c>
      <c r="F1740" s="213">
        <f t="shared" si="140"/>
        <v>150000</v>
      </c>
      <c r="G1740" s="202">
        <v>1290061</v>
      </c>
      <c r="H1740" s="198">
        <v>37035.363182870373</v>
      </c>
      <c r="I1740" t="s">
        <v>3128</v>
      </c>
      <c r="M1740" t="s">
        <v>2760</v>
      </c>
      <c r="N1740" t="s">
        <v>2697</v>
      </c>
      <c r="O1740" t="s">
        <v>3813</v>
      </c>
      <c r="Q1740" s="199">
        <v>5000</v>
      </c>
      <c r="S1740" t="s">
        <v>4150</v>
      </c>
      <c r="T1740" t="s">
        <v>2698</v>
      </c>
      <c r="U1740" s="201">
        <v>5.7</v>
      </c>
      <c r="V1740" t="s">
        <v>1749</v>
      </c>
      <c r="W1740" t="s">
        <v>3188</v>
      </c>
      <c r="X1740" t="s">
        <v>2700</v>
      </c>
      <c r="Y1740" t="s">
        <v>3224</v>
      </c>
      <c r="Z1740" t="s">
        <v>3672</v>
      </c>
      <c r="AA1740">
        <v>807625</v>
      </c>
      <c r="AB1740" s="198">
        <v>37043.875</v>
      </c>
      <c r="AC1740" s="198">
        <v>37072.875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1290062</v>
      </c>
      <c r="H1741" s="198">
        <v>37035.363194444442</v>
      </c>
      <c r="I1741" t="s">
        <v>4257</v>
      </c>
      <c r="M1741" t="s">
        <v>2760</v>
      </c>
      <c r="N1741" t="s">
        <v>3220</v>
      </c>
      <c r="O1741" t="s">
        <v>2599</v>
      </c>
      <c r="P1741" s="199">
        <v>10000</v>
      </c>
      <c r="S1741" t="s">
        <v>2761</v>
      </c>
      <c r="T1741" t="s">
        <v>4061</v>
      </c>
      <c r="U1741" s="201">
        <v>3.55</v>
      </c>
      <c r="V1741" t="s">
        <v>2680</v>
      </c>
      <c r="W1741" t="s">
        <v>2692</v>
      </c>
      <c r="X1741" t="s">
        <v>2682</v>
      </c>
      <c r="Y1741" t="s">
        <v>3224</v>
      </c>
      <c r="Z1741" t="s">
        <v>3671</v>
      </c>
      <c r="AA1741">
        <v>807626</v>
      </c>
      <c r="AB1741" s="198">
        <v>37036.875</v>
      </c>
      <c r="AC1741" s="198">
        <v>37036.875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1290063</v>
      </c>
      <c r="H1742" s="198">
        <v>37035.363194444442</v>
      </c>
      <c r="I1742" t="s">
        <v>2874</v>
      </c>
      <c r="M1742" t="s">
        <v>2760</v>
      </c>
      <c r="N1742" t="s">
        <v>3220</v>
      </c>
      <c r="O1742" t="s">
        <v>2494</v>
      </c>
      <c r="Q1742" s="199">
        <v>5000</v>
      </c>
      <c r="S1742" t="s">
        <v>2761</v>
      </c>
      <c r="T1742" t="s">
        <v>4061</v>
      </c>
      <c r="U1742" s="201">
        <v>4.0175000000000001</v>
      </c>
      <c r="V1742" t="s">
        <v>3920</v>
      </c>
      <c r="W1742" t="s">
        <v>3004</v>
      </c>
      <c r="X1742" t="s">
        <v>3246</v>
      </c>
      <c r="Y1742" t="s">
        <v>3224</v>
      </c>
      <c r="Z1742" t="s">
        <v>3671</v>
      </c>
      <c r="AA1742">
        <v>807627</v>
      </c>
      <c r="AB1742" s="198">
        <v>37036.875</v>
      </c>
      <c r="AC1742" s="198">
        <v>37036.875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15000</v>
      </c>
      <c r="G1743" s="202">
        <v>1290064</v>
      </c>
      <c r="H1743" s="198">
        <v>37035.363217592596</v>
      </c>
      <c r="I1743" t="s">
        <v>3820</v>
      </c>
      <c r="M1743" t="s">
        <v>2760</v>
      </c>
      <c r="N1743" t="s">
        <v>3220</v>
      </c>
      <c r="O1743" t="s">
        <v>4367</v>
      </c>
      <c r="P1743" s="199">
        <v>15000</v>
      </c>
      <c r="S1743" t="s">
        <v>2761</v>
      </c>
      <c r="T1743" t="s">
        <v>4061</v>
      </c>
      <c r="U1743" s="201">
        <v>4.38</v>
      </c>
      <c r="V1743" t="s">
        <v>3821</v>
      </c>
      <c r="W1743" t="s">
        <v>4263</v>
      </c>
      <c r="X1743" t="s">
        <v>4264</v>
      </c>
      <c r="Y1743" t="s">
        <v>3224</v>
      </c>
      <c r="Z1743" t="s">
        <v>3671</v>
      </c>
      <c r="AA1743">
        <v>807629</v>
      </c>
      <c r="AB1743" s="198">
        <v>37036.875</v>
      </c>
      <c r="AC1743" s="198">
        <v>37036.875</v>
      </c>
    </row>
    <row r="1744" spans="1:29" x14ac:dyDescent="0.2">
      <c r="A1744" s="44" t="str">
        <f t="shared" si="136"/>
        <v xml:space="preserve"> Power Financial</v>
      </c>
      <c r="B1744" s="44" t="str">
        <f t="shared" si="137"/>
        <v/>
      </c>
      <c r="C1744" s="44" t="str">
        <f t="shared" si="138"/>
        <v>Power</v>
      </c>
      <c r="D1744" s="44" t="str">
        <f t="shared" si="139"/>
        <v>Financial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15</v>
      </c>
      <c r="G1744" s="202">
        <v>1290065</v>
      </c>
      <c r="H1744" s="198">
        <v>37035.363287037035</v>
      </c>
      <c r="I1744" t="s">
        <v>3150</v>
      </c>
      <c r="M1744" t="s">
        <v>3364</v>
      </c>
      <c r="N1744" t="s">
        <v>1718</v>
      </c>
      <c r="O1744" t="s">
        <v>183</v>
      </c>
      <c r="Q1744" s="199">
        <v>15</v>
      </c>
      <c r="S1744" t="s">
        <v>2762</v>
      </c>
      <c r="T1744" t="s">
        <v>2698</v>
      </c>
      <c r="U1744" s="201">
        <v>111.5</v>
      </c>
      <c r="V1744" t="s">
        <v>1725</v>
      </c>
      <c r="W1744" t="s">
        <v>1726</v>
      </c>
      <c r="X1744" t="s">
        <v>1727</v>
      </c>
      <c r="Y1744" t="s">
        <v>4193</v>
      </c>
      <c r="Z1744" t="s">
        <v>3672</v>
      </c>
      <c r="AA1744">
        <v>621417.1</v>
      </c>
      <c r="AB1744" s="198">
        <v>37036.875</v>
      </c>
      <c r="AC1744" s="198">
        <v>37036.875</v>
      </c>
    </row>
    <row r="1745" spans="1:29" x14ac:dyDescent="0.2">
      <c r="A1745" s="44" t="str">
        <f t="shared" si="136"/>
        <v xml:space="preserve"> Natural Gas Physical</v>
      </c>
      <c r="B1745" s="44" t="str">
        <f t="shared" si="137"/>
        <v/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10000</v>
      </c>
      <c r="G1745" s="202">
        <v>1290066</v>
      </c>
      <c r="H1745" s="198">
        <v>37035.363321759258</v>
      </c>
      <c r="I1745" t="s">
        <v>3143</v>
      </c>
      <c r="M1745" t="s">
        <v>2760</v>
      </c>
      <c r="N1745" t="s">
        <v>2697</v>
      </c>
      <c r="O1745" t="s">
        <v>4269</v>
      </c>
      <c r="Q1745" s="199">
        <v>10000</v>
      </c>
      <c r="S1745" t="s">
        <v>4150</v>
      </c>
      <c r="T1745" t="s">
        <v>2698</v>
      </c>
      <c r="U1745" s="201">
        <v>5.72</v>
      </c>
      <c r="V1745" t="s">
        <v>1687</v>
      </c>
      <c r="W1745" t="s">
        <v>2699</v>
      </c>
      <c r="X1745" t="s">
        <v>2700</v>
      </c>
      <c r="Y1745" t="s">
        <v>3224</v>
      </c>
      <c r="Z1745" t="s">
        <v>3672</v>
      </c>
      <c r="AA1745">
        <v>807630</v>
      </c>
      <c r="AB1745" s="198">
        <v>37035.875</v>
      </c>
      <c r="AC1745" s="198">
        <v>37035.875</v>
      </c>
    </row>
    <row r="1746" spans="1:29" x14ac:dyDescent="0.2">
      <c r="A1746" s="44" t="str">
        <f t="shared" si="136"/>
        <v>US Power Physical</v>
      </c>
      <c r="B1746" s="44" t="str">
        <f t="shared" si="137"/>
        <v>US</v>
      </c>
      <c r="C1746" s="44" t="str">
        <f t="shared" si="138"/>
        <v>Power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30</v>
      </c>
      <c r="F1746" s="213">
        <f t="shared" si="140"/>
        <v>1500</v>
      </c>
      <c r="G1746" s="202">
        <v>1290067</v>
      </c>
      <c r="H1746" s="198">
        <v>37035.363333333335</v>
      </c>
      <c r="I1746" t="s">
        <v>4034</v>
      </c>
      <c r="M1746" t="s">
        <v>3364</v>
      </c>
      <c r="N1746" t="s">
        <v>2802</v>
      </c>
      <c r="O1746" t="s">
        <v>3295</v>
      </c>
      <c r="P1746" s="199">
        <v>50</v>
      </c>
      <c r="S1746" t="s">
        <v>2759</v>
      </c>
      <c r="T1746" t="s">
        <v>4061</v>
      </c>
      <c r="U1746" s="201">
        <v>66.25</v>
      </c>
      <c r="V1746" t="s">
        <v>3906</v>
      </c>
      <c r="W1746" t="s">
        <v>3420</v>
      </c>
      <c r="X1746" t="s">
        <v>3993</v>
      </c>
      <c r="Y1746" t="s">
        <v>4193</v>
      </c>
      <c r="Z1746" t="s">
        <v>3666</v>
      </c>
      <c r="AA1746">
        <v>621418.1</v>
      </c>
      <c r="AB1746" s="198">
        <v>37043.600694444445</v>
      </c>
      <c r="AC1746" s="198">
        <v>37072.600694444445</v>
      </c>
    </row>
    <row r="1747" spans="1:29" x14ac:dyDescent="0.2">
      <c r="A1747" s="44" t="str">
        <f t="shared" si="136"/>
        <v>US Power Physical</v>
      </c>
      <c r="B1747" s="44" t="str">
        <f t="shared" si="137"/>
        <v>US</v>
      </c>
      <c r="C1747" s="44" t="str">
        <f t="shared" si="138"/>
        <v>Power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30</v>
      </c>
      <c r="F1747" s="213">
        <f t="shared" si="140"/>
        <v>1500</v>
      </c>
      <c r="G1747" s="202">
        <v>1290069</v>
      </c>
      <c r="H1747" s="198">
        <v>37035.363402777781</v>
      </c>
      <c r="I1747" t="s">
        <v>2825</v>
      </c>
      <c r="M1747" t="s">
        <v>3364</v>
      </c>
      <c r="N1747" t="s">
        <v>2802</v>
      </c>
      <c r="O1747" t="s">
        <v>3233</v>
      </c>
      <c r="P1747" s="199">
        <v>50</v>
      </c>
      <c r="S1747" t="s">
        <v>2759</v>
      </c>
      <c r="T1747" t="s">
        <v>4061</v>
      </c>
      <c r="U1747" s="201">
        <v>62.75</v>
      </c>
      <c r="V1747" t="s">
        <v>2437</v>
      </c>
      <c r="W1747" t="s">
        <v>2819</v>
      </c>
      <c r="X1747" t="s">
        <v>2842</v>
      </c>
      <c r="Y1747" t="s">
        <v>4193</v>
      </c>
      <c r="Z1747" t="s">
        <v>3666</v>
      </c>
      <c r="AA1747">
        <v>621419.1</v>
      </c>
      <c r="AB1747" s="198">
        <v>37043.591666666667</v>
      </c>
      <c r="AC1747" s="198">
        <v>37072.591666666667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7600</v>
      </c>
      <c r="G1748" s="202">
        <v>1290070</v>
      </c>
      <c r="H1748" s="198">
        <v>37035.36347222222</v>
      </c>
      <c r="I1748" t="s">
        <v>2854</v>
      </c>
      <c r="M1748" t="s">
        <v>2760</v>
      </c>
      <c r="N1748" t="s">
        <v>3220</v>
      </c>
      <c r="O1748" t="s">
        <v>2551</v>
      </c>
      <c r="P1748" s="199">
        <v>7600</v>
      </c>
      <c r="S1748" t="s">
        <v>2761</v>
      </c>
      <c r="T1748" t="s">
        <v>4061</v>
      </c>
      <c r="U1748" s="201">
        <v>8.65</v>
      </c>
      <c r="V1748" t="s">
        <v>4280</v>
      </c>
      <c r="W1748" t="s">
        <v>2681</v>
      </c>
      <c r="X1748" t="s">
        <v>2682</v>
      </c>
      <c r="Y1748" t="s">
        <v>3224</v>
      </c>
      <c r="Z1748" t="s">
        <v>3671</v>
      </c>
      <c r="AA1748">
        <v>807632</v>
      </c>
      <c r="AB1748" s="198">
        <v>37036.875</v>
      </c>
      <c r="AC1748" s="198">
        <v>37036.875</v>
      </c>
    </row>
    <row r="1749" spans="1:29" x14ac:dyDescent="0.2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31</v>
      </c>
      <c r="F1749" s="213">
        <f t="shared" si="140"/>
        <v>155000</v>
      </c>
      <c r="G1749" s="202">
        <v>1290071</v>
      </c>
      <c r="H1749" s="198">
        <v>37035.363495370373</v>
      </c>
      <c r="I1749" t="s">
        <v>3890</v>
      </c>
      <c r="M1749" t="s">
        <v>2760</v>
      </c>
      <c r="N1749" t="s">
        <v>3235</v>
      </c>
      <c r="O1749" t="s">
        <v>3094</v>
      </c>
      <c r="Q1749" s="199">
        <v>5000</v>
      </c>
      <c r="S1749" t="s">
        <v>2761</v>
      </c>
      <c r="T1749" t="s">
        <v>4061</v>
      </c>
      <c r="U1749" s="201">
        <v>6.2</v>
      </c>
      <c r="V1749" t="s">
        <v>3135</v>
      </c>
      <c r="W1749" t="s">
        <v>3083</v>
      </c>
      <c r="X1749" t="s">
        <v>3084</v>
      </c>
      <c r="Y1749" t="s">
        <v>4082</v>
      </c>
      <c r="Z1749" t="s">
        <v>3671</v>
      </c>
      <c r="AA1749" t="s">
        <v>184</v>
      </c>
      <c r="AB1749" s="198">
        <v>37165</v>
      </c>
      <c r="AC1749" s="198">
        <v>37195</v>
      </c>
    </row>
    <row r="1750" spans="1:29" x14ac:dyDescent="0.2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100000</v>
      </c>
      <c r="G1750" s="202">
        <v>1290072</v>
      </c>
      <c r="H1750" s="198">
        <v>37035.363553240742</v>
      </c>
      <c r="I1750" t="s">
        <v>4069</v>
      </c>
      <c r="M1750" t="s">
        <v>2760</v>
      </c>
      <c r="N1750" t="s">
        <v>1926</v>
      </c>
      <c r="O1750" t="s">
        <v>185</v>
      </c>
      <c r="Q1750" s="199">
        <v>100000</v>
      </c>
      <c r="S1750" t="s">
        <v>4101</v>
      </c>
      <c r="T1750" t="s">
        <v>4102</v>
      </c>
      <c r="U1750" s="201">
        <v>19.2</v>
      </c>
      <c r="V1750" t="s">
        <v>186</v>
      </c>
      <c r="W1750" t="s">
        <v>1927</v>
      </c>
      <c r="X1750" t="s">
        <v>1928</v>
      </c>
      <c r="Y1750" t="s">
        <v>4105</v>
      </c>
      <c r="Z1750" t="s">
        <v>4067</v>
      </c>
      <c r="AA1750">
        <v>104790</v>
      </c>
      <c r="AB1750" s="198">
        <v>37036.875</v>
      </c>
      <c r="AC1750" s="198">
        <v>37036.875</v>
      </c>
    </row>
    <row r="1751" spans="1:29" x14ac:dyDescent="0.2">
      <c r="A1751" s="44" t="str">
        <f t="shared" si="136"/>
        <v>US Natural Gas Financial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Financial</v>
      </c>
      <c r="E1751" s="44">
        <f>IF(VLOOKUP(S1751,'DD-Lookup'!$J$6:$L$50,3,FALSE)="Monthly",(YEAR(AC1751)-YEAR(AB1751))*12+MONTH(AC1751)-MONTH(AB1751)+1,(AC1751-AB1751+1))</f>
        <v>30</v>
      </c>
      <c r="F1751" s="213">
        <f t="shared" si="140"/>
        <v>150000</v>
      </c>
      <c r="G1751" s="202">
        <v>1290073</v>
      </c>
      <c r="H1751" s="198">
        <v>37035.363576388889</v>
      </c>
      <c r="I1751" t="s">
        <v>3267</v>
      </c>
      <c r="M1751" t="s">
        <v>2760</v>
      </c>
      <c r="N1751" t="s">
        <v>2864</v>
      </c>
      <c r="O1751" t="s">
        <v>2865</v>
      </c>
      <c r="P1751" s="199">
        <v>5000</v>
      </c>
      <c r="S1751" t="s">
        <v>2761</v>
      </c>
      <c r="T1751" t="s">
        <v>4061</v>
      </c>
      <c r="U1751" s="201">
        <v>4.2</v>
      </c>
      <c r="V1751" t="s">
        <v>3448</v>
      </c>
      <c r="W1751" t="s">
        <v>3529</v>
      </c>
      <c r="X1751" t="s">
        <v>2866</v>
      </c>
      <c r="Y1751" t="s">
        <v>4082</v>
      </c>
      <c r="Z1751" t="s">
        <v>3671</v>
      </c>
      <c r="AA1751" t="s">
        <v>187</v>
      </c>
      <c r="AB1751" s="198">
        <v>37043.875</v>
      </c>
      <c r="AC1751" s="198">
        <v>37072.875</v>
      </c>
    </row>
    <row r="1752" spans="1:29" x14ac:dyDescent="0.2">
      <c r="A1752" s="44" t="str">
        <f t="shared" si="136"/>
        <v xml:space="preserve"> Natural Gas Physical</v>
      </c>
      <c r="B1752" s="44" t="str">
        <f t="shared" si="137"/>
        <v/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10000</v>
      </c>
      <c r="G1752" s="202">
        <v>1290074</v>
      </c>
      <c r="H1752" s="198">
        <v>37035.363576388889</v>
      </c>
      <c r="I1752" t="s">
        <v>4237</v>
      </c>
      <c r="M1752" t="s">
        <v>2760</v>
      </c>
      <c r="N1752" t="s">
        <v>2697</v>
      </c>
      <c r="O1752" t="s">
        <v>4269</v>
      </c>
      <c r="P1752" s="199">
        <v>10000</v>
      </c>
      <c r="S1752" t="s">
        <v>4150</v>
      </c>
      <c r="T1752" t="s">
        <v>2698</v>
      </c>
      <c r="U1752" s="201">
        <v>5.7</v>
      </c>
      <c r="V1752" t="s">
        <v>1715</v>
      </c>
      <c r="W1752" t="s">
        <v>2699</v>
      </c>
      <c r="X1752" t="s">
        <v>2700</v>
      </c>
      <c r="Y1752" t="s">
        <v>3224</v>
      </c>
      <c r="Z1752" t="s">
        <v>3672</v>
      </c>
      <c r="AA1752">
        <v>807633</v>
      </c>
      <c r="AB1752" s="198">
        <v>37035.875</v>
      </c>
      <c r="AC1752" s="198">
        <v>37035.875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</v>
      </c>
      <c r="G1753" s="202">
        <v>1290075</v>
      </c>
      <c r="H1753" s="198">
        <v>37035.363599537035</v>
      </c>
      <c r="I1753" t="s">
        <v>4257</v>
      </c>
      <c r="M1753" t="s">
        <v>2760</v>
      </c>
      <c r="N1753" t="s">
        <v>3220</v>
      </c>
      <c r="O1753" t="s">
        <v>2545</v>
      </c>
      <c r="P1753" s="199">
        <v>10000</v>
      </c>
      <c r="S1753" t="s">
        <v>2761</v>
      </c>
      <c r="T1753" t="s">
        <v>4061</v>
      </c>
      <c r="U1753" s="201">
        <v>12.775</v>
      </c>
      <c r="V1753" t="s">
        <v>2680</v>
      </c>
      <c r="W1753" t="s">
        <v>2731</v>
      </c>
      <c r="X1753" t="s">
        <v>2682</v>
      </c>
      <c r="Y1753" t="s">
        <v>3224</v>
      </c>
      <c r="Z1753" t="s">
        <v>3671</v>
      </c>
      <c r="AA1753">
        <v>807634</v>
      </c>
      <c r="AB1753" s="198">
        <v>37036.875</v>
      </c>
      <c r="AC1753" s="198">
        <v>37036.875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1290076</v>
      </c>
      <c r="H1754" s="198">
        <v>37035.363634259258</v>
      </c>
      <c r="I1754" t="s">
        <v>4257</v>
      </c>
      <c r="M1754" t="s">
        <v>2760</v>
      </c>
      <c r="N1754" t="s">
        <v>3220</v>
      </c>
      <c r="O1754" t="s">
        <v>2545</v>
      </c>
      <c r="P1754" s="199">
        <v>10000</v>
      </c>
      <c r="S1754" t="s">
        <v>2761</v>
      </c>
      <c r="T1754" t="s">
        <v>4061</v>
      </c>
      <c r="U1754" s="201">
        <v>12.7</v>
      </c>
      <c r="V1754" t="s">
        <v>2680</v>
      </c>
      <c r="W1754" t="s">
        <v>2731</v>
      </c>
      <c r="X1754" t="s">
        <v>2682</v>
      </c>
      <c r="Y1754" t="s">
        <v>3224</v>
      </c>
      <c r="Z1754" t="s">
        <v>3671</v>
      </c>
      <c r="AA1754">
        <v>807635</v>
      </c>
      <c r="AB1754" s="198">
        <v>37036.875</v>
      </c>
      <c r="AC1754" s="198">
        <v>37036.875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600</v>
      </c>
      <c r="G1755" s="202">
        <v>1290077</v>
      </c>
      <c r="H1755" s="198">
        <v>37035.363680555558</v>
      </c>
      <c r="I1755" t="s">
        <v>3103</v>
      </c>
      <c r="M1755" t="s">
        <v>2760</v>
      </c>
      <c r="N1755" t="s">
        <v>3220</v>
      </c>
      <c r="O1755" t="s">
        <v>4416</v>
      </c>
      <c r="P1755" s="199">
        <v>600</v>
      </c>
      <c r="S1755" t="s">
        <v>2761</v>
      </c>
      <c r="T1755" t="s">
        <v>4061</v>
      </c>
      <c r="U1755" s="201">
        <v>4.07</v>
      </c>
      <c r="V1755" t="s">
        <v>3104</v>
      </c>
      <c r="W1755" t="s">
        <v>4253</v>
      </c>
      <c r="X1755" t="s">
        <v>2685</v>
      </c>
      <c r="Y1755" t="s">
        <v>3224</v>
      </c>
      <c r="Z1755" t="s">
        <v>3671</v>
      </c>
      <c r="AA1755">
        <v>807636</v>
      </c>
      <c r="AB1755" s="198">
        <v>37036.875</v>
      </c>
      <c r="AC1755" s="198">
        <v>37036.875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939</v>
      </c>
      <c r="G1756" s="202">
        <v>1290078</v>
      </c>
      <c r="H1756" s="198">
        <v>37035.363692129627</v>
      </c>
      <c r="I1756" t="s">
        <v>2729</v>
      </c>
      <c r="M1756" t="s">
        <v>2760</v>
      </c>
      <c r="N1756" t="s">
        <v>3220</v>
      </c>
      <c r="O1756" t="s">
        <v>2503</v>
      </c>
      <c r="P1756" s="199">
        <v>939</v>
      </c>
      <c r="S1756" t="s">
        <v>2761</v>
      </c>
      <c r="T1756" t="s">
        <v>4061</v>
      </c>
      <c r="U1756" s="201">
        <v>4.3600000000000003</v>
      </c>
      <c r="V1756" t="s">
        <v>3965</v>
      </c>
      <c r="W1756" t="s">
        <v>3275</v>
      </c>
      <c r="X1756" t="s">
        <v>3276</v>
      </c>
      <c r="Y1756" t="s">
        <v>3224</v>
      </c>
      <c r="Z1756" t="s">
        <v>3671</v>
      </c>
      <c r="AA1756">
        <v>807637</v>
      </c>
      <c r="AB1756" s="198">
        <v>37036.875</v>
      </c>
      <c r="AC1756" s="198">
        <v>37036.875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10000</v>
      </c>
      <c r="G1757" s="202">
        <v>1290081</v>
      </c>
      <c r="H1757" s="198">
        <v>37035.363715277781</v>
      </c>
      <c r="I1757" t="s">
        <v>4257</v>
      </c>
      <c r="M1757" t="s">
        <v>2760</v>
      </c>
      <c r="N1757" t="s">
        <v>3220</v>
      </c>
      <c r="O1757" t="s">
        <v>2542</v>
      </c>
      <c r="P1757" s="199">
        <v>10000</v>
      </c>
      <c r="S1757" t="s">
        <v>2761</v>
      </c>
      <c r="T1757" t="s">
        <v>4061</v>
      </c>
      <c r="U1757" s="201">
        <v>12.725</v>
      </c>
      <c r="V1757" t="s">
        <v>2680</v>
      </c>
      <c r="W1757" t="s">
        <v>2731</v>
      </c>
      <c r="X1757" t="s">
        <v>2682</v>
      </c>
      <c r="Y1757" t="s">
        <v>3224</v>
      </c>
      <c r="Z1757" t="s">
        <v>3671</v>
      </c>
      <c r="AA1757">
        <v>807638</v>
      </c>
      <c r="AB1757" s="198">
        <v>37036.875</v>
      </c>
      <c r="AC1757" s="198">
        <v>37036.875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5669</v>
      </c>
      <c r="G1758" s="202">
        <v>1290080</v>
      </c>
      <c r="H1758" s="198">
        <v>37035.363715277781</v>
      </c>
      <c r="I1758" t="s">
        <v>2831</v>
      </c>
      <c r="M1758" t="s">
        <v>2760</v>
      </c>
      <c r="N1758" t="s">
        <v>3220</v>
      </c>
      <c r="O1758" t="s">
        <v>188</v>
      </c>
      <c r="Q1758" s="199">
        <v>5669</v>
      </c>
      <c r="S1758" t="s">
        <v>2761</v>
      </c>
      <c r="T1758" t="s">
        <v>4061</v>
      </c>
      <c r="U1758" s="201">
        <v>4.07</v>
      </c>
      <c r="V1758" t="s">
        <v>3221</v>
      </c>
      <c r="W1758" t="s">
        <v>3275</v>
      </c>
      <c r="X1758" t="s">
        <v>4248</v>
      </c>
      <c r="Y1758" t="s">
        <v>3224</v>
      </c>
      <c r="Z1758" t="s">
        <v>3671</v>
      </c>
      <c r="AA1758">
        <v>807639</v>
      </c>
      <c r="AB1758" s="198">
        <v>37036.875</v>
      </c>
      <c r="AC1758" s="198">
        <v>37036.875</v>
      </c>
    </row>
    <row r="1759" spans="1:29" x14ac:dyDescent="0.2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153</v>
      </c>
      <c r="F1759" s="213">
        <f t="shared" si="140"/>
        <v>765000</v>
      </c>
      <c r="G1759" s="202">
        <v>1290082</v>
      </c>
      <c r="H1759" s="198">
        <v>37035.363761574074</v>
      </c>
      <c r="I1759" t="s">
        <v>3306</v>
      </c>
      <c r="M1759" t="s">
        <v>2760</v>
      </c>
      <c r="N1759" t="s">
        <v>2864</v>
      </c>
      <c r="O1759" t="s">
        <v>4239</v>
      </c>
      <c r="P1759" s="199">
        <v>5000</v>
      </c>
      <c r="S1759" t="s">
        <v>2761</v>
      </c>
      <c r="T1759" t="s">
        <v>4061</v>
      </c>
      <c r="U1759" s="201">
        <v>4.3250000000000002</v>
      </c>
      <c r="V1759" t="s">
        <v>3793</v>
      </c>
      <c r="W1759" t="s">
        <v>3529</v>
      </c>
      <c r="X1759" t="s">
        <v>2866</v>
      </c>
      <c r="Y1759" t="s">
        <v>4082</v>
      </c>
      <c r="Z1759" t="s">
        <v>3671</v>
      </c>
      <c r="AA1759" t="s">
        <v>189</v>
      </c>
      <c r="AB1759" s="198">
        <v>37043</v>
      </c>
      <c r="AC1759" s="198">
        <v>37195</v>
      </c>
    </row>
    <row r="1760" spans="1:29" x14ac:dyDescent="0.2">
      <c r="A1760" s="44" t="str">
        <f t="shared" si="136"/>
        <v>US Natural Gas Financial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Financial</v>
      </c>
      <c r="E1760" s="44">
        <f>IF(VLOOKUP(S1760,'DD-Lookup'!$J$6:$L$50,3,FALSE)="Monthly",(YEAR(AC1760)-YEAR(AB1760))*12+MONTH(AC1760)-MONTH(AB1760)+1,(AC1760-AB1760+1))</f>
        <v>30</v>
      </c>
      <c r="F1760" s="213">
        <f t="shared" si="140"/>
        <v>150000</v>
      </c>
      <c r="G1760" s="202">
        <v>1290083</v>
      </c>
      <c r="H1760" s="198">
        <v>37035.363761574074</v>
      </c>
      <c r="I1760" t="s">
        <v>3167</v>
      </c>
      <c r="M1760" t="s">
        <v>2760</v>
      </c>
      <c r="N1760" t="s">
        <v>2864</v>
      </c>
      <c r="O1760" t="s">
        <v>2865</v>
      </c>
      <c r="P1760" s="199">
        <v>5000</v>
      </c>
      <c r="S1760" t="s">
        <v>2761</v>
      </c>
      <c r="T1760" t="s">
        <v>4061</v>
      </c>
      <c r="U1760" s="201">
        <v>4.2</v>
      </c>
      <c r="V1760" t="s">
        <v>3956</v>
      </c>
      <c r="W1760" t="s">
        <v>3529</v>
      </c>
      <c r="X1760" t="s">
        <v>2866</v>
      </c>
      <c r="Y1760" t="s">
        <v>4082</v>
      </c>
      <c r="Z1760" t="s">
        <v>3671</v>
      </c>
      <c r="AA1760" t="s">
        <v>190</v>
      </c>
      <c r="AB1760" s="198">
        <v>37043.875</v>
      </c>
      <c r="AC1760" s="198">
        <v>37072.875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4735</v>
      </c>
      <c r="G1761" s="202">
        <v>1290084</v>
      </c>
      <c r="H1761" s="198">
        <v>37035.363807870373</v>
      </c>
      <c r="I1761" t="s">
        <v>3250</v>
      </c>
      <c r="M1761" t="s">
        <v>2760</v>
      </c>
      <c r="N1761" t="s">
        <v>3220</v>
      </c>
      <c r="O1761" t="s">
        <v>2485</v>
      </c>
      <c r="P1761" s="199">
        <v>4735</v>
      </c>
      <c r="S1761" t="s">
        <v>2761</v>
      </c>
      <c r="T1761" t="s">
        <v>4061</v>
      </c>
      <c r="U1761" s="201">
        <v>4.0425000000000004</v>
      </c>
      <c r="V1761" t="s">
        <v>4209</v>
      </c>
      <c r="W1761" t="s">
        <v>3004</v>
      </c>
      <c r="X1761" t="s">
        <v>3246</v>
      </c>
      <c r="Y1761" t="s">
        <v>3224</v>
      </c>
      <c r="Z1761" t="s">
        <v>3671</v>
      </c>
      <c r="AA1761">
        <v>807640</v>
      </c>
      <c r="AB1761" s="198">
        <v>37036.875</v>
      </c>
      <c r="AC1761" s="198">
        <v>37036.875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10000</v>
      </c>
      <c r="G1762" s="202">
        <v>1290085</v>
      </c>
      <c r="H1762" s="198">
        <v>37035.363888888889</v>
      </c>
      <c r="I1762" t="s">
        <v>3769</v>
      </c>
      <c r="M1762" t="s">
        <v>2760</v>
      </c>
      <c r="N1762" t="s">
        <v>3220</v>
      </c>
      <c r="O1762" t="s">
        <v>2532</v>
      </c>
      <c r="P1762" s="199">
        <v>10000</v>
      </c>
      <c r="S1762" t="s">
        <v>2761</v>
      </c>
      <c r="T1762" t="s">
        <v>4061</v>
      </c>
      <c r="U1762" s="201">
        <v>4.0250000000000004</v>
      </c>
      <c r="V1762" t="s">
        <v>2744</v>
      </c>
      <c r="W1762" t="s">
        <v>2692</v>
      </c>
      <c r="X1762" t="s">
        <v>2682</v>
      </c>
      <c r="Y1762" t="s">
        <v>3224</v>
      </c>
      <c r="Z1762" t="s">
        <v>3671</v>
      </c>
      <c r="AA1762">
        <v>807641</v>
      </c>
      <c r="AB1762" s="198">
        <v>37036.875</v>
      </c>
      <c r="AC1762" s="198">
        <v>37036.875</v>
      </c>
    </row>
    <row r="1763" spans="1:29" x14ac:dyDescent="0.2">
      <c r="A1763" s="44" t="str">
        <f t="shared" si="136"/>
        <v>US Petchems Financial</v>
      </c>
      <c r="B1763" s="44" t="str">
        <f t="shared" si="137"/>
        <v>US</v>
      </c>
      <c r="C1763" s="44" t="str">
        <f t="shared" si="138"/>
        <v>Petchems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10000</v>
      </c>
      <c r="G1763" s="202">
        <v>1290086</v>
      </c>
      <c r="H1763" s="198">
        <v>37035.363923611112</v>
      </c>
      <c r="I1763" t="s">
        <v>1820</v>
      </c>
      <c r="M1763" t="s">
        <v>1821</v>
      </c>
      <c r="N1763" t="s">
        <v>1822</v>
      </c>
      <c r="O1763" t="s">
        <v>1823</v>
      </c>
      <c r="P1763" s="199">
        <v>10000</v>
      </c>
      <c r="S1763" t="s">
        <v>3301</v>
      </c>
      <c r="T1763" t="s">
        <v>4061</v>
      </c>
      <c r="U1763" s="201">
        <v>1.1200000000000001</v>
      </c>
      <c r="V1763" t="s">
        <v>1824</v>
      </c>
      <c r="W1763" t="s">
        <v>1825</v>
      </c>
      <c r="X1763" t="s">
        <v>1826</v>
      </c>
      <c r="Y1763" t="s">
        <v>3401</v>
      </c>
      <c r="Z1763" t="s">
        <v>3671</v>
      </c>
      <c r="AA1763">
        <v>106900</v>
      </c>
      <c r="AB1763" s="198">
        <v>37073.875</v>
      </c>
      <c r="AC1763" s="198">
        <v>37103.875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20000</v>
      </c>
      <c r="G1764" s="202">
        <v>1290087</v>
      </c>
      <c r="H1764" s="198">
        <v>37035.363958333335</v>
      </c>
      <c r="I1764" t="s">
        <v>2676</v>
      </c>
      <c r="M1764" t="s">
        <v>2760</v>
      </c>
      <c r="N1764" t="s">
        <v>3220</v>
      </c>
      <c r="O1764" t="s">
        <v>4367</v>
      </c>
      <c r="Q1764" s="199">
        <v>20000</v>
      </c>
      <c r="S1764" t="s">
        <v>2761</v>
      </c>
      <c r="T1764" t="s">
        <v>4061</v>
      </c>
      <c r="U1764" s="201">
        <v>4.3849999999999998</v>
      </c>
      <c r="V1764" t="s">
        <v>3451</v>
      </c>
      <c r="W1764" t="s">
        <v>4263</v>
      </c>
      <c r="X1764" t="s">
        <v>4264</v>
      </c>
      <c r="Y1764" t="s">
        <v>3224</v>
      </c>
      <c r="Z1764" t="s">
        <v>3671</v>
      </c>
      <c r="AA1764">
        <v>807642</v>
      </c>
      <c r="AB1764" s="198">
        <v>37036.875</v>
      </c>
      <c r="AC1764" s="198">
        <v>37036.875</v>
      </c>
    </row>
    <row r="1765" spans="1:29" x14ac:dyDescent="0.2">
      <c r="A1765" s="44" t="str">
        <f t="shared" si="136"/>
        <v>US Natural Gas Financial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Financial</v>
      </c>
      <c r="E1765" s="44">
        <f>IF(VLOOKUP(S1765,'DD-Lookup'!$J$6:$L$50,3,FALSE)="Monthly",(YEAR(AC1765)-YEAR(AB1765))*12+MONTH(AC1765)-MONTH(AB1765)+1,(AC1765-AB1765+1))</f>
        <v>153</v>
      </c>
      <c r="F1765" s="213">
        <f t="shared" si="140"/>
        <v>765000</v>
      </c>
      <c r="G1765" s="202">
        <v>1290088</v>
      </c>
      <c r="H1765" s="198">
        <v>37035.363969907405</v>
      </c>
      <c r="I1765" t="s">
        <v>3271</v>
      </c>
      <c r="M1765" t="s">
        <v>2760</v>
      </c>
      <c r="N1765" t="s">
        <v>2864</v>
      </c>
      <c r="O1765" t="s">
        <v>4239</v>
      </c>
      <c r="P1765" s="199">
        <v>5000</v>
      </c>
      <c r="S1765" t="s">
        <v>2761</v>
      </c>
      <c r="T1765" t="s">
        <v>4061</v>
      </c>
      <c r="U1765" s="201">
        <v>4.3250000000000002</v>
      </c>
      <c r="V1765" t="s">
        <v>3044</v>
      </c>
      <c r="W1765" t="s">
        <v>3529</v>
      </c>
      <c r="X1765" t="s">
        <v>2866</v>
      </c>
      <c r="Y1765" t="s">
        <v>4082</v>
      </c>
      <c r="Z1765" t="s">
        <v>3671</v>
      </c>
      <c r="AA1765" t="s">
        <v>191</v>
      </c>
      <c r="AB1765" s="198">
        <v>37043</v>
      </c>
      <c r="AC1765" s="198">
        <v>37195</v>
      </c>
    </row>
    <row r="1766" spans="1:29" x14ac:dyDescent="0.2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151</v>
      </c>
      <c r="F1766" s="213">
        <f t="shared" si="140"/>
        <v>377500</v>
      </c>
      <c r="G1766" s="202">
        <v>1290089</v>
      </c>
      <c r="H1766" s="198">
        <v>37035.364027777781</v>
      </c>
      <c r="I1766" t="s">
        <v>2863</v>
      </c>
      <c r="M1766" t="s">
        <v>2760</v>
      </c>
      <c r="N1766" t="s">
        <v>2864</v>
      </c>
      <c r="O1766" t="s">
        <v>3253</v>
      </c>
      <c r="P1766" s="199">
        <v>2500</v>
      </c>
      <c r="S1766" t="s">
        <v>2761</v>
      </c>
      <c r="T1766" t="s">
        <v>4061</v>
      </c>
      <c r="U1766" s="201">
        <v>4.6950000000000003</v>
      </c>
      <c r="V1766" t="s">
        <v>2966</v>
      </c>
      <c r="W1766" t="s">
        <v>3529</v>
      </c>
      <c r="X1766" t="s">
        <v>2866</v>
      </c>
      <c r="Y1766" t="s">
        <v>4082</v>
      </c>
      <c r="Z1766" t="s">
        <v>3671</v>
      </c>
      <c r="AA1766" t="s">
        <v>192</v>
      </c>
      <c r="AB1766" s="198">
        <v>37196</v>
      </c>
      <c r="AC1766" s="198">
        <v>37346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9000</v>
      </c>
      <c r="G1767" s="202">
        <v>1290091</v>
      </c>
      <c r="H1767" s="198">
        <v>37035.364050925928</v>
      </c>
      <c r="I1767" t="s">
        <v>3769</v>
      </c>
      <c r="M1767" t="s">
        <v>2760</v>
      </c>
      <c r="N1767" t="s">
        <v>3220</v>
      </c>
      <c r="O1767" t="s">
        <v>2465</v>
      </c>
      <c r="Q1767" s="199">
        <v>9000</v>
      </c>
      <c r="S1767" t="s">
        <v>2761</v>
      </c>
      <c r="T1767" t="s">
        <v>4061</v>
      </c>
      <c r="U1767" s="201">
        <v>4.09</v>
      </c>
      <c r="V1767" t="s">
        <v>2746</v>
      </c>
      <c r="W1767" t="s">
        <v>3260</v>
      </c>
      <c r="X1767" t="s">
        <v>3261</v>
      </c>
      <c r="Y1767" t="s">
        <v>3224</v>
      </c>
      <c r="Z1767" t="s">
        <v>3671</v>
      </c>
      <c r="AA1767">
        <v>807644</v>
      </c>
      <c r="AB1767" s="198">
        <v>37036.875</v>
      </c>
      <c r="AC1767" s="198">
        <v>37036.875</v>
      </c>
    </row>
    <row r="1768" spans="1:29" x14ac:dyDescent="0.2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31</v>
      </c>
      <c r="F1768" s="213">
        <f t="shared" si="140"/>
        <v>310000</v>
      </c>
      <c r="G1768" s="202">
        <v>1290092</v>
      </c>
      <c r="H1768" s="198">
        <v>37035.364085648151</v>
      </c>
      <c r="I1768" t="s">
        <v>2834</v>
      </c>
      <c r="M1768" t="s">
        <v>2760</v>
      </c>
      <c r="N1768" t="s">
        <v>2864</v>
      </c>
      <c r="O1768" t="s">
        <v>3234</v>
      </c>
      <c r="Q1768" s="199">
        <v>10000</v>
      </c>
      <c r="S1768" t="s">
        <v>2761</v>
      </c>
      <c r="T1768" t="s">
        <v>4061</v>
      </c>
      <c r="U1768" s="201">
        <v>4.2774999999999999</v>
      </c>
      <c r="V1768" t="s">
        <v>144</v>
      </c>
      <c r="W1768" t="s">
        <v>3529</v>
      </c>
      <c r="X1768" t="s">
        <v>2866</v>
      </c>
      <c r="Y1768" t="s">
        <v>4082</v>
      </c>
      <c r="Z1768" t="s">
        <v>3671</v>
      </c>
      <c r="AA1768" t="s">
        <v>193</v>
      </c>
      <c r="AB1768" s="198">
        <v>37073.875</v>
      </c>
      <c r="AC1768" s="198">
        <v>37103.875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1290095</v>
      </c>
      <c r="H1769" s="198">
        <v>37035.364189814813</v>
      </c>
      <c r="I1769" t="s">
        <v>2801</v>
      </c>
      <c r="M1769" t="s">
        <v>2760</v>
      </c>
      <c r="N1769" t="s">
        <v>3220</v>
      </c>
      <c r="O1769" t="s">
        <v>2537</v>
      </c>
      <c r="P1769" s="199">
        <v>5000</v>
      </c>
      <c r="S1769" t="s">
        <v>2761</v>
      </c>
      <c r="T1769" t="s">
        <v>4061</v>
      </c>
      <c r="U1769" s="201">
        <v>3.02</v>
      </c>
      <c r="V1769" t="s">
        <v>3999</v>
      </c>
      <c r="W1769" t="s">
        <v>2705</v>
      </c>
      <c r="X1769" t="s">
        <v>2682</v>
      </c>
      <c r="Y1769" t="s">
        <v>3224</v>
      </c>
      <c r="Z1769" t="s">
        <v>3671</v>
      </c>
      <c r="AA1769">
        <v>807645</v>
      </c>
      <c r="AB1769" s="198">
        <v>37036.875</v>
      </c>
      <c r="AC1769" s="198">
        <v>37036.875</v>
      </c>
    </row>
    <row r="1770" spans="1:29" x14ac:dyDescent="0.2">
      <c r="A1770" s="44" t="str">
        <f t="shared" si="136"/>
        <v xml:space="preserve"> Metals Financial</v>
      </c>
      <c r="B1770" s="44" t="str">
        <f t="shared" si="137"/>
        <v/>
      </c>
      <c r="C1770" s="44" t="str">
        <f t="shared" si="138"/>
        <v>Metals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</v>
      </c>
      <c r="G1770" s="202">
        <v>1290096</v>
      </c>
      <c r="H1770" s="198">
        <v>37035.364236111112</v>
      </c>
      <c r="I1770" t="s">
        <v>4096</v>
      </c>
      <c r="M1770" t="s">
        <v>2766</v>
      </c>
      <c r="N1770" t="s">
        <v>4058</v>
      </c>
      <c r="O1770" t="s">
        <v>4059</v>
      </c>
      <c r="Q1770" s="199">
        <v>10</v>
      </c>
      <c r="S1770" t="s">
        <v>4060</v>
      </c>
      <c r="T1770" t="s">
        <v>4061</v>
      </c>
      <c r="U1770" s="201">
        <v>1744</v>
      </c>
      <c r="V1770" t="s">
        <v>194</v>
      </c>
      <c r="W1770" t="s">
        <v>4068</v>
      </c>
      <c r="X1770" t="s">
        <v>4064</v>
      </c>
      <c r="Y1770" t="s">
        <v>4065</v>
      </c>
      <c r="Z1770" t="s">
        <v>4066</v>
      </c>
      <c r="AA1770">
        <v>2150679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3">
        <f t="shared" si="140"/>
        <v>150000</v>
      </c>
      <c r="G1771" s="202">
        <v>1290097</v>
      </c>
      <c r="H1771" s="198">
        <v>37035.364247685182</v>
      </c>
      <c r="I1771" t="s">
        <v>2863</v>
      </c>
      <c r="M1771" t="s">
        <v>2760</v>
      </c>
      <c r="N1771" t="s">
        <v>2864</v>
      </c>
      <c r="O1771" t="s">
        <v>2865</v>
      </c>
      <c r="Q1771" s="199">
        <v>5000</v>
      </c>
      <c r="S1771" t="s">
        <v>2761</v>
      </c>
      <c r="T1771" t="s">
        <v>4061</v>
      </c>
      <c r="U1771" s="201">
        <v>4.2050000000000001</v>
      </c>
      <c r="V1771" t="s">
        <v>3168</v>
      </c>
      <c r="W1771" t="s">
        <v>3529</v>
      </c>
      <c r="X1771" t="s">
        <v>2866</v>
      </c>
      <c r="Y1771" t="s">
        <v>4082</v>
      </c>
      <c r="Z1771" t="s">
        <v>3671</v>
      </c>
      <c r="AA1771" t="s">
        <v>195</v>
      </c>
      <c r="AB1771" s="198">
        <v>37043.875</v>
      </c>
      <c r="AC1771" s="198">
        <v>37072.875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25000</v>
      </c>
      <c r="G1772" s="202">
        <v>1290099</v>
      </c>
      <c r="H1772" s="198">
        <v>37035.364282407405</v>
      </c>
      <c r="I1772" t="s">
        <v>3769</v>
      </c>
      <c r="M1772" t="s">
        <v>2760</v>
      </c>
      <c r="N1772" t="s">
        <v>3220</v>
      </c>
      <c r="O1772" t="s">
        <v>4383</v>
      </c>
      <c r="Q1772" s="199">
        <v>25000</v>
      </c>
      <c r="S1772" t="s">
        <v>2761</v>
      </c>
      <c r="T1772" t="s">
        <v>4061</v>
      </c>
      <c r="U1772" s="201">
        <v>4.1550000000000002</v>
      </c>
      <c r="V1772" t="s">
        <v>2755</v>
      </c>
      <c r="W1772" t="s">
        <v>4246</v>
      </c>
      <c r="X1772" t="s">
        <v>4247</v>
      </c>
      <c r="Y1772" t="s">
        <v>3224</v>
      </c>
      <c r="Z1772" t="s">
        <v>3671</v>
      </c>
      <c r="AA1772">
        <v>807646</v>
      </c>
      <c r="AB1772" s="198">
        <v>37036.875</v>
      </c>
      <c r="AC1772" s="198">
        <v>37036.875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1290100</v>
      </c>
      <c r="H1773" s="198">
        <v>37035.364317129628</v>
      </c>
      <c r="I1773" t="s">
        <v>2676</v>
      </c>
      <c r="M1773" t="s">
        <v>2760</v>
      </c>
      <c r="N1773" t="s">
        <v>3220</v>
      </c>
      <c r="O1773" t="s">
        <v>4383</v>
      </c>
      <c r="P1773" s="199">
        <v>10000</v>
      </c>
      <c r="S1773" t="s">
        <v>2761</v>
      </c>
      <c r="T1773" t="s">
        <v>4061</v>
      </c>
      <c r="U1773" s="201">
        <v>4.1500000000000004</v>
      </c>
      <c r="V1773" t="s">
        <v>4461</v>
      </c>
      <c r="W1773" t="s">
        <v>4246</v>
      </c>
      <c r="X1773" t="s">
        <v>4247</v>
      </c>
      <c r="Y1773" t="s">
        <v>3224</v>
      </c>
      <c r="Z1773" t="s">
        <v>3671</v>
      </c>
      <c r="AA1773">
        <v>807647</v>
      </c>
      <c r="AB1773" s="198">
        <v>37036.875</v>
      </c>
      <c r="AC1773" s="198">
        <v>37036.875</v>
      </c>
    </row>
    <row r="1774" spans="1:29" x14ac:dyDescent="0.2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30</v>
      </c>
      <c r="F1774" s="213">
        <f t="shared" si="140"/>
        <v>150000</v>
      </c>
      <c r="G1774" s="202">
        <v>1290101</v>
      </c>
      <c r="H1774" s="198">
        <v>37035.364328703705</v>
      </c>
      <c r="I1774" t="s">
        <v>4182</v>
      </c>
      <c r="M1774" t="s">
        <v>2760</v>
      </c>
      <c r="N1774" t="s">
        <v>2864</v>
      </c>
      <c r="O1774" t="s">
        <v>2865</v>
      </c>
      <c r="Q1774" s="199">
        <v>5000</v>
      </c>
      <c r="S1774" t="s">
        <v>2761</v>
      </c>
      <c r="T1774" t="s">
        <v>4061</v>
      </c>
      <c r="U1774" s="201">
        <v>4.21</v>
      </c>
      <c r="V1774" t="s">
        <v>2965</v>
      </c>
      <c r="W1774" t="s">
        <v>3529</v>
      </c>
      <c r="X1774" t="s">
        <v>2866</v>
      </c>
      <c r="Y1774" t="s">
        <v>4082</v>
      </c>
      <c r="Z1774" t="s">
        <v>3671</v>
      </c>
      <c r="AA1774" t="s">
        <v>196</v>
      </c>
      <c r="AB1774" s="198">
        <v>37043.875</v>
      </c>
      <c r="AC1774" s="198">
        <v>37072.875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5000</v>
      </c>
      <c r="G1775" s="202">
        <v>1290102</v>
      </c>
      <c r="H1775" s="198">
        <v>37035.364328703705</v>
      </c>
      <c r="I1775" t="s">
        <v>3249</v>
      </c>
      <c r="M1775" t="s">
        <v>2760</v>
      </c>
      <c r="N1775" t="s">
        <v>3220</v>
      </c>
      <c r="O1775" t="s">
        <v>2494</v>
      </c>
      <c r="Q1775" s="199">
        <v>5000</v>
      </c>
      <c r="S1775" t="s">
        <v>2761</v>
      </c>
      <c r="T1775" t="s">
        <v>4061</v>
      </c>
      <c r="U1775" s="201">
        <v>4.0199999999999996</v>
      </c>
      <c r="V1775" t="s">
        <v>3005</v>
      </c>
      <c r="W1775" t="s">
        <v>3004</v>
      </c>
      <c r="X1775" t="s">
        <v>3246</v>
      </c>
      <c r="Y1775" t="s">
        <v>3224</v>
      </c>
      <c r="Z1775" t="s">
        <v>3671</v>
      </c>
      <c r="AA1775">
        <v>807648</v>
      </c>
      <c r="AB1775" s="198">
        <v>37036.875</v>
      </c>
      <c r="AC1775" s="198">
        <v>37036.875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5000</v>
      </c>
      <c r="G1776" s="202">
        <v>1290103</v>
      </c>
      <c r="H1776" s="198">
        <v>37035.364340277774</v>
      </c>
      <c r="I1776" t="s">
        <v>2831</v>
      </c>
      <c r="M1776" t="s">
        <v>2760</v>
      </c>
      <c r="N1776" t="s">
        <v>3220</v>
      </c>
      <c r="O1776" t="s">
        <v>4393</v>
      </c>
      <c r="P1776" s="199">
        <v>5000</v>
      </c>
      <c r="S1776" t="s">
        <v>2761</v>
      </c>
      <c r="T1776" t="s">
        <v>4061</v>
      </c>
      <c r="U1776" s="201">
        <v>4.43</v>
      </c>
      <c r="V1776" t="s">
        <v>2636</v>
      </c>
      <c r="W1776" t="s">
        <v>2661</v>
      </c>
      <c r="X1776" t="s">
        <v>2662</v>
      </c>
      <c r="Y1776" t="s">
        <v>3224</v>
      </c>
      <c r="Z1776" t="s">
        <v>3671</v>
      </c>
      <c r="AA1776">
        <v>807649</v>
      </c>
      <c r="AB1776" s="198">
        <v>37036.875</v>
      </c>
      <c r="AC1776" s="198">
        <v>37036.875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</v>
      </c>
      <c r="G1777" s="202">
        <v>1290105</v>
      </c>
      <c r="H1777" s="198">
        <v>37035.364374999997</v>
      </c>
      <c r="I1777" t="s">
        <v>2831</v>
      </c>
      <c r="M1777" t="s">
        <v>2760</v>
      </c>
      <c r="N1777" t="s">
        <v>3220</v>
      </c>
      <c r="O1777" t="s">
        <v>2463</v>
      </c>
      <c r="Q1777" s="199">
        <v>10000</v>
      </c>
      <c r="S1777" t="s">
        <v>2761</v>
      </c>
      <c r="T1777" t="s">
        <v>4061</v>
      </c>
      <c r="U1777" s="201">
        <v>4.2187999999999999</v>
      </c>
      <c r="V1777" t="s">
        <v>3251</v>
      </c>
      <c r="W1777" t="s">
        <v>3222</v>
      </c>
      <c r="X1777" t="s">
        <v>3223</v>
      </c>
      <c r="Y1777" t="s">
        <v>3224</v>
      </c>
      <c r="Z1777" t="s">
        <v>3671</v>
      </c>
      <c r="AA1777">
        <v>807650</v>
      </c>
      <c r="AB1777" s="198">
        <v>37036.875</v>
      </c>
      <c r="AC1777" s="198">
        <v>37036.875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5000</v>
      </c>
      <c r="G1778" s="202">
        <v>1290104</v>
      </c>
      <c r="H1778" s="198">
        <v>37035.364374999997</v>
      </c>
      <c r="I1778" t="s">
        <v>3100</v>
      </c>
      <c r="M1778" t="s">
        <v>2760</v>
      </c>
      <c r="N1778" t="s">
        <v>3220</v>
      </c>
      <c r="O1778" t="s">
        <v>4367</v>
      </c>
      <c r="P1778" s="199">
        <v>5000</v>
      </c>
      <c r="S1778" t="s">
        <v>2761</v>
      </c>
      <c r="T1778" t="s">
        <v>4061</v>
      </c>
      <c r="U1778" s="201">
        <v>4.38</v>
      </c>
      <c r="V1778" t="s">
        <v>3129</v>
      </c>
      <c r="W1778" t="s">
        <v>4263</v>
      </c>
      <c r="X1778" t="s">
        <v>4264</v>
      </c>
      <c r="Y1778" t="s">
        <v>3224</v>
      </c>
      <c r="Z1778" t="s">
        <v>3671</v>
      </c>
      <c r="AA1778">
        <v>807651</v>
      </c>
      <c r="AB1778" s="198">
        <v>37036.875</v>
      </c>
      <c r="AC1778" s="198">
        <v>37036.875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10000</v>
      </c>
      <c r="G1779" s="202">
        <v>1290106</v>
      </c>
      <c r="H1779" s="198">
        <v>37035.364374999997</v>
      </c>
      <c r="I1779" t="s">
        <v>3769</v>
      </c>
      <c r="M1779" t="s">
        <v>2760</v>
      </c>
      <c r="N1779" t="s">
        <v>3220</v>
      </c>
      <c r="O1779" t="s">
        <v>2465</v>
      </c>
      <c r="Q1779" s="199">
        <v>10000</v>
      </c>
      <c r="S1779" t="s">
        <v>2761</v>
      </c>
      <c r="T1779" t="s">
        <v>4061</v>
      </c>
      <c r="U1779" s="201">
        <v>4.0925000000000002</v>
      </c>
      <c r="V1779" t="s">
        <v>2746</v>
      </c>
      <c r="W1779" t="s">
        <v>3260</v>
      </c>
      <c r="X1779" t="s">
        <v>3261</v>
      </c>
      <c r="Y1779" t="s">
        <v>3224</v>
      </c>
      <c r="Z1779" t="s">
        <v>3671</v>
      </c>
      <c r="AA1779">
        <v>807652</v>
      </c>
      <c r="AB1779" s="198">
        <v>37036.875</v>
      </c>
      <c r="AC1779" s="198">
        <v>37036.875</v>
      </c>
    </row>
    <row r="1780" spans="1:29" x14ac:dyDescent="0.2">
      <c r="A1780" s="44" t="str">
        <f t="shared" si="136"/>
        <v>US Natural Gas Financial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Financial</v>
      </c>
      <c r="E1780" s="44">
        <f>IF(VLOOKUP(S1780,'DD-Lookup'!$J$6:$L$50,3,FALSE)="Monthly",(YEAR(AC1780)-YEAR(AB1780))*12+MONTH(AC1780)-MONTH(AB1780)+1,(AC1780-AB1780+1))</f>
        <v>30</v>
      </c>
      <c r="F1780" s="213">
        <f t="shared" si="140"/>
        <v>300000</v>
      </c>
      <c r="G1780" s="202">
        <v>1290107</v>
      </c>
      <c r="H1780" s="198">
        <v>37035.36440972222</v>
      </c>
      <c r="I1780" t="s">
        <v>3238</v>
      </c>
      <c r="M1780" t="s">
        <v>2760</v>
      </c>
      <c r="N1780" t="s">
        <v>2864</v>
      </c>
      <c r="O1780" t="s">
        <v>2865</v>
      </c>
      <c r="Q1780" s="199">
        <v>10000</v>
      </c>
      <c r="S1780" t="s">
        <v>2761</v>
      </c>
      <c r="T1780" t="s">
        <v>4061</v>
      </c>
      <c r="U1780" s="201">
        <v>4.21</v>
      </c>
      <c r="V1780" t="s">
        <v>2906</v>
      </c>
      <c r="W1780" t="s">
        <v>3529</v>
      </c>
      <c r="X1780" t="s">
        <v>2866</v>
      </c>
      <c r="Y1780" t="s">
        <v>4082</v>
      </c>
      <c r="Z1780" t="s">
        <v>3671</v>
      </c>
      <c r="AA1780" t="s">
        <v>197</v>
      </c>
      <c r="AB1780" s="198">
        <v>37043.875</v>
      </c>
      <c r="AC1780" s="198">
        <v>37072.875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10000</v>
      </c>
      <c r="G1781" s="202">
        <v>1290108</v>
      </c>
      <c r="H1781" s="198">
        <v>37035.364444444444</v>
      </c>
      <c r="I1781" t="s">
        <v>3769</v>
      </c>
      <c r="M1781" t="s">
        <v>2760</v>
      </c>
      <c r="N1781" t="s">
        <v>3220</v>
      </c>
      <c r="O1781" t="s">
        <v>2465</v>
      </c>
      <c r="Q1781" s="199">
        <v>10000</v>
      </c>
      <c r="S1781" t="s">
        <v>2761</v>
      </c>
      <c r="T1781" t="s">
        <v>4061</v>
      </c>
      <c r="U1781" s="201">
        <v>4.0949999999999998</v>
      </c>
      <c r="V1781" t="s">
        <v>2746</v>
      </c>
      <c r="W1781" t="s">
        <v>3260</v>
      </c>
      <c r="X1781" t="s">
        <v>3261</v>
      </c>
      <c r="Y1781" t="s">
        <v>3224</v>
      </c>
      <c r="Z1781" t="s">
        <v>3671</v>
      </c>
      <c r="AA1781">
        <v>807654</v>
      </c>
      <c r="AB1781" s="198">
        <v>37036.875</v>
      </c>
      <c r="AC1781" s="198">
        <v>37036.875</v>
      </c>
    </row>
    <row r="1782" spans="1:29" x14ac:dyDescent="0.2">
      <c r="A1782" s="44" t="str">
        <f t="shared" si="136"/>
        <v xml:space="preserve"> Natural Gas Physical</v>
      </c>
      <c r="B1782" s="44" t="str">
        <f t="shared" si="137"/>
        <v/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1290110</v>
      </c>
      <c r="H1782" s="198">
        <v>37035.364525462966</v>
      </c>
      <c r="I1782" t="s">
        <v>3238</v>
      </c>
      <c r="M1782" t="s">
        <v>2760</v>
      </c>
      <c r="N1782" t="s">
        <v>3254</v>
      </c>
      <c r="O1782" t="s">
        <v>2474</v>
      </c>
      <c r="Q1782" s="199">
        <v>10000</v>
      </c>
      <c r="S1782" t="s">
        <v>2761</v>
      </c>
      <c r="T1782" t="s">
        <v>4061</v>
      </c>
      <c r="U1782" s="201">
        <v>4.3899999999999997</v>
      </c>
      <c r="V1782" t="s">
        <v>3432</v>
      </c>
      <c r="W1782" t="s">
        <v>3255</v>
      </c>
      <c r="X1782" t="s">
        <v>3256</v>
      </c>
      <c r="Y1782" t="s">
        <v>3224</v>
      </c>
      <c r="Z1782" t="s">
        <v>3671</v>
      </c>
      <c r="AA1782">
        <v>807655</v>
      </c>
      <c r="AB1782" s="198">
        <v>37036.875</v>
      </c>
      <c r="AC1782" s="198">
        <v>37036.875</v>
      </c>
    </row>
    <row r="1783" spans="1:29" x14ac:dyDescent="0.2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30</v>
      </c>
      <c r="F1783" s="213">
        <f t="shared" si="140"/>
        <v>150000</v>
      </c>
      <c r="G1783" s="202">
        <v>1290111</v>
      </c>
      <c r="H1783" s="198">
        <v>37035.364571759259</v>
      </c>
      <c r="I1783" t="s">
        <v>2813</v>
      </c>
      <c r="M1783" t="s">
        <v>2760</v>
      </c>
      <c r="N1783" t="s">
        <v>2864</v>
      </c>
      <c r="O1783" t="s">
        <v>2561</v>
      </c>
      <c r="Q1783" s="199">
        <v>5000</v>
      </c>
      <c r="S1783" t="s">
        <v>2761</v>
      </c>
      <c r="T1783" t="s">
        <v>4061</v>
      </c>
      <c r="U1783" s="201">
        <v>4.6325000000000003</v>
      </c>
      <c r="V1783" t="s">
        <v>3148</v>
      </c>
      <c r="W1783" t="s">
        <v>2668</v>
      </c>
      <c r="X1783" t="s">
        <v>4389</v>
      </c>
      <c r="Y1783" t="s">
        <v>4082</v>
      </c>
      <c r="Z1783" t="s">
        <v>3671</v>
      </c>
      <c r="AA1783" t="s">
        <v>198</v>
      </c>
      <c r="AB1783" s="198">
        <v>37043.875</v>
      </c>
      <c r="AC1783" s="198">
        <v>37072.875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10000</v>
      </c>
      <c r="G1784" s="202">
        <v>1290114</v>
      </c>
      <c r="H1784" s="198">
        <v>37035.364641203705</v>
      </c>
      <c r="I1784" t="s">
        <v>2674</v>
      </c>
      <c r="M1784" t="s">
        <v>2760</v>
      </c>
      <c r="N1784" t="s">
        <v>3220</v>
      </c>
      <c r="O1784" t="s">
        <v>2463</v>
      </c>
      <c r="P1784" s="199">
        <v>10000</v>
      </c>
      <c r="S1784" t="s">
        <v>2761</v>
      </c>
      <c r="T1784" t="s">
        <v>4061</v>
      </c>
      <c r="U1784" s="201">
        <v>4.2176</v>
      </c>
      <c r="V1784" t="s">
        <v>3807</v>
      </c>
      <c r="W1784" t="s">
        <v>3222</v>
      </c>
      <c r="X1784" t="s">
        <v>3223</v>
      </c>
      <c r="Y1784" t="s">
        <v>3224</v>
      </c>
      <c r="Z1784" t="s">
        <v>3671</v>
      </c>
      <c r="AA1784">
        <v>807656</v>
      </c>
      <c r="AB1784" s="198">
        <v>37036.875</v>
      </c>
      <c r="AC1784" s="198">
        <v>37036.875</v>
      </c>
    </row>
    <row r="1785" spans="1:29" x14ac:dyDescent="0.2">
      <c r="A1785" s="44" t="str">
        <f t="shared" si="136"/>
        <v>US Crude Financial</v>
      </c>
      <c r="B1785" s="44" t="str">
        <f t="shared" si="137"/>
        <v>US</v>
      </c>
      <c r="C1785" s="44" t="str">
        <f t="shared" si="138"/>
        <v>Crude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50000</v>
      </c>
      <c r="G1785" s="202">
        <v>1290113</v>
      </c>
      <c r="H1785" s="198">
        <v>37035.364641203705</v>
      </c>
      <c r="I1785" t="s">
        <v>2657</v>
      </c>
      <c r="M1785" t="s">
        <v>3757</v>
      </c>
      <c r="N1785" t="s">
        <v>4183</v>
      </c>
      <c r="O1785" t="s">
        <v>2790</v>
      </c>
      <c r="P1785" s="199">
        <v>50000</v>
      </c>
      <c r="S1785" t="s">
        <v>2767</v>
      </c>
      <c r="T1785" t="s">
        <v>4061</v>
      </c>
      <c r="U1785" s="201">
        <v>29.64</v>
      </c>
      <c r="V1785" t="s">
        <v>3198</v>
      </c>
      <c r="W1785" t="s">
        <v>4185</v>
      </c>
      <c r="X1785" t="s">
        <v>4186</v>
      </c>
      <c r="Y1785" t="s">
        <v>3401</v>
      </c>
      <c r="Z1785" t="s">
        <v>3671</v>
      </c>
      <c r="AA1785">
        <v>106901</v>
      </c>
      <c r="AB1785" s="198">
        <v>37073</v>
      </c>
      <c r="AC1785" s="198">
        <v>37103</v>
      </c>
    </row>
    <row r="1786" spans="1:29" x14ac:dyDescent="0.2">
      <c r="A1786" s="44" t="str">
        <f t="shared" si="136"/>
        <v>US Natural Gas Financial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Financial</v>
      </c>
      <c r="E1786" s="44">
        <f>IF(VLOOKUP(S1786,'DD-Lookup'!$J$6:$L$50,3,FALSE)="Monthly",(YEAR(AC1786)-YEAR(AB1786))*12+MONTH(AC1786)-MONTH(AB1786)+1,(AC1786-AB1786+1))</f>
        <v>30</v>
      </c>
      <c r="F1786" s="213">
        <f t="shared" si="140"/>
        <v>300000</v>
      </c>
      <c r="G1786" s="202">
        <v>1290115</v>
      </c>
      <c r="H1786" s="198">
        <v>37035.364652777775</v>
      </c>
      <c r="I1786" t="s">
        <v>3244</v>
      </c>
      <c r="M1786" t="s">
        <v>2760</v>
      </c>
      <c r="N1786" t="s">
        <v>2864</v>
      </c>
      <c r="O1786" t="s">
        <v>2865</v>
      </c>
      <c r="Q1786" s="199">
        <v>10000</v>
      </c>
      <c r="S1786" t="s">
        <v>2761</v>
      </c>
      <c r="T1786" t="s">
        <v>4061</v>
      </c>
      <c r="U1786" s="201">
        <v>4.21</v>
      </c>
      <c r="V1786" t="s">
        <v>2904</v>
      </c>
      <c r="W1786" t="s">
        <v>3529</v>
      </c>
      <c r="X1786" t="s">
        <v>2866</v>
      </c>
      <c r="Y1786" t="s">
        <v>4082</v>
      </c>
      <c r="Z1786" t="s">
        <v>3671</v>
      </c>
      <c r="AA1786" t="s">
        <v>199</v>
      </c>
      <c r="AB1786" s="198">
        <v>37043.875</v>
      </c>
      <c r="AC1786" s="198">
        <v>37072.875</v>
      </c>
    </row>
    <row r="1787" spans="1:29" x14ac:dyDescent="0.2">
      <c r="A1787" s="44" t="str">
        <f t="shared" si="136"/>
        <v>US Crude Financial</v>
      </c>
      <c r="B1787" s="44" t="str">
        <f t="shared" si="137"/>
        <v>US</v>
      </c>
      <c r="C1787" s="44" t="str">
        <f t="shared" si="138"/>
        <v>Crude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50000</v>
      </c>
      <c r="G1787" s="202">
        <v>1290116</v>
      </c>
      <c r="H1787" s="198">
        <v>37035.364687499998</v>
      </c>
      <c r="I1787" t="s">
        <v>4031</v>
      </c>
      <c r="M1787" t="s">
        <v>3757</v>
      </c>
      <c r="N1787" t="s">
        <v>4183</v>
      </c>
      <c r="O1787" t="s">
        <v>2790</v>
      </c>
      <c r="P1787" s="199">
        <v>50000</v>
      </c>
      <c r="S1787" t="s">
        <v>2767</v>
      </c>
      <c r="T1787" t="s">
        <v>4061</v>
      </c>
      <c r="U1787" s="201">
        <v>29.62</v>
      </c>
      <c r="V1787" t="s">
        <v>4490</v>
      </c>
      <c r="W1787" t="s">
        <v>4185</v>
      </c>
      <c r="X1787" t="s">
        <v>4186</v>
      </c>
      <c r="Y1787" t="s">
        <v>3401</v>
      </c>
      <c r="Z1787" t="s">
        <v>3671</v>
      </c>
      <c r="AA1787">
        <v>106902</v>
      </c>
      <c r="AB1787" s="198">
        <v>37073</v>
      </c>
      <c r="AC1787" s="198">
        <v>37103</v>
      </c>
    </row>
    <row r="1788" spans="1:29" x14ac:dyDescent="0.2">
      <c r="A1788" s="44" t="str">
        <f t="shared" si="136"/>
        <v>US Crude Financial</v>
      </c>
      <c r="B1788" s="44" t="str">
        <f t="shared" si="137"/>
        <v>US</v>
      </c>
      <c r="C1788" s="44" t="str">
        <f t="shared" si="138"/>
        <v>Crude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25000</v>
      </c>
      <c r="G1788" s="202">
        <v>1290117</v>
      </c>
      <c r="H1788" s="198">
        <v>37035.364699074074</v>
      </c>
      <c r="I1788" t="s">
        <v>2863</v>
      </c>
      <c r="M1788" t="s">
        <v>3757</v>
      </c>
      <c r="N1788" t="s">
        <v>3803</v>
      </c>
      <c r="O1788" t="s">
        <v>3804</v>
      </c>
      <c r="P1788" s="199">
        <v>25000</v>
      </c>
      <c r="S1788" t="s">
        <v>2763</v>
      </c>
      <c r="T1788" t="s">
        <v>4061</v>
      </c>
      <c r="U1788" s="201">
        <v>-0.12</v>
      </c>
      <c r="V1788" t="s">
        <v>3986</v>
      </c>
      <c r="W1788" t="s">
        <v>4491</v>
      </c>
      <c r="X1788" t="s">
        <v>3805</v>
      </c>
      <c r="Y1788" t="s">
        <v>4082</v>
      </c>
      <c r="Z1788" t="s">
        <v>3671</v>
      </c>
      <c r="AA1788" t="s">
        <v>200</v>
      </c>
      <c r="AB1788" s="198">
        <v>37073</v>
      </c>
      <c r="AC1788" s="198">
        <v>37103</v>
      </c>
    </row>
    <row r="1789" spans="1:29" x14ac:dyDescent="0.2">
      <c r="A1789" s="44" t="str">
        <f t="shared" si="136"/>
        <v xml:space="preserve"> Natural Gas Physical</v>
      </c>
      <c r="B1789" s="44" t="str">
        <f t="shared" si="137"/>
        <v/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5000</v>
      </c>
      <c r="G1789" s="202">
        <v>1290118</v>
      </c>
      <c r="H1789" s="198">
        <v>37035.364710648151</v>
      </c>
      <c r="I1789" t="s">
        <v>3128</v>
      </c>
      <c r="M1789" t="s">
        <v>2760</v>
      </c>
      <c r="N1789" t="s">
        <v>3254</v>
      </c>
      <c r="O1789" t="s">
        <v>2474</v>
      </c>
      <c r="P1789" s="199">
        <v>5000</v>
      </c>
      <c r="S1789" t="s">
        <v>2761</v>
      </c>
      <c r="T1789" t="s">
        <v>4061</v>
      </c>
      <c r="U1789" s="201">
        <v>4.3849999999999998</v>
      </c>
      <c r="V1789" t="s">
        <v>3460</v>
      </c>
      <c r="W1789" t="s">
        <v>3255</v>
      </c>
      <c r="X1789" t="s">
        <v>3256</v>
      </c>
      <c r="Y1789" t="s">
        <v>3224</v>
      </c>
      <c r="Z1789" t="s">
        <v>3671</v>
      </c>
      <c r="AA1789">
        <v>807657</v>
      </c>
      <c r="AB1789" s="198">
        <v>37036.875</v>
      </c>
      <c r="AC1789" s="198">
        <v>37036.875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1290119</v>
      </c>
      <c r="H1790" s="198">
        <v>37035.364722222221</v>
      </c>
      <c r="I1790" t="s">
        <v>3769</v>
      </c>
      <c r="M1790" t="s">
        <v>2760</v>
      </c>
      <c r="N1790" t="s">
        <v>3220</v>
      </c>
      <c r="O1790" t="s">
        <v>2465</v>
      </c>
      <c r="Q1790" s="199">
        <v>10000</v>
      </c>
      <c r="S1790" t="s">
        <v>2761</v>
      </c>
      <c r="T1790" t="s">
        <v>4061</v>
      </c>
      <c r="U1790" s="201">
        <v>4.0949999999999998</v>
      </c>
      <c r="V1790" t="s">
        <v>2746</v>
      </c>
      <c r="W1790" t="s">
        <v>3260</v>
      </c>
      <c r="X1790" t="s">
        <v>3261</v>
      </c>
      <c r="Y1790" t="s">
        <v>3224</v>
      </c>
      <c r="Z1790" t="s">
        <v>3671</v>
      </c>
      <c r="AA1790">
        <v>807658</v>
      </c>
      <c r="AB1790" s="198">
        <v>37036.875</v>
      </c>
      <c r="AC1790" s="198">
        <v>37036.875</v>
      </c>
    </row>
    <row r="1791" spans="1:29" x14ac:dyDescent="0.2">
      <c r="A1791" s="44" t="str">
        <f t="shared" si="136"/>
        <v>US Power Physical</v>
      </c>
      <c r="B1791" s="44" t="str">
        <f t="shared" si="137"/>
        <v>US</v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30</v>
      </c>
      <c r="F1791" s="213">
        <f t="shared" si="140"/>
        <v>1500</v>
      </c>
      <c r="G1791" s="202">
        <v>1290120</v>
      </c>
      <c r="H1791" s="198">
        <v>37035.364756944444</v>
      </c>
      <c r="I1791" t="s">
        <v>2873</v>
      </c>
      <c r="M1791" t="s">
        <v>3364</v>
      </c>
      <c r="N1791" t="s">
        <v>2802</v>
      </c>
      <c r="O1791" t="s">
        <v>2859</v>
      </c>
      <c r="P1791" s="199">
        <v>50</v>
      </c>
      <c r="S1791" t="s">
        <v>2759</v>
      </c>
      <c r="T1791" t="s">
        <v>4061</v>
      </c>
      <c r="U1791" s="201">
        <v>64.5</v>
      </c>
      <c r="V1791" t="s">
        <v>3426</v>
      </c>
      <c r="W1791" t="s">
        <v>2806</v>
      </c>
      <c r="X1791" t="s">
        <v>2807</v>
      </c>
      <c r="Y1791" t="s">
        <v>4193</v>
      </c>
      <c r="Z1791" t="s">
        <v>3666</v>
      </c>
      <c r="AA1791">
        <v>621420.1</v>
      </c>
      <c r="AB1791" s="198">
        <v>37043.71597222222</v>
      </c>
      <c r="AC1791" s="198">
        <v>37072.71597222222</v>
      </c>
    </row>
    <row r="1792" spans="1:29" x14ac:dyDescent="0.2">
      <c r="A1792" s="44" t="str">
        <f t="shared" si="136"/>
        <v>US Natural Gas Financial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151</v>
      </c>
      <c r="F1792" s="213">
        <f t="shared" si="140"/>
        <v>755000</v>
      </c>
      <c r="G1792" s="202">
        <v>1290121</v>
      </c>
      <c r="H1792" s="198">
        <v>37035.36482638889</v>
      </c>
      <c r="I1792" t="s">
        <v>2863</v>
      </c>
      <c r="M1792" t="s">
        <v>2760</v>
      </c>
      <c r="N1792" t="s">
        <v>2864</v>
      </c>
      <c r="O1792" t="s">
        <v>3253</v>
      </c>
      <c r="P1792" s="199">
        <v>5000</v>
      </c>
      <c r="S1792" t="s">
        <v>2761</v>
      </c>
      <c r="T1792" t="s">
        <v>4061</v>
      </c>
      <c r="U1792" s="201">
        <v>4.6950000000000003</v>
      </c>
      <c r="V1792" t="s">
        <v>3174</v>
      </c>
      <c r="W1792" t="s">
        <v>3529</v>
      </c>
      <c r="X1792" t="s">
        <v>2866</v>
      </c>
      <c r="Y1792" t="s">
        <v>4082</v>
      </c>
      <c r="Z1792" t="s">
        <v>3671</v>
      </c>
      <c r="AA1792" t="s">
        <v>201</v>
      </c>
      <c r="AB1792" s="198">
        <v>37196</v>
      </c>
      <c r="AC1792" s="198">
        <v>37346</v>
      </c>
    </row>
    <row r="1793" spans="1:29" x14ac:dyDescent="0.2">
      <c r="A1793" s="44" t="str">
        <f t="shared" si="136"/>
        <v>US Natural Gas Financial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Financial</v>
      </c>
      <c r="E1793" s="44">
        <f>IF(VLOOKUP(S1793,'DD-Lookup'!$J$6:$L$50,3,FALSE)="Monthly",(YEAR(AC1793)-YEAR(AB1793))*12+MONTH(AC1793)-MONTH(AB1793)+1,(AC1793-AB1793+1))</f>
        <v>30</v>
      </c>
      <c r="F1793" s="213">
        <f t="shared" si="140"/>
        <v>300000</v>
      </c>
      <c r="G1793" s="202">
        <v>1290122</v>
      </c>
      <c r="H1793" s="198">
        <v>37035.364837962959</v>
      </c>
      <c r="I1793" t="s">
        <v>3267</v>
      </c>
      <c r="M1793" t="s">
        <v>2760</v>
      </c>
      <c r="N1793" t="s">
        <v>2864</v>
      </c>
      <c r="O1793" t="s">
        <v>2865</v>
      </c>
      <c r="P1793" s="199">
        <v>10000</v>
      </c>
      <c r="S1793" t="s">
        <v>2761</v>
      </c>
      <c r="T1793" t="s">
        <v>4061</v>
      </c>
      <c r="U1793" s="201">
        <v>4.2050000000000001</v>
      </c>
      <c r="V1793" t="s">
        <v>4223</v>
      </c>
      <c r="W1793" t="s">
        <v>3529</v>
      </c>
      <c r="X1793" t="s">
        <v>2866</v>
      </c>
      <c r="Y1793" t="s">
        <v>4082</v>
      </c>
      <c r="Z1793" t="s">
        <v>3671</v>
      </c>
      <c r="AA1793" t="s">
        <v>202</v>
      </c>
      <c r="AB1793" s="198">
        <v>37043.875</v>
      </c>
      <c r="AC1793" s="198">
        <v>37072.875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25000</v>
      </c>
      <c r="G1794" s="202">
        <v>1290123</v>
      </c>
      <c r="H1794" s="198">
        <v>37035.364837962959</v>
      </c>
      <c r="I1794" t="s">
        <v>3092</v>
      </c>
      <c r="M1794" t="s">
        <v>2760</v>
      </c>
      <c r="N1794" t="s">
        <v>3220</v>
      </c>
      <c r="O1794" t="s">
        <v>4383</v>
      </c>
      <c r="P1794" s="199">
        <v>25000</v>
      </c>
      <c r="S1794" t="s">
        <v>2761</v>
      </c>
      <c r="T1794" t="s">
        <v>4061</v>
      </c>
      <c r="U1794" s="201">
        <v>4.1550000000000002</v>
      </c>
      <c r="V1794" t="s">
        <v>2772</v>
      </c>
      <c r="W1794" t="s">
        <v>4246</v>
      </c>
      <c r="X1794" t="s">
        <v>4247</v>
      </c>
      <c r="Y1794" t="s">
        <v>3224</v>
      </c>
      <c r="Z1794" t="s">
        <v>3671</v>
      </c>
      <c r="AA1794">
        <v>807659</v>
      </c>
      <c r="AB1794" s="198">
        <v>37036.875</v>
      </c>
      <c r="AC1794" s="198">
        <v>37036.875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1800</v>
      </c>
      <c r="G1795" s="202">
        <v>1290124</v>
      </c>
      <c r="H1795" s="198">
        <v>37035.364861111113</v>
      </c>
      <c r="I1795" t="s">
        <v>2686</v>
      </c>
      <c r="M1795" t="s">
        <v>2760</v>
      </c>
      <c r="N1795" t="s">
        <v>3220</v>
      </c>
      <c r="O1795" t="s">
        <v>2630</v>
      </c>
      <c r="P1795" s="199">
        <v>1800</v>
      </c>
      <c r="S1795" t="s">
        <v>2761</v>
      </c>
      <c r="T1795" t="s">
        <v>4061</v>
      </c>
      <c r="U1795" s="201">
        <v>4.1863000000000001</v>
      </c>
      <c r="V1795" t="s">
        <v>2687</v>
      </c>
      <c r="W1795" t="s">
        <v>3222</v>
      </c>
      <c r="X1795" t="s">
        <v>3223</v>
      </c>
      <c r="Y1795" t="s">
        <v>3224</v>
      </c>
      <c r="Z1795" t="s">
        <v>3671</v>
      </c>
      <c r="AA1795">
        <v>807660</v>
      </c>
      <c r="AB1795" s="198">
        <v>37036.875</v>
      </c>
      <c r="AC1795" s="198">
        <v>37036.875</v>
      </c>
    </row>
    <row r="1796" spans="1:29" x14ac:dyDescent="0.2">
      <c r="A1796" s="44" t="str">
        <f t="shared" si="136"/>
        <v>US Crude Financial</v>
      </c>
      <c r="B1796" s="44" t="str">
        <f t="shared" si="137"/>
        <v>US</v>
      </c>
      <c r="C1796" s="44" t="str">
        <f t="shared" si="138"/>
        <v>Crude</v>
      </c>
      <c r="D1796" s="44" t="str">
        <f t="shared" si="139"/>
        <v>Financial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50000</v>
      </c>
      <c r="G1796" s="202">
        <v>1290125</v>
      </c>
      <c r="H1796" s="198">
        <v>37035.364884259259</v>
      </c>
      <c r="I1796" t="s">
        <v>4182</v>
      </c>
      <c r="M1796" t="s">
        <v>3757</v>
      </c>
      <c r="N1796" t="s">
        <v>4183</v>
      </c>
      <c r="O1796" t="s">
        <v>2790</v>
      </c>
      <c r="P1796" s="199">
        <v>50000</v>
      </c>
      <c r="S1796" t="s">
        <v>2767</v>
      </c>
      <c r="T1796" t="s">
        <v>4061</v>
      </c>
      <c r="U1796" s="201">
        <v>29.6</v>
      </c>
      <c r="V1796" t="s">
        <v>3201</v>
      </c>
      <c r="W1796" t="s">
        <v>4185</v>
      </c>
      <c r="X1796" t="s">
        <v>4186</v>
      </c>
      <c r="Y1796" t="s">
        <v>3401</v>
      </c>
      <c r="Z1796" t="s">
        <v>3671</v>
      </c>
      <c r="AA1796">
        <v>106903</v>
      </c>
      <c r="AB1796" s="198">
        <v>37073</v>
      </c>
      <c r="AC1796" s="198">
        <v>37103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153</v>
      </c>
      <c r="F1797" s="213">
        <f t="shared" si="140"/>
        <v>1530000</v>
      </c>
      <c r="G1797" s="202">
        <v>1290127</v>
      </c>
      <c r="H1797" s="198">
        <v>37035.364895833336</v>
      </c>
      <c r="I1797" t="s">
        <v>2863</v>
      </c>
      <c r="M1797" t="s">
        <v>2760</v>
      </c>
      <c r="N1797" t="s">
        <v>2864</v>
      </c>
      <c r="O1797" t="s">
        <v>4239</v>
      </c>
      <c r="P1797" s="199">
        <v>10000</v>
      </c>
      <c r="S1797" t="s">
        <v>2761</v>
      </c>
      <c r="T1797" t="s">
        <v>4061</v>
      </c>
      <c r="U1797" s="201">
        <v>4.32</v>
      </c>
      <c r="V1797" t="s">
        <v>3168</v>
      </c>
      <c r="W1797" t="s">
        <v>3529</v>
      </c>
      <c r="X1797" t="s">
        <v>2866</v>
      </c>
      <c r="Y1797" t="s">
        <v>4082</v>
      </c>
      <c r="Z1797" t="s">
        <v>3671</v>
      </c>
      <c r="AA1797" t="s">
        <v>203</v>
      </c>
      <c r="AB1797" s="198">
        <v>37043</v>
      </c>
      <c r="AC1797" s="198">
        <v>37195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10000</v>
      </c>
      <c r="G1798" s="202">
        <v>1290126</v>
      </c>
      <c r="H1798" s="198">
        <v>37035.364895833336</v>
      </c>
      <c r="I1798" t="s">
        <v>4241</v>
      </c>
      <c r="M1798" t="s">
        <v>2760</v>
      </c>
      <c r="N1798" t="s">
        <v>3220</v>
      </c>
      <c r="O1798" t="s">
        <v>2463</v>
      </c>
      <c r="P1798" s="199">
        <v>10000</v>
      </c>
      <c r="S1798" t="s">
        <v>2761</v>
      </c>
      <c r="T1798" t="s">
        <v>4061</v>
      </c>
      <c r="U1798" s="201">
        <v>4.2163000000000004</v>
      </c>
      <c r="V1798" t="s">
        <v>2508</v>
      </c>
      <c r="W1798" t="s">
        <v>3222</v>
      </c>
      <c r="X1798" t="s">
        <v>3223</v>
      </c>
      <c r="Y1798" t="s">
        <v>3224</v>
      </c>
      <c r="Z1798" t="s">
        <v>3671</v>
      </c>
      <c r="AA1798">
        <v>807661</v>
      </c>
      <c r="AB1798" s="198">
        <v>37036.875</v>
      </c>
      <c r="AC1798" s="198">
        <v>37036.875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30</v>
      </c>
      <c r="F1799" s="213">
        <f t="shared" si="140"/>
        <v>150000</v>
      </c>
      <c r="G1799" s="202">
        <v>1290128</v>
      </c>
      <c r="H1799" s="198">
        <v>37035.364918981482</v>
      </c>
      <c r="I1799" t="s">
        <v>2863</v>
      </c>
      <c r="M1799" t="s">
        <v>2760</v>
      </c>
      <c r="N1799" t="s">
        <v>2864</v>
      </c>
      <c r="O1799" t="s">
        <v>2865</v>
      </c>
      <c r="P1799" s="199">
        <v>5000</v>
      </c>
      <c r="S1799" t="s">
        <v>2761</v>
      </c>
      <c r="T1799" t="s">
        <v>4061</v>
      </c>
      <c r="U1799" s="201">
        <v>4.2050000000000001</v>
      </c>
      <c r="V1799" t="s">
        <v>3187</v>
      </c>
      <c r="W1799" t="s">
        <v>3529</v>
      </c>
      <c r="X1799" t="s">
        <v>2866</v>
      </c>
      <c r="Y1799" t="s">
        <v>4082</v>
      </c>
      <c r="Z1799" t="s">
        <v>3671</v>
      </c>
      <c r="AA1799" t="s">
        <v>204</v>
      </c>
      <c r="AB1799" s="198">
        <v>37043.875</v>
      </c>
      <c r="AC1799" s="198">
        <v>37072.875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7</v>
      </c>
      <c r="F1800" s="213">
        <f t="shared" si="140"/>
        <v>35000</v>
      </c>
      <c r="G1800" s="202">
        <v>1290129</v>
      </c>
      <c r="H1800" s="198">
        <v>37035.364918981482</v>
      </c>
      <c r="I1800" t="s">
        <v>3154</v>
      </c>
      <c r="M1800" t="s">
        <v>2760</v>
      </c>
      <c r="N1800" t="s">
        <v>3220</v>
      </c>
      <c r="O1800" t="s">
        <v>4381</v>
      </c>
      <c r="P1800" s="199">
        <v>5000</v>
      </c>
      <c r="S1800" t="s">
        <v>2761</v>
      </c>
      <c r="T1800" t="s">
        <v>4061</v>
      </c>
      <c r="U1800" s="201">
        <v>4.3550000000000004</v>
      </c>
      <c r="V1800" t="s">
        <v>2884</v>
      </c>
      <c r="W1800" t="s">
        <v>4263</v>
      </c>
      <c r="X1800" t="s">
        <v>4264</v>
      </c>
      <c r="Y1800" t="s">
        <v>3224</v>
      </c>
      <c r="Z1800" t="s">
        <v>3671</v>
      </c>
      <c r="AA1800">
        <v>807662</v>
      </c>
      <c r="AB1800" s="198">
        <v>37036.875</v>
      </c>
      <c r="AC1800" s="198">
        <v>37042.875</v>
      </c>
    </row>
    <row r="1801" spans="1:29" x14ac:dyDescent="0.2">
      <c r="A1801" s="44" t="str">
        <f t="shared" si="136"/>
        <v>US Power Physical</v>
      </c>
      <c r="B1801" s="44" t="str">
        <f t="shared" si="137"/>
        <v>US</v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5</v>
      </c>
      <c r="F1801" s="213">
        <f t="shared" si="140"/>
        <v>250</v>
      </c>
      <c r="G1801" s="202">
        <v>1290131</v>
      </c>
      <c r="H1801" s="198">
        <v>37035.364930555559</v>
      </c>
      <c r="I1801" t="s">
        <v>2825</v>
      </c>
      <c r="M1801" t="s">
        <v>3364</v>
      </c>
      <c r="N1801" t="s">
        <v>2802</v>
      </c>
      <c r="O1801" t="s">
        <v>2399</v>
      </c>
      <c r="P1801" s="199">
        <v>50</v>
      </c>
      <c r="S1801" t="s">
        <v>2759</v>
      </c>
      <c r="T1801" t="s">
        <v>4061</v>
      </c>
      <c r="U1801" s="201">
        <v>69</v>
      </c>
      <c r="V1801" t="s">
        <v>3915</v>
      </c>
      <c r="W1801" t="s">
        <v>2809</v>
      </c>
      <c r="X1801" t="s">
        <v>2810</v>
      </c>
      <c r="Y1801" t="s">
        <v>4193</v>
      </c>
      <c r="Z1801" t="s">
        <v>3666</v>
      </c>
      <c r="AA1801">
        <v>621422.1</v>
      </c>
      <c r="AB1801" s="198">
        <v>37046.875</v>
      </c>
      <c r="AC1801" s="198">
        <v>37050.875</v>
      </c>
    </row>
    <row r="1802" spans="1:29" x14ac:dyDescent="0.2">
      <c r="A1802" s="44" t="str">
        <f t="shared" si="136"/>
        <v>US Power Physical</v>
      </c>
      <c r="B1802" s="44" t="str">
        <f t="shared" si="137"/>
        <v>US</v>
      </c>
      <c r="C1802" s="44" t="str">
        <f t="shared" si="138"/>
        <v>Power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30</v>
      </c>
      <c r="F1802" s="213">
        <f t="shared" si="140"/>
        <v>1500</v>
      </c>
      <c r="G1802" s="202">
        <v>1290133</v>
      </c>
      <c r="H1802" s="198">
        <v>37035.364942129629</v>
      </c>
      <c r="I1802" t="s">
        <v>4034</v>
      </c>
      <c r="M1802" t="s">
        <v>3364</v>
      </c>
      <c r="N1802" t="s">
        <v>2802</v>
      </c>
      <c r="O1802" t="s">
        <v>205</v>
      </c>
      <c r="P1802" s="199">
        <v>50</v>
      </c>
      <c r="S1802" t="s">
        <v>2759</v>
      </c>
      <c r="T1802" t="s">
        <v>4061</v>
      </c>
      <c r="U1802" s="201">
        <v>46.75</v>
      </c>
      <c r="V1802" t="s">
        <v>2535</v>
      </c>
      <c r="W1802" t="s">
        <v>2861</v>
      </c>
      <c r="X1802" t="s">
        <v>3993</v>
      </c>
      <c r="Y1802" t="s">
        <v>4193</v>
      </c>
      <c r="Z1802" t="s">
        <v>3666</v>
      </c>
      <c r="AA1802">
        <v>621424.1</v>
      </c>
      <c r="AB1802" s="198">
        <v>37135.875</v>
      </c>
      <c r="AC1802" s="198">
        <v>37164.875</v>
      </c>
    </row>
    <row r="1803" spans="1:29" x14ac:dyDescent="0.2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30</v>
      </c>
      <c r="F1803" s="213">
        <f t="shared" ref="F1803:F1866" si="145">E1803*SUM(P1803:Q1803)</f>
        <v>150000</v>
      </c>
      <c r="G1803" s="202">
        <v>1290134</v>
      </c>
      <c r="H1803" s="198">
        <v>37035.364999999998</v>
      </c>
      <c r="I1803" t="s">
        <v>2813</v>
      </c>
      <c r="M1803" t="s">
        <v>2760</v>
      </c>
      <c r="N1803" t="s">
        <v>2864</v>
      </c>
      <c r="O1803" t="s">
        <v>2561</v>
      </c>
      <c r="Q1803" s="199">
        <v>5000</v>
      </c>
      <c r="S1803" t="s">
        <v>2761</v>
      </c>
      <c r="T1803" t="s">
        <v>4061</v>
      </c>
      <c r="U1803" s="201">
        <v>4.6375000000000002</v>
      </c>
      <c r="V1803" t="s">
        <v>3148</v>
      </c>
      <c r="W1803" t="s">
        <v>2668</v>
      </c>
      <c r="X1803" t="s">
        <v>4389</v>
      </c>
      <c r="Y1803" t="s">
        <v>4082</v>
      </c>
      <c r="Z1803" t="s">
        <v>3671</v>
      </c>
      <c r="AA1803" t="s">
        <v>206</v>
      </c>
      <c r="AB1803" s="198">
        <v>37043.875</v>
      </c>
      <c r="AC1803" s="198">
        <v>37072.875</v>
      </c>
    </row>
    <row r="1804" spans="1:29" x14ac:dyDescent="0.2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7</v>
      </c>
      <c r="F1804" s="213">
        <f t="shared" si="145"/>
        <v>70000</v>
      </c>
      <c r="G1804" s="202">
        <v>1290136</v>
      </c>
      <c r="H1804" s="198">
        <v>37035.365011574075</v>
      </c>
      <c r="I1804" t="s">
        <v>2676</v>
      </c>
      <c r="M1804" t="s">
        <v>2760</v>
      </c>
      <c r="N1804" t="s">
        <v>2864</v>
      </c>
      <c r="O1804" t="s">
        <v>4375</v>
      </c>
      <c r="P1804" s="199">
        <v>10000</v>
      </c>
      <c r="S1804" t="s">
        <v>2761</v>
      </c>
      <c r="T1804" t="s">
        <v>4061</v>
      </c>
      <c r="U1804" s="201">
        <v>4.1500000000000004</v>
      </c>
      <c r="V1804" t="s">
        <v>4461</v>
      </c>
      <c r="W1804" t="s">
        <v>3281</v>
      </c>
      <c r="X1804" t="s">
        <v>4236</v>
      </c>
      <c r="Y1804" t="s">
        <v>4082</v>
      </c>
      <c r="Z1804" t="s">
        <v>3671</v>
      </c>
      <c r="AA1804" t="s">
        <v>207</v>
      </c>
      <c r="AB1804" s="198">
        <v>37036.875</v>
      </c>
      <c r="AC1804" s="198">
        <v>37042.875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1290138</v>
      </c>
      <c r="H1805" s="198">
        <v>37035.365023148152</v>
      </c>
      <c r="I1805" t="s">
        <v>3225</v>
      </c>
      <c r="M1805" t="s">
        <v>2760</v>
      </c>
      <c r="N1805" t="s">
        <v>3220</v>
      </c>
      <c r="O1805" t="s">
        <v>2465</v>
      </c>
      <c r="P1805" s="199">
        <v>5000</v>
      </c>
      <c r="S1805" t="s">
        <v>2761</v>
      </c>
      <c r="T1805" t="s">
        <v>4061</v>
      </c>
      <c r="U1805" s="201">
        <v>4.0925000000000002</v>
      </c>
      <c r="V1805" t="s">
        <v>3226</v>
      </c>
      <c r="W1805" t="s">
        <v>3260</v>
      </c>
      <c r="X1805" t="s">
        <v>3261</v>
      </c>
      <c r="Y1805" t="s">
        <v>3224</v>
      </c>
      <c r="Z1805" t="s">
        <v>3671</v>
      </c>
      <c r="AA1805">
        <v>807664</v>
      </c>
      <c r="AB1805" s="198">
        <v>37036.875</v>
      </c>
      <c r="AC1805" s="198">
        <v>37036.875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25000</v>
      </c>
      <c r="G1806" s="202">
        <v>1290137</v>
      </c>
      <c r="H1806" s="198">
        <v>37035.365023148152</v>
      </c>
      <c r="I1806" t="s">
        <v>3769</v>
      </c>
      <c r="M1806" t="s">
        <v>2760</v>
      </c>
      <c r="N1806" t="s">
        <v>3220</v>
      </c>
      <c r="O1806" t="s">
        <v>4383</v>
      </c>
      <c r="Q1806" s="199">
        <v>25000</v>
      </c>
      <c r="S1806" t="s">
        <v>2761</v>
      </c>
      <c r="T1806" t="s">
        <v>4061</v>
      </c>
      <c r="U1806" s="201">
        <v>4.1550000000000002</v>
      </c>
      <c r="V1806" t="s">
        <v>2755</v>
      </c>
      <c r="W1806" t="s">
        <v>4246</v>
      </c>
      <c r="X1806" t="s">
        <v>4247</v>
      </c>
      <c r="Y1806" t="s">
        <v>3224</v>
      </c>
      <c r="Z1806" t="s">
        <v>3671</v>
      </c>
      <c r="AA1806">
        <v>807663</v>
      </c>
      <c r="AB1806" s="198">
        <v>37036.875</v>
      </c>
      <c r="AC1806" s="198">
        <v>37036.875</v>
      </c>
    </row>
    <row r="1807" spans="1:29" x14ac:dyDescent="0.2">
      <c r="A1807" s="44" t="str">
        <f t="shared" si="141"/>
        <v>US Power Physical</v>
      </c>
      <c r="B1807" s="44" t="str">
        <f t="shared" si="142"/>
        <v>US</v>
      </c>
      <c r="C1807" s="44" t="str">
        <f t="shared" si="143"/>
        <v>Power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30</v>
      </c>
      <c r="F1807" s="213">
        <f t="shared" si="145"/>
        <v>1500</v>
      </c>
      <c r="G1807" s="202">
        <v>1290140</v>
      </c>
      <c r="H1807" s="198">
        <v>37035.365057870367</v>
      </c>
      <c r="I1807" t="s">
        <v>4034</v>
      </c>
      <c r="M1807" t="s">
        <v>3364</v>
      </c>
      <c r="N1807" t="s">
        <v>2802</v>
      </c>
      <c r="O1807" t="s">
        <v>2656</v>
      </c>
      <c r="P1807" s="199">
        <v>50</v>
      </c>
      <c r="S1807" t="s">
        <v>2759</v>
      </c>
      <c r="T1807" t="s">
        <v>4061</v>
      </c>
      <c r="U1807" s="201">
        <v>73.5</v>
      </c>
      <c r="V1807" t="s">
        <v>2830</v>
      </c>
      <c r="W1807" t="s">
        <v>2811</v>
      </c>
      <c r="X1807" t="s">
        <v>2862</v>
      </c>
      <c r="Y1807" t="s">
        <v>4193</v>
      </c>
      <c r="Z1807" t="s">
        <v>3666</v>
      </c>
      <c r="AA1807">
        <v>621425.1</v>
      </c>
      <c r="AB1807" s="198">
        <v>37043.594444444447</v>
      </c>
      <c r="AC1807" s="198">
        <v>37072.594444444447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10000</v>
      </c>
      <c r="G1808" s="202">
        <v>1290143</v>
      </c>
      <c r="H1808" s="198">
        <v>37035.365104166667</v>
      </c>
      <c r="I1808" t="s">
        <v>3249</v>
      </c>
      <c r="M1808" t="s">
        <v>2760</v>
      </c>
      <c r="N1808" t="s">
        <v>3220</v>
      </c>
      <c r="O1808" t="s">
        <v>2614</v>
      </c>
      <c r="P1808" s="199">
        <v>10000</v>
      </c>
      <c r="S1808" t="s">
        <v>2761</v>
      </c>
      <c r="T1808" t="s">
        <v>4061</v>
      </c>
      <c r="U1808" s="201">
        <v>4.13</v>
      </c>
      <c r="V1808" t="s">
        <v>4468</v>
      </c>
      <c r="W1808" t="s">
        <v>4253</v>
      </c>
      <c r="X1808" t="s">
        <v>4254</v>
      </c>
      <c r="Y1808" t="s">
        <v>3224</v>
      </c>
      <c r="Z1808" t="s">
        <v>3671</v>
      </c>
      <c r="AA1808">
        <v>807666</v>
      </c>
      <c r="AB1808" s="198">
        <v>37036.875</v>
      </c>
      <c r="AC1808" s="198">
        <v>37036.875</v>
      </c>
    </row>
    <row r="1809" spans="1:29" x14ac:dyDescent="0.2">
      <c r="A1809" s="44" t="str">
        <f t="shared" si="141"/>
        <v>US Natural Gas Financial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Financial</v>
      </c>
      <c r="E1809" s="44">
        <f>IF(VLOOKUP(S1809,'DD-Lookup'!$J$6:$L$50,3,FALSE)="Monthly",(YEAR(AC1809)-YEAR(AB1809))*12+MONTH(AC1809)-MONTH(AB1809)+1,(AC1809-AB1809+1))</f>
        <v>151</v>
      </c>
      <c r="F1809" s="213">
        <f t="shared" si="145"/>
        <v>377500</v>
      </c>
      <c r="G1809" s="202">
        <v>1290148</v>
      </c>
      <c r="H1809" s="198">
        <v>37035.365289351852</v>
      </c>
      <c r="I1809" t="s">
        <v>4033</v>
      </c>
      <c r="M1809" t="s">
        <v>2760</v>
      </c>
      <c r="N1809" t="s">
        <v>2864</v>
      </c>
      <c r="O1809" t="s">
        <v>3253</v>
      </c>
      <c r="Q1809" s="199">
        <v>2500</v>
      </c>
      <c r="S1809" t="s">
        <v>2761</v>
      </c>
      <c r="T1809" t="s">
        <v>4061</v>
      </c>
      <c r="U1809" s="201">
        <v>4.7</v>
      </c>
      <c r="V1809" t="s">
        <v>3987</v>
      </c>
      <c r="W1809" t="s">
        <v>3529</v>
      </c>
      <c r="X1809" t="s">
        <v>2866</v>
      </c>
      <c r="Y1809" t="s">
        <v>4082</v>
      </c>
      <c r="Z1809" t="s">
        <v>3671</v>
      </c>
      <c r="AA1809" t="s">
        <v>208</v>
      </c>
      <c r="AB1809" s="198">
        <v>37196</v>
      </c>
      <c r="AC1809" s="198">
        <v>37346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10000</v>
      </c>
      <c r="G1810" s="202">
        <v>1290149</v>
      </c>
      <c r="H1810" s="198">
        <v>37035.365335648145</v>
      </c>
      <c r="I1810" t="s">
        <v>3306</v>
      </c>
      <c r="M1810" t="s">
        <v>2760</v>
      </c>
      <c r="N1810" t="s">
        <v>3220</v>
      </c>
      <c r="O1810" t="s">
        <v>2465</v>
      </c>
      <c r="P1810" s="199">
        <v>10000</v>
      </c>
      <c r="S1810" t="s">
        <v>2761</v>
      </c>
      <c r="T1810" t="s">
        <v>4061</v>
      </c>
      <c r="U1810" s="201">
        <v>4.0949999999999998</v>
      </c>
      <c r="V1810" t="s">
        <v>3006</v>
      </c>
      <c r="W1810" t="s">
        <v>3260</v>
      </c>
      <c r="X1810" t="s">
        <v>3261</v>
      </c>
      <c r="Y1810" t="s">
        <v>3224</v>
      </c>
      <c r="Z1810" t="s">
        <v>3671</v>
      </c>
      <c r="AA1810">
        <v>807667</v>
      </c>
      <c r="AB1810" s="198">
        <v>37036.875</v>
      </c>
      <c r="AC1810" s="198">
        <v>37036.875</v>
      </c>
    </row>
    <row r="1811" spans="1:29" x14ac:dyDescent="0.2">
      <c r="A1811" s="44" t="str">
        <f t="shared" si="141"/>
        <v>US Natural Gas Financial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Financial</v>
      </c>
      <c r="E1811" s="44">
        <f>IF(VLOOKUP(S1811,'DD-Lookup'!$J$6:$L$50,3,FALSE)="Monthly",(YEAR(AC1811)-YEAR(AB1811))*12+MONTH(AC1811)-MONTH(AB1811)+1,(AC1811-AB1811+1))</f>
        <v>30</v>
      </c>
      <c r="F1811" s="213">
        <f t="shared" si="145"/>
        <v>300000</v>
      </c>
      <c r="G1811" s="202">
        <v>1290151</v>
      </c>
      <c r="H1811" s="198">
        <v>37035.365358796298</v>
      </c>
      <c r="I1811" t="s">
        <v>2834</v>
      </c>
      <c r="M1811" t="s">
        <v>2760</v>
      </c>
      <c r="N1811" t="s">
        <v>2864</v>
      </c>
      <c r="O1811" t="s">
        <v>2865</v>
      </c>
      <c r="Q1811" s="199">
        <v>10000</v>
      </c>
      <c r="S1811" t="s">
        <v>2761</v>
      </c>
      <c r="T1811" t="s">
        <v>4061</v>
      </c>
      <c r="U1811" s="201">
        <v>4.21</v>
      </c>
      <c r="V1811" t="s">
        <v>4392</v>
      </c>
      <c r="W1811" t="s">
        <v>3529</v>
      </c>
      <c r="X1811" t="s">
        <v>2866</v>
      </c>
      <c r="Y1811" t="s">
        <v>4082</v>
      </c>
      <c r="Z1811" t="s">
        <v>3671</v>
      </c>
      <c r="AA1811" t="s">
        <v>209</v>
      </c>
      <c r="AB1811" s="198">
        <v>37043.875</v>
      </c>
      <c r="AC1811" s="198">
        <v>37072.875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1000</v>
      </c>
      <c r="G1812" s="202">
        <v>1290150</v>
      </c>
      <c r="H1812" s="198">
        <v>37035.365358796298</v>
      </c>
      <c r="I1812" t="s">
        <v>4319</v>
      </c>
      <c r="M1812" t="s">
        <v>2760</v>
      </c>
      <c r="N1812" t="s">
        <v>3220</v>
      </c>
      <c r="O1812" t="s">
        <v>4397</v>
      </c>
      <c r="Q1812" s="199">
        <v>1000</v>
      </c>
      <c r="S1812" t="s">
        <v>2761</v>
      </c>
      <c r="T1812" t="s">
        <v>4061</v>
      </c>
      <c r="U1812" s="201">
        <v>4.0599999999999996</v>
      </c>
      <c r="V1812" t="s">
        <v>4320</v>
      </c>
      <c r="W1812" t="s">
        <v>3046</v>
      </c>
      <c r="X1812" t="s">
        <v>2685</v>
      </c>
      <c r="Y1812" t="s">
        <v>3224</v>
      </c>
      <c r="Z1812" t="s">
        <v>3671</v>
      </c>
      <c r="AA1812">
        <v>807668</v>
      </c>
      <c r="AB1812" s="198">
        <v>37036.875</v>
      </c>
      <c r="AC1812" s="198">
        <v>37036.875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13">
        <f t="shared" si="145"/>
        <v>7000</v>
      </c>
      <c r="G1813" s="202">
        <v>1290152</v>
      </c>
      <c r="H1813" s="198">
        <v>37035.365381944444</v>
      </c>
      <c r="I1813" t="s">
        <v>3271</v>
      </c>
      <c r="M1813" t="s">
        <v>2760</v>
      </c>
      <c r="N1813" t="s">
        <v>3220</v>
      </c>
      <c r="O1813" t="s">
        <v>4416</v>
      </c>
      <c r="P1813" s="199">
        <v>7000</v>
      </c>
      <c r="S1813" t="s">
        <v>2761</v>
      </c>
      <c r="T1813" t="s">
        <v>4061</v>
      </c>
      <c r="U1813" s="201">
        <v>4.07</v>
      </c>
      <c r="V1813" t="s">
        <v>3953</v>
      </c>
      <c r="W1813" t="s">
        <v>4253</v>
      </c>
      <c r="X1813" t="s">
        <v>2685</v>
      </c>
      <c r="Y1813" t="s">
        <v>3224</v>
      </c>
      <c r="Z1813" t="s">
        <v>3671</v>
      </c>
      <c r="AA1813">
        <v>807669</v>
      </c>
      <c r="AB1813" s="198">
        <v>37036.875</v>
      </c>
      <c r="AC1813" s="198">
        <v>37036.875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4000</v>
      </c>
      <c r="G1814" s="202">
        <v>1290154</v>
      </c>
      <c r="H1814" s="198">
        <v>37035.365416666667</v>
      </c>
      <c r="I1814" t="s">
        <v>3818</v>
      </c>
      <c r="M1814" t="s">
        <v>2760</v>
      </c>
      <c r="N1814" t="s">
        <v>3220</v>
      </c>
      <c r="O1814" t="s">
        <v>2551</v>
      </c>
      <c r="Q1814" s="199">
        <v>4000</v>
      </c>
      <c r="S1814" t="s">
        <v>2761</v>
      </c>
      <c r="T1814" t="s">
        <v>4061</v>
      </c>
      <c r="U1814" s="201">
        <v>8.8000000000000007</v>
      </c>
      <c r="V1814" t="s">
        <v>3819</v>
      </c>
      <c r="W1814" t="s">
        <v>2681</v>
      </c>
      <c r="X1814" t="s">
        <v>2682</v>
      </c>
      <c r="Y1814" t="s">
        <v>3224</v>
      </c>
      <c r="Z1814" t="s">
        <v>3671</v>
      </c>
      <c r="AA1814">
        <v>807671</v>
      </c>
      <c r="AB1814" s="198">
        <v>37036.875</v>
      </c>
      <c r="AC1814" s="198">
        <v>37036.875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1290153</v>
      </c>
      <c r="H1815" s="198">
        <v>37035.365416666667</v>
      </c>
      <c r="I1815" t="s">
        <v>2869</v>
      </c>
      <c r="M1815" t="s">
        <v>2760</v>
      </c>
      <c r="N1815" t="s">
        <v>3220</v>
      </c>
      <c r="O1815" t="s">
        <v>2481</v>
      </c>
      <c r="Q1815" s="199">
        <v>5000</v>
      </c>
      <c r="S1815" t="s">
        <v>2761</v>
      </c>
      <c r="T1815" t="s">
        <v>4061</v>
      </c>
      <c r="U1815" s="201">
        <v>4.0750000000000002</v>
      </c>
      <c r="V1815" t="s">
        <v>3816</v>
      </c>
      <c r="W1815" t="s">
        <v>3004</v>
      </c>
      <c r="X1815" t="s">
        <v>3246</v>
      </c>
      <c r="Y1815" t="s">
        <v>3224</v>
      </c>
      <c r="Z1815" t="s">
        <v>3671</v>
      </c>
      <c r="AA1815">
        <v>807670</v>
      </c>
      <c r="AB1815" s="198">
        <v>37036.875</v>
      </c>
      <c r="AC1815" s="198">
        <v>37036.875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1770</v>
      </c>
      <c r="G1816" s="202">
        <v>1290156</v>
      </c>
      <c r="H1816" s="198">
        <v>37035.365474537037</v>
      </c>
      <c r="I1816" t="s">
        <v>2671</v>
      </c>
      <c r="M1816" t="s">
        <v>2760</v>
      </c>
      <c r="N1816" t="s">
        <v>3220</v>
      </c>
      <c r="O1816" t="s">
        <v>2503</v>
      </c>
      <c r="P1816" s="199">
        <v>1770</v>
      </c>
      <c r="S1816" t="s">
        <v>2761</v>
      </c>
      <c r="T1816" t="s">
        <v>4061</v>
      </c>
      <c r="U1816" s="201">
        <v>4.3600000000000003</v>
      </c>
      <c r="V1816" t="s">
        <v>3138</v>
      </c>
      <c r="W1816" t="s">
        <v>3275</v>
      </c>
      <c r="X1816" t="s">
        <v>3276</v>
      </c>
      <c r="Y1816" t="s">
        <v>3224</v>
      </c>
      <c r="Z1816" t="s">
        <v>3671</v>
      </c>
      <c r="AA1816">
        <v>807672</v>
      </c>
      <c r="AB1816" s="198">
        <v>37036.875</v>
      </c>
      <c r="AC1816" s="198">
        <v>37036.875</v>
      </c>
    </row>
    <row r="1817" spans="1:29" x14ac:dyDescent="0.2">
      <c r="A1817" s="44" t="str">
        <f t="shared" si="141"/>
        <v xml:space="preserve"> Power Financial</v>
      </c>
      <c r="B1817" s="44" t="str">
        <f t="shared" si="142"/>
        <v/>
      </c>
      <c r="C1817" s="44" t="str">
        <f t="shared" si="143"/>
        <v>Power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6</v>
      </c>
      <c r="F1817" s="213">
        <f t="shared" si="145"/>
        <v>90</v>
      </c>
      <c r="G1817" s="202">
        <v>1290157</v>
      </c>
      <c r="H1817" s="198">
        <v>37035.365520833337</v>
      </c>
      <c r="I1817" t="s">
        <v>3268</v>
      </c>
      <c r="M1817" t="s">
        <v>3364</v>
      </c>
      <c r="N1817" t="s">
        <v>1718</v>
      </c>
      <c r="O1817" t="s">
        <v>210</v>
      </c>
      <c r="Q1817" s="199">
        <v>15</v>
      </c>
      <c r="S1817" t="s">
        <v>2762</v>
      </c>
      <c r="T1817" t="s">
        <v>2698</v>
      </c>
      <c r="U1817" s="201">
        <v>118</v>
      </c>
      <c r="V1817" t="s">
        <v>1734</v>
      </c>
      <c r="W1817" t="s">
        <v>1726</v>
      </c>
      <c r="X1817" t="s">
        <v>1727</v>
      </c>
      <c r="Y1817" t="s">
        <v>4193</v>
      </c>
      <c r="Z1817" t="s">
        <v>3672</v>
      </c>
      <c r="AA1817">
        <v>621427.1</v>
      </c>
      <c r="AB1817" s="198">
        <v>37037.875</v>
      </c>
      <c r="AC1817" s="198">
        <v>37042.875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10000</v>
      </c>
      <c r="G1818" s="202">
        <v>1290158</v>
      </c>
      <c r="H1818" s="198">
        <v>37035.365578703706</v>
      </c>
      <c r="I1818" t="s">
        <v>211</v>
      </c>
      <c r="M1818" t="s">
        <v>2760</v>
      </c>
      <c r="N1818" t="s">
        <v>3220</v>
      </c>
      <c r="O1818" t="s">
        <v>2599</v>
      </c>
      <c r="P1818" s="199">
        <v>10000</v>
      </c>
      <c r="S1818" t="s">
        <v>2761</v>
      </c>
      <c r="T1818" t="s">
        <v>4061</v>
      </c>
      <c r="U1818" s="201">
        <v>3.5249999999999999</v>
      </c>
      <c r="V1818" t="s">
        <v>212</v>
      </c>
      <c r="W1818" t="s">
        <v>2692</v>
      </c>
      <c r="X1818" t="s">
        <v>2682</v>
      </c>
      <c r="Y1818" t="s">
        <v>3224</v>
      </c>
      <c r="Z1818" t="s">
        <v>3671</v>
      </c>
      <c r="AA1818">
        <v>807673</v>
      </c>
      <c r="AB1818" s="198">
        <v>37036.875</v>
      </c>
      <c r="AC1818" s="198">
        <v>37036.875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1290159</v>
      </c>
      <c r="H1819" s="198">
        <v>37035.365613425929</v>
      </c>
      <c r="I1819" t="s">
        <v>2831</v>
      </c>
      <c r="M1819" t="s">
        <v>2760</v>
      </c>
      <c r="N1819" t="s">
        <v>3220</v>
      </c>
      <c r="O1819" t="s">
        <v>2465</v>
      </c>
      <c r="Q1819" s="199">
        <v>10000</v>
      </c>
      <c r="S1819" t="s">
        <v>2761</v>
      </c>
      <c r="T1819" t="s">
        <v>4061</v>
      </c>
      <c r="U1819" s="201">
        <v>4.0975000000000001</v>
      </c>
      <c r="V1819" t="s">
        <v>3221</v>
      </c>
      <c r="W1819" t="s">
        <v>3260</v>
      </c>
      <c r="X1819" t="s">
        <v>3261</v>
      </c>
      <c r="Y1819" t="s">
        <v>3224</v>
      </c>
      <c r="Z1819" t="s">
        <v>3671</v>
      </c>
      <c r="AA1819">
        <v>807674</v>
      </c>
      <c r="AB1819" s="198">
        <v>37036.875</v>
      </c>
      <c r="AC1819" s="198">
        <v>37036.875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4810</v>
      </c>
      <c r="G1820" s="202">
        <v>1290160</v>
      </c>
      <c r="H1820" s="198">
        <v>37035.365636574075</v>
      </c>
      <c r="I1820" t="s">
        <v>3829</v>
      </c>
      <c r="M1820" t="s">
        <v>2760</v>
      </c>
      <c r="N1820" t="s">
        <v>3220</v>
      </c>
      <c r="O1820" t="s">
        <v>2463</v>
      </c>
      <c r="Q1820" s="199">
        <v>4810</v>
      </c>
      <c r="S1820" t="s">
        <v>2761</v>
      </c>
      <c r="T1820" t="s">
        <v>4061</v>
      </c>
      <c r="U1820" s="201">
        <v>4.2176</v>
      </c>
      <c r="V1820" t="s">
        <v>3830</v>
      </c>
      <c r="W1820" t="s">
        <v>3222</v>
      </c>
      <c r="X1820" t="s">
        <v>3223</v>
      </c>
      <c r="Y1820" t="s">
        <v>3224</v>
      </c>
      <c r="Z1820" t="s">
        <v>3671</v>
      </c>
      <c r="AA1820">
        <v>807675</v>
      </c>
      <c r="AB1820" s="198">
        <v>37036.875</v>
      </c>
      <c r="AC1820" s="198">
        <v>37036.875</v>
      </c>
    </row>
    <row r="1821" spans="1:29" x14ac:dyDescent="0.2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30</v>
      </c>
      <c r="F1821" s="213">
        <f t="shared" si="145"/>
        <v>150000</v>
      </c>
      <c r="G1821" s="202">
        <v>1290161</v>
      </c>
      <c r="H1821" s="198">
        <v>37035.365682870368</v>
      </c>
      <c r="I1821" t="s">
        <v>4182</v>
      </c>
      <c r="M1821" t="s">
        <v>2760</v>
      </c>
      <c r="N1821" t="s">
        <v>2864</v>
      </c>
      <c r="O1821" t="s">
        <v>2865</v>
      </c>
      <c r="Q1821" s="199">
        <v>5000</v>
      </c>
      <c r="S1821" t="s">
        <v>2761</v>
      </c>
      <c r="T1821" t="s">
        <v>4061</v>
      </c>
      <c r="U1821" s="201">
        <v>4.21</v>
      </c>
      <c r="V1821" t="s">
        <v>2965</v>
      </c>
      <c r="W1821" t="s">
        <v>3529</v>
      </c>
      <c r="X1821" t="s">
        <v>2866</v>
      </c>
      <c r="Y1821" t="s">
        <v>4082</v>
      </c>
      <c r="Z1821" t="s">
        <v>3671</v>
      </c>
      <c r="AA1821" t="s">
        <v>213</v>
      </c>
      <c r="AB1821" s="198">
        <v>37043.875</v>
      </c>
      <c r="AC1821" s="198">
        <v>37072.875</v>
      </c>
    </row>
    <row r="1822" spans="1:29" x14ac:dyDescent="0.2">
      <c r="A1822" s="44" t="str">
        <f t="shared" si="141"/>
        <v>US Power Financial</v>
      </c>
      <c r="B1822" s="44" t="str">
        <f t="shared" si="142"/>
        <v>US</v>
      </c>
      <c r="C1822" s="44" t="str">
        <f t="shared" si="143"/>
        <v>Power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50</v>
      </c>
      <c r="G1822" s="202">
        <v>1290162</v>
      </c>
      <c r="H1822" s="198">
        <v>37035.365694444445</v>
      </c>
      <c r="I1822" t="s">
        <v>2817</v>
      </c>
      <c r="M1822" t="s">
        <v>3364</v>
      </c>
      <c r="N1822" t="s">
        <v>4190</v>
      </c>
      <c r="O1822" t="s">
        <v>4425</v>
      </c>
      <c r="P1822" s="199">
        <v>50</v>
      </c>
      <c r="S1822" t="s">
        <v>2759</v>
      </c>
      <c r="T1822" t="s">
        <v>4061</v>
      </c>
      <c r="U1822" s="201">
        <v>30.9</v>
      </c>
      <c r="V1822" t="s">
        <v>3437</v>
      </c>
      <c r="W1822" t="s">
        <v>2819</v>
      </c>
      <c r="X1822" t="s">
        <v>2820</v>
      </c>
      <c r="Y1822" t="s">
        <v>4193</v>
      </c>
      <c r="Z1822" t="s">
        <v>3671</v>
      </c>
      <c r="AA1822">
        <v>621428.1</v>
      </c>
      <c r="AB1822" s="198">
        <v>37036.875</v>
      </c>
      <c r="AC1822" s="198">
        <v>37036.875</v>
      </c>
    </row>
    <row r="1823" spans="1:29" x14ac:dyDescent="0.2">
      <c r="A1823" s="44" t="str">
        <f t="shared" si="141"/>
        <v>US Natural Gas Financial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Financial</v>
      </c>
      <c r="E1823" s="44">
        <f>IF(VLOOKUP(S1823,'DD-Lookup'!$J$6:$L$50,3,FALSE)="Monthly",(YEAR(AC1823)-YEAR(AB1823))*12+MONTH(AC1823)-MONTH(AB1823)+1,(AC1823-AB1823+1))</f>
        <v>151</v>
      </c>
      <c r="F1823" s="213">
        <f t="shared" si="145"/>
        <v>755000</v>
      </c>
      <c r="G1823" s="202">
        <v>1290164</v>
      </c>
      <c r="H1823" s="198">
        <v>37035.365706018521</v>
      </c>
      <c r="I1823" t="s">
        <v>2869</v>
      </c>
      <c r="M1823" t="s">
        <v>2760</v>
      </c>
      <c r="N1823" t="s">
        <v>2864</v>
      </c>
      <c r="O1823" t="s">
        <v>3253</v>
      </c>
      <c r="Q1823" s="199">
        <v>5000</v>
      </c>
      <c r="S1823" t="s">
        <v>2761</v>
      </c>
      <c r="T1823" t="s">
        <v>4061</v>
      </c>
      <c r="U1823" s="201">
        <v>4.7050000000000001</v>
      </c>
      <c r="V1823" t="s">
        <v>2870</v>
      </c>
      <c r="W1823" t="s">
        <v>3529</v>
      </c>
      <c r="X1823" t="s">
        <v>2866</v>
      </c>
      <c r="Y1823" t="s">
        <v>4082</v>
      </c>
      <c r="Z1823" t="s">
        <v>3671</v>
      </c>
      <c r="AA1823" t="s">
        <v>214</v>
      </c>
      <c r="AB1823" s="198">
        <v>37196</v>
      </c>
      <c r="AC1823" s="198">
        <v>37346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5000</v>
      </c>
      <c r="G1824" s="202">
        <v>1290163</v>
      </c>
      <c r="H1824" s="198">
        <v>37035.365706018521</v>
      </c>
      <c r="I1824" t="s">
        <v>2818</v>
      </c>
      <c r="M1824" t="s">
        <v>2760</v>
      </c>
      <c r="N1824" t="s">
        <v>3220</v>
      </c>
      <c r="O1824" t="s">
        <v>2537</v>
      </c>
      <c r="Q1824" s="199">
        <v>5000</v>
      </c>
      <c r="S1824" t="s">
        <v>2761</v>
      </c>
      <c r="T1824" t="s">
        <v>4061</v>
      </c>
      <c r="U1824" s="201">
        <v>3.0550000000000002</v>
      </c>
      <c r="V1824" t="s">
        <v>2704</v>
      </c>
      <c r="W1824" t="s">
        <v>2705</v>
      </c>
      <c r="X1824" t="s">
        <v>2682</v>
      </c>
      <c r="Y1824" t="s">
        <v>3224</v>
      </c>
      <c r="Z1824" t="s">
        <v>3671</v>
      </c>
      <c r="AA1824">
        <v>807676</v>
      </c>
      <c r="AB1824" s="198">
        <v>37036.875</v>
      </c>
      <c r="AC1824" s="198">
        <v>37036.875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1290165</v>
      </c>
      <c r="H1825" s="198">
        <v>37035.365717592591</v>
      </c>
      <c r="I1825" t="s">
        <v>3267</v>
      </c>
      <c r="M1825" t="s">
        <v>2760</v>
      </c>
      <c r="N1825" t="s">
        <v>3220</v>
      </c>
      <c r="O1825" t="s">
        <v>2463</v>
      </c>
      <c r="P1825" s="199">
        <v>10000</v>
      </c>
      <c r="S1825" t="s">
        <v>2761</v>
      </c>
      <c r="T1825" t="s">
        <v>4061</v>
      </c>
      <c r="U1825" s="201">
        <v>4.2150999999999996</v>
      </c>
      <c r="V1825" t="s">
        <v>2734</v>
      </c>
      <c r="W1825" t="s">
        <v>3222</v>
      </c>
      <c r="X1825" t="s">
        <v>3223</v>
      </c>
      <c r="Y1825" t="s">
        <v>3224</v>
      </c>
      <c r="Z1825" t="s">
        <v>3671</v>
      </c>
      <c r="AA1825">
        <v>807677</v>
      </c>
      <c r="AB1825" s="198">
        <v>37036.875</v>
      </c>
      <c r="AC1825" s="198">
        <v>37036.875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1345</v>
      </c>
      <c r="G1826" s="202">
        <v>1290166</v>
      </c>
      <c r="H1826" s="198">
        <v>37035.365752314814</v>
      </c>
      <c r="I1826" t="s">
        <v>3958</v>
      </c>
      <c r="M1826" t="s">
        <v>2760</v>
      </c>
      <c r="N1826" t="s">
        <v>3220</v>
      </c>
      <c r="O1826" t="s">
        <v>4400</v>
      </c>
      <c r="P1826" s="199">
        <v>1345</v>
      </c>
      <c r="S1826" t="s">
        <v>2761</v>
      </c>
      <c r="T1826" t="s">
        <v>4061</v>
      </c>
      <c r="U1826" s="201">
        <v>4.0949999999999998</v>
      </c>
      <c r="V1826" t="s">
        <v>3959</v>
      </c>
      <c r="W1826" t="s">
        <v>3046</v>
      </c>
      <c r="X1826" t="s">
        <v>2685</v>
      </c>
      <c r="Y1826" t="s">
        <v>3224</v>
      </c>
      <c r="Z1826" t="s">
        <v>3671</v>
      </c>
      <c r="AA1826">
        <v>807678</v>
      </c>
      <c r="AB1826" s="198">
        <v>37036.875</v>
      </c>
      <c r="AC1826" s="198">
        <v>37036.875</v>
      </c>
    </row>
    <row r="1827" spans="1:29" x14ac:dyDescent="0.2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5000</v>
      </c>
      <c r="G1827" s="202">
        <v>1290167</v>
      </c>
      <c r="H1827" s="198">
        <v>37035.365787037037</v>
      </c>
      <c r="I1827" t="s">
        <v>2729</v>
      </c>
      <c r="M1827" t="s">
        <v>2760</v>
      </c>
      <c r="N1827" t="s">
        <v>3220</v>
      </c>
      <c r="O1827" t="s">
        <v>2537</v>
      </c>
      <c r="P1827" s="199">
        <v>5000</v>
      </c>
      <c r="S1827" t="s">
        <v>2761</v>
      </c>
      <c r="T1827" t="s">
        <v>4061</v>
      </c>
      <c r="U1827" s="201">
        <v>3.05</v>
      </c>
      <c r="V1827" t="s">
        <v>3802</v>
      </c>
      <c r="W1827" t="s">
        <v>2705</v>
      </c>
      <c r="X1827" t="s">
        <v>2682</v>
      </c>
      <c r="Y1827" t="s">
        <v>3224</v>
      </c>
      <c r="Z1827" t="s">
        <v>3671</v>
      </c>
      <c r="AA1827">
        <v>807679</v>
      </c>
      <c r="AB1827" s="198">
        <v>37036.875</v>
      </c>
      <c r="AC1827" s="198">
        <v>37036.875</v>
      </c>
    </row>
    <row r="1828" spans="1:29" x14ac:dyDescent="0.2">
      <c r="A1828" s="44" t="str">
        <f t="shared" si="141"/>
        <v xml:space="preserve"> Natural Gas Physical</v>
      </c>
      <c r="B1828" s="44" t="str">
        <f t="shared" si="142"/>
        <v/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5000</v>
      </c>
      <c r="G1828" s="202">
        <v>1290168</v>
      </c>
      <c r="H1828" s="198">
        <v>37035.365798611114</v>
      </c>
      <c r="I1828" t="s">
        <v>3128</v>
      </c>
      <c r="M1828" t="s">
        <v>2760</v>
      </c>
      <c r="N1828" t="s">
        <v>3254</v>
      </c>
      <c r="O1828" t="s">
        <v>2474</v>
      </c>
      <c r="P1828" s="199">
        <v>5000</v>
      </c>
      <c r="S1828" t="s">
        <v>2761</v>
      </c>
      <c r="T1828" t="s">
        <v>4061</v>
      </c>
      <c r="U1828" s="201">
        <v>4.3849999999999998</v>
      </c>
      <c r="V1828" t="s">
        <v>3460</v>
      </c>
      <c r="W1828" t="s">
        <v>3255</v>
      </c>
      <c r="X1828" t="s">
        <v>3256</v>
      </c>
      <c r="Y1828" t="s">
        <v>3224</v>
      </c>
      <c r="Z1828" t="s">
        <v>3671</v>
      </c>
      <c r="AA1828">
        <v>807680</v>
      </c>
      <c r="AB1828" s="198">
        <v>37036.875</v>
      </c>
      <c r="AC1828" s="198">
        <v>37036.875</v>
      </c>
    </row>
    <row r="1829" spans="1:29" x14ac:dyDescent="0.2">
      <c r="A1829" s="44" t="str">
        <f t="shared" si="141"/>
        <v xml:space="preserve"> Metals Financial</v>
      </c>
      <c r="B1829" s="44" t="str">
        <f t="shared" si="142"/>
        <v/>
      </c>
      <c r="C1829" s="44" t="str">
        <f t="shared" si="143"/>
        <v>Metals</v>
      </c>
      <c r="D1829" s="44" t="str">
        <f t="shared" si="144"/>
        <v>Financial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20</v>
      </c>
      <c r="G1829" s="202">
        <v>1290169</v>
      </c>
      <c r="H1829" s="198">
        <v>37035.365833333337</v>
      </c>
      <c r="I1829" t="s">
        <v>4163</v>
      </c>
      <c r="M1829" t="s">
        <v>2766</v>
      </c>
      <c r="N1829" t="s">
        <v>4072</v>
      </c>
      <c r="O1829" t="s">
        <v>4073</v>
      </c>
      <c r="Q1829" s="199">
        <v>20</v>
      </c>
      <c r="S1829" t="s">
        <v>4060</v>
      </c>
      <c r="T1829" t="s">
        <v>4061</v>
      </c>
      <c r="U1829" s="201">
        <v>1545</v>
      </c>
      <c r="V1829" t="s">
        <v>4164</v>
      </c>
      <c r="W1829" t="s">
        <v>4068</v>
      </c>
      <c r="X1829" t="s">
        <v>4064</v>
      </c>
      <c r="Y1829" t="s">
        <v>4065</v>
      </c>
      <c r="Z1829" t="s">
        <v>4066</v>
      </c>
      <c r="AA1829">
        <v>2150681</v>
      </c>
    </row>
    <row r="1830" spans="1:29" x14ac:dyDescent="0.2">
      <c r="A1830" s="44" t="str">
        <f t="shared" si="141"/>
        <v xml:space="preserve"> Natural Gas Physical</v>
      </c>
      <c r="B1830" s="44" t="str">
        <f t="shared" si="142"/>
        <v/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1290171</v>
      </c>
      <c r="H1830" s="198">
        <v>37035.365868055553</v>
      </c>
      <c r="I1830" t="s">
        <v>4257</v>
      </c>
      <c r="M1830" t="s">
        <v>2760</v>
      </c>
      <c r="N1830" t="s">
        <v>2697</v>
      </c>
      <c r="O1830" t="s">
        <v>4269</v>
      </c>
      <c r="Q1830" s="199">
        <v>10000</v>
      </c>
      <c r="S1830" t="s">
        <v>4150</v>
      </c>
      <c r="T1830" t="s">
        <v>2698</v>
      </c>
      <c r="U1830" s="201">
        <v>5.72</v>
      </c>
      <c r="V1830" t="s">
        <v>3976</v>
      </c>
      <c r="W1830" t="s">
        <v>2699</v>
      </c>
      <c r="X1830" t="s">
        <v>2700</v>
      </c>
      <c r="Y1830" t="s">
        <v>3224</v>
      </c>
      <c r="Z1830" t="s">
        <v>3672</v>
      </c>
      <c r="AA1830">
        <v>807683</v>
      </c>
      <c r="AB1830" s="198">
        <v>37035.875</v>
      </c>
      <c r="AC1830" s="198">
        <v>37035.875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2291</v>
      </c>
      <c r="G1831" s="202">
        <v>1290170</v>
      </c>
      <c r="H1831" s="198">
        <v>37035.365868055553</v>
      </c>
      <c r="I1831" t="s">
        <v>3100</v>
      </c>
      <c r="M1831" t="s">
        <v>2760</v>
      </c>
      <c r="N1831" t="s">
        <v>3220</v>
      </c>
      <c r="O1831" t="s">
        <v>2503</v>
      </c>
      <c r="P1831" s="199">
        <v>2291</v>
      </c>
      <c r="S1831" t="s">
        <v>2761</v>
      </c>
      <c r="T1831" t="s">
        <v>4061</v>
      </c>
      <c r="U1831" s="201">
        <v>4.3600000000000003</v>
      </c>
      <c r="V1831" t="s">
        <v>3101</v>
      </c>
      <c r="W1831" t="s">
        <v>3275</v>
      </c>
      <c r="X1831" t="s">
        <v>3276</v>
      </c>
      <c r="Y1831" t="s">
        <v>3224</v>
      </c>
      <c r="Z1831" t="s">
        <v>3671</v>
      </c>
      <c r="AA1831">
        <v>807681</v>
      </c>
      <c r="AB1831" s="198">
        <v>37036.875</v>
      </c>
      <c r="AC1831" s="198">
        <v>37036.875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5000</v>
      </c>
      <c r="G1832" s="202">
        <v>1290172</v>
      </c>
      <c r="H1832" s="198">
        <v>37035.365879629629</v>
      </c>
      <c r="I1832" t="s">
        <v>2801</v>
      </c>
      <c r="M1832" t="s">
        <v>2760</v>
      </c>
      <c r="N1832" t="s">
        <v>3220</v>
      </c>
      <c r="O1832" t="s">
        <v>2537</v>
      </c>
      <c r="P1832" s="199">
        <v>5000</v>
      </c>
      <c r="S1832" t="s">
        <v>2761</v>
      </c>
      <c r="T1832" t="s">
        <v>4061</v>
      </c>
      <c r="U1832" s="201">
        <v>3.06</v>
      </c>
      <c r="V1832" t="s">
        <v>3999</v>
      </c>
      <c r="W1832" t="s">
        <v>2705</v>
      </c>
      <c r="X1832" t="s">
        <v>2682</v>
      </c>
      <c r="Y1832" t="s">
        <v>3224</v>
      </c>
      <c r="Z1832" t="s">
        <v>3671</v>
      </c>
      <c r="AA1832">
        <v>807682</v>
      </c>
      <c r="AB1832" s="198">
        <v>37036.875</v>
      </c>
      <c r="AC1832" s="198">
        <v>37036.875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30</v>
      </c>
      <c r="F1833" s="213">
        <f t="shared" si="145"/>
        <v>150000</v>
      </c>
      <c r="G1833" s="202">
        <v>1290173</v>
      </c>
      <c r="H1833" s="198">
        <v>37035.365902777776</v>
      </c>
      <c r="I1833" t="s">
        <v>3769</v>
      </c>
      <c r="M1833" t="s">
        <v>2760</v>
      </c>
      <c r="N1833" t="s">
        <v>3220</v>
      </c>
      <c r="O1833" t="s">
        <v>4287</v>
      </c>
      <c r="Q1833" s="199">
        <v>5000</v>
      </c>
      <c r="S1833" t="s">
        <v>2761</v>
      </c>
      <c r="T1833" t="s">
        <v>4061</v>
      </c>
      <c r="U1833" s="201">
        <v>11.31</v>
      </c>
      <c r="V1833" t="s">
        <v>2738</v>
      </c>
      <c r="W1833" t="s">
        <v>4279</v>
      </c>
      <c r="X1833" t="s">
        <v>2682</v>
      </c>
      <c r="Y1833" t="s">
        <v>3224</v>
      </c>
      <c r="Z1833" t="s">
        <v>3671</v>
      </c>
      <c r="AA1833" t="s">
        <v>215</v>
      </c>
      <c r="AB1833" s="198">
        <v>37043.875</v>
      </c>
      <c r="AC1833" s="198">
        <v>37072.875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1290174</v>
      </c>
      <c r="H1834" s="198">
        <v>37035.365960648145</v>
      </c>
      <c r="I1834" t="s">
        <v>2818</v>
      </c>
      <c r="M1834" t="s">
        <v>2760</v>
      </c>
      <c r="N1834" t="s">
        <v>3220</v>
      </c>
      <c r="O1834" t="s">
        <v>2537</v>
      </c>
      <c r="Q1834" s="199">
        <v>5000</v>
      </c>
      <c r="S1834" t="s">
        <v>2761</v>
      </c>
      <c r="T1834" t="s">
        <v>4061</v>
      </c>
      <c r="U1834" s="201">
        <v>3.0750000000000002</v>
      </c>
      <c r="V1834" t="s">
        <v>2704</v>
      </c>
      <c r="W1834" t="s">
        <v>2705</v>
      </c>
      <c r="X1834" t="s">
        <v>2682</v>
      </c>
      <c r="Y1834" t="s">
        <v>3224</v>
      </c>
      <c r="Z1834" t="s">
        <v>3671</v>
      </c>
      <c r="AA1834">
        <v>807684</v>
      </c>
      <c r="AB1834" s="198">
        <v>37036.875</v>
      </c>
      <c r="AC1834" s="198">
        <v>37036.875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7000</v>
      </c>
      <c r="G1835" s="202">
        <v>1290175</v>
      </c>
      <c r="H1835" s="198">
        <v>37035.365972222222</v>
      </c>
      <c r="I1835" t="s">
        <v>3172</v>
      </c>
      <c r="M1835" t="s">
        <v>2760</v>
      </c>
      <c r="N1835" t="s">
        <v>3220</v>
      </c>
      <c r="O1835" t="s">
        <v>2550</v>
      </c>
      <c r="P1835" s="199">
        <v>7000</v>
      </c>
      <c r="S1835" t="s">
        <v>2761</v>
      </c>
      <c r="T1835" t="s">
        <v>4061</v>
      </c>
      <c r="U1835" s="201">
        <v>7.65</v>
      </c>
      <c r="V1835" t="s">
        <v>4234</v>
      </c>
      <c r="W1835" t="s">
        <v>2681</v>
      </c>
      <c r="X1835" t="s">
        <v>2682</v>
      </c>
      <c r="Y1835" t="s">
        <v>3224</v>
      </c>
      <c r="Z1835" t="s">
        <v>3671</v>
      </c>
      <c r="AA1835">
        <v>807685</v>
      </c>
      <c r="AB1835" s="198">
        <v>37036.875</v>
      </c>
      <c r="AC1835" s="198">
        <v>37036.875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1290176</v>
      </c>
      <c r="H1836" s="198">
        <v>37035.365983796299</v>
      </c>
      <c r="I1836" t="s">
        <v>3155</v>
      </c>
      <c r="M1836" t="s">
        <v>2760</v>
      </c>
      <c r="N1836" t="s">
        <v>3220</v>
      </c>
      <c r="O1836" t="s">
        <v>2581</v>
      </c>
      <c r="Q1836" s="199">
        <v>5000</v>
      </c>
      <c r="S1836" t="s">
        <v>2761</v>
      </c>
      <c r="T1836" t="s">
        <v>4061</v>
      </c>
      <c r="U1836" s="201">
        <v>3.02</v>
      </c>
      <c r="V1836" t="s">
        <v>216</v>
      </c>
      <c r="W1836" t="s">
        <v>3926</v>
      </c>
      <c r="X1836" t="s">
        <v>2735</v>
      </c>
      <c r="Y1836" t="s">
        <v>3224</v>
      </c>
      <c r="Z1836" t="s">
        <v>3671</v>
      </c>
      <c r="AA1836">
        <v>807688</v>
      </c>
      <c r="AB1836" s="198">
        <v>37036.875</v>
      </c>
      <c r="AC1836" s="198">
        <v>37036.875</v>
      </c>
    </row>
    <row r="1837" spans="1:29" x14ac:dyDescent="0.2">
      <c r="A1837" s="44" t="str">
        <f t="shared" si="141"/>
        <v xml:space="preserve"> Metals Financial</v>
      </c>
      <c r="B1837" s="44" t="str">
        <f t="shared" si="142"/>
        <v/>
      </c>
      <c r="C1837" s="44" t="str">
        <f t="shared" si="143"/>
        <v>Metals</v>
      </c>
      <c r="D1837" s="44" t="str">
        <f t="shared" si="144"/>
        <v>Financial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20</v>
      </c>
      <c r="G1837" s="202">
        <v>1290177</v>
      </c>
      <c r="H1837" s="198">
        <v>37035.365995370368</v>
      </c>
      <c r="I1837" t="s">
        <v>4031</v>
      </c>
      <c r="M1837" t="s">
        <v>2766</v>
      </c>
      <c r="N1837" t="s">
        <v>4072</v>
      </c>
      <c r="O1837" t="s">
        <v>4073</v>
      </c>
      <c r="P1837" s="199">
        <v>20</v>
      </c>
      <c r="S1837" t="s">
        <v>4060</v>
      </c>
      <c r="T1837" t="s">
        <v>4061</v>
      </c>
      <c r="U1837" s="201">
        <v>1544</v>
      </c>
      <c r="V1837" t="s">
        <v>4075</v>
      </c>
      <c r="W1837" t="s">
        <v>4068</v>
      </c>
      <c r="X1837" t="s">
        <v>4064</v>
      </c>
      <c r="Y1837" t="s">
        <v>4065</v>
      </c>
      <c r="Z1837" t="s">
        <v>4066</v>
      </c>
      <c r="AA1837">
        <v>2150683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5000</v>
      </c>
      <c r="G1838" s="202">
        <v>1290178</v>
      </c>
      <c r="H1838" s="198">
        <v>37035.366030092591</v>
      </c>
      <c r="I1838" t="s">
        <v>3092</v>
      </c>
      <c r="M1838" t="s">
        <v>2760</v>
      </c>
      <c r="N1838" t="s">
        <v>3220</v>
      </c>
      <c r="O1838" t="s">
        <v>4383</v>
      </c>
      <c r="P1838" s="199">
        <v>5000</v>
      </c>
      <c r="S1838" t="s">
        <v>2761</v>
      </c>
      <c r="T1838" t="s">
        <v>4061</v>
      </c>
      <c r="U1838" s="201">
        <v>4.1550000000000002</v>
      </c>
      <c r="V1838" t="s">
        <v>2772</v>
      </c>
      <c r="W1838" t="s">
        <v>4246</v>
      </c>
      <c r="X1838" t="s">
        <v>4247</v>
      </c>
      <c r="Y1838" t="s">
        <v>3224</v>
      </c>
      <c r="Z1838" t="s">
        <v>3671</v>
      </c>
      <c r="AA1838">
        <v>807689</v>
      </c>
      <c r="AB1838" s="198">
        <v>37036.875</v>
      </c>
      <c r="AC1838" s="198">
        <v>37036.875</v>
      </c>
    </row>
    <row r="1839" spans="1:29" x14ac:dyDescent="0.2">
      <c r="A1839" s="44" t="str">
        <f t="shared" si="141"/>
        <v>US Natural Gas Financial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Financial</v>
      </c>
      <c r="E1839" s="44">
        <f>IF(VLOOKUP(S1839,'DD-Lookup'!$J$6:$L$50,3,FALSE)="Monthly",(YEAR(AC1839)-YEAR(AB1839))*12+MONTH(AC1839)-MONTH(AB1839)+1,(AC1839-AB1839+1))</f>
        <v>30</v>
      </c>
      <c r="F1839" s="213">
        <f t="shared" si="145"/>
        <v>450000</v>
      </c>
      <c r="G1839" s="202">
        <v>1290179</v>
      </c>
      <c r="H1839" s="198">
        <v>37035.36614583333</v>
      </c>
      <c r="I1839" t="s">
        <v>4238</v>
      </c>
      <c r="M1839" t="s">
        <v>2760</v>
      </c>
      <c r="N1839" t="s">
        <v>2864</v>
      </c>
      <c r="O1839" t="s">
        <v>2673</v>
      </c>
      <c r="P1839" s="199">
        <v>15000</v>
      </c>
      <c r="S1839" t="s">
        <v>2761</v>
      </c>
      <c r="T1839" t="s">
        <v>4061</v>
      </c>
      <c r="U1839" s="201">
        <v>4.1974999999999998</v>
      </c>
      <c r="V1839" t="s">
        <v>4240</v>
      </c>
      <c r="W1839" t="s">
        <v>3529</v>
      </c>
      <c r="X1839" t="s">
        <v>2866</v>
      </c>
      <c r="Y1839" t="s">
        <v>4082</v>
      </c>
      <c r="Z1839" t="s">
        <v>3671</v>
      </c>
      <c r="AA1839" t="s">
        <v>217</v>
      </c>
      <c r="AB1839" s="198">
        <v>37043.915972222225</v>
      </c>
      <c r="AC1839" s="198">
        <v>37072.915972222225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211</v>
      </c>
      <c r="G1840" s="202">
        <v>1290180</v>
      </c>
      <c r="H1840" s="198">
        <v>37035.366157407407</v>
      </c>
      <c r="I1840" t="s">
        <v>2873</v>
      </c>
      <c r="M1840" t="s">
        <v>2760</v>
      </c>
      <c r="N1840" t="s">
        <v>3220</v>
      </c>
      <c r="O1840" t="s">
        <v>2484</v>
      </c>
      <c r="P1840" s="199">
        <v>211</v>
      </c>
      <c r="S1840" t="s">
        <v>2761</v>
      </c>
      <c r="T1840" t="s">
        <v>4061</v>
      </c>
      <c r="U1840" s="201">
        <v>4.04</v>
      </c>
      <c r="V1840" t="s">
        <v>3992</v>
      </c>
      <c r="W1840" t="s">
        <v>3004</v>
      </c>
      <c r="X1840" t="s">
        <v>3246</v>
      </c>
      <c r="Y1840" t="s">
        <v>3224</v>
      </c>
      <c r="Z1840" t="s">
        <v>3671</v>
      </c>
      <c r="AA1840">
        <v>807690</v>
      </c>
      <c r="AB1840" s="198">
        <v>37036.875</v>
      </c>
      <c r="AC1840" s="198">
        <v>37036.875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5190</v>
      </c>
      <c r="G1841" s="202">
        <v>1290181</v>
      </c>
      <c r="H1841" s="198">
        <v>37035.36619212963</v>
      </c>
      <c r="I1841" t="s">
        <v>3252</v>
      </c>
      <c r="M1841" t="s">
        <v>2760</v>
      </c>
      <c r="N1841" t="s">
        <v>3220</v>
      </c>
      <c r="O1841" t="s">
        <v>2463</v>
      </c>
      <c r="Q1841" s="199">
        <v>5190</v>
      </c>
      <c r="S1841" t="s">
        <v>2761</v>
      </c>
      <c r="T1841" t="s">
        <v>4061</v>
      </c>
      <c r="U1841" s="201">
        <v>4.2163000000000004</v>
      </c>
      <c r="V1841" t="s">
        <v>3097</v>
      </c>
      <c r="W1841" t="s">
        <v>3222</v>
      </c>
      <c r="X1841" t="s">
        <v>3223</v>
      </c>
      <c r="Y1841" t="s">
        <v>3224</v>
      </c>
      <c r="Z1841" t="s">
        <v>3671</v>
      </c>
      <c r="AA1841">
        <v>807691</v>
      </c>
      <c r="AB1841" s="198">
        <v>37036.875</v>
      </c>
      <c r="AC1841" s="198">
        <v>37036.875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3125</v>
      </c>
      <c r="G1842" s="202">
        <v>1290182</v>
      </c>
      <c r="H1842" s="198">
        <v>37035.366215277776</v>
      </c>
      <c r="I1842" t="s">
        <v>2671</v>
      </c>
      <c r="M1842" t="s">
        <v>2760</v>
      </c>
      <c r="N1842" t="s">
        <v>3220</v>
      </c>
      <c r="O1842" t="s">
        <v>2506</v>
      </c>
      <c r="P1842" s="199">
        <v>3125</v>
      </c>
      <c r="S1842" t="s">
        <v>2761</v>
      </c>
      <c r="T1842" t="s">
        <v>4061</v>
      </c>
      <c r="U1842" s="201">
        <v>4.3499999999999996</v>
      </c>
      <c r="V1842" t="s">
        <v>3138</v>
      </c>
      <c r="W1842" t="s">
        <v>3275</v>
      </c>
      <c r="X1842" t="s">
        <v>3276</v>
      </c>
      <c r="Y1842" t="s">
        <v>3224</v>
      </c>
      <c r="Z1842" t="s">
        <v>3671</v>
      </c>
      <c r="AA1842">
        <v>807692</v>
      </c>
      <c r="AB1842" s="198">
        <v>37036.875</v>
      </c>
      <c r="AC1842" s="198">
        <v>37036.875</v>
      </c>
    </row>
    <row r="1843" spans="1:29" x14ac:dyDescent="0.2">
      <c r="A1843" s="44" t="str">
        <f t="shared" si="141"/>
        <v xml:space="preserve"> Power Financial</v>
      </c>
      <c r="B1843" s="44" t="str">
        <f t="shared" si="142"/>
        <v/>
      </c>
      <c r="C1843" s="44" t="str">
        <f t="shared" si="143"/>
        <v>Power</v>
      </c>
      <c r="D1843" s="44" t="str">
        <f t="shared" si="144"/>
        <v>Financial</v>
      </c>
      <c r="E1843" s="44">
        <f>IF(VLOOKUP(S1843,'DD-Lookup'!$J$6:$L$50,3,FALSE)="Monthly",(YEAR(AC1843)-YEAR(AB1843))*12+MONTH(AC1843)-MONTH(AB1843)+1,(AC1843-AB1843+1))</f>
        <v>6</v>
      </c>
      <c r="F1843" s="213">
        <f t="shared" si="145"/>
        <v>90</v>
      </c>
      <c r="G1843" s="202">
        <v>1290183</v>
      </c>
      <c r="H1843" s="198">
        <v>37035.366238425922</v>
      </c>
      <c r="I1843" t="s">
        <v>3268</v>
      </c>
      <c r="M1843" t="s">
        <v>3364</v>
      </c>
      <c r="N1843" t="s">
        <v>1718</v>
      </c>
      <c r="O1843" t="s">
        <v>210</v>
      </c>
      <c r="Q1843" s="199">
        <v>15</v>
      </c>
      <c r="S1843" t="s">
        <v>2762</v>
      </c>
      <c r="T1843" t="s">
        <v>2698</v>
      </c>
      <c r="U1843" s="201">
        <v>125</v>
      </c>
      <c r="V1843" t="s">
        <v>1734</v>
      </c>
      <c r="W1843" t="s">
        <v>1726</v>
      </c>
      <c r="X1843" t="s">
        <v>1727</v>
      </c>
      <c r="Y1843" t="s">
        <v>4193</v>
      </c>
      <c r="Z1843" t="s">
        <v>3672</v>
      </c>
      <c r="AA1843">
        <v>621430.1</v>
      </c>
      <c r="AB1843" s="198">
        <v>37037.875</v>
      </c>
      <c r="AC1843" s="198">
        <v>37042.875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20000</v>
      </c>
      <c r="G1844" s="202">
        <v>1290184</v>
      </c>
      <c r="H1844" s="198">
        <v>37035.366307870368</v>
      </c>
      <c r="I1844" t="s">
        <v>4033</v>
      </c>
      <c r="M1844" t="s">
        <v>2760</v>
      </c>
      <c r="N1844" t="s">
        <v>3220</v>
      </c>
      <c r="O1844" t="s">
        <v>4383</v>
      </c>
      <c r="P1844" s="199">
        <v>20000</v>
      </c>
      <c r="S1844" t="s">
        <v>2761</v>
      </c>
      <c r="T1844" t="s">
        <v>4061</v>
      </c>
      <c r="U1844" s="201">
        <v>4.1550000000000002</v>
      </c>
      <c r="V1844" t="s">
        <v>4268</v>
      </c>
      <c r="W1844" t="s">
        <v>4246</v>
      </c>
      <c r="X1844" t="s">
        <v>4247</v>
      </c>
      <c r="Y1844" t="s">
        <v>3224</v>
      </c>
      <c r="Z1844" t="s">
        <v>3671</v>
      </c>
      <c r="AA1844">
        <v>807693</v>
      </c>
      <c r="AB1844" s="198">
        <v>37036.875</v>
      </c>
      <c r="AC1844" s="198">
        <v>37036.875</v>
      </c>
    </row>
    <row r="1845" spans="1:29" x14ac:dyDescent="0.2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151</v>
      </c>
      <c r="F1845" s="213">
        <f t="shared" si="145"/>
        <v>755000</v>
      </c>
      <c r="G1845" s="202">
        <v>1290186</v>
      </c>
      <c r="H1845" s="198">
        <v>37035.366331018522</v>
      </c>
      <c r="I1845" t="s">
        <v>4031</v>
      </c>
      <c r="M1845" t="s">
        <v>2760</v>
      </c>
      <c r="N1845" t="s">
        <v>2864</v>
      </c>
      <c r="O1845" t="s">
        <v>3253</v>
      </c>
      <c r="P1845" s="199">
        <v>5000</v>
      </c>
      <c r="S1845" t="s">
        <v>2761</v>
      </c>
      <c r="T1845" t="s">
        <v>4061</v>
      </c>
      <c r="U1845" s="201">
        <v>4.6900000000000004</v>
      </c>
      <c r="V1845" t="s">
        <v>3114</v>
      </c>
      <c r="W1845" t="s">
        <v>3529</v>
      </c>
      <c r="X1845" t="s">
        <v>2866</v>
      </c>
      <c r="Y1845" t="s">
        <v>4082</v>
      </c>
      <c r="Z1845" t="s">
        <v>3671</v>
      </c>
      <c r="AA1845" t="s">
        <v>218</v>
      </c>
      <c r="AB1845" s="198">
        <v>37196</v>
      </c>
      <c r="AC1845" s="198">
        <v>37346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1290185</v>
      </c>
      <c r="H1846" s="198">
        <v>37035.366331018522</v>
      </c>
      <c r="I1846" t="s">
        <v>2801</v>
      </c>
      <c r="M1846" t="s">
        <v>2760</v>
      </c>
      <c r="N1846" t="s">
        <v>3220</v>
      </c>
      <c r="O1846" t="s">
        <v>2501</v>
      </c>
      <c r="P1846" s="199">
        <v>5000</v>
      </c>
      <c r="S1846" t="s">
        <v>2761</v>
      </c>
      <c r="T1846" t="s">
        <v>4061</v>
      </c>
      <c r="U1846" s="201">
        <v>4.2076000000000002</v>
      </c>
      <c r="V1846" t="s">
        <v>1680</v>
      </c>
      <c r="W1846" t="s">
        <v>3222</v>
      </c>
      <c r="X1846" t="s">
        <v>3223</v>
      </c>
      <c r="Y1846" t="s">
        <v>3224</v>
      </c>
      <c r="Z1846" t="s">
        <v>3671</v>
      </c>
      <c r="AA1846">
        <v>807694</v>
      </c>
      <c r="AB1846" s="198">
        <v>37036.875</v>
      </c>
      <c r="AC1846" s="198">
        <v>37036.875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5000</v>
      </c>
      <c r="G1847" s="202">
        <v>1290187</v>
      </c>
      <c r="H1847" s="198">
        <v>37035.366400462961</v>
      </c>
      <c r="I1847" t="s">
        <v>2801</v>
      </c>
      <c r="M1847" t="s">
        <v>2760</v>
      </c>
      <c r="N1847" t="s">
        <v>3220</v>
      </c>
      <c r="O1847" t="s">
        <v>2537</v>
      </c>
      <c r="P1847" s="199">
        <v>5000</v>
      </c>
      <c r="S1847" t="s">
        <v>2761</v>
      </c>
      <c r="T1847" t="s">
        <v>4061</v>
      </c>
      <c r="U1847" s="201">
        <v>3.08</v>
      </c>
      <c r="V1847" t="s">
        <v>3999</v>
      </c>
      <c r="W1847" t="s">
        <v>2705</v>
      </c>
      <c r="X1847" t="s">
        <v>2682</v>
      </c>
      <c r="Y1847" t="s">
        <v>3224</v>
      </c>
      <c r="Z1847" t="s">
        <v>3671</v>
      </c>
      <c r="AA1847">
        <v>807695</v>
      </c>
      <c r="AB1847" s="198">
        <v>37036.875</v>
      </c>
      <c r="AC1847" s="198">
        <v>37036.875</v>
      </c>
    </row>
    <row r="1848" spans="1:29" x14ac:dyDescent="0.2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30</v>
      </c>
      <c r="F1848" s="213">
        <f t="shared" si="145"/>
        <v>450000</v>
      </c>
      <c r="G1848" s="202">
        <v>1290188</v>
      </c>
      <c r="H1848" s="198">
        <v>37035.366423611114</v>
      </c>
      <c r="I1848" t="s">
        <v>4033</v>
      </c>
      <c r="M1848" t="s">
        <v>2760</v>
      </c>
      <c r="N1848" t="s">
        <v>2864</v>
      </c>
      <c r="O1848" t="s">
        <v>2865</v>
      </c>
      <c r="P1848" s="199">
        <v>15000</v>
      </c>
      <c r="S1848" t="s">
        <v>2761</v>
      </c>
      <c r="T1848" t="s">
        <v>4061</v>
      </c>
      <c r="U1848" s="201">
        <v>4.1950000000000003</v>
      </c>
      <c r="V1848" t="s">
        <v>1743</v>
      </c>
      <c r="W1848" t="s">
        <v>3529</v>
      </c>
      <c r="X1848" t="s">
        <v>2866</v>
      </c>
      <c r="Y1848" t="s">
        <v>4082</v>
      </c>
      <c r="Z1848" t="s">
        <v>3671</v>
      </c>
      <c r="AA1848" t="s">
        <v>219</v>
      </c>
      <c r="AB1848" s="198">
        <v>37043.875</v>
      </c>
      <c r="AC1848" s="198">
        <v>37072.875</v>
      </c>
    </row>
    <row r="1849" spans="1:29" x14ac:dyDescent="0.2">
      <c r="A1849" s="44" t="str">
        <f t="shared" si="141"/>
        <v>US Power Physical</v>
      </c>
      <c r="B1849" s="44" t="str">
        <f t="shared" si="142"/>
        <v>US</v>
      </c>
      <c r="C1849" s="44" t="str">
        <f t="shared" si="143"/>
        <v>Power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</v>
      </c>
      <c r="G1849" s="202">
        <v>1290189</v>
      </c>
      <c r="H1849" s="198">
        <v>37035.366493055553</v>
      </c>
      <c r="I1849" t="s">
        <v>2871</v>
      </c>
      <c r="J1849" t="s">
        <v>4480</v>
      </c>
      <c r="K1849" t="s">
        <v>2852</v>
      </c>
      <c r="M1849" t="s">
        <v>3364</v>
      </c>
      <c r="N1849" t="s">
        <v>2802</v>
      </c>
      <c r="O1849" t="s">
        <v>3905</v>
      </c>
      <c r="Q1849" s="199">
        <v>50</v>
      </c>
      <c r="S1849" t="s">
        <v>2759</v>
      </c>
      <c r="T1849" t="s">
        <v>4061</v>
      </c>
      <c r="U1849" s="201">
        <v>31</v>
      </c>
      <c r="V1849" t="s">
        <v>220</v>
      </c>
      <c r="W1849" t="s">
        <v>2819</v>
      </c>
      <c r="X1849" t="s">
        <v>2820</v>
      </c>
      <c r="Y1849" t="s">
        <v>4193</v>
      </c>
      <c r="Z1849" t="s">
        <v>3666</v>
      </c>
      <c r="AA1849">
        <v>621431.1</v>
      </c>
      <c r="AB1849" s="198">
        <v>37036.875</v>
      </c>
      <c r="AC1849" s="198">
        <v>37036.875</v>
      </c>
    </row>
    <row r="1850" spans="1:29" x14ac:dyDescent="0.2">
      <c r="A1850" s="44" t="str">
        <f t="shared" si="141"/>
        <v>US Natural Gas Financial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Financial</v>
      </c>
      <c r="E1850" s="44">
        <f>IF(VLOOKUP(S1850,'DD-Lookup'!$J$6:$L$50,3,FALSE)="Monthly",(YEAR(AC1850)-YEAR(AB1850))*12+MONTH(AC1850)-MONTH(AB1850)+1,(AC1850-AB1850+1))</f>
        <v>151</v>
      </c>
      <c r="F1850" s="213">
        <f t="shared" si="145"/>
        <v>755000</v>
      </c>
      <c r="G1850" s="202">
        <v>1290191</v>
      </c>
      <c r="H1850" s="198">
        <v>37035.366539351853</v>
      </c>
      <c r="I1850" t="s">
        <v>2863</v>
      </c>
      <c r="M1850" t="s">
        <v>2760</v>
      </c>
      <c r="N1850" t="s">
        <v>2864</v>
      </c>
      <c r="O1850" t="s">
        <v>3253</v>
      </c>
      <c r="P1850" s="199">
        <v>5000</v>
      </c>
      <c r="S1850" t="s">
        <v>2761</v>
      </c>
      <c r="T1850" t="s">
        <v>4061</v>
      </c>
      <c r="U1850" s="201">
        <v>4.6900000000000004</v>
      </c>
      <c r="V1850" t="s">
        <v>2966</v>
      </c>
      <c r="W1850" t="s">
        <v>3529</v>
      </c>
      <c r="X1850" t="s">
        <v>2866</v>
      </c>
      <c r="Y1850" t="s">
        <v>4082</v>
      </c>
      <c r="Z1850" t="s">
        <v>3671</v>
      </c>
      <c r="AA1850" t="s">
        <v>221</v>
      </c>
      <c r="AB1850" s="198">
        <v>37196</v>
      </c>
      <c r="AC1850" s="198">
        <v>37346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13">
        <f t="shared" si="145"/>
        <v>25000</v>
      </c>
      <c r="G1851" s="202">
        <v>1290190</v>
      </c>
      <c r="H1851" s="198">
        <v>37035.366539351853</v>
      </c>
      <c r="I1851" t="s">
        <v>3769</v>
      </c>
      <c r="M1851" t="s">
        <v>2760</v>
      </c>
      <c r="N1851" t="s">
        <v>3220</v>
      </c>
      <c r="O1851" t="s">
        <v>4383</v>
      </c>
      <c r="P1851" s="199">
        <v>25000</v>
      </c>
      <c r="S1851" t="s">
        <v>2761</v>
      </c>
      <c r="T1851" t="s">
        <v>4061</v>
      </c>
      <c r="U1851" s="201">
        <v>4.1500000000000004</v>
      </c>
      <c r="V1851" t="s">
        <v>2755</v>
      </c>
      <c r="W1851" t="s">
        <v>4246</v>
      </c>
      <c r="X1851" t="s">
        <v>4247</v>
      </c>
      <c r="Y1851" t="s">
        <v>3224</v>
      </c>
      <c r="Z1851" t="s">
        <v>3671</v>
      </c>
      <c r="AA1851">
        <v>807696</v>
      </c>
      <c r="AB1851" s="198">
        <v>37036.875</v>
      </c>
      <c r="AC1851" s="198">
        <v>37036.875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1290192</v>
      </c>
      <c r="H1852" s="198">
        <v>37035.366550925923</v>
      </c>
      <c r="I1852" t="s">
        <v>2695</v>
      </c>
      <c r="M1852" t="s">
        <v>2760</v>
      </c>
      <c r="N1852" t="s">
        <v>3220</v>
      </c>
      <c r="O1852" t="s">
        <v>2550</v>
      </c>
      <c r="P1852" s="199">
        <v>5000</v>
      </c>
      <c r="S1852" t="s">
        <v>2761</v>
      </c>
      <c r="T1852" t="s">
        <v>4061</v>
      </c>
      <c r="U1852" s="201">
        <v>7.65</v>
      </c>
      <c r="V1852" t="s">
        <v>2696</v>
      </c>
      <c r="W1852" t="s">
        <v>2681</v>
      </c>
      <c r="X1852" t="s">
        <v>2682</v>
      </c>
      <c r="Y1852" t="s">
        <v>3224</v>
      </c>
      <c r="Z1852" t="s">
        <v>3671</v>
      </c>
      <c r="AA1852">
        <v>807697</v>
      </c>
      <c r="AB1852" s="198">
        <v>37036.875</v>
      </c>
      <c r="AC1852" s="198">
        <v>37036.875</v>
      </c>
    </row>
    <row r="1853" spans="1:29" x14ac:dyDescent="0.2">
      <c r="A1853" s="44" t="str">
        <f t="shared" si="141"/>
        <v xml:space="preserve"> Natural Gas Physical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1290193</v>
      </c>
      <c r="H1853" s="198">
        <v>37035.366562499999</v>
      </c>
      <c r="I1853" t="s">
        <v>3268</v>
      </c>
      <c r="M1853" t="s">
        <v>2760</v>
      </c>
      <c r="N1853" t="s">
        <v>2697</v>
      </c>
      <c r="O1853" t="s">
        <v>4269</v>
      </c>
      <c r="P1853" s="199">
        <v>10000</v>
      </c>
      <c r="S1853" t="s">
        <v>4150</v>
      </c>
      <c r="T1853" t="s">
        <v>2698</v>
      </c>
      <c r="U1853" s="201">
        <v>5.7050000000000001</v>
      </c>
      <c r="V1853" t="s">
        <v>4297</v>
      </c>
      <c r="W1853" t="s">
        <v>2699</v>
      </c>
      <c r="X1853" t="s">
        <v>2700</v>
      </c>
      <c r="Y1853" t="s">
        <v>3224</v>
      </c>
      <c r="Z1853" t="s">
        <v>3672</v>
      </c>
      <c r="AA1853">
        <v>807698</v>
      </c>
      <c r="AB1853" s="198">
        <v>37035.875</v>
      </c>
      <c r="AC1853" s="198">
        <v>37035.875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10000</v>
      </c>
      <c r="G1854" s="202">
        <v>1290194</v>
      </c>
      <c r="H1854" s="198">
        <v>37035.366574074076</v>
      </c>
      <c r="I1854" t="s">
        <v>3249</v>
      </c>
      <c r="M1854" t="s">
        <v>2760</v>
      </c>
      <c r="N1854" t="s">
        <v>3220</v>
      </c>
      <c r="O1854" t="s">
        <v>4414</v>
      </c>
      <c r="P1854" s="199">
        <v>10000</v>
      </c>
      <c r="S1854" t="s">
        <v>2761</v>
      </c>
      <c r="T1854" t="s">
        <v>4061</v>
      </c>
      <c r="U1854" s="201">
        <v>4.12</v>
      </c>
      <c r="V1854" t="s">
        <v>3952</v>
      </c>
      <c r="W1854" t="s">
        <v>4253</v>
      </c>
      <c r="X1854" t="s">
        <v>4254</v>
      </c>
      <c r="Y1854" t="s">
        <v>3224</v>
      </c>
      <c r="Z1854" t="s">
        <v>3671</v>
      </c>
      <c r="AA1854">
        <v>807699</v>
      </c>
      <c r="AB1854" s="198">
        <v>37036.875</v>
      </c>
      <c r="AC1854" s="198">
        <v>37036.875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2500</v>
      </c>
      <c r="G1855" s="202">
        <v>1290195</v>
      </c>
      <c r="H1855" s="198">
        <v>37035.366597222222</v>
      </c>
      <c r="I1855" t="s">
        <v>3155</v>
      </c>
      <c r="M1855" t="s">
        <v>2760</v>
      </c>
      <c r="N1855" t="s">
        <v>3220</v>
      </c>
      <c r="O1855" t="s">
        <v>2581</v>
      </c>
      <c r="Q1855" s="199">
        <v>2500</v>
      </c>
      <c r="S1855" t="s">
        <v>2761</v>
      </c>
      <c r="T1855" t="s">
        <v>4061</v>
      </c>
      <c r="U1855" s="201">
        <v>3.06</v>
      </c>
      <c r="V1855" t="s">
        <v>216</v>
      </c>
      <c r="W1855" t="s">
        <v>3926</v>
      </c>
      <c r="X1855" t="s">
        <v>2735</v>
      </c>
      <c r="Y1855" t="s">
        <v>3224</v>
      </c>
      <c r="Z1855" t="s">
        <v>3671</v>
      </c>
      <c r="AA1855">
        <v>807700</v>
      </c>
      <c r="AB1855" s="198">
        <v>37036.875</v>
      </c>
      <c r="AC1855" s="198">
        <v>37036.875</v>
      </c>
    </row>
    <row r="1856" spans="1:29" x14ac:dyDescent="0.2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10000</v>
      </c>
      <c r="G1856" s="202">
        <v>1290196</v>
      </c>
      <c r="H1856" s="198">
        <v>37035.366620370369</v>
      </c>
      <c r="I1856" t="s">
        <v>2831</v>
      </c>
      <c r="M1856" t="s">
        <v>2760</v>
      </c>
      <c r="N1856" t="s">
        <v>3220</v>
      </c>
      <c r="O1856" t="s">
        <v>2463</v>
      </c>
      <c r="P1856" s="199">
        <v>10000</v>
      </c>
      <c r="S1856" t="s">
        <v>2761</v>
      </c>
      <c r="T1856" t="s">
        <v>4061</v>
      </c>
      <c r="U1856" s="201">
        <v>4.2126000000000001</v>
      </c>
      <c r="V1856" t="s">
        <v>3251</v>
      </c>
      <c r="W1856" t="s">
        <v>3222</v>
      </c>
      <c r="X1856" t="s">
        <v>3223</v>
      </c>
      <c r="Y1856" t="s">
        <v>3224</v>
      </c>
      <c r="Z1856" t="s">
        <v>3671</v>
      </c>
      <c r="AA1856">
        <v>807701</v>
      </c>
      <c r="AB1856" s="198">
        <v>37036.875</v>
      </c>
      <c r="AC1856" s="198">
        <v>37036.875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5000</v>
      </c>
      <c r="G1857" s="202">
        <v>1290198</v>
      </c>
      <c r="H1857" s="198">
        <v>37035.366631944446</v>
      </c>
      <c r="I1857" t="s">
        <v>3100</v>
      </c>
      <c r="M1857" t="s">
        <v>2760</v>
      </c>
      <c r="N1857" t="s">
        <v>3220</v>
      </c>
      <c r="O1857" t="s">
        <v>2503</v>
      </c>
      <c r="P1857" s="199">
        <v>5000</v>
      </c>
      <c r="S1857" t="s">
        <v>2761</v>
      </c>
      <c r="T1857" t="s">
        <v>4061</v>
      </c>
      <c r="U1857" s="201">
        <v>4.3550000000000004</v>
      </c>
      <c r="V1857" t="s">
        <v>3101</v>
      </c>
      <c r="W1857" t="s">
        <v>3275</v>
      </c>
      <c r="X1857" t="s">
        <v>3276</v>
      </c>
      <c r="Y1857" t="s">
        <v>3224</v>
      </c>
      <c r="Z1857" t="s">
        <v>3671</v>
      </c>
      <c r="AA1857">
        <v>807702</v>
      </c>
      <c r="AB1857" s="198">
        <v>37036.875</v>
      </c>
      <c r="AC1857" s="198">
        <v>37036.875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1290197</v>
      </c>
      <c r="H1858" s="198">
        <v>37035.366631944446</v>
      </c>
      <c r="I1858" t="s">
        <v>3249</v>
      </c>
      <c r="M1858" t="s">
        <v>2760</v>
      </c>
      <c r="N1858" t="s">
        <v>3220</v>
      </c>
      <c r="O1858" t="s">
        <v>2465</v>
      </c>
      <c r="P1858" s="199">
        <v>10000</v>
      </c>
      <c r="S1858" t="s">
        <v>2761</v>
      </c>
      <c r="T1858" t="s">
        <v>4061</v>
      </c>
      <c r="U1858" s="201">
        <v>4.0949999999999998</v>
      </c>
      <c r="V1858" t="s">
        <v>4176</v>
      </c>
      <c r="W1858" t="s">
        <v>3260</v>
      </c>
      <c r="X1858" t="s">
        <v>3261</v>
      </c>
      <c r="Y1858" t="s">
        <v>3224</v>
      </c>
      <c r="Z1858" t="s">
        <v>3671</v>
      </c>
      <c r="AA1858">
        <v>807704</v>
      </c>
      <c r="AB1858" s="198">
        <v>37036.875</v>
      </c>
      <c r="AC1858" s="198">
        <v>37036.875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10000</v>
      </c>
      <c r="G1859" s="202">
        <v>1290199</v>
      </c>
      <c r="H1859" s="198">
        <v>37035.366655092592</v>
      </c>
      <c r="I1859" t="s">
        <v>3162</v>
      </c>
      <c r="M1859" t="s">
        <v>2760</v>
      </c>
      <c r="N1859" t="s">
        <v>3220</v>
      </c>
      <c r="O1859" t="s">
        <v>2512</v>
      </c>
      <c r="Q1859" s="199">
        <v>10000</v>
      </c>
      <c r="S1859" t="s">
        <v>2761</v>
      </c>
      <c r="T1859" t="s">
        <v>4061</v>
      </c>
      <c r="U1859" s="201">
        <v>4.085</v>
      </c>
      <c r="V1859" t="s">
        <v>3163</v>
      </c>
      <c r="W1859" t="s">
        <v>3260</v>
      </c>
      <c r="X1859" t="s">
        <v>3261</v>
      </c>
      <c r="Y1859" t="s">
        <v>3224</v>
      </c>
      <c r="Z1859" t="s">
        <v>3671</v>
      </c>
      <c r="AA1859">
        <v>807703</v>
      </c>
      <c r="AB1859" s="198">
        <v>37036.875</v>
      </c>
      <c r="AC1859" s="198">
        <v>37036.875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10000</v>
      </c>
      <c r="G1860" s="202">
        <v>1290200</v>
      </c>
      <c r="H1860" s="198">
        <v>37035.366689814815</v>
      </c>
      <c r="I1860" t="s">
        <v>2869</v>
      </c>
      <c r="M1860" t="s">
        <v>2760</v>
      </c>
      <c r="N1860" t="s">
        <v>3220</v>
      </c>
      <c r="O1860" t="s">
        <v>2463</v>
      </c>
      <c r="P1860" s="199">
        <v>10000</v>
      </c>
      <c r="S1860" t="s">
        <v>2761</v>
      </c>
      <c r="T1860" t="s">
        <v>4061</v>
      </c>
      <c r="U1860" s="201">
        <v>4.2112999999999996</v>
      </c>
      <c r="V1860" t="s">
        <v>3067</v>
      </c>
      <c r="W1860" t="s">
        <v>3222</v>
      </c>
      <c r="X1860" t="s">
        <v>3223</v>
      </c>
      <c r="Y1860" t="s">
        <v>3224</v>
      </c>
      <c r="Z1860" t="s">
        <v>3671</v>
      </c>
      <c r="AA1860">
        <v>807706</v>
      </c>
      <c r="AB1860" s="198">
        <v>37036.875</v>
      </c>
      <c r="AC1860" s="198">
        <v>37036.875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5000</v>
      </c>
      <c r="G1861" s="202">
        <v>1290201</v>
      </c>
      <c r="H1861" s="198">
        <v>37035.366701388892</v>
      </c>
      <c r="I1861" t="s">
        <v>2818</v>
      </c>
      <c r="M1861" t="s">
        <v>2760</v>
      </c>
      <c r="N1861" t="s">
        <v>3220</v>
      </c>
      <c r="O1861" t="s">
        <v>2488</v>
      </c>
      <c r="P1861" s="199">
        <v>5000</v>
      </c>
      <c r="S1861" t="s">
        <v>2761</v>
      </c>
      <c r="T1861" t="s">
        <v>4061</v>
      </c>
      <c r="U1861" s="201">
        <v>4.0350000000000001</v>
      </c>
      <c r="V1861" t="s">
        <v>1736</v>
      </c>
      <c r="W1861" t="s">
        <v>3260</v>
      </c>
      <c r="X1861" t="s">
        <v>3261</v>
      </c>
      <c r="Y1861" t="s">
        <v>3224</v>
      </c>
      <c r="Z1861" t="s">
        <v>3671</v>
      </c>
      <c r="AA1861">
        <v>807707</v>
      </c>
      <c r="AB1861" s="198">
        <v>37036.875</v>
      </c>
      <c r="AC1861" s="198">
        <v>37036.875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2900</v>
      </c>
      <c r="G1862" s="202">
        <v>1290202</v>
      </c>
      <c r="H1862" s="198">
        <v>37035.366701388892</v>
      </c>
      <c r="I1862" t="s">
        <v>2689</v>
      </c>
      <c r="M1862" t="s">
        <v>2760</v>
      </c>
      <c r="N1862" t="s">
        <v>3220</v>
      </c>
      <c r="O1862" t="s">
        <v>2519</v>
      </c>
      <c r="P1862" s="199">
        <v>2900</v>
      </c>
      <c r="S1862" t="s">
        <v>2761</v>
      </c>
      <c r="T1862" t="s">
        <v>4061</v>
      </c>
      <c r="U1862" s="201">
        <v>4.47</v>
      </c>
      <c r="V1862" t="s">
        <v>3179</v>
      </c>
      <c r="W1862" t="s">
        <v>2668</v>
      </c>
      <c r="X1862" t="s">
        <v>2669</v>
      </c>
      <c r="Y1862" t="s">
        <v>3224</v>
      </c>
      <c r="Z1862" t="s">
        <v>3671</v>
      </c>
      <c r="AA1862">
        <v>807705</v>
      </c>
      <c r="AB1862" s="198">
        <v>37036.875</v>
      </c>
      <c r="AC1862" s="198">
        <v>37036.875</v>
      </c>
    </row>
    <row r="1863" spans="1:29" x14ac:dyDescent="0.2">
      <c r="A1863" s="44" t="str">
        <f t="shared" si="141"/>
        <v>US Crude Financial</v>
      </c>
      <c r="B1863" s="44" t="str">
        <f t="shared" si="142"/>
        <v>US</v>
      </c>
      <c r="C1863" s="44" t="str">
        <f t="shared" si="143"/>
        <v>Crude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50000</v>
      </c>
      <c r="G1863" s="202">
        <v>1290203</v>
      </c>
      <c r="H1863" s="198">
        <v>37035.366724537038</v>
      </c>
      <c r="I1863" t="s">
        <v>4182</v>
      </c>
      <c r="M1863" t="s">
        <v>3757</v>
      </c>
      <c r="N1863" t="s">
        <v>4183</v>
      </c>
      <c r="O1863" t="s">
        <v>2790</v>
      </c>
      <c r="Q1863" s="199">
        <v>50000</v>
      </c>
      <c r="S1863" t="s">
        <v>2767</v>
      </c>
      <c r="T1863" t="s">
        <v>4061</v>
      </c>
      <c r="U1863" s="201">
        <v>29.62</v>
      </c>
      <c r="V1863" t="s">
        <v>4184</v>
      </c>
      <c r="W1863" t="s">
        <v>4185</v>
      </c>
      <c r="X1863" t="s">
        <v>4186</v>
      </c>
      <c r="Y1863" t="s">
        <v>3401</v>
      </c>
      <c r="Z1863" t="s">
        <v>3671</v>
      </c>
      <c r="AA1863">
        <v>106904</v>
      </c>
      <c r="AB1863" s="198">
        <v>37073</v>
      </c>
      <c r="AC1863" s="198">
        <v>37103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5000</v>
      </c>
      <c r="G1864" s="202">
        <v>1290204</v>
      </c>
      <c r="H1864" s="198">
        <v>37035.366736111115</v>
      </c>
      <c r="I1864" t="s">
        <v>3249</v>
      </c>
      <c r="M1864" t="s">
        <v>2760</v>
      </c>
      <c r="N1864" t="s">
        <v>3220</v>
      </c>
      <c r="O1864" t="s">
        <v>2484</v>
      </c>
      <c r="P1864" s="199">
        <v>5000</v>
      </c>
      <c r="S1864" t="s">
        <v>2761</v>
      </c>
      <c r="T1864" t="s">
        <v>4061</v>
      </c>
      <c r="U1864" s="201">
        <v>4.04</v>
      </c>
      <c r="V1864" t="s">
        <v>3005</v>
      </c>
      <c r="W1864" t="s">
        <v>3004</v>
      </c>
      <c r="X1864" t="s">
        <v>3246</v>
      </c>
      <c r="Y1864" t="s">
        <v>3224</v>
      </c>
      <c r="Z1864" t="s">
        <v>3671</v>
      </c>
      <c r="AA1864">
        <v>807708</v>
      </c>
      <c r="AB1864" s="198">
        <v>37036.875</v>
      </c>
      <c r="AC1864" s="198">
        <v>37036.875</v>
      </c>
    </row>
    <row r="1865" spans="1:29" x14ac:dyDescent="0.2">
      <c r="A1865" s="44" t="str">
        <f t="shared" si="141"/>
        <v>US Power Physical</v>
      </c>
      <c r="B1865" s="44" t="str">
        <f t="shared" si="142"/>
        <v>US</v>
      </c>
      <c r="C1865" s="44" t="str">
        <f t="shared" si="143"/>
        <v>Power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</v>
      </c>
      <c r="G1865" s="202">
        <v>1290205</v>
      </c>
      <c r="H1865" s="198">
        <v>37035.366770833331</v>
      </c>
      <c r="I1865" t="s">
        <v>3230</v>
      </c>
      <c r="M1865" t="s">
        <v>3364</v>
      </c>
      <c r="N1865" t="s">
        <v>2802</v>
      </c>
      <c r="O1865" t="s">
        <v>3905</v>
      </c>
      <c r="P1865" s="199">
        <v>50</v>
      </c>
      <c r="S1865" t="s">
        <v>2759</v>
      </c>
      <c r="T1865" t="s">
        <v>4061</v>
      </c>
      <c r="U1865" s="201">
        <v>30.9</v>
      </c>
      <c r="V1865" t="s">
        <v>3231</v>
      </c>
      <c r="W1865" t="s">
        <v>2819</v>
      </c>
      <c r="X1865" t="s">
        <v>2820</v>
      </c>
      <c r="Y1865" t="s">
        <v>4193</v>
      </c>
      <c r="Z1865" t="s">
        <v>3666</v>
      </c>
      <c r="AA1865">
        <v>621432.1</v>
      </c>
      <c r="AB1865" s="198">
        <v>37036.875</v>
      </c>
      <c r="AC1865" s="198">
        <v>37036.875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30</v>
      </c>
      <c r="F1866" s="213">
        <f t="shared" si="145"/>
        <v>150000</v>
      </c>
      <c r="G1866" s="202">
        <v>1290206</v>
      </c>
      <c r="H1866" s="198">
        <v>37035.366770833331</v>
      </c>
      <c r="I1866" t="s">
        <v>2935</v>
      </c>
      <c r="M1866" t="s">
        <v>2760</v>
      </c>
      <c r="N1866" t="s">
        <v>3220</v>
      </c>
      <c r="O1866" t="s">
        <v>4314</v>
      </c>
      <c r="P1866" s="199">
        <v>5000</v>
      </c>
      <c r="S1866" t="s">
        <v>2761</v>
      </c>
      <c r="T1866" t="s">
        <v>4061</v>
      </c>
      <c r="U1866" s="201">
        <v>4.0999999999999996</v>
      </c>
      <c r="V1866" t="s">
        <v>2936</v>
      </c>
      <c r="W1866" t="s">
        <v>4279</v>
      </c>
      <c r="X1866" t="s">
        <v>2682</v>
      </c>
      <c r="Y1866" t="s">
        <v>3224</v>
      </c>
      <c r="Z1866" t="s">
        <v>3671</v>
      </c>
      <c r="AA1866" t="s">
        <v>222</v>
      </c>
      <c r="AB1866" s="198">
        <v>37043.875</v>
      </c>
      <c r="AC1866" s="198">
        <v>37072.875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10000</v>
      </c>
      <c r="G1867" s="202">
        <v>1290207</v>
      </c>
      <c r="H1867" s="198">
        <v>37035.366770833331</v>
      </c>
      <c r="I1867" t="s">
        <v>3769</v>
      </c>
      <c r="M1867" t="s">
        <v>2760</v>
      </c>
      <c r="N1867" t="s">
        <v>3220</v>
      </c>
      <c r="O1867" t="s">
        <v>2465</v>
      </c>
      <c r="Q1867" s="199">
        <v>10000</v>
      </c>
      <c r="S1867" t="s">
        <v>2761</v>
      </c>
      <c r="T1867" t="s">
        <v>4061</v>
      </c>
      <c r="U1867" s="201">
        <v>4.0975000000000001</v>
      </c>
      <c r="V1867" t="s">
        <v>2746</v>
      </c>
      <c r="W1867" t="s">
        <v>3260</v>
      </c>
      <c r="X1867" t="s">
        <v>3261</v>
      </c>
      <c r="Y1867" t="s">
        <v>3224</v>
      </c>
      <c r="Z1867" t="s">
        <v>3671</v>
      </c>
      <c r="AA1867">
        <v>807712</v>
      </c>
      <c r="AB1867" s="198">
        <v>37036.875</v>
      </c>
      <c r="AC1867" s="198">
        <v>37036.875</v>
      </c>
    </row>
    <row r="1868" spans="1:29" x14ac:dyDescent="0.2">
      <c r="A1868" s="44" t="str">
        <f t="shared" si="146"/>
        <v xml:space="preserve"> Natural Gas Physical</v>
      </c>
      <c r="B1868" s="44" t="str">
        <f t="shared" si="147"/>
        <v/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1290208</v>
      </c>
      <c r="H1868" s="198">
        <v>37035.366782407407</v>
      </c>
      <c r="I1868" t="s">
        <v>1698</v>
      </c>
      <c r="M1868" t="s">
        <v>2760</v>
      </c>
      <c r="N1868" t="s">
        <v>2697</v>
      </c>
      <c r="O1868" t="s">
        <v>223</v>
      </c>
      <c r="Q1868" s="199">
        <v>5000</v>
      </c>
      <c r="S1868" t="s">
        <v>2761</v>
      </c>
      <c r="T1868" t="s">
        <v>4061</v>
      </c>
      <c r="U1868" s="201">
        <v>4.05</v>
      </c>
      <c r="V1868" t="s">
        <v>1702</v>
      </c>
      <c r="W1868" t="s">
        <v>3170</v>
      </c>
      <c r="X1868" t="s">
        <v>1686</v>
      </c>
      <c r="Y1868" t="s">
        <v>3224</v>
      </c>
      <c r="Z1868" t="s">
        <v>3672</v>
      </c>
      <c r="AA1868">
        <v>807710</v>
      </c>
      <c r="AB1868" s="198">
        <v>37036.875</v>
      </c>
      <c r="AC1868" s="198">
        <v>37036.875</v>
      </c>
    </row>
    <row r="1869" spans="1:29" x14ac:dyDescent="0.2">
      <c r="A1869" s="44" t="str">
        <f t="shared" si="146"/>
        <v>US Crude Financial</v>
      </c>
      <c r="B1869" s="44" t="str">
        <f t="shared" si="147"/>
        <v>US</v>
      </c>
      <c r="C1869" s="44" t="str">
        <f t="shared" si="148"/>
        <v>Crude</v>
      </c>
      <c r="D1869" s="44" t="str">
        <f t="shared" si="149"/>
        <v>Financial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50000</v>
      </c>
      <c r="G1869" s="202">
        <v>1290209</v>
      </c>
      <c r="H1869" s="198">
        <v>37035.366782407407</v>
      </c>
      <c r="I1869" t="s">
        <v>3057</v>
      </c>
      <c r="M1869" t="s">
        <v>3757</v>
      </c>
      <c r="N1869" t="s">
        <v>4183</v>
      </c>
      <c r="O1869" t="s">
        <v>2967</v>
      </c>
      <c r="Q1869" s="199">
        <v>50000</v>
      </c>
      <c r="S1869" t="s">
        <v>2767</v>
      </c>
      <c r="T1869" t="s">
        <v>4061</v>
      </c>
      <c r="U1869" s="201">
        <v>29.64</v>
      </c>
      <c r="V1869" t="s">
        <v>1699</v>
      </c>
      <c r="W1869" t="s">
        <v>4185</v>
      </c>
      <c r="X1869" t="s">
        <v>4266</v>
      </c>
      <c r="Y1869" t="s">
        <v>3401</v>
      </c>
      <c r="Z1869" t="s">
        <v>3671</v>
      </c>
      <c r="AA1869">
        <v>106905</v>
      </c>
      <c r="AB1869" s="198">
        <v>37073</v>
      </c>
      <c r="AC1869" s="198">
        <v>37103</v>
      </c>
    </row>
    <row r="1870" spans="1:29" x14ac:dyDescent="0.2">
      <c r="A1870" s="44" t="str">
        <f t="shared" si="146"/>
        <v xml:space="preserve"> Natural Gas Physical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5000</v>
      </c>
      <c r="G1870" s="202">
        <v>1290210</v>
      </c>
      <c r="H1870" s="198">
        <v>37035.366793981484</v>
      </c>
      <c r="I1870" t="s">
        <v>2752</v>
      </c>
      <c r="M1870" t="s">
        <v>2760</v>
      </c>
      <c r="N1870" t="s">
        <v>2697</v>
      </c>
      <c r="O1870" t="s">
        <v>223</v>
      </c>
      <c r="P1870" s="199">
        <v>5000</v>
      </c>
      <c r="S1870" t="s">
        <v>2761</v>
      </c>
      <c r="T1870" t="s">
        <v>4061</v>
      </c>
      <c r="U1870" s="201">
        <v>4.0350000000000001</v>
      </c>
      <c r="V1870" t="s">
        <v>1693</v>
      </c>
      <c r="W1870" t="s">
        <v>3170</v>
      </c>
      <c r="X1870" t="s">
        <v>1686</v>
      </c>
      <c r="Y1870" t="s">
        <v>3224</v>
      </c>
      <c r="Z1870" t="s">
        <v>3672</v>
      </c>
      <c r="AA1870">
        <v>807709</v>
      </c>
      <c r="AB1870" s="198">
        <v>37036.875</v>
      </c>
      <c r="AC1870" s="198">
        <v>37036.875</v>
      </c>
    </row>
    <row r="1871" spans="1:29" x14ac:dyDescent="0.2">
      <c r="A1871" s="44" t="str">
        <f t="shared" si="146"/>
        <v xml:space="preserve"> Crude Financial</v>
      </c>
      <c r="B1871" s="44" t="str">
        <f t="shared" si="147"/>
        <v/>
      </c>
      <c r="C1871" s="44" t="str">
        <f t="shared" si="148"/>
        <v>Crude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100000</v>
      </c>
      <c r="G1871" s="202">
        <v>1290212</v>
      </c>
      <c r="H1871" s="198">
        <v>37035.366793981484</v>
      </c>
      <c r="I1871" t="s">
        <v>4463</v>
      </c>
      <c r="M1871" t="s">
        <v>3757</v>
      </c>
      <c r="N1871" t="s">
        <v>3880</v>
      </c>
      <c r="O1871" t="s">
        <v>4366</v>
      </c>
      <c r="P1871" s="199">
        <v>100000</v>
      </c>
      <c r="S1871" t="s">
        <v>2763</v>
      </c>
      <c r="T1871" t="s">
        <v>4061</v>
      </c>
      <c r="U1871" s="201">
        <v>0.01</v>
      </c>
      <c r="V1871" t="s">
        <v>4464</v>
      </c>
      <c r="W1871" t="s">
        <v>3882</v>
      </c>
      <c r="X1871" t="s">
        <v>3883</v>
      </c>
      <c r="Y1871" t="s">
        <v>4082</v>
      </c>
      <c r="Z1871" t="s">
        <v>1923</v>
      </c>
      <c r="AA1871" t="s">
        <v>224</v>
      </c>
      <c r="AB1871" s="198">
        <v>37135</v>
      </c>
      <c r="AC1871" s="198">
        <v>37164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2500</v>
      </c>
      <c r="G1872" s="202">
        <v>1290211</v>
      </c>
      <c r="H1872" s="198">
        <v>37035.366793981484</v>
      </c>
      <c r="I1872" t="s">
        <v>3155</v>
      </c>
      <c r="M1872" t="s">
        <v>2760</v>
      </c>
      <c r="N1872" t="s">
        <v>3220</v>
      </c>
      <c r="O1872" t="s">
        <v>2537</v>
      </c>
      <c r="P1872" s="199">
        <v>2500</v>
      </c>
      <c r="S1872" t="s">
        <v>2761</v>
      </c>
      <c r="T1872" t="s">
        <v>4061</v>
      </c>
      <c r="U1872" s="201">
        <v>3.0750000000000002</v>
      </c>
      <c r="V1872" t="s">
        <v>3283</v>
      </c>
      <c r="W1872" t="s">
        <v>2705</v>
      </c>
      <c r="X1872" t="s">
        <v>2682</v>
      </c>
      <c r="Y1872" t="s">
        <v>3224</v>
      </c>
      <c r="Z1872" t="s">
        <v>3671</v>
      </c>
      <c r="AA1872">
        <v>807711</v>
      </c>
      <c r="AB1872" s="198">
        <v>37036.875</v>
      </c>
      <c r="AC1872" s="198">
        <v>37036.875</v>
      </c>
    </row>
    <row r="1873" spans="1:29" x14ac:dyDescent="0.2">
      <c r="A1873" s="44" t="str">
        <f t="shared" si="146"/>
        <v>US Natural Gas Financial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Financial</v>
      </c>
      <c r="E1873" s="44">
        <f>IF(VLOOKUP(S1873,'DD-Lookup'!$J$6:$L$50,3,FALSE)="Monthly",(YEAR(AC1873)-YEAR(AB1873))*12+MONTH(AC1873)-MONTH(AB1873)+1,(AC1873-AB1873+1))</f>
        <v>365</v>
      </c>
      <c r="F1873" s="213">
        <f t="shared" si="150"/>
        <v>912500</v>
      </c>
      <c r="G1873" s="202">
        <v>1290213</v>
      </c>
      <c r="H1873" s="198">
        <v>37035.366805555554</v>
      </c>
      <c r="I1873" t="s">
        <v>3228</v>
      </c>
      <c r="M1873" t="s">
        <v>2760</v>
      </c>
      <c r="N1873" t="s">
        <v>2864</v>
      </c>
      <c r="O1873" t="s">
        <v>3278</v>
      </c>
      <c r="P1873" s="199">
        <v>2500</v>
      </c>
      <c r="S1873" t="s">
        <v>2761</v>
      </c>
      <c r="T1873" t="s">
        <v>4061</v>
      </c>
      <c r="U1873" s="201">
        <v>4.3849999999999998</v>
      </c>
      <c r="V1873" t="s">
        <v>3229</v>
      </c>
      <c r="W1873" t="s">
        <v>3529</v>
      </c>
      <c r="X1873" t="s">
        <v>2866</v>
      </c>
      <c r="Y1873" t="s">
        <v>4082</v>
      </c>
      <c r="Z1873" t="s">
        <v>3671</v>
      </c>
      <c r="AA1873" t="s">
        <v>225</v>
      </c>
      <c r="AB1873" s="198">
        <v>37257.875</v>
      </c>
      <c r="AC1873" s="198">
        <v>37621.875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30</v>
      </c>
      <c r="F1874" s="213">
        <f t="shared" si="150"/>
        <v>450000</v>
      </c>
      <c r="G1874" s="202">
        <v>1290214</v>
      </c>
      <c r="H1874" s="198">
        <v>37035.366840277777</v>
      </c>
      <c r="I1874" t="s">
        <v>4238</v>
      </c>
      <c r="M1874" t="s">
        <v>2760</v>
      </c>
      <c r="N1874" t="s">
        <v>2864</v>
      </c>
      <c r="O1874" t="s">
        <v>2673</v>
      </c>
      <c r="P1874" s="199">
        <v>15000</v>
      </c>
      <c r="S1874" t="s">
        <v>2761</v>
      </c>
      <c r="T1874" t="s">
        <v>4061</v>
      </c>
      <c r="U1874" s="201">
        <v>4.1875</v>
      </c>
      <c r="V1874" t="s">
        <v>4240</v>
      </c>
      <c r="W1874" t="s">
        <v>3529</v>
      </c>
      <c r="X1874" t="s">
        <v>2866</v>
      </c>
      <c r="Y1874" t="s">
        <v>4082</v>
      </c>
      <c r="Z1874" t="s">
        <v>3671</v>
      </c>
      <c r="AA1874" t="s">
        <v>226</v>
      </c>
      <c r="AB1874" s="198">
        <v>37043.915972222225</v>
      </c>
      <c r="AC1874" s="198">
        <v>37072.915972222225</v>
      </c>
    </row>
    <row r="1875" spans="1:29" x14ac:dyDescent="0.2">
      <c r="A1875" s="44" t="str">
        <f t="shared" si="146"/>
        <v>US Crude Financial</v>
      </c>
      <c r="B1875" s="44" t="str">
        <f t="shared" si="147"/>
        <v>US</v>
      </c>
      <c r="C1875" s="44" t="str">
        <f t="shared" si="148"/>
        <v>Crude</v>
      </c>
      <c r="D1875" s="44" t="str">
        <f t="shared" si="149"/>
        <v>Financial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50000</v>
      </c>
      <c r="G1875" s="202">
        <v>1290215</v>
      </c>
      <c r="H1875" s="198">
        <v>37035.366840277777</v>
      </c>
      <c r="I1875" t="s">
        <v>4182</v>
      </c>
      <c r="M1875" t="s">
        <v>3757</v>
      </c>
      <c r="N1875" t="s">
        <v>4183</v>
      </c>
      <c r="O1875" t="s">
        <v>2790</v>
      </c>
      <c r="P1875" s="199">
        <v>50000</v>
      </c>
      <c r="S1875" t="s">
        <v>2767</v>
      </c>
      <c r="T1875" t="s">
        <v>4061</v>
      </c>
      <c r="U1875" s="201">
        <v>29.62</v>
      </c>
      <c r="V1875" t="s">
        <v>3201</v>
      </c>
      <c r="W1875" t="s">
        <v>4185</v>
      </c>
      <c r="X1875" t="s">
        <v>4186</v>
      </c>
      <c r="Y1875" t="s">
        <v>3401</v>
      </c>
      <c r="Z1875" t="s">
        <v>3671</v>
      </c>
      <c r="AA1875">
        <v>106906</v>
      </c>
      <c r="AB1875" s="198">
        <v>37073</v>
      </c>
      <c r="AC1875" s="198">
        <v>37103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1290216</v>
      </c>
      <c r="H1876" s="198">
        <v>37035.366851851853</v>
      </c>
      <c r="I1876" t="s">
        <v>3249</v>
      </c>
      <c r="M1876" t="s">
        <v>2760</v>
      </c>
      <c r="N1876" t="s">
        <v>3220</v>
      </c>
      <c r="O1876" t="s">
        <v>2485</v>
      </c>
      <c r="P1876" s="199">
        <v>5000</v>
      </c>
      <c r="S1876" t="s">
        <v>2761</v>
      </c>
      <c r="T1876" t="s">
        <v>4061</v>
      </c>
      <c r="U1876" s="201">
        <v>4.0425000000000004</v>
      </c>
      <c r="V1876" t="s">
        <v>3005</v>
      </c>
      <c r="W1876" t="s">
        <v>3004</v>
      </c>
      <c r="X1876" t="s">
        <v>3246</v>
      </c>
      <c r="Y1876" t="s">
        <v>3224</v>
      </c>
      <c r="Z1876" t="s">
        <v>3671</v>
      </c>
      <c r="AA1876">
        <v>807714</v>
      </c>
      <c r="AB1876" s="198">
        <v>37036.875</v>
      </c>
      <c r="AC1876" s="198">
        <v>37036.875</v>
      </c>
    </row>
    <row r="1877" spans="1:29" x14ac:dyDescent="0.2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5000</v>
      </c>
      <c r="G1877" s="202">
        <v>1290217</v>
      </c>
      <c r="H1877" s="198">
        <v>37035.366875</v>
      </c>
      <c r="I1877" t="s">
        <v>4227</v>
      </c>
      <c r="M1877" t="s">
        <v>2760</v>
      </c>
      <c r="N1877" t="s">
        <v>2697</v>
      </c>
      <c r="O1877" t="s">
        <v>223</v>
      </c>
      <c r="P1877" s="199">
        <v>5000</v>
      </c>
      <c r="S1877" t="s">
        <v>2761</v>
      </c>
      <c r="T1877" t="s">
        <v>4061</v>
      </c>
      <c r="U1877" s="201">
        <v>4.0199999999999996</v>
      </c>
      <c r="V1877" t="s">
        <v>227</v>
      </c>
      <c r="W1877" t="s">
        <v>3170</v>
      </c>
      <c r="X1877" t="s">
        <v>1686</v>
      </c>
      <c r="Y1877" t="s">
        <v>3224</v>
      </c>
      <c r="Z1877" t="s">
        <v>3672</v>
      </c>
      <c r="AA1877">
        <v>807716</v>
      </c>
      <c r="AB1877" s="198">
        <v>37036.875</v>
      </c>
      <c r="AC1877" s="198">
        <v>37036.875</v>
      </c>
    </row>
    <row r="1878" spans="1:29" x14ac:dyDescent="0.2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153</v>
      </c>
      <c r="F1878" s="213">
        <f t="shared" si="150"/>
        <v>765000</v>
      </c>
      <c r="G1878" s="202">
        <v>1290220</v>
      </c>
      <c r="H1878" s="198">
        <v>37035.366886574076</v>
      </c>
      <c r="I1878" t="s">
        <v>3228</v>
      </c>
      <c r="M1878" t="s">
        <v>2760</v>
      </c>
      <c r="N1878" t="s">
        <v>2864</v>
      </c>
      <c r="O1878" t="s">
        <v>4239</v>
      </c>
      <c r="P1878" s="199">
        <v>5000</v>
      </c>
      <c r="S1878" t="s">
        <v>2761</v>
      </c>
      <c r="T1878" t="s">
        <v>4061</v>
      </c>
      <c r="U1878" s="201">
        <v>4.3150000000000004</v>
      </c>
      <c r="V1878" t="s">
        <v>3099</v>
      </c>
      <c r="W1878" t="s">
        <v>3529</v>
      </c>
      <c r="X1878" t="s">
        <v>2866</v>
      </c>
      <c r="Y1878" t="s">
        <v>4082</v>
      </c>
      <c r="Z1878" t="s">
        <v>3671</v>
      </c>
      <c r="AA1878" t="s">
        <v>228</v>
      </c>
      <c r="AB1878" s="198">
        <v>37043</v>
      </c>
      <c r="AC1878" s="198">
        <v>37195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5000</v>
      </c>
      <c r="G1879" s="202">
        <v>1290219</v>
      </c>
      <c r="H1879" s="198">
        <v>37035.366886574076</v>
      </c>
      <c r="I1879" t="s">
        <v>3225</v>
      </c>
      <c r="M1879" t="s">
        <v>2760</v>
      </c>
      <c r="N1879" t="s">
        <v>3220</v>
      </c>
      <c r="O1879" t="s">
        <v>2494</v>
      </c>
      <c r="P1879" s="199">
        <v>5000</v>
      </c>
      <c r="S1879" t="s">
        <v>2761</v>
      </c>
      <c r="T1879" t="s">
        <v>4061</v>
      </c>
      <c r="U1879" s="201">
        <v>4.0175000000000001</v>
      </c>
      <c r="V1879" t="s">
        <v>3265</v>
      </c>
      <c r="W1879" t="s">
        <v>3004</v>
      </c>
      <c r="X1879" t="s">
        <v>3246</v>
      </c>
      <c r="Y1879" t="s">
        <v>3224</v>
      </c>
      <c r="Z1879" t="s">
        <v>3671</v>
      </c>
      <c r="AA1879">
        <v>807717</v>
      </c>
      <c r="AB1879" s="198">
        <v>37036.875</v>
      </c>
      <c r="AC1879" s="198">
        <v>37036.875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153</v>
      </c>
      <c r="F1880" s="213">
        <f t="shared" si="150"/>
        <v>765000</v>
      </c>
      <c r="G1880" s="202">
        <v>1290218</v>
      </c>
      <c r="H1880" s="198">
        <v>37035.366886574076</v>
      </c>
      <c r="I1880" t="s">
        <v>3769</v>
      </c>
      <c r="M1880" t="s">
        <v>2760</v>
      </c>
      <c r="N1880" t="s">
        <v>2864</v>
      </c>
      <c r="O1880" t="s">
        <v>4239</v>
      </c>
      <c r="P1880" s="199">
        <v>5000</v>
      </c>
      <c r="S1880" t="s">
        <v>2761</v>
      </c>
      <c r="T1880" t="s">
        <v>4061</v>
      </c>
      <c r="U1880" s="201">
        <v>4.3150000000000004</v>
      </c>
      <c r="V1880" t="s">
        <v>2670</v>
      </c>
      <c r="W1880" t="s">
        <v>3529</v>
      </c>
      <c r="X1880" t="s">
        <v>2866</v>
      </c>
      <c r="Y1880" t="s">
        <v>4082</v>
      </c>
      <c r="Z1880" t="s">
        <v>3671</v>
      </c>
      <c r="AA1880" t="s">
        <v>229</v>
      </c>
      <c r="AB1880" s="198">
        <v>37043</v>
      </c>
      <c r="AC1880" s="198">
        <v>37195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10000</v>
      </c>
      <c r="G1881" s="202">
        <v>1290221</v>
      </c>
      <c r="H1881" s="198">
        <v>37035.366956018515</v>
      </c>
      <c r="I1881" t="s">
        <v>3225</v>
      </c>
      <c r="M1881" t="s">
        <v>2760</v>
      </c>
      <c r="N1881" t="s">
        <v>3220</v>
      </c>
      <c r="O1881" t="s">
        <v>2463</v>
      </c>
      <c r="P1881" s="199">
        <v>10000</v>
      </c>
      <c r="S1881" t="s">
        <v>2761</v>
      </c>
      <c r="T1881" t="s">
        <v>4061</v>
      </c>
      <c r="U1881" s="201">
        <v>4.2100999999999997</v>
      </c>
      <c r="V1881" t="s">
        <v>3226</v>
      </c>
      <c r="W1881" t="s">
        <v>3222</v>
      </c>
      <c r="X1881" t="s">
        <v>3223</v>
      </c>
      <c r="Y1881" t="s">
        <v>3224</v>
      </c>
      <c r="Z1881" t="s">
        <v>3671</v>
      </c>
      <c r="AA1881">
        <v>807718</v>
      </c>
      <c r="AB1881" s="198">
        <v>37036.875</v>
      </c>
      <c r="AC1881" s="198">
        <v>37036.875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1290223</v>
      </c>
      <c r="H1882" s="198">
        <v>37035.367013888892</v>
      </c>
      <c r="I1882" t="s">
        <v>2831</v>
      </c>
      <c r="M1882" t="s">
        <v>2760</v>
      </c>
      <c r="N1882" t="s">
        <v>3220</v>
      </c>
      <c r="O1882" t="s">
        <v>2465</v>
      </c>
      <c r="P1882" s="199">
        <v>10000</v>
      </c>
      <c r="S1882" t="s">
        <v>2761</v>
      </c>
      <c r="T1882" t="s">
        <v>4061</v>
      </c>
      <c r="U1882" s="201">
        <v>4.0949999999999998</v>
      </c>
      <c r="V1882" t="s">
        <v>3221</v>
      </c>
      <c r="W1882" t="s">
        <v>3260</v>
      </c>
      <c r="X1882" t="s">
        <v>3261</v>
      </c>
      <c r="Y1882" t="s">
        <v>3224</v>
      </c>
      <c r="Z1882" t="s">
        <v>3671</v>
      </c>
      <c r="AA1882">
        <v>807720</v>
      </c>
      <c r="AB1882" s="198">
        <v>37036.875</v>
      </c>
      <c r="AC1882" s="198">
        <v>37036.875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7500</v>
      </c>
      <c r="G1883" s="202">
        <v>1290224</v>
      </c>
      <c r="H1883" s="198">
        <v>37035.367025462961</v>
      </c>
      <c r="I1883" t="s">
        <v>2873</v>
      </c>
      <c r="M1883" t="s">
        <v>2760</v>
      </c>
      <c r="N1883" t="s">
        <v>3220</v>
      </c>
      <c r="O1883" t="s">
        <v>2537</v>
      </c>
      <c r="P1883" s="199">
        <v>7500</v>
      </c>
      <c r="S1883" t="s">
        <v>2761</v>
      </c>
      <c r="T1883" t="s">
        <v>4061</v>
      </c>
      <c r="U1883" s="201">
        <v>3.0750000000000002</v>
      </c>
      <c r="V1883" t="s">
        <v>137</v>
      </c>
      <c r="W1883" t="s">
        <v>2705</v>
      </c>
      <c r="X1883" t="s">
        <v>2682</v>
      </c>
      <c r="Y1883" t="s">
        <v>3224</v>
      </c>
      <c r="Z1883" t="s">
        <v>3671</v>
      </c>
      <c r="AA1883">
        <v>807719</v>
      </c>
      <c r="AB1883" s="198">
        <v>37036.875</v>
      </c>
      <c r="AC1883" s="198">
        <v>37036.875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7500</v>
      </c>
      <c r="G1884" s="202">
        <v>1290225</v>
      </c>
      <c r="H1884" s="198">
        <v>37035.367037037038</v>
      </c>
      <c r="I1884" t="s">
        <v>2858</v>
      </c>
      <c r="M1884" t="s">
        <v>2760</v>
      </c>
      <c r="N1884" t="s">
        <v>3220</v>
      </c>
      <c r="O1884" t="s">
        <v>2599</v>
      </c>
      <c r="Q1884" s="199">
        <v>7500</v>
      </c>
      <c r="S1884" t="s">
        <v>2761</v>
      </c>
      <c r="T1884" t="s">
        <v>4061</v>
      </c>
      <c r="U1884" s="201">
        <v>3.55</v>
      </c>
      <c r="V1884" t="s">
        <v>2694</v>
      </c>
      <c r="W1884" t="s">
        <v>2692</v>
      </c>
      <c r="X1884" t="s">
        <v>2682</v>
      </c>
      <c r="Y1884" t="s">
        <v>3224</v>
      </c>
      <c r="Z1884" t="s">
        <v>3671</v>
      </c>
      <c r="AA1884">
        <v>807721</v>
      </c>
      <c r="AB1884" s="198">
        <v>37036.875</v>
      </c>
      <c r="AC1884" s="198">
        <v>37036.875</v>
      </c>
    </row>
    <row r="1885" spans="1:29" x14ac:dyDescent="0.2">
      <c r="A1885" s="44" t="str">
        <f t="shared" si="146"/>
        <v>US Power Physical</v>
      </c>
      <c r="B1885" s="44" t="str">
        <f t="shared" si="147"/>
        <v>US</v>
      </c>
      <c r="C1885" s="44" t="str">
        <f t="shared" si="148"/>
        <v>Power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59</v>
      </c>
      <c r="F1885" s="213">
        <f t="shared" si="150"/>
        <v>2950</v>
      </c>
      <c r="G1885" s="202">
        <v>1290226</v>
      </c>
      <c r="H1885" s="198">
        <v>37035.367060185185</v>
      </c>
      <c r="I1885" t="s">
        <v>2676</v>
      </c>
      <c r="M1885" t="s">
        <v>3364</v>
      </c>
      <c r="N1885" t="s">
        <v>2855</v>
      </c>
      <c r="O1885" t="s">
        <v>2998</v>
      </c>
      <c r="P1885" s="199">
        <v>50</v>
      </c>
      <c r="S1885" t="s">
        <v>2759</v>
      </c>
      <c r="T1885" t="s">
        <v>4061</v>
      </c>
      <c r="U1885" s="201">
        <v>40.5</v>
      </c>
      <c r="V1885" t="s">
        <v>4312</v>
      </c>
      <c r="W1885" t="s">
        <v>3262</v>
      </c>
      <c r="X1885" t="s">
        <v>3263</v>
      </c>
      <c r="Y1885" t="s">
        <v>4193</v>
      </c>
      <c r="Z1885" t="s">
        <v>3666</v>
      </c>
      <c r="AA1885">
        <v>621436.1</v>
      </c>
      <c r="AB1885" s="198">
        <v>37257</v>
      </c>
      <c r="AC1885" s="198">
        <v>37315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5000</v>
      </c>
      <c r="G1886" s="202">
        <v>1290228</v>
      </c>
      <c r="H1886" s="198">
        <v>37035.367060185185</v>
      </c>
      <c r="I1886" t="s">
        <v>3250</v>
      </c>
      <c r="M1886" t="s">
        <v>2760</v>
      </c>
      <c r="N1886" t="s">
        <v>3220</v>
      </c>
      <c r="O1886" t="s">
        <v>2494</v>
      </c>
      <c r="P1886" s="199">
        <v>5000</v>
      </c>
      <c r="S1886" t="s">
        <v>2761</v>
      </c>
      <c r="T1886" t="s">
        <v>4061</v>
      </c>
      <c r="U1886" s="201">
        <v>4.0149999999999997</v>
      </c>
      <c r="V1886" t="s">
        <v>4209</v>
      </c>
      <c r="W1886" t="s">
        <v>3004</v>
      </c>
      <c r="X1886" t="s">
        <v>3246</v>
      </c>
      <c r="Y1886" t="s">
        <v>3224</v>
      </c>
      <c r="Z1886" t="s">
        <v>3671</v>
      </c>
      <c r="AA1886">
        <v>807722</v>
      </c>
      <c r="AB1886" s="198">
        <v>37036.875</v>
      </c>
      <c r="AC1886" s="198">
        <v>37036.875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5000</v>
      </c>
      <c r="G1887" s="202">
        <v>1290229</v>
      </c>
      <c r="H1887" s="198">
        <v>37035.367152777777</v>
      </c>
      <c r="I1887" t="s">
        <v>3250</v>
      </c>
      <c r="M1887" t="s">
        <v>2760</v>
      </c>
      <c r="N1887" t="s">
        <v>3220</v>
      </c>
      <c r="O1887" t="s">
        <v>2485</v>
      </c>
      <c r="P1887" s="199">
        <v>5000</v>
      </c>
      <c r="S1887" t="s">
        <v>2761</v>
      </c>
      <c r="T1887" t="s">
        <v>4061</v>
      </c>
      <c r="U1887" s="201">
        <v>4.04</v>
      </c>
      <c r="V1887" t="s">
        <v>4209</v>
      </c>
      <c r="W1887" t="s">
        <v>3004</v>
      </c>
      <c r="X1887" t="s">
        <v>3246</v>
      </c>
      <c r="Y1887" t="s">
        <v>3224</v>
      </c>
      <c r="Z1887" t="s">
        <v>3671</v>
      </c>
      <c r="AA1887">
        <v>807723</v>
      </c>
      <c r="AB1887" s="198">
        <v>37036.875</v>
      </c>
      <c r="AC1887" s="198">
        <v>37036.875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25000</v>
      </c>
      <c r="G1888" s="202">
        <v>1290230</v>
      </c>
      <c r="H1888" s="198">
        <v>37035.367175925923</v>
      </c>
      <c r="I1888" t="s">
        <v>4033</v>
      </c>
      <c r="M1888" t="s">
        <v>2760</v>
      </c>
      <c r="N1888" t="s">
        <v>3220</v>
      </c>
      <c r="O1888" t="s">
        <v>4383</v>
      </c>
      <c r="P1888" s="199">
        <v>25000</v>
      </c>
      <c r="S1888" t="s">
        <v>2761</v>
      </c>
      <c r="T1888" t="s">
        <v>4061</v>
      </c>
      <c r="U1888" s="201">
        <v>4.1449999999999996</v>
      </c>
      <c r="V1888" t="s">
        <v>4268</v>
      </c>
      <c r="W1888" t="s">
        <v>4246</v>
      </c>
      <c r="X1888" t="s">
        <v>4247</v>
      </c>
      <c r="Y1888" t="s">
        <v>3224</v>
      </c>
      <c r="Z1888" t="s">
        <v>3671</v>
      </c>
      <c r="AA1888">
        <v>807724</v>
      </c>
      <c r="AB1888" s="198">
        <v>37036.875</v>
      </c>
      <c r="AC1888" s="198">
        <v>37036.875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600</v>
      </c>
      <c r="G1889" s="202">
        <v>1290231</v>
      </c>
      <c r="H1889" s="198">
        <v>37035.3672337963</v>
      </c>
      <c r="I1889" t="s">
        <v>4454</v>
      </c>
      <c r="M1889" t="s">
        <v>2760</v>
      </c>
      <c r="N1889" t="s">
        <v>3220</v>
      </c>
      <c r="O1889" t="s">
        <v>4403</v>
      </c>
      <c r="P1889" s="199">
        <v>600</v>
      </c>
      <c r="S1889" t="s">
        <v>2761</v>
      </c>
      <c r="T1889" t="s">
        <v>4061</v>
      </c>
      <c r="U1889" s="201">
        <v>4.09</v>
      </c>
      <c r="V1889" t="s">
        <v>230</v>
      </c>
      <c r="W1889" t="s">
        <v>3046</v>
      </c>
      <c r="X1889" t="s">
        <v>2685</v>
      </c>
      <c r="Y1889" t="s">
        <v>3224</v>
      </c>
      <c r="Z1889" t="s">
        <v>3671</v>
      </c>
      <c r="AA1889">
        <v>807725</v>
      </c>
      <c r="AB1889" s="198">
        <v>37036.875</v>
      </c>
      <c r="AC1889" s="198">
        <v>37036.875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1200</v>
      </c>
      <c r="G1890" s="202">
        <v>1290232</v>
      </c>
      <c r="H1890" s="198">
        <v>37035.367245370369</v>
      </c>
      <c r="I1890" t="s">
        <v>3818</v>
      </c>
      <c r="M1890" t="s">
        <v>2760</v>
      </c>
      <c r="N1890" t="s">
        <v>3220</v>
      </c>
      <c r="O1890" t="s">
        <v>2532</v>
      </c>
      <c r="Q1890" s="199">
        <v>1200</v>
      </c>
      <c r="S1890" t="s">
        <v>2761</v>
      </c>
      <c r="T1890" t="s">
        <v>4061</v>
      </c>
      <c r="U1890" s="201">
        <v>4.05</v>
      </c>
      <c r="V1890" t="s">
        <v>3819</v>
      </c>
      <c r="W1890" t="s">
        <v>2692</v>
      </c>
      <c r="X1890" t="s">
        <v>2682</v>
      </c>
      <c r="Y1890" t="s">
        <v>3224</v>
      </c>
      <c r="Z1890" t="s">
        <v>3671</v>
      </c>
      <c r="AA1890">
        <v>807726</v>
      </c>
      <c r="AB1890" s="198">
        <v>37036.875</v>
      </c>
      <c r="AC1890" s="198">
        <v>37036.875</v>
      </c>
    </row>
    <row r="1891" spans="1:29" x14ac:dyDescent="0.2">
      <c r="A1891" s="44" t="str">
        <f t="shared" si="146"/>
        <v xml:space="preserve"> Metals Financial</v>
      </c>
      <c r="B1891" s="44" t="str">
        <f t="shared" si="147"/>
        <v/>
      </c>
      <c r="C1891" s="44" t="str">
        <f t="shared" si="148"/>
        <v>Metals</v>
      </c>
      <c r="D1891" s="44" t="str">
        <f t="shared" si="149"/>
        <v>Financial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20</v>
      </c>
      <c r="G1891" s="202">
        <v>1290233</v>
      </c>
      <c r="H1891" s="198">
        <v>37035.367291666669</v>
      </c>
      <c r="I1891" t="s">
        <v>4163</v>
      </c>
      <c r="M1891" t="s">
        <v>2766</v>
      </c>
      <c r="N1891" t="s">
        <v>4058</v>
      </c>
      <c r="O1891" t="s">
        <v>4059</v>
      </c>
      <c r="Q1891" s="199">
        <v>20</v>
      </c>
      <c r="S1891" t="s">
        <v>4060</v>
      </c>
      <c r="T1891" t="s">
        <v>4061</v>
      </c>
      <c r="U1891" s="201">
        <v>1745</v>
      </c>
      <c r="V1891" t="s">
        <v>4164</v>
      </c>
      <c r="W1891" t="s">
        <v>4068</v>
      </c>
      <c r="X1891" t="s">
        <v>4064</v>
      </c>
      <c r="Y1891" t="s">
        <v>4065</v>
      </c>
      <c r="Z1891" t="s">
        <v>4066</v>
      </c>
      <c r="AA1891">
        <v>2150686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5000</v>
      </c>
      <c r="G1892" s="202">
        <v>1290234</v>
      </c>
      <c r="H1892" s="198">
        <v>37035.367314814815</v>
      </c>
      <c r="I1892" t="s">
        <v>4257</v>
      </c>
      <c r="M1892" t="s">
        <v>2760</v>
      </c>
      <c r="N1892" t="s">
        <v>3220</v>
      </c>
      <c r="O1892" t="s">
        <v>2581</v>
      </c>
      <c r="P1892" s="199">
        <v>5000</v>
      </c>
      <c r="S1892" t="s">
        <v>2761</v>
      </c>
      <c r="T1892" t="s">
        <v>4061</v>
      </c>
      <c r="U1892" s="201">
        <v>3.05</v>
      </c>
      <c r="V1892" t="s">
        <v>4258</v>
      </c>
      <c r="W1892" t="s">
        <v>3926</v>
      </c>
      <c r="X1892" t="s">
        <v>2735</v>
      </c>
      <c r="Y1892" t="s">
        <v>3224</v>
      </c>
      <c r="Z1892" t="s">
        <v>3671</v>
      </c>
      <c r="AA1892">
        <v>807727</v>
      </c>
      <c r="AB1892" s="198">
        <v>37036.875</v>
      </c>
      <c r="AC1892" s="198">
        <v>37036.875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5700</v>
      </c>
      <c r="G1893" s="202">
        <v>1290235</v>
      </c>
      <c r="H1893" s="198">
        <v>37035.367326388892</v>
      </c>
      <c r="I1893" t="s">
        <v>3092</v>
      </c>
      <c r="M1893" t="s">
        <v>2760</v>
      </c>
      <c r="N1893" t="s">
        <v>3220</v>
      </c>
      <c r="O1893" t="s">
        <v>2580</v>
      </c>
      <c r="P1893" s="199">
        <v>5700</v>
      </c>
      <c r="S1893" t="s">
        <v>2761</v>
      </c>
      <c r="T1893" t="s">
        <v>4061</v>
      </c>
      <c r="U1893" s="201">
        <v>4.1449999999999996</v>
      </c>
      <c r="V1893" t="s">
        <v>3093</v>
      </c>
      <c r="W1893" t="s">
        <v>3046</v>
      </c>
      <c r="X1893" t="s">
        <v>3141</v>
      </c>
      <c r="Y1893" t="s">
        <v>3224</v>
      </c>
      <c r="Z1893" t="s">
        <v>3671</v>
      </c>
      <c r="AA1893">
        <v>807728</v>
      </c>
      <c r="AB1893" s="198">
        <v>37036.875</v>
      </c>
      <c r="AC1893" s="198">
        <v>37036.875</v>
      </c>
    </row>
    <row r="1894" spans="1:29" x14ac:dyDescent="0.2">
      <c r="A1894" s="44" t="str">
        <f t="shared" si="146"/>
        <v>US Power Financial</v>
      </c>
      <c r="B1894" s="44" t="str">
        <f t="shared" si="147"/>
        <v>US</v>
      </c>
      <c r="C1894" s="44" t="str">
        <f t="shared" si="148"/>
        <v>Power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30</v>
      </c>
      <c r="F1894" s="213">
        <f t="shared" si="150"/>
        <v>1500</v>
      </c>
      <c r="G1894" s="202">
        <v>1290236</v>
      </c>
      <c r="H1894" s="198">
        <v>37035.367349537039</v>
      </c>
      <c r="I1894" t="s">
        <v>2818</v>
      </c>
      <c r="M1894" t="s">
        <v>3364</v>
      </c>
      <c r="N1894" t="s">
        <v>4190</v>
      </c>
      <c r="O1894" t="s">
        <v>231</v>
      </c>
      <c r="P1894" s="199">
        <v>50</v>
      </c>
      <c r="S1894" t="s">
        <v>2759</v>
      </c>
      <c r="T1894" t="s">
        <v>4061</v>
      </c>
      <c r="U1894" s="201">
        <v>62.5</v>
      </c>
      <c r="V1894" t="s">
        <v>4197</v>
      </c>
      <c r="W1894" t="s">
        <v>2819</v>
      </c>
      <c r="X1894" t="s">
        <v>2842</v>
      </c>
      <c r="Y1894" t="s">
        <v>4193</v>
      </c>
      <c r="Z1894" t="s">
        <v>3671</v>
      </c>
      <c r="AA1894">
        <v>621439.1</v>
      </c>
      <c r="AB1894" s="198">
        <v>37043.875</v>
      </c>
      <c r="AC1894" s="198">
        <v>37072.875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5000</v>
      </c>
      <c r="G1895" s="202">
        <v>1290237</v>
      </c>
      <c r="H1895" s="198">
        <v>37035.367372685185</v>
      </c>
      <c r="I1895" t="s">
        <v>3249</v>
      </c>
      <c r="M1895" t="s">
        <v>2760</v>
      </c>
      <c r="N1895" t="s">
        <v>3220</v>
      </c>
      <c r="O1895" t="s">
        <v>2481</v>
      </c>
      <c r="P1895" s="199">
        <v>5000</v>
      </c>
      <c r="S1895" t="s">
        <v>2761</v>
      </c>
      <c r="T1895" t="s">
        <v>4061</v>
      </c>
      <c r="U1895" s="201">
        <v>4.0724999999999998</v>
      </c>
      <c r="V1895" t="s">
        <v>3919</v>
      </c>
      <c r="W1895" t="s">
        <v>3004</v>
      </c>
      <c r="X1895" t="s">
        <v>3246</v>
      </c>
      <c r="Y1895" t="s">
        <v>3224</v>
      </c>
      <c r="Z1895" t="s">
        <v>3671</v>
      </c>
      <c r="AA1895">
        <v>807729</v>
      </c>
      <c r="AB1895" s="198">
        <v>37036.875</v>
      </c>
      <c r="AC1895" s="198">
        <v>37036.875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30</v>
      </c>
      <c r="F1896" s="213">
        <f t="shared" si="150"/>
        <v>300000</v>
      </c>
      <c r="G1896" s="202">
        <v>1290238</v>
      </c>
      <c r="H1896" s="198">
        <v>37035.367395833331</v>
      </c>
      <c r="I1896" t="s">
        <v>4257</v>
      </c>
      <c r="M1896" t="s">
        <v>2760</v>
      </c>
      <c r="N1896" t="s">
        <v>3220</v>
      </c>
      <c r="O1896" t="s">
        <v>4300</v>
      </c>
      <c r="Q1896" s="199">
        <v>10000</v>
      </c>
      <c r="S1896" t="s">
        <v>2761</v>
      </c>
      <c r="T1896" t="s">
        <v>4061</v>
      </c>
      <c r="U1896" s="201">
        <v>2.895</v>
      </c>
      <c r="V1896" t="s">
        <v>2680</v>
      </c>
      <c r="W1896" t="s">
        <v>4279</v>
      </c>
      <c r="X1896" t="s">
        <v>2682</v>
      </c>
      <c r="Y1896" t="s">
        <v>3224</v>
      </c>
      <c r="Z1896" t="s">
        <v>3671</v>
      </c>
      <c r="AA1896" t="s">
        <v>232</v>
      </c>
      <c r="AB1896" s="198">
        <v>37043.875</v>
      </c>
      <c r="AC1896" s="198">
        <v>37072.875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3">
        <f t="shared" si="150"/>
        <v>6531</v>
      </c>
      <c r="G1897" s="202">
        <v>1290239</v>
      </c>
      <c r="H1897" s="198">
        <v>37035.367395833331</v>
      </c>
      <c r="I1897" t="s">
        <v>2818</v>
      </c>
      <c r="M1897" t="s">
        <v>2760</v>
      </c>
      <c r="N1897" t="s">
        <v>2741</v>
      </c>
      <c r="O1897" t="s">
        <v>2548</v>
      </c>
      <c r="P1897" s="199">
        <v>6531</v>
      </c>
      <c r="S1897" t="s">
        <v>2761</v>
      </c>
      <c r="T1897" t="s">
        <v>4061</v>
      </c>
      <c r="U1897" s="201">
        <v>4.1150000000000002</v>
      </c>
      <c r="V1897" t="s">
        <v>2777</v>
      </c>
      <c r="W1897" t="s">
        <v>2938</v>
      </c>
      <c r="X1897" t="s">
        <v>2742</v>
      </c>
      <c r="Y1897" t="s">
        <v>3224</v>
      </c>
      <c r="Z1897" t="s">
        <v>2743</v>
      </c>
      <c r="AA1897">
        <v>807730</v>
      </c>
      <c r="AB1897" s="198">
        <v>37036.875</v>
      </c>
      <c r="AC1897" s="198">
        <v>37036.875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1290240</v>
      </c>
      <c r="H1898" s="198">
        <v>37035.367418981485</v>
      </c>
      <c r="I1898" t="s">
        <v>3769</v>
      </c>
      <c r="M1898" t="s">
        <v>2760</v>
      </c>
      <c r="N1898" t="s">
        <v>3220</v>
      </c>
      <c r="O1898" t="s">
        <v>2532</v>
      </c>
      <c r="P1898" s="199">
        <v>10000</v>
      </c>
      <c r="S1898" t="s">
        <v>2761</v>
      </c>
      <c r="T1898" t="s">
        <v>4061</v>
      </c>
      <c r="U1898" s="201">
        <v>4.0250000000000004</v>
      </c>
      <c r="V1898" t="s">
        <v>2744</v>
      </c>
      <c r="W1898" t="s">
        <v>2692</v>
      </c>
      <c r="X1898" t="s">
        <v>2682</v>
      </c>
      <c r="Y1898" t="s">
        <v>3224</v>
      </c>
      <c r="Z1898" t="s">
        <v>3671</v>
      </c>
      <c r="AA1898">
        <v>807731</v>
      </c>
      <c r="AB1898" s="198">
        <v>37036.875</v>
      </c>
      <c r="AC1898" s="198">
        <v>37036.875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4400</v>
      </c>
      <c r="G1899" s="202">
        <v>1290241</v>
      </c>
      <c r="H1899" s="198">
        <v>37035.367442129631</v>
      </c>
      <c r="I1899" t="s">
        <v>4259</v>
      </c>
      <c r="M1899" t="s">
        <v>2760</v>
      </c>
      <c r="N1899" t="s">
        <v>3220</v>
      </c>
      <c r="O1899" t="s">
        <v>2463</v>
      </c>
      <c r="P1899" s="199">
        <v>4400</v>
      </c>
      <c r="S1899" t="s">
        <v>2761</v>
      </c>
      <c r="T1899" t="s">
        <v>4061</v>
      </c>
      <c r="U1899" s="201">
        <v>4.2088000000000001</v>
      </c>
      <c r="V1899" t="s">
        <v>4260</v>
      </c>
      <c r="W1899" t="s">
        <v>3222</v>
      </c>
      <c r="X1899" t="s">
        <v>3223</v>
      </c>
      <c r="Y1899" t="s">
        <v>3224</v>
      </c>
      <c r="Z1899" t="s">
        <v>3671</v>
      </c>
      <c r="AA1899">
        <v>807732</v>
      </c>
      <c r="AB1899" s="198">
        <v>37036.875</v>
      </c>
      <c r="AC1899" s="198">
        <v>37036.875</v>
      </c>
    </row>
    <row r="1900" spans="1:29" x14ac:dyDescent="0.2">
      <c r="A1900" s="44" t="str">
        <f t="shared" si="146"/>
        <v>US Crude Financial</v>
      </c>
      <c r="B1900" s="44" t="str">
        <f t="shared" si="147"/>
        <v>US</v>
      </c>
      <c r="C1900" s="44" t="str">
        <f t="shared" si="148"/>
        <v>Crude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25000</v>
      </c>
      <c r="G1900" s="202">
        <v>1290243</v>
      </c>
      <c r="H1900" s="198">
        <v>37035.367465277777</v>
      </c>
      <c r="I1900" t="s">
        <v>2863</v>
      </c>
      <c r="M1900" t="s">
        <v>3757</v>
      </c>
      <c r="N1900" t="s">
        <v>3803</v>
      </c>
      <c r="O1900" t="s">
        <v>3804</v>
      </c>
      <c r="P1900" s="199">
        <v>25000</v>
      </c>
      <c r="S1900" t="s">
        <v>2763</v>
      </c>
      <c r="T1900" t="s">
        <v>4061</v>
      </c>
      <c r="U1900" s="201">
        <v>-0.13</v>
      </c>
      <c r="V1900" t="s">
        <v>1679</v>
      </c>
      <c r="W1900" t="s">
        <v>4491</v>
      </c>
      <c r="X1900" t="s">
        <v>3805</v>
      </c>
      <c r="Y1900" t="s">
        <v>4082</v>
      </c>
      <c r="Z1900" t="s">
        <v>3671</v>
      </c>
      <c r="AA1900" t="s">
        <v>233</v>
      </c>
      <c r="AB1900" s="198">
        <v>37073</v>
      </c>
      <c r="AC1900" s="198">
        <v>37103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5000</v>
      </c>
      <c r="G1901" s="202">
        <v>1290242</v>
      </c>
      <c r="H1901" s="198">
        <v>37035.367465277777</v>
      </c>
      <c r="I1901" t="s">
        <v>4033</v>
      </c>
      <c r="M1901" t="s">
        <v>2760</v>
      </c>
      <c r="N1901" t="s">
        <v>3220</v>
      </c>
      <c r="O1901" t="s">
        <v>2481</v>
      </c>
      <c r="Q1901" s="199">
        <v>5000</v>
      </c>
      <c r="S1901" t="s">
        <v>2761</v>
      </c>
      <c r="T1901" t="s">
        <v>4061</v>
      </c>
      <c r="U1901" s="201">
        <v>4.0750000000000002</v>
      </c>
      <c r="V1901" t="s">
        <v>42</v>
      </c>
      <c r="W1901" t="s">
        <v>3004</v>
      </c>
      <c r="X1901" t="s">
        <v>3246</v>
      </c>
      <c r="Y1901" t="s">
        <v>3224</v>
      </c>
      <c r="Z1901" t="s">
        <v>3671</v>
      </c>
      <c r="AA1901">
        <v>807733</v>
      </c>
      <c r="AB1901" s="198">
        <v>37036.875</v>
      </c>
      <c r="AC1901" s="198">
        <v>37036.875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1875</v>
      </c>
      <c r="G1902" s="202">
        <v>1290244</v>
      </c>
      <c r="H1902" s="198">
        <v>37035.367465277777</v>
      </c>
      <c r="I1902" t="s">
        <v>3769</v>
      </c>
      <c r="M1902" t="s">
        <v>2760</v>
      </c>
      <c r="N1902" t="s">
        <v>3220</v>
      </c>
      <c r="O1902" t="s">
        <v>2506</v>
      </c>
      <c r="P1902" s="199">
        <v>1875</v>
      </c>
      <c r="S1902" t="s">
        <v>2761</v>
      </c>
      <c r="T1902" t="s">
        <v>4061</v>
      </c>
      <c r="U1902" s="201">
        <v>4.3499999999999996</v>
      </c>
      <c r="V1902" t="s">
        <v>3002</v>
      </c>
      <c r="W1902" t="s">
        <v>3275</v>
      </c>
      <c r="X1902" t="s">
        <v>3276</v>
      </c>
      <c r="Y1902" t="s">
        <v>3224</v>
      </c>
      <c r="Z1902" t="s">
        <v>3671</v>
      </c>
      <c r="AA1902">
        <v>807734</v>
      </c>
      <c r="AB1902" s="198">
        <v>37036.875</v>
      </c>
      <c r="AC1902" s="198">
        <v>37036.875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5409</v>
      </c>
      <c r="G1903" s="202">
        <v>1290245</v>
      </c>
      <c r="H1903" s="198">
        <v>37035.3675</v>
      </c>
      <c r="I1903" t="s">
        <v>3267</v>
      </c>
      <c r="M1903" t="s">
        <v>2760</v>
      </c>
      <c r="N1903" t="s">
        <v>3220</v>
      </c>
      <c r="O1903" t="s">
        <v>2599</v>
      </c>
      <c r="P1903" s="199">
        <v>5409</v>
      </c>
      <c r="S1903" t="s">
        <v>2761</v>
      </c>
      <c r="T1903" t="s">
        <v>4061</v>
      </c>
      <c r="U1903" s="201">
        <v>3.5249999999999999</v>
      </c>
      <c r="V1903" t="s">
        <v>3115</v>
      </c>
      <c r="W1903" t="s">
        <v>2692</v>
      </c>
      <c r="X1903" t="s">
        <v>2682</v>
      </c>
      <c r="Y1903" t="s">
        <v>3224</v>
      </c>
      <c r="Z1903" t="s">
        <v>3671</v>
      </c>
      <c r="AA1903">
        <v>807737</v>
      </c>
      <c r="AB1903" s="198">
        <v>37036.875</v>
      </c>
      <c r="AC1903" s="198">
        <v>37036.875</v>
      </c>
    </row>
    <row r="1904" spans="1:29" x14ac:dyDescent="0.2">
      <c r="A1904" s="44" t="str">
        <f t="shared" si="146"/>
        <v xml:space="preserve"> Natural Gas Physical</v>
      </c>
      <c r="B1904" s="44" t="str">
        <f t="shared" si="147"/>
        <v/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10000</v>
      </c>
      <c r="G1904" s="202">
        <v>1290246</v>
      </c>
      <c r="H1904" s="198">
        <v>37035.367546296293</v>
      </c>
      <c r="I1904" t="s">
        <v>3143</v>
      </c>
      <c r="M1904" t="s">
        <v>2760</v>
      </c>
      <c r="N1904" t="s">
        <v>2697</v>
      </c>
      <c r="O1904" t="s">
        <v>4269</v>
      </c>
      <c r="P1904" s="199">
        <v>10000</v>
      </c>
      <c r="S1904" t="s">
        <v>4150</v>
      </c>
      <c r="T1904" t="s">
        <v>2698</v>
      </c>
      <c r="U1904" s="201">
        <v>5.69</v>
      </c>
      <c r="V1904" t="s">
        <v>1687</v>
      </c>
      <c r="W1904" t="s">
        <v>2699</v>
      </c>
      <c r="X1904" t="s">
        <v>2700</v>
      </c>
      <c r="Y1904" t="s">
        <v>3224</v>
      </c>
      <c r="Z1904" t="s">
        <v>3672</v>
      </c>
      <c r="AA1904">
        <v>807738</v>
      </c>
      <c r="AB1904" s="198">
        <v>37035.875</v>
      </c>
      <c r="AC1904" s="198">
        <v>37035.875</v>
      </c>
    </row>
    <row r="1905" spans="1:29" x14ac:dyDescent="0.2">
      <c r="A1905" s="44" t="str">
        <f t="shared" si="146"/>
        <v xml:space="preserve"> Natural Gas Physical</v>
      </c>
      <c r="B1905" s="44" t="str">
        <f t="shared" si="147"/>
        <v/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3128</v>
      </c>
      <c r="G1905" s="202">
        <v>1290247</v>
      </c>
      <c r="H1905" s="198">
        <v>37035.36755787037</v>
      </c>
      <c r="I1905" t="s">
        <v>1705</v>
      </c>
      <c r="M1905" t="s">
        <v>2760</v>
      </c>
      <c r="N1905" t="s">
        <v>3254</v>
      </c>
      <c r="O1905" t="s">
        <v>2474</v>
      </c>
      <c r="P1905" s="199">
        <v>3128</v>
      </c>
      <c r="S1905" t="s">
        <v>2761</v>
      </c>
      <c r="T1905" t="s">
        <v>4061</v>
      </c>
      <c r="U1905" s="201">
        <v>4.375</v>
      </c>
      <c r="V1905" t="s">
        <v>1706</v>
      </c>
      <c r="W1905" t="s">
        <v>3255</v>
      </c>
      <c r="X1905" t="s">
        <v>3256</v>
      </c>
      <c r="Y1905" t="s">
        <v>3224</v>
      </c>
      <c r="Z1905" t="s">
        <v>3671</v>
      </c>
      <c r="AA1905">
        <v>807739</v>
      </c>
      <c r="AB1905" s="198">
        <v>37036.875</v>
      </c>
      <c r="AC1905" s="198">
        <v>37036.875</v>
      </c>
    </row>
    <row r="1906" spans="1:29" x14ac:dyDescent="0.2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92</v>
      </c>
      <c r="F1906" s="213">
        <f t="shared" si="150"/>
        <v>4600</v>
      </c>
      <c r="G1906" s="202">
        <v>1290248</v>
      </c>
      <c r="H1906" s="198">
        <v>37035.36755787037</v>
      </c>
      <c r="I1906" t="s">
        <v>4034</v>
      </c>
      <c r="M1906" t="s">
        <v>3364</v>
      </c>
      <c r="N1906" t="s">
        <v>2802</v>
      </c>
      <c r="O1906" t="s">
        <v>2493</v>
      </c>
      <c r="P1906" s="199">
        <v>50</v>
      </c>
      <c r="S1906" t="s">
        <v>2759</v>
      </c>
      <c r="T1906" t="s">
        <v>4061</v>
      </c>
      <c r="U1906" s="201">
        <v>40.25</v>
      </c>
      <c r="V1906" t="s">
        <v>2535</v>
      </c>
      <c r="W1906" t="s">
        <v>2861</v>
      </c>
      <c r="X1906" t="s">
        <v>3993</v>
      </c>
      <c r="Y1906" t="s">
        <v>4193</v>
      </c>
      <c r="Z1906" t="s">
        <v>3666</v>
      </c>
      <c r="AA1906">
        <v>621440.1</v>
      </c>
      <c r="AB1906" s="198">
        <v>37165.875</v>
      </c>
      <c r="AC1906" s="198">
        <v>37256.875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151</v>
      </c>
      <c r="F1907" s="213">
        <f t="shared" si="150"/>
        <v>755000</v>
      </c>
      <c r="G1907" s="202">
        <v>1290249</v>
      </c>
      <c r="H1907" s="198">
        <v>37035.367650462962</v>
      </c>
      <c r="I1907" t="s">
        <v>3228</v>
      </c>
      <c r="M1907" t="s">
        <v>2760</v>
      </c>
      <c r="N1907" t="s">
        <v>2864</v>
      </c>
      <c r="O1907" t="s">
        <v>3253</v>
      </c>
      <c r="P1907" s="199">
        <v>5000</v>
      </c>
      <c r="S1907" t="s">
        <v>2761</v>
      </c>
      <c r="T1907" t="s">
        <v>4061</v>
      </c>
      <c r="U1907" s="201">
        <v>4.68</v>
      </c>
      <c r="V1907" t="s">
        <v>3202</v>
      </c>
      <c r="W1907" t="s">
        <v>3529</v>
      </c>
      <c r="X1907" t="s">
        <v>2866</v>
      </c>
      <c r="Y1907" t="s">
        <v>4082</v>
      </c>
      <c r="Z1907" t="s">
        <v>3671</v>
      </c>
      <c r="AA1907" t="s">
        <v>234</v>
      </c>
      <c r="AB1907" s="198">
        <v>37196</v>
      </c>
      <c r="AC1907" s="198">
        <v>37346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1290250</v>
      </c>
      <c r="H1908" s="198">
        <v>37035.367662037039</v>
      </c>
      <c r="I1908" t="s">
        <v>2935</v>
      </c>
      <c r="M1908" t="s">
        <v>2760</v>
      </c>
      <c r="N1908" t="s">
        <v>3220</v>
      </c>
      <c r="O1908" t="s">
        <v>2466</v>
      </c>
      <c r="Q1908" s="199">
        <v>5000</v>
      </c>
      <c r="S1908" t="s">
        <v>2761</v>
      </c>
      <c r="T1908" t="s">
        <v>4061</v>
      </c>
      <c r="U1908" s="201">
        <v>4.0575000000000001</v>
      </c>
      <c r="V1908" t="s">
        <v>2936</v>
      </c>
      <c r="W1908" t="s">
        <v>3260</v>
      </c>
      <c r="X1908" t="s">
        <v>3261</v>
      </c>
      <c r="Y1908" t="s">
        <v>3224</v>
      </c>
      <c r="Z1908" t="s">
        <v>3671</v>
      </c>
      <c r="AA1908">
        <v>807740</v>
      </c>
      <c r="AB1908" s="198">
        <v>37036.875</v>
      </c>
      <c r="AC1908" s="198">
        <v>37036.875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10000</v>
      </c>
      <c r="G1909" s="202">
        <v>1290251</v>
      </c>
      <c r="H1909" s="198">
        <v>37035.367696759262</v>
      </c>
      <c r="I1909" t="s">
        <v>2831</v>
      </c>
      <c r="M1909" t="s">
        <v>2760</v>
      </c>
      <c r="N1909" t="s">
        <v>3220</v>
      </c>
      <c r="O1909" t="s">
        <v>2463</v>
      </c>
      <c r="Q1909" s="199">
        <v>10000</v>
      </c>
      <c r="S1909" t="s">
        <v>2761</v>
      </c>
      <c r="T1909" t="s">
        <v>4061</v>
      </c>
      <c r="U1909" s="201">
        <v>4.2112999999999996</v>
      </c>
      <c r="V1909" t="s">
        <v>3251</v>
      </c>
      <c r="W1909" t="s">
        <v>3222</v>
      </c>
      <c r="X1909" t="s">
        <v>3223</v>
      </c>
      <c r="Y1909" t="s">
        <v>3224</v>
      </c>
      <c r="Z1909" t="s">
        <v>3671</v>
      </c>
      <c r="AA1909">
        <v>807742</v>
      </c>
      <c r="AB1909" s="198">
        <v>37036.875</v>
      </c>
      <c r="AC1909" s="198">
        <v>37036.875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1290252</v>
      </c>
      <c r="H1910" s="198">
        <v>37035.367696759262</v>
      </c>
      <c r="I1910" t="s">
        <v>3244</v>
      </c>
      <c r="M1910" t="s">
        <v>2760</v>
      </c>
      <c r="N1910" t="s">
        <v>3220</v>
      </c>
      <c r="O1910" t="s">
        <v>4393</v>
      </c>
      <c r="P1910" s="199">
        <v>5000</v>
      </c>
      <c r="S1910" t="s">
        <v>2761</v>
      </c>
      <c r="T1910" t="s">
        <v>4061</v>
      </c>
      <c r="U1910" s="201">
        <v>4.4249999999999998</v>
      </c>
      <c r="V1910" t="s">
        <v>2789</v>
      </c>
      <c r="W1910" t="s">
        <v>2661</v>
      </c>
      <c r="X1910" t="s">
        <v>2662</v>
      </c>
      <c r="Y1910" t="s">
        <v>3224</v>
      </c>
      <c r="Z1910" t="s">
        <v>3671</v>
      </c>
      <c r="AA1910">
        <v>807741</v>
      </c>
      <c r="AB1910" s="198">
        <v>37036.875</v>
      </c>
      <c r="AC1910" s="198">
        <v>37036.875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2940</v>
      </c>
      <c r="G1911" s="202">
        <v>1290253</v>
      </c>
      <c r="H1911" s="198">
        <v>37035.367708333331</v>
      </c>
      <c r="I1911" t="s">
        <v>4241</v>
      </c>
      <c r="M1911" t="s">
        <v>2760</v>
      </c>
      <c r="N1911" t="s">
        <v>3220</v>
      </c>
      <c r="O1911" t="s">
        <v>2532</v>
      </c>
      <c r="Q1911" s="199">
        <v>2940</v>
      </c>
      <c r="S1911" t="s">
        <v>2761</v>
      </c>
      <c r="T1911" t="s">
        <v>4061</v>
      </c>
      <c r="U1911" s="201">
        <v>4.05</v>
      </c>
      <c r="V1911" t="s">
        <v>3194</v>
      </c>
      <c r="W1911" t="s">
        <v>2692</v>
      </c>
      <c r="X1911" t="s">
        <v>2682</v>
      </c>
      <c r="Y1911" t="s">
        <v>3224</v>
      </c>
      <c r="Z1911" t="s">
        <v>3671</v>
      </c>
      <c r="AA1911">
        <v>807743</v>
      </c>
      <c r="AB1911" s="198">
        <v>37036.875</v>
      </c>
      <c r="AC1911" s="198">
        <v>37036.875</v>
      </c>
    </row>
    <row r="1912" spans="1:29" x14ac:dyDescent="0.2">
      <c r="A1912" s="44" t="str">
        <f t="shared" si="146"/>
        <v>US Crude Financial</v>
      </c>
      <c r="B1912" s="44" t="str">
        <f t="shared" si="147"/>
        <v>US</v>
      </c>
      <c r="C1912" s="44" t="str">
        <f t="shared" si="148"/>
        <v>Crude</v>
      </c>
      <c r="D1912" s="44" t="str">
        <f t="shared" si="149"/>
        <v>Financial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50000</v>
      </c>
      <c r="G1912" s="202">
        <v>1290255</v>
      </c>
      <c r="H1912" s="198">
        <v>37035.367719907408</v>
      </c>
      <c r="I1912" t="s">
        <v>4182</v>
      </c>
      <c r="M1912" t="s">
        <v>3757</v>
      </c>
      <c r="N1912" t="s">
        <v>4183</v>
      </c>
      <c r="O1912" t="s">
        <v>2790</v>
      </c>
      <c r="P1912" s="199">
        <v>50000</v>
      </c>
      <c r="S1912" t="s">
        <v>2767</v>
      </c>
      <c r="T1912" t="s">
        <v>4061</v>
      </c>
      <c r="U1912" s="201">
        <v>29.6</v>
      </c>
      <c r="V1912" t="s">
        <v>3201</v>
      </c>
      <c r="W1912" t="s">
        <v>4185</v>
      </c>
      <c r="X1912" t="s">
        <v>4186</v>
      </c>
      <c r="Y1912" t="s">
        <v>3401</v>
      </c>
      <c r="Z1912" t="s">
        <v>3671</v>
      </c>
      <c r="AA1912">
        <v>106907</v>
      </c>
      <c r="AB1912" s="198">
        <v>37073</v>
      </c>
      <c r="AC1912" s="198">
        <v>37103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1290256</v>
      </c>
      <c r="H1913" s="198">
        <v>37035.367743055554</v>
      </c>
      <c r="I1913" t="s">
        <v>2858</v>
      </c>
      <c r="M1913" t="s">
        <v>2760</v>
      </c>
      <c r="N1913" t="s">
        <v>3220</v>
      </c>
      <c r="O1913" t="s">
        <v>2519</v>
      </c>
      <c r="Q1913" s="199">
        <v>5000</v>
      </c>
      <c r="S1913" t="s">
        <v>2761</v>
      </c>
      <c r="T1913" t="s">
        <v>4061</v>
      </c>
      <c r="U1913" s="201">
        <v>4.4749999999999996</v>
      </c>
      <c r="V1913" t="s">
        <v>2678</v>
      </c>
      <c r="W1913" t="s">
        <v>2668</v>
      </c>
      <c r="X1913" t="s">
        <v>2669</v>
      </c>
      <c r="Y1913" t="s">
        <v>3224</v>
      </c>
      <c r="Z1913" t="s">
        <v>3671</v>
      </c>
      <c r="AA1913">
        <v>807744</v>
      </c>
      <c r="AB1913" s="198">
        <v>37036.875</v>
      </c>
      <c r="AC1913" s="198">
        <v>37036.875</v>
      </c>
    </row>
    <row r="1914" spans="1:29" x14ac:dyDescent="0.2">
      <c r="A1914" s="44" t="str">
        <f t="shared" si="146"/>
        <v>US Natural Gas Financial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Financial</v>
      </c>
      <c r="E1914" s="44">
        <f>IF(VLOOKUP(S1914,'DD-Lookup'!$J$6:$L$50,3,FALSE)="Monthly",(YEAR(AC1914)-YEAR(AB1914))*12+MONTH(AC1914)-MONTH(AB1914)+1,(AC1914-AB1914+1))</f>
        <v>30</v>
      </c>
      <c r="F1914" s="213">
        <f t="shared" si="150"/>
        <v>60000</v>
      </c>
      <c r="G1914" s="202">
        <v>1290257</v>
      </c>
      <c r="H1914" s="198">
        <v>37035.367777777778</v>
      </c>
      <c r="I1914" t="s">
        <v>1930</v>
      </c>
      <c r="M1914" t="s">
        <v>2760</v>
      </c>
      <c r="N1914" t="s">
        <v>3235</v>
      </c>
      <c r="O1914" t="s">
        <v>3812</v>
      </c>
      <c r="Q1914" s="199">
        <v>2000</v>
      </c>
      <c r="S1914" t="s">
        <v>2761</v>
      </c>
      <c r="T1914" t="s">
        <v>4061</v>
      </c>
      <c r="U1914" s="201">
        <v>9.2499999999999999E-2</v>
      </c>
      <c r="V1914" t="s">
        <v>1735</v>
      </c>
      <c r="W1914" t="s">
        <v>2690</v>
      </c>
      <c r="X1914" t="s">
        <v>2691</v>
      </c>
      <c r="Y1914" t="s">
        <v>4082</v>
      </c>
      <c r="Z1914" t="s">
        <v>3671</v>
      </c>
      <c r="AA1914" t="s">
        <v>235</v>
      </c>
      <c r="AB1914" s="198">
        <v>37043.875</v>
      </c>
      <c r="AC1914" s="198">
        <v>37072.875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5000</v>
      </c>
      <c r="G1915" s="202">
        <v>1290260</v>
      </c>
      <c r="H1915" s="198">
        <v>37035.36787037037</v>
      </c>
      <c r="I1915" t="s">
        <v>3769</v>
      </c>
      <c r="M1915" t="s">
        <v>2760</v>
      </c>
      <c r="N1915" t="s">
        <v>3220</v>
      </c>
      <c r="O1915" t="s">
        <v>2488</v>
      </c>
      <c r="P1915" s="199">
        <v>5000</v>
      </c>
      <c r="S1915" t="s">
        <v>2761</v>
      </c>
      <c r="T1915" t="s">
        <v>4061</v>
      </c>
      <c r="U1915" s="201">
        <v>4.03</v>
      </c>
      <c r="V1915" t="s">
        <v>2746</v>
      </c>
      <c r="W1915" t="s">
        <v>3260</v>
      </c>
      <c r="X1915" t="s">
        <v>3261</v>
      </c>
      <c r="Y1915" t="s">
        <v>3224</v>
      </c>
      <c r="Z1915" t="s">
        <v>3671</v>
      </c>
      <c r="AA1915">
        <v>807745</v>
      </c>
      <c r="AB1915" s="198">
        <v>37036.875</v>
      </c>
      <c r="AC1915" s="198">
        <v>37036.875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10000</v>
      </c>
      <c r="G1916" s="202">
        <v>1290261</v>
      </c>
      <c r="H1916" s="198">
        <v>37035.36791666667</v>
      </c>
      <c r="I1916" t="s">
        <v>3249</v>
      </c>
      <c r="M1916" t="s">
        <v>2760</v>
      </c>
      <c r="N1916" t="s">
        <v>3220</v>
      </c>
      <c r="O1916" t="s">
        <v>2465</v>
      </c>
      <c r="P1916" s="199">
        <v>10000</v>
      </c>
      <c r="S1916" t="s">
        <v>2761</v>
      </c>
      <c r="T1916" t="s">
        <v>4061</v>
      </c>
      <c r="U1916" s="201">
        <v>4.0925000000000002</v>
      </c>
      <c r="V1916" t="s">
        <v>4176</v>
      </c>
      <c r="W1916" t="s">
        <v>3260</v>
      </c>
      <c r="X1916" t="s">
        <v>3261</v>
      </c>
      <c r="Y1916" t="s">
        <v>3224</v>
      </c>
      <c r="Z1916" t="s">
        <v>3671</v>
      </c>
      <c r="AA1916">
        <v>807746</v>
      </c>
      <c r="AB1916" s="198">
        <v>37036.875</v>
      </c>
      <c r="AC1916" s="198">
        <v>37036.875</v>
      </c>
    </row>
    <row r="1917" spans="1:29" x14ac:dyDescent="0.2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7</v>
      </c>
      <c r="F1917" s="213">
        <f t="shared" si="150"/>
        <v>70000</v>
      </c>
      <c r="G1917" s="202">
        <v>1290262</v>
      </c>
      <c r="H1917" s="198">
        <v>37035.367928240739</v>
      </c>
      <c r="I1917" t="s">
        <v>3249</v>
      </c>
      <c r="M1917" t="s">
        <v>2760</v>
      </c>
      <c r="N1917" t="s">
        <v>2864</v>
      </c>
      <c r="O1917" t="s">
        <v>4375</v>
      </c>
      <c r="P1917" s="199">
        <v>10000</v>
      </c>
      <c r="S1917" t="s">
        <v>2761</v>
      </c>
      <c r="T1917" t="s">
        <v>4061</v>
      </c>
      <c r="U1917" s="201">
        <v>4.1399999999999997</v>
      </c>
      <c r="V1917" t="s">
        <v>3005</v>
      </c>
      <c r="W1917" t="s">
        <v>3281</v>
      </c>
      <c r="X1917" t="s">
        <v>4236</v>
      </c>
      <c r="Y1917" t="s">
        <v>4082</v>
      </c>
      <c r="Z1917" t="s">
        <v>3671</v>
      </c>
      <c r="AA1917" t="s">
        <v>236</v>
      </c>
      <c r="AB1917" s="198">
        <v>37036.875</v>
      </c>
      <c r="AC1917" s="198">
        <v>37042.875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10000</v>
      </c>
      <c r="G1918" s="202">
        <v>1290264</v>
      </c>
      <c r="H1918" s="198">
        <v>37035.367939814816</v>
      </c>
      <c r="I1918" t="s">
        <v>3769</v>
      </c>
      <c r="M1918" t="s">
        <v>2760</v>
      </c>
      <c r="N1918" t="s">
        <v>3220</v>
      </c>
      <c r="O1918" t="s">
        <v>2532</v>
      </c>
      <c r="P1918" s="199">
        <v>10000</v>
      </c>
      <c r="S1918" t="s">
        <v>2761</v>
      </c>
      <c r="T1918" t="s">
        <v>4061</v>
      </c>
      <c r="U1918" s="201">
        <v>4.0250000000000004</v>
      </c>
      <c r="V1918" t="s">
        <v>2744</v>
      </c>
      <c r="W1918" t="s">
        <v>2692</v>
      </c>
      <c r="X1918" t="s">
        <v>2682</v>
      </c>
      <c r="Y1918" t="s">
        <v>3224</v>
      </c>
      <c r="Z1918" t="s">
        <v>3671</v>
      </c>
      <c r="AA1918">
        <v>807747</v>
      </c>
      <c r="AB1918" s="198">
        <v>37036.875</v>
      </c>
      <c r="AC1918" s="198">
        <v>37036.875</v>
      </c>
    </row>
    <row r="1919" spans="1:29" x14ac:dyDescent="0.2">
      <c r="A1919" s="44" t="str">
        <f t="shared" si="146"/>
        <v>US Crude Financial</v>
      </c>
      <c r="B1919" s="44" t="str">
        <f t="shared" si="147"/>
        <v>US</v>
      </c>
      <c r="C1919" s="44" t="str">
        <f t="shared" si="148"/>
        <v>Crude</v>
      </c>
      <c r="D1919" s="44" t="str">
        <f t="shared" si="149"/>
        <v>Financial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10000</v>
      </c>
      <c r="G1919" s="202">
        <v>1290263</v>
      </c>
      <c r="H1919" s="198">
        <v>37035.367939814816</v>
      </c>
      <c r="I1919" t="s">
        <v>4182</v>
      </c>
      <c r="M1919" t="s">
        <v>3757</v>
      </c>
      <c r="N1919" t="s">
        <v>4183</v>
      </c>
      <c r="O1919" t="s">
        <v>2790</v>
      </c>
      <c r="P1919" s="199">
        <v>10000</v>
      </c>
      <c r="S1919" t="s">
        <v>2767</v>
      </c>
      <c r="T1919" t="s">
        <v>4061</v>
      </c>
      <c r="U1919" s="201">
        <v>29.58</v>
      </c>
      <c r="V1919" t="s">
        <v>4184</v>
      </c>
      <c r="W1919" t="s">
        <v>4185</v>
      </c>
      <c r="X1919" t="s">
        <v>4186</v>
      </c>
      <c r="Y1919" t="s">
        <v>3401</v>
      </c>
      <c r="Z1919" t="s">
        <v>3671</v>
      </c>
      <c r="AA1919">
        <v>106911</v>
      </c>
      <c r="AB1919" s="198">
        <v>37073</v>
      </c>
      <c r="AC1919" s="198">
        <v>37103</v>
      </c>
    </row>
    <row r="1920" spans="1:29" x14ac:dyDescent="0.2">
      <c r="A1920" s="44" t="str">
        <f t="shared" si="146"/>
        <v>US Natural Gas Financial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Financial</v>
      </c>
      <c r="E1920" s="44">
        <f>IF(VLOOKUP(S1920,'DD-Lookup'!$J$6:$L$50,3,FALSE)="Monthly",(YEAR(AC1920)-YEAR(AB1920))*12+MONTH(AC1920)-MONTH(AB1920)+1,(AC1920-AB1920+1))</f>
        <v>30</v>
      </c>
      <c r="F1920" s="213">
        <f t="shared" si="150"/>
        <v>450000</v>
      </c>
      <c r="G1920" s="202">
        <v>1290267</v>
      </c>
      <c r="H1920" s="198">
        <v>37035.367986111109</v>
      </c>
      <c r="I1920" t="s">
        <v>3244</v>
      </c>
      <c r="M1920" t="s">
        <v>2760</v>
      </c>
      <c r="N1920" t="s">
        <v>2864</v>
      </c>
      <c r="O1920" t="s">
        <v>2865</v>
      </c>
      <c r="P1920" s="199">
        <v>15000</v>
      </c>
      <c r="S1920" t="s">
        <v>2761</v>
      </c>
      <c r="T1920" t="s">
        <v>4061</v>
      </c>
      <c r="U1920" s="201">
        <v>4.1849999999999996</v>
      </c>
      <c r="V1920" t="s">
        <v>3247</v>
      </c>
      <c r="W1920" t="s">
        <v>3529</v>
      </c>
      <c r="X1920" t="s">
        <v>2866</v>
      </c>
      <c r="Y1920" t="s">
        <v>4082</v>
      </c>
      <c r="Z1920" t="s">
        <v>3671</v>
      </c>
      <c r="AA1920" t="s">
        <v>237</v>
      </c>
      <c r="AB1920" s="198">
        <v>37043.875</v>
      </c>
      <c r="AC1920" s="198">
        <v>37072.875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10000</v>
      </c>
      <c r="G1921" s="202">
        <v>1290266</v>
      </c>
      <c r="H1921" s="198">
        <v>37035.367986111109</v>
      </c>
      <c r="I1921" t="s">
        <v>3249</v>
      </c>
      <c r="M1921" t="s">
        <v>2760</v>
      </c>
      <c r="N1921" t="s">
        <v>3220</v>
      </c>
      <c r="O1921" t="s">
        <v>2465</v>
      </c>
      <c r="P1921" s="199">
        <v>10000</v>
      </c>
      <c r="S1921" t="s">
        <v>2761</v>
      </c>
      <c r="T1921" t="s">
        <v>4061</v>
      </c>
      <c r="U1921" s="201">
        <v>4.09</v>
      </c>
      <c r="V1921" t="s">
        <v>4176</v>
      </c>
      <c r="W1921" t="s">
        <v>3260</v>
      </c>
      <c r="X1921" t="s">
        <v>3261</v>
      </c>
      <c r="Y1921" t="s">
        <v>3224</v>
      </c>
      <c r="Z1921" t="s">
        <v>3671</v>
      </c>
      <c r="AA1921">
        <v>807749</v>
      </c>
      <c r="AB1921" s="198">
        <v>37036.875</v>
      </c>
      <c r="AC1921" s="198">
        <v>37036.875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25000</v>
      </c>
      <c r="G1922" s="202">
        <v>1290268</v>
      </c>
      <c r="H1922" s="198">
        <v>37035.367986111109</v>
      </c>
      <c r="I1922" t="s">
        <v>3769</v>
      </c>
      <c r="M1922" t="s">
        <v>2760</v>
      </c>
      <c r="N1922" t="s">
        <v>3220</v>
      </c>
      <c r="O1922" t="s">
        <v>4383</v>
      </c>
      <c r="P1922" s="199">
        <v>25000</v>
      </c>
      <c r="S1922" t="s">
        <v>2761</v>
      </c>
      <c r="T1922" t="s">
        <v>4061</v>
      </c>
      <c r="U1922" s="201">
        <v>4.1399999999999997</v>
      </c>
      <c r="V1922" t="s">
        <v>2755</v>
      </c>
      <c r="W1922" t="s">
        <v>4246</v>
      </c>
      <c r="X1922" t="s">
        <v>4247</v>
      </c>
      <c r="Y1922" t="s">
        <v>3224</v>
      </c>
      <c r="Z1922" t="s">
        <v>3671</v>
      </c>
      <c r="AA1922">
        <v>807748</v>
      </c>
      <c r="AB1922" s="198">
        <v>37036.875</v>
      </c>
      <c r="AC1922" s="198">
        <v>37036.875</v>
      </c>
    </row>
    <row r="1923" spans="1:29" x14ac:dyDescent="0.2">
      <c r="A1923" s="44" t="str">
        <f t="shared" si="146"/>
        <v>US Natural Gas Financial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7</v>
      </c>
      <c r="F1923" s="213">
        <f t="shared" si="150"/>
        <v>140000</v>
      </c>
      <c r="G1923" s="202">
        <v>1290270</v>
      </c>
      <c r="H1923" s="198">
        <v>37035.367997685185</v>
      </c>
      <c r="I1923" t="s">
        <v>3112</v>
      </c>
      <c r="M1923" t="s">
        <v>2760</v>
      </c>
      <c r="N1923" t="s">
        <v>2864</v>
      </c>
      <c r="O1923" t="s">
        <v>4375</v>
      </c>
      <c r="P1923" s="199">
        <v>20000</v>
      </c>
      <c r="S1923" t="s">
        <v>2761</v>
      </c>
      <c r="T1923" t="s">
        <v>4061</v>
      </c>
      <c r="U1923" s="201">
        <v>4.1399999999999997</v>
      </c>
      <c r="V1923" t="s">
        <v>2964</v>
      </c>
      <c r="W1923" t="s">
        <v>3281</v>
      </c>
      <c r="X1923" t="s">
        <v>4236</v>
      </c>
      <c r="Y1923" t="s">
        <v>4082</v>
      </c>
      <c r="Z1923" t="s">
        <v>3671</v>
      </c>
      <c r="AA1923" t="s">
        <v>238</v>
      </c>
      <c r="AB1923" s="198">
        <v>37036.875</v>
      </c>
      <c r="AC1923" s="198">
        <v>37042.875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10000</v>
      </c>
      <c r="G1924" s="202">
        <v>1290269</v>
      </c>
      <c r="H1924" s="198">
        <v>37035.367997685185</v>
      </c>
      <c r="I1924" t="s">
        <v>3244</v>
      </c>
      <c r="M1924" t="s">
        <v>2760</v>
      </c>
      <c r="N1924" t="s">
        <v>3220</v>
      </c>
      <c r="O1924" t="s">
        <v>4397</v>
      </c>
      <c r="P1924" s="199">
        <v>10000</v>
      </c>
      <c r="S1924" t="s">
        <v>2761</v>
      </c>
      <c r="T1924" t="s">
        <v>4061</v>
      </c>
      <c r="U1924" s="201">
        <v>4.0549999999999997</v>
      </c>
      <c r="V1924" t="s">
        <v>4005</v>
      </c>
      <c r="W1924" t="s">
        <v>3046</v>
      </c>
      <c r="X1924" t="s">
        <v>2685</v>
      </c>
      <c r="Y1924" t="s">
        <v>3224</v>
      </c>
      <c r="Z1924" t="s">
        <v>3671</v>
      </c>
      <c r="AA1924">
        <v>807752</v>
      </c>
      <c r="AB1924" s="198">
        <v>37036.875</v>
      </c>
      <c r="AC1924" s="198">
        <v>37036.875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8000</v>
      </c>
      <c r="G1925" s="202">
        <v>1290271</v>
      </c>
      <c r="H1925" s="198">
        <v>37035.368032407408</v>
      </c>
      <c r="I1925" t="s">
        <v>3154</v>
      </c>
      <c r="M1925" t="s">
        <v>2760</v>
      </c>
      <c r="N1925" t="s">
        <v>3220</v>
      </c>
      <c r="O1925" t="s">
        <v>4367</v>
      </c>
      <c r="P1925" s="199">
        <v>8000</v>
      </c>
      <c r="S1925" t="s">
        <v>2761</v>
      </c>
      <c r="T1925" t="s">
        <v>4061</v>
      </c>
      <c r="U1925" s="201">
        <v>4.38</v>
      </c>
      <c r="V1925" t="s">
        <v>2884</v>
      </c>
      <c r="W1925" t="s">
        <v>4263</v>
      </c>
      <c r="X1925" t="s">
        <v>4264</v>
      </c>
      <c r="Y1925" t="s">
        <v>3224</v>
      </c>
      <c r="Z1925" t="s">
        <v>3671</v>
      </c>
      <c r="AA1925">
        <v>807750</v>
      </c>
      <c r="AB1925" s="198">
        <v>37036.875</v>
      </c>
      <c r="AC1925" s="198">
        <v>37036.875</v>
      </c>
    </row>
    <row r="1926" spans="1:29" x14ac:dyDescent="0.2">
      <c r="A1926" s="44" t="str">
        <f t="shared" si="146"/>
        <v>US Natural Gas Financial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Financial</v>
      </c>
      <c r="E1926" s="44">
        <f>IF(VLOOKUP(S1926,'DD-Lookup'!$J$6:$L$50,3,FALSE)="Monthly",(YEAR(AC1926)-YEAR(AB1926))*12+MONTH(AC1926)-MONTH(AB1926)+1,(AC1926-AB1926+1))</f>
        <v>153</v>
      </c>
      <c r="F1926" s="213">
        <f t="shared" si="150"/>
        <v>382500</v>
      </c>
      <c r="G1926" s="202">
        <v>1290272</v>
      </c>
      <c r="H1926" s="198">
        <v>37035.368043981478</v>
      </c>
      <c r="I1926" t="s">
        <v>2834</v>
      </c>
      <c r="M1926" t="s">
        <v>2760</v>
      </c>
      <c r="N1926" t="s">
        <v>2864</v>
      </c>
      <c r="O1926" t="s">
        <v>4239</v>
      </c>
      <c r="P1926" s="199">
        <v>2500</v>
      </c>
      <c r="S1926" t="s">
        <v>2761</v>
      </c>
      <c r="T1926" t="s">
        <v>4061</v>
      </c>
      <c r="U1926" s="201">
        <v>4.3099999999999996</v>
      </c>
      <c r="V1926" t="s">
        <v>1758</v>
      </c>
      <c r="W1926" t="s">
        <v>3529</v>
      </c>
      <c r="X1926" t="s">
        <v>2866</v>
      </c>
      <c r="Y1926" t="s">
        <v>4082</v>
      </c>
      <c r="Z1926" t="s">
        <v>3671</v>
      </c>
      <c r="AA1926" t="s">
        <v>239</v>
      </c>
      <c r="AB1926" s="198">
        <v>37043</v>
      </c>
      <c r="AC1926" s="198">
        <v>37195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4839</v>
      </c>
      <c r="G1927" s="202">
        <v>1290273</v>
      </c>
      <c r="H1927" s="198">
        <v>37035.368055555555</v>
      </c>
      <c r="I1927" t="s">
        <v>240</v>
      </c>
      <c r="M1927" t="s">
        <v>2760</v>
      </c>
      <c r="N1927" t="s">
        <v>3220</v>
      </c>
      <c r="O1927" t="s">
        <v>4367</v>
      </c>
      <c r="P1927" s="199">
        <v>4839</v>
      </c>
      <c r="S1927" t="s">
        <v>2761</v>
      </c>
      <c r="T1927" t="s">
        <v>4061</v>
      </c>
      <c r="U1927" s="201">
        <v>4.38</v>
      </c>
      <c r="V1927" t="s">
        <v>241</v>
      </c>
      <c r="W1927" t="s">
        <v>4263</v>
      </c>
      <c r="X1927" t="s">
        <v>4264</v>
      </c>
      <c r="Y1927" t="s">
        <v>3224</v>
      </c>
      <c r="Z1927" t="s">
        <v>3671</v>
      </c>
      <c r="AA1927">
        <v>807751</v>
      </c>
      <c r="AB1927" s="198">
        <v>37036.875</v>
      </c>
      <c r="AC1927" s="198">
        <v>37036.875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6000</v>
      </c>
      <c r="G1928" s="202">
        <v>1290274</v>
      </c>
      <c r="H1928" s="198">
        <v>37035.368078703701</v>
      </c>
      <c r="I1928" t="s">
        <v>2873</v>
      </c>
      <c r="M1928" t="s">
        <v>2760</v>
      </c>
      <c r="N1928" t="s">
        <v>3220</v>
      </c>
      <c r="O1928" t="s">
        <v>2614</v>
      </c>
      <c r="P1928" s="199">
        <v>6000</v>
      </c>
      <c r="S1928" t="s">
        <v>2761</v>
      </c>
      <c r="T1928" t="s">
        <v>4061</v>
      </c>
      <c r="U1928" s="201">
        <v>4.1050000000000004</v>
      </c>
      <c r="V1928" t="s">
        <v>242</v>
      </c>
      <c r="W1928" t="s">
        <v>4253</v>
      </c>
      <c r="X1928" t="s">
        <v>4254</v>
      </c>
      <c r="Y1928" t="s">
        <v>3224</v>
      </c>
      <c r="Z1928" t="s">
        <v>3671</v>
      </c>
      <c r="AA1928">
        <v>807754</v>
      </c>
      <c r="AB1928" s="198">
        <v>37036.875</v>
      </c>
      <c r="AC1928" s="198">
        <v>37036.875</v>
      </c>
    </row>
    <row r="1929" spans="1:29" x14ac:dyDescent="0.2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30</v>
      </c>
      <c r="F1929" s="213">
        <f t="shared" si="150"/>
        <v>150000</v>
      </c>
      <c r="G1929" s="202">
        <v>1290275</v>
      </c>
      <c r="H1929" s="198">
        <v>37035.368090277778</v>
      </c>
      <c r="I1929" t="s">
        <v>2695</v>
      </c>
      <c r="M1929" t="s">
        <v>2760</v>
      </c>
      <c r="N1929" t="s">
        <v>2697</v>
      </c>
      <c r="O1929" t="s">
        <v>3813</v>
      </c>
      <c r="Q1929" s="199">
        <v>5000</v>
      </c>
      <c r="S1929" t="s">
        <v>4150</v>
      </c>
      <c r="T1929" t="s">
        <v>2698</v>
      </c>
      <c r="U1929" s="201">
        <v>5.6749999999999998</v>
      </c>
      <c r="V1929" t="s">
        <v>2696</v>
      </c>
      <c r="W1929" t="s">
        <v>3188</v>
      </c>
      <c r="X1929" t="s">
        <v>2700</v>
      </c>
      <c r="Y1929" t="s">
        <v>3224</v>
      </c>
      <c r="Z1929" t="s">
        <v>3672</v>
      </c>
      <c r="AA1929">
        <v>807755</v>
      </c>
      <c r="AB1929" s="198">
        <v>37043.875</v>
      </c>
      <c r="AC1929" s="198">
        <v>37072.875</v>
      </c>
    </row>
    <row r="1930" spans="1:29" x14ac:dyDescent="0.2">
      <c r="A1930" s="44" t="str">
        <f t="shared" si="146"/>
        <v>US Natural Gas Financial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151</v>
      </c>
      <c r="F1930" s="213">
        <f t="shared" si="150"/>
        <v>377500</v>
      </c>
      <c r="G1930" s="202">
        <v>1290276</v>
      </c>
      <c r="H1930" s="198">
        <v>37035.368113425924</v>
      </c>
      <c r="I1930" t="s">
        <v>2863</v>
      </c>
      <c r="M1930" t="s">
        <v>2760</v>
      </c>
      <c r="N1930" t="s">
        <v>2864</v>
      </c>
      <c r="O1930" t="s">
        <v>3253</v>
      </c>
      <c r="P1930" s="199">
        <v>2500</v>
      </c>
      <c r="S1930" t="s">
        <v>2761</v>
      </c>
      <c r="T1930" t="s">
        <v>4061</v>
      </c>
      <c r="U1930" s="201">
        <v>4.68</v>
      </c>
      <c r="V1930" t="s">
        <v>3187</v>
      </c>
      <c r="W1930" t="s">
        <v>3529</v>
      </c>
      <c r="X1930" t="s">
        <v>2866</v>
      </c>
      <c r="Y1930" t="s">
        <v>4082</v>
      </c>
      <c r="Z1930" t="s">
        <v>3671</v>
      </c>
      <c r="AA1930" t="s">
        <v>243</v>
      </c>
      <c r="AB1930" s="198">
        <v>37196</v>
      </c>
      <c r="AC1930" s="198">
        <v>37346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1290277</v>
      </c>
      <c r="H1931" s="198">
        <v>37035.368125000001</v>
      </c>
      <c r="I1931" t="s">
        <v>3219</v>
      </c>
      <c r="M1931" t="s">
        <v>2760</v>
      </c>
      <c r="N1931" t="s">
        <v>3220</v>
      </c>
      <c r="O1931" t="s">
        <v>2551</v>
      </c>
      <c r="P1931" s="199">
        <v>5000</v>
      </c>
      <c r="S1931" t="s">
        <v>2761</v>
      </c>
      <c r="T1931" t="s">
        <v>4061</v>
      </c>
      <c r="U1931" s="201">
        <v>8.65</v>
      </c>
      <c r="V1931" t="s">
        <v>3799</v>
      </c>
      <c r="W1931" t="s">
        <v>2681</v>
      </c>
      <c r="X1931" t="s">
        <v>2682</v>
      </c>
      <c r="Y1931" t="s">
        <v>3224</v>
      </c>
      <c r="Z1931" t="s">
        <v>3671</v>
      </c>
      <c r="AA1931">
        <v>807757</v>
      </c>
      <c r="AB1931" s="198">
        <v>37036.875</v>
      </c>
      <c r="AC1931" s="198">
        <v>37036.875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1290278</v>
      </c>
      <c r="H1932" s="198">
        <v>37035.368136574078</v>
      </c>
      <c r="I1932" t="s">
        <v>3306</v>
      </c>
      <c r="M1932" t="s">
        <v>2760</v>
      </c>
      <c r="N1932" t="s">
        <v>3220</v>
      </c>
      <c r="O1932" t="s">
        <v>2465</v>
      </c>
      <c r="Q1932" s="199">
        <v>10000</v>
      </c>
      <c r="S1932" t="s">
        <v>2761</v>
      </c>
      <c r="T1932" t="s">
        <v>4061</v>
      </c>
      <c r="U1932" s="201">
        <v>4.09</v>
      </c>
      <c r="V1932" t="s">
        <v>3006</v>
      </c>
      <c r="W1932" t="s">
        <v>3260</v>
      </c>
      <c r="X1932" t="s">
        <v>3261</v>
      </c>
      <c r="Y1932" t="s">
        <v>3224</v>
      </c>
      <c r="Z1932" t="s">
        <v>3671</v>
      </c>
      <c r="AA1932">
        <v>807756</v>
      </c>
      <c r="AB1932" s="198">
        <v>37036.875</v>
      </c>
      <c r="AC1932" s="198">
        <v>37036.875</v>
      </c>
    </row>
    <row r="1933" spans="1:29" x14ac:dyDescent="0.2">
      <c r="A1933" s="44" t="str">
        <f t="shared" si="151"/>
        <v xml:space="preserve"> Natural Gas Physical</v>
      </c>
      <c r="B1933" s="44" t="str">
        <f t="shared" si="152"/>
        <v/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150000</v>
      </c>
      <c r="G1933" s="202">
        <v>1290279</v>
      </c>
      <c r="H1933" s="198">
        <v>37035.368148148147</v>
      </c>
      <c r="I1933" t="s">
        <v>2945</v>
      </c>
      <c r="M1933" t="s">
        <v>2760</v>
      </c>
      <c r="N1933" t="s">
        <v>2697</v>
      </c>
      <c r="O1933" t="s">
        <v>3813</v>
      </c>
      <c r="P1933" s="199">
        <v>5000</v>
      </c>
      <c r="S1933" t="s">
        <v>4150</v>
      </c>
      <c r="T1933" t="s">
        <v>2698</v>
      </c>
      <c r="U1933" s="201">
        <v>5.665</v>
      </c>
      <c r="V1933" t="s">
        <v>2946</v>
      </c>
      <c r="W1933" t="s">
        <v>3188</v>
      </c>
      <c r="X1933" t="s">
        <v>2700</v>
      </c>
      <c r="Y1933" t="s">
        <v>3224</v>
      </c>
      <c r="Z1933" t="s">
        <v>3672</v>
      </c>
      <c r="AA1933">
        <v>807759</v>
      </c>
      <c r="AB1933" s="198">
        <v>37043.875</v>
      </c>
      <c r="AC1933" s="198">
        <v>37072.875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5000</v>
      </c>
      <c r="G1934" s="202">
        <v>1290280</v>
      </c>
      <c r="H1934" s="198">
        <v>37035.368148148147</v>
      </c>
      <c r="I1934" t="s">
        <v>3306</v>
      </c>
      <c r="M1934" t="s">
        <v>2760</v>
      </c>
      <c r="N1934" t="s">
        <v>3220</v>
      </c>
      <c r="O1934" t="s">
        <v>2551</v>
      </c>
      <c r="Q1934" s="199">
        <v>5000</v>
      </c>
      <c r="S1934" t="s">
        <v>2761</v>
      </c>
      <c r="T1934" t="s">
        <v>4061</v>
      </c>
      <c r="U1934" s="201">
        <v>8.75</v>
      </c>
      <c r="V1934" t="s">
        <v>1784</v>
      </c>
      <c r="W1934" t="s">
        <v>2681</v>
      </c>
      <c r="X1934" t="s">
        <v>2682</v>
      </c>
      <c r="Y1934" t="s">
        <v>3224</v>
      </c>
      <c r="Z1934" t="s">
        <v>3671</v>
      </c>
      <c r="AA1934">
        <v>807760</v>
      </c>
      <c r="AB1934" s="198">
        <v>37036.875</v>
      </c>
      <c r="AC1934" s="198">
        <v>37036.875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1290281</v>
      </c>
      <c r="H1935" s="198">
        <v>37035.368159722224</v>
      </c>
      <c r="I1935" t="s">
        <v>3249</v>
      </c>
      <c r="M1935" t="s">
        <v>2760</v>
      </c>
      <c r="N1935" t="s">
        <v>3220</v>
      </c>
      <c r="O1935" t="s">
        <v>2484</v>
      </c>
      <c r="P1935" s="199">
        <v>5000</v>
      </c>
      <c r="S1935" t="s">
        <v>2761</v>
      </c>
      <c r="T1935" t="s">
        <v>4061</v>
      </c>
      <c r="U1935" s="201">
        <v>4.0374999999999996</v>
      </c>
      <c r="V1935" t="s">
        <v>3005</v>
      </c>
      <c r="W1935" t="s">
        <v>3004</v>
      </c>
      <c r="X1935" t="s">
        <v>3246</v>
      </c>
      <c r="Y1935" t="s">
        <v>3224</v>
      </c>
      <c r="Z1935" t="s">
        <v>3671</v>
      </c>
      <c r="AA1935">
        <v>807758</v>
      </c>
      <c r="AB1935" s="198">
        <v>37036.875</v>
      </c>
      <c r="AC1935" s="198">
        <v>37036.875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2500</v>
      </c>
      <c r="G1936" s="202">
        <v>1290282</v>
      </c>
      <c r="H1936" s="198">
        <v>37035.36818287037</v>
      </c>
      <c r="I1936" t="s">
        <v>3155</v>
      </c>
      <c r="M1936" t="s">
        <v>2760</v>
      </c>
      <c r="N1936" t="s">
        <v>3220</v>
      </c>
      <c r="O1936" t="s">
        <v>2559</v>
      </c>
      <c r="Q1936" s="199">
        <v>2500</v>
      </c>
      <c r="S1936" t="s">
        <v>2761</v>
      </c>
      <c r="T1936" t="s">
        <v>4061</v>
      </c>
      <c r="U1936" s="201">
        <v>3.02</v>
      </c>
      <c r="V1936" t="s">
        <v>3283</v>
      </c>
      <c r="W1936" t="s">
        <v>3926</v>
      </c>
      <c r="X1936" t="s">
        <v>2735</v>
      </c>
      <c r="Y1936" t="s">
        <v>3224</v>
      </c>
      <c r="Z1936" t="s">
        <v>3671</v>
      </c>
      <c r="AA1936">
        <v>807761</v>
      </c>
      <c r="AB1936" s="198">
        <v>37036.875</v>
      </c>
      <c r="AC1936" s="198">
        <v>37036.875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1290283</v>
      </c>
      <c r="H1937" s="198">
        <v>37035.368194444447</v>
      </c>
      <c r="I1937" t="s">
        <v>2858</v>
      </c>
      <c r="M1937" t="s">
        <v>2760</v>
      </c>
      <c r="N1937" t="s">
        <v>3220</v>
      </c>
      <c r="O1937" t="s">
        <v>2551</v>
      </c>
      <c r="Q1937" s="199">
        <v>5000</v>
      </c>
      <c r="S1937" t="s">
        <v>2761</v>
      </c>
      <c r="T1937" t="s">
        <v>4061</v>
      </c>
      <c r="U1937" s="201">
        <v>8.75</v>
      </c>
      <c r="V1937" t="s">
        <v>2780</v>
      </c>
      <c r="W1937" t="s">
        <v>2681</v>
      </c>
      <c r="X1937" t="s">
        <v>2682</v>
      </c>
      <c r="Y1937" t="s">
        <v>3224</v>
      </c>
      <c r="Z1937" t="s">
        <v>3671</v>
      </c>
      <c r="AA1937">
        <v>807762</v>
      </c>
      <c r="AB1937" s="198">
        <v>37036.875</v>
      </c>
      <c r="AC1937" s="198">
        <v>37036.875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7</v>
      </c>
      <c r="F1938" s="213">
        <f t="shared" si="155"/>
        <v>35000</v>
      </c>
      <c r="G1938" s="202">
        <v>1290284</v>
      </c>
      <c r="H1938" s="198">
        <v>37035.36824074074</v>
      </c>
      <c r="I1938" t="s">
        <v>3185</v>
      </c>
      <c r="M1938" t="s">
        <v>2760</v>
      </c>
      <c r="N1938" t="s">
        <v>3220</v>
      </c>
      <c r="O1938" t="s">
        <v>244</v>
      </c>
      <c r="Q1938" s="199">
        <v>5000</v>
      </c>
      <c r="S1938" t="s">
        <v>2761</v>
      </c>
      <c r="T1938" t="s">
        <v>4061</v>
      </c>
      <c r="U1938" s="201">
        <v>4.0949999999999998</v>
      </c>
      <c r="V1938" t="s">
        <v>3186</v>
      </c>
      <c r="W1938" t="s">
        <v>4253</v>
      </c>
      <c r="X1938" t="s">
        <v>2685</v>
      </c>
      <c r="Y1938" t="s">
        <v>3224</v>
      </c>
      <c r="Z1938" t="s">
        <v>3671</v>
      </c>
      <c r="AA1938">
        <v>807769</v>
      </c>
      <c r="AB1938" s="198">
        <v>37036.875</v>
      </c>
      <c r="AC1938" s="198">
        <v>37042.875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10000</v>
      </c>
      <c r="G1939" s="202">
        <v>1290286</v>
      </c>
      <c r="H1939" s="198">
        <v>37035.368252314816</v>
      </c>
      <c r="I1939" t="s">
        <v>3196</v>
      </c>
      <c r="M1939" t="s">
        <v>2760</v>
      </c>
      <c r="N1939" t="s">
        <v>3220</v>
      </c>
      <c r="O1939" t="s">
        <v>4421</v>
      </c>
      <c r="Q1939" s="199">
        <v>10000</v>
      </c>
      <c r="S1939" t="s">
        <v>2761</v>
      </c>
      <c r="T1939" t="s">
        <v>4061</v>
      </c>
      <c r="U1939" s="201">
        <v>4.165</v>
      </c>
      <c r="V1939" t="s">
        <v>4448</v>
      </c>
      <c r="W1939" t="s">
        <v>4246</v>
      </c>
      <c r="X1939" t="s">
        <v>4247</v>
      </c>
      <c r="Y1939" t="s">
        <v>3224</v>
      </c>
      <c r="Z1939" t="s">
        <v>3671</v>
      </c>
      <c r="AA1939">
        <v>807765</v>
      </c>
      <c r="AB1939" s="198">
        <v>37036.875</v>
      </c>
      <c r="AC1939" s="198">
        <v>37036.875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10000</v>
      </c>
      <c r="G1940" s="202">
        <v>1290289</v>
      </c>
      <c r="H1940" s="198">
        <v>37035.368275462963</v>
      </c>
      <c r="I1940" t="s">
        <v>4033</v>
      </c>
      <c r="M1940" t="s">
        <v>2760</v>
      </c>
      <c r="N1940" t="s">
        <v>3220</v>
      </c>
      <c r="O1940" t="s">
        <v>2463</v>
      </c>
      <c r="Q1940" s="199">
        <v>10000</v>
      </c>
      <c r="S1940" t="s">
        <v>2761</v>
      </c>
      <c r="T1940" t="s">
        <v>4061</v>
      </c>
      <c r="U1940" s="201">
        <v>4.2112999999999996</v>
      </c>
      <c r="V1940" t="s">
        <v>3085</v>
      </c>
      <c r="W1940" t="s">
        <v>3222</v>
      </c>
      <c r="X1940" t="s">
        <v>3223</v>
      </c>
      <c r="Y1940" t="s">
        <v>3224</v>
      </c>
      <c r="Z1940" t="s">
        <v>3671</v>
      </c>
      <c r="AA1940">
        <v>807766</v>
      </c>
      <c r="AB1940" s="198">
        <v>37036.875</v>
      </c>
      <c r="AC1940" s="198">
        <v>37036.875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5000</v>
      </c>
      <c r="G1941" s="202">
        <v>1290288</v>
      </c>
      <c r="H1941" s="198">
        <v>37035.368275462963</v>
      </c>
      <c r="I1941" t="s">
        <v>2849</v>
      </c>
      <c r="M1941" t="s">
        <v>2760</v>
      </c>
      <c r="N1941" t="s">
        <v>3220</v>
      </c>
      <c r="O1941" t="s">
        <v>2481</v>
      </c>
      <c r="P1941" s="199">
        <v>5000</v>
      </c>
      <c r="S1941" t="s">
        <v>2761</v>
      </c>
      <c r="T1941" t="s">
        <v>4061</v>
      </c>
      <c r="U1941" s="201">
        <v>4.0724999999999998</v>
      </c>
      <c r="V1941" t="s">
        <v>3051</v>
      </c>
      <c r="W1941" t="s">
        <v>3004</v>
      </c>
      <c r="X1941" t="s">
        <v>3246</v>
      </c>
      <c r="Y1941" t="s">
        <v>3224</v>
      </c>
      <c r="Z1941" t="s">
        <v>3671</v>
      </c>
      <c r="AA1941">
        <v>807763</v>
      </c>
      <c r="AB1941" s="198">
        <v>37036.875</v>
      </c>
      <c r="AC1941" s="198">
        <v>37036.875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2500</v>
      </c>
      <c r="G1942" s="202">
        <v>1290290</v>
      </c>
      <c r="H1942" s="198">
        <v>37035.368310185186</v>
      </c>
      <c r="I1942" t="s">
        <v>3155</v>
      </c>
      <c r="M1942" t="s">
        <v>2760</v>
      </c>
      <c r="N1942" t="s">
        <v>3220</v>
      </c>
      <c r="O1942" t="s">
        <v>2537</v>
      </c>
      <c r="P1942" s="199">
        <v>2500</v>
      </c>
      <c r="S1942" t="s">
        <v>2761</v>
      </c>
      <c r="T1942" t="s">
        <v>4061</v>
      </c>
      <c r="U1942" s="201">
        <v>3.06</v>
      </c>
      <c r="V1942" t="s">
        <v>3283</v>
      </c>
      <c r="W1942" t="s">
        <v>2705</v>
      </c>
      <c r="X1942" t="s">
        <v>2682</v>
      </c>
      <c r="Y1942" t="s">
        <v>3224</v>
      </c>
      <c r="Z1942" t="s">
        <v>3671</v>
      </c>
      <c r="AA1942">
        <v>807767</v>
      </c>
      <c r="AB1942" s="198">
        <v>37036.875</v>
      </c>
      <c r="AC1942" s="198">
        <v>37036.875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5000</v>
      </c>
      <c r="G1943" s="202">
        <v>1290292</v>
      </c>
      <c r="H1943" s="198">
        <v>37035.368321759262</v>
      </c>
      <c r="I1943" t="s">
        <v>4237</v>
      </c>
      <c r="M1943" t="s">
        <v>2760</v>
      </c>
      <c r="N1943" t="s">
        <v>3220</v>
      </c>
      <c r="O1943" t="s">
        <v>2506</v>
      </c>
      <c r="P1943" s="199">
        <v>5000</v>
      </c>
      <c r="S1943" t="s">
        <v>2761</v>
      </c>
      <c r="T1943" t="s">
        <v>4061</v>
      </c>
      <c r="U1943" s="201">
        <v>4.3449999999999998</v>
      </c>
      <c r="V1943" t="s">
        <v>3431</v>
      </c>
      <c r="W1943" t="s">
        <v>3275</v>
      </c>
      <c r="X1943" t="s">
        <v>3276</v>
      </c>
      <c r="Y1943" t="s">
        <v>3224</v>
      </c>
      <c r="Z1943" t="s">
        <v>3671</v>
      </c>
      <c r="AA1943">
        <v>807768</v>
      </c>
      <c r="AB1943" s="198">
        <v>37036.875</v>
      </c>
      <c r="AC1943" s="198">
        <v>37036.875</v>
      </c>
    </row>
    <row r="1944" spans="1:29" x14ac:dyDescent="0.2">
      <c r="A1944" s="44" t="str">
        <f t="shared" si="151"/>
        <v>US Natural Gas Financial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31</v>
      </c>
      <c r="F1944" s="213">
        <f t="shared" si="155"/>
        <v>3100</v>
      </c>
      <c r="G1944" s="202">
        <v>1290293</v>
      </c>
      <c r="H1944" s="198">
        <v>37035.368344907409</v>
      </c>
      <c r="I1944" t="s">
        <v>3271</v>
      </c>
      <c r="M1944" t="s">
        <v>2760</v>
      </c>
      <c r="N1944" t="s">
        <v>3117</v>
      </c>
      <c r="O1944" t="s">
        <v>245</v>
      </c>
      <c r="P1944" s="199">
        <v>100</v>
      </c>
      <c r="S1944" t="s">
        <v>3118</v>
      </c>
      <c r="T1944" t="s">
        <v>4061</v>
      </c>
      <c r="U1944" s="201">
        <v>4.4999999999999998E-2</v>
      </c>
      <c r="V1944" t="s">
        <v>3953</v>
      </c>
      <c r="W1944" t="s">
        <v>3119</v>
      </c>
      <c r="X1944" t="s">
        <v>3120</v>
      </c>
      <c r="Y1944" t="s">
        <v>4082</v>
      </c>
      <c r="Z1944" t="s">
        <v>3671</v>
      </c>
      <c r="AA1944" t="s">
        <v>246</v>
      </c>
      <c r="AB1944" s="198">
        <v>37104</v>
      </c>
      <c r="AC1944" s="198">
        <v>37134</v>
      </c>
    </row>
    <row r="1945" spans="1:29" x14ac:dyDescent="0.2">
      <c r="A1945" s="44" t="str">
        <f t="shared" si="151"/>
        <v>US Crude Financial</v>
      </c>
      <c r="B1945" s="44" t="str">
        <f t="shared" si="152"/>
        <v>US</v>
      </c>
      <c r="C1945" s="44" t="str">
        <f t="shared" si="153"/>
        <v>Crude</v>
      </c>
      <c r="D1945" s="44" t="str">
        <f t="shared" si="154"/>
        <v>Financial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50000</v>
      </c>
      <c r="G1945" s="202">
        <v>1290294</v>
      </c>
      <c r="H1945" s="198">
        <v>37035.368344907409</v>
      </c>
      <c r="I1945" t="s">
        <v>2863</v>
      </c>
      <c r="M1945" t="s">
        <v>3757</v>
      </c>
      <c r="N1945" t="s">
        <v>4183</v>
      </c>
      <c r="O1945" t="s">
        <v>2790</v>
      </c>
      <c r="P1945" s="199">
        <v>50000</v>
      </c>
      <c r="S1945" t="s">
        <v>2767</v>
      </c>
      <c r="T1945" t="s">
        <v>4061</v>
      </c>
      <c r="U1945" s="201">
        <v>29.56</v>
      </c>
      <c r="V1945" t="s">
        <v>1679</v>
      </c>
      <c r="W1945" t="s">
        <v>4185</v>
      </c>
      <c r="X1945" t="s">
        <v>4186</v>
      </c>
      <c r="Y1945" t="s">
        <v>3401</v>
      </c>
      <c r="Z1945" t="s">
        <v>3671</v>
      </c>
      <c r="AA1945">
        <v>106917</v>
      </c>
      <c r="AB1945" s="198">
        <v>37073</v>
      </c>
      <c r="AC1945" s="198">
        <v>37103</v>
      </c>
    </row>
    <row r="1946" spans="1:29" x14ac:dyDescent="0.2">
      <c r="A1946" s="44" t="str">
        <f t="shared" si="151"/>
        <v>US Crude Financial</v>
      </c>
      <c r="B1946" s="44" t="str">
        <f t="shared" si="152"/>
        <v>US</v>
      </c>
      <c r="C1946" s="44" t="str">
        <f t="shared" si="153"/>
        <v>Crude</v>
      </c>
      <c r="D1946" s="44" t="str">
        <f t="shared" si="154"/>
        <v>Financial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50000</v>
      </c>
      <c r="G1946" s="202">
        <v>1290298</v>
      </c>
      <c r="H1946" s="198">
        <v>37035.368391203701</v>
      </c>
      <c r="I1946" t="s">
        <v>4182</v>
      </c>
      <c r="M1946" t="s">
        <v>3757</v>
      </c>
      <c r="N1946" t="s">
        <v>4183</v>
      </c>
      <c r="O1946" t="s">
        <v>2790</v>
      </c>
      <c r="P1946" s="199">
        <v>50000</v>
      </c>
      <c r="S1946" t="s">
        <v>2767</v>
      </c>
      <c r="T1946" t="s">
        <v>4061</v>
      </c>
      <c r="U1946" s="201">
        <v>29.54</v>
      </c>
      <c r="V1946" t="s">
        <v>2679</v>
      </c>
      <c r="W1946" t="s">
        <v>4185</v>
      </c>
      <c r="X1946" t="s">
        <v>4186</v>
      </c>
      <c r="Y1946" t="s">
        <v>3401</v>
      </c>
      <c r="Z1946" t="s">
        <v>3671</v>
      </c>
      <c r="AA1946">
        <v>106918</v>
      </c>
      <c r="AB1946" s="198">
        <v>37073</v>
      </c>
      <c r="AC1946" s="198">
        <v>37103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5000</v>
      </c>
      <c r="G1947" s="202">
        <v>1290299</v>
      </c>
      <c r="H1947" s="198">
        <v>37035.368402777778</v>
      </c>
      <c r="I1947" t="s">
        <v>2818</v>
      </c>
      <c r="M1947" t="s">
        <v>2760</v>
      </c>
      <c r="N1947" t="s">
        <v>3220</v>
      </c>
      <c r="O1947" t="s">
        <v>2465</v>
      </c>
      <c r="P1947" s="199">
        <v>5000</v>
      </c>
      <c r="S1947" t="s">
        <v>2761</v>
      </c>
      <c r="T1947" t="s">
        <v>4061</v>
      </c>
      <c r="U1947" s="201">
        <v>4.0875000000000004</v>
      </c>
      <c r="V1947" t="s">
        <v>2950</v>
      </c>
      <c r="W1947" t="s">
        <v>3260</v>
      </c>
      <c r="X1947" t="s">
        <v>3261</v>
      </c>
      <c r="Y1947" t="s">
        <v>3224</v>
      </c>
      <c r="Z1947" t="s">
        <v>3671</v>
      </c>
      <c r="AA1947">
        <v>807770</v>
      </c>
      <c r="AB1947" s="198">
        <v>37036.875</v>
      </c>
      <c r="AC1947" s="198">
        <v>37036.875</v>
      </c>
    </row>
    <row r="1948" spans="1:29" x14ac:dyDescent="0.2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30</v>
      </c>
      <c r="F1948" s="213">
        <f t="shared" si="155"/>
        <v>300000</v>
      </c>
      <c r="G1948" s="202">
        <v>1290301</v>
      </c>
      <c r="H1948" s="198">
        <v>37035.368414351855</v>
      </c>
      <c r="I1948" t="s">
        <v>2834</v>
      </c>
      <c r="M1948" t="s">
        <v>2760</v>
      </c>
      <c r="N1948" t="s">
        <v>2864</v>
      </c>
      <c r="O1948" t="s">
        <v>2865</v>
      </c>
      <c r="Q1948" s="199">
        <v>10000</v>
      </c>
      <c r="S1948" t="s">
        <v>2761</v>
      </c>
      <c r="T1948" t="s">
        <v>4061</v>
      </c>
      <c r="U1948" s="201">
        <v>4.1900000000000004</v>
      </c>
      <c r="V1948" t="s">
        <v>1832</v>
      </c>
      <c r="W1948" t="s">
        <v>3529</v>
      </c>
      <c r="X1948" t="s">
        <v>2866</v>
      </c>
      <c r="Y1948" t="s">
        <v>4082</v>
      </c>
      <c r="Z1948" t="s">
        <v>3671</v>
      </c>
      <c r="AA1948" t="s">
        <v>247</v>
      </c>
      <c r="AB1948" s="198">
        <v>37043.875</v>
      </c>
      <c r="AC1948" s="198">
        <v>37072.875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5000</v>
      </c>
      <c r="G1949" s="202">
        <v>1290300</v>
      </c>
      <c r="H1949" s="198">
        <v>37035.368414351855</v>
      </c>
      <c r="I1949" t="s">
        <v>2818</v>
      </c>
      <c r="M1949" t="s">
        <v>2760</v>
      </c>
      <c r="N1949" t="s">
        <v>2741</v>
      </c>
      <c r="O1949" t="s">
        <v>2548</v>
      </c>
      <c r="P1949" s="199">
        <v>5000</v>
      </c>
      <c r="S1949" t="s">
        <v>2761</v>
      </c>
      <c r="T1949" t="s">
        <v>4061</v>
      </c>
      <c r="U1949" s="201">
        <v>4.1100000000000003</v>
      </c>
      <c r="V1949" t="s">
        <v>2777</v>
      </c>
      <c r="W1949" t="s">
        <v>2938</v>
      </c>
      <c r="X1949" t="s">
        <v>2742</v>
      </c>
      <c r="Y1949" t="s">
        <v>3224</v>
      </c>
      <c r="Z1949" t="s">
        <v>2743</v>
      </c>
      <c r="AA1949">
        <v>807772</v>
      </c>
      <c r="AB1949" s="198">
        <v>37036.875</v>
      </c>
      <c r="AC1949" s="198">
        <v>37036.875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3">
        <f t="shared" si="155"/>
        <v>5000</v>
      </c>
      <c r="G1950" s="202">
        <v>1290302</v>
      </c>
      <c r="H1950" s="198">
        <v>37035.368425925924</v>
      </c>
      <c r="I1950" t="s">
        <v>2858</v>
      </c>
      <c r="M1950" t="s">
        <v>2760</v>
      </c>
      <c r="N1950" t="s">
        <v>3220</v>
      </c>
      <c r="O1950" t="s">
        <v>4416</v>
      </c>
      <c r="Q1950" s="199">
        <v>5000</v>
      </c>
      <c r="S1950" t="s">
        <v>2761</v>
      </c>
      <c r="T1950" t="s">
        <v>4061</v>
      </c>
      <c r="U1950" s="201">
        <v>4.0599999999999996</v>
      </c>
      <c r="V1950" t="s">
        <v>248</v>
      </c>
      <c r="W1950" t="s">
        <v>4253</v>
      </c>
      <c r="X1950" t="s">
        <v>2685</v>
      </c>
      <c r="Y1950" t="s">
        <v>3224</v>
      </c>
      <c r="Z1950" t="s">
        <v>3671</v>
      </c>
      <c r="AA1950">
        <v>807771</v>
      </c>
      <c r="AB1950" s="198">
        <v>37036.875</v>
      </c>
      <c r="AC1950" s="198">
        <v>37036.875</v>
      </c>
    </row>
    <row r="1951" spans="1:29" x14ac:dyDescent="0.2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5</v>
      </c>
      <c r="F1951" s="213">
        <f t="shared" si="155"/>
        <v>250</v>
      </c>
      <c r="G1951" s="202">
        <v>1290303</v>
      </c>
      <c r="H1951" s="198">
        <v>37035.368437500001</v>
      </c>
      <c r="I1951" t="s">
        <v>2839</v>
      </c>
      <c r="M1951" t="s">
        <v>3364</v>
      </c>
      <c r="N1951" t="s">
        <v>2802</v>
      </c>
      <c r="O1951" t="s">
        <v>4356</v>
      </c>
      <c r="P1951" s="199">
        <v>50</v>
      </c>
      <c r="S1951" t="s">
        <v>2759</v>
      </c>
      <c r="T1951" t="s">
        <v>4061</v>
      </c>
      <c r="U1951" s="201">
        <v>65</v>
      </c>
      <c r="V1951" t="s">
        <v>4173</v>
      </c>
      <c r="W1951" t="s">
        <v>2819</v>
      </c>
      <c r="X1951" t="s">
        <v>2820</v>
      </c>
      <c r="Y1951" t="s">
        <v>4193</v>
      </c>
      <c r="Z1951" t="s">
        <v>3666</v>
      </c>
      <c r="AA1951">
        <v>621442.1</v>
      </c>
      <c r="AB1951" s="198">
        <v>37046.875</v>
      </c>
      <c r="AC1951" s="198">
        <v>37050.875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10000</v>
      </c>
      <c r="G1952" s="202">
        <v>1290304</v>
      </c>
      <c r="H1952" s="198">
        <v>37035.368437500001</v>
      </c>
      <c r="I1952" t="s">
        <v>3244</v>
      </c>
      <c r="M1952" t="s">
        <v>2760</v>
      </c>
      <c r="N1952" t="s">
        <v>3220</v>
      </c>
      <c r="O1952" t="s">
        <v>2550</v>
      </c>
      <c r="P1952" s="199">
        <v>10000</v>
      </c>
      <c r="S1952" t="s">
        <v>2761</v>
      </c>
      <c r="T1952" t="s">
        <v>4061</v>
      </c>
      <c r="U1952" s="201">
        <v>7.6</v>
      </c>
      <c r="V1952" t="s">
        <v>2737</v>
      </c>
      <c r="W1952" t="s">
        <v>2681</v>
      </c>
      <c r="X1952" t="s">
        <v>2682</v>
      </c>
      <c r="Y1952" t="s">
        <v>3224</v>
      </c>
      <c r="Z1952" t="s">
        <v>3671</v>
      </c>
      <c r="AA1952">
        <v>807773</v>
      </c>
      <c r="AB1952" s="198">
        <v>37036.875</v>
      </c>
      <c r="AC1952" s="198">
        <v>37036.875</v>
      </c>
    </row>
    <row r="1953" spans="1:29" x14ac:dyDescent="0.2">
      <c r="A1953" s="44" t="str">
        <f t="shared" si="151"/>
        <v>US Crude Financial</v>
      </c>
      <c r="B1953" s="44" t="str">
        <f t="shared" si="152"/>
        <v>US</v>
      </c>
      <c r="C1953" s="44" t="str">
        <f t="shared" si="153"/>
        <v>Crude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25000</v>
      </c>
      <c r="G1953" s="202">
        <v>1290305</v>
      </c>
      <c r="H1953" s="198">
        <v>37035.368460648147</v>
      </c>
      <c r="I1953" t="s">
        <v>2863</v>
      </c>
      <c r="M1953" t="s">
        <v>3757</v>
      </c>
      <c r="N1953" t="s">
        <v>3803</v>
      </c>
      <c r="O1953" t="s">
        <v>3804</v>
      </c>
      <c r="P1953" s="199">
        <v>25000</v>
      </c>
      <c r="S1953" t="s">
        <v>2763</v>
      </c>
      <c r="T1953" t="s">
        <v>4061</v>
      </c>
      <c r="U1953" s="201">
        <v>-0.14000000000000001</v>
      </c>
      <c r="V1953" t="s">
        <v>1679</v>
      </c>
      <c r="W1953" t="s">
        <v>4491</v>
      </c>
      <c r="X1953" t="s">
        <v>3805</v>
      </c>
      <c r="Y1953" t="s">
        <v>4082</v>
      </c>
      <c r="Z1953" t="s">
        <v>3671</v>
      </c>
      <c r="AA1953" t="s">
        <v>249</v>
      </c>
      <c r="AB1953" s="198">
        <v>37073</v>
      </c>
      <c r="AC1953" s="198">
        <v>37103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1290306</v>
      </c>
      <c r="H1954" s="198">
        <v>37035.36855324074</v>
      </c>
      <c r="I1954" t="s">
        <v>4257</v>
      </c>
      <c r="M1954" t="s">
        <v>2760</v>
      </c>
      <c r="N1954" t="s">
        <v>3220</v>
      </c>
      <c r="O1954" t="s">
        <v>2537</v>
      </c>
      <c r="Q1954" s="199">
        <v>5000</v>
      </c>
      <c r="S1954" t="s">
        <v>2761</v>
      </c>
      <c r="T1954" t="s">
        <v>4061</v>
      </c>
      <c r="U1954" s="201">
        <v>3.09</v>
      </c>
      <c r="V1954" t="s">
        <v>2680</v>
      </c>
      <c r="W1954" t="s">
        <v>2705</v>
      </c>
      <c r="X1954" t="s">
        <v>2682</v>
      </c>
      <c r="Y1954" t="s">
        <v>3224</v>
      </c>
      <c r="Z1954" t="s">
        <v>3671</v>
      </c>
      <c r="AA1954">
        <v>807774</v>
      </c>
      <c r="AB1954" s="198">
        <v>37036.875</v>
      </c>
      <c r="AC1954" s="198">
        <v>37036.875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1290308</v>
      </c>
      <c r="H1955" s="198">
        <v>37035.368587962963</v>
      </c>
      <c r="I1955" t="s">
        <v>4033</v>
      </c>
      <c r="M1955" t="s">
        <v>2760</v>
      </c>
      <c r="N1955" t="s">
        <v>3220</v>
      </c>
      <c r="O1955" t="s">
        <v>2463</v>
      </c>
      <c r="Q1955" s="199">
        <v>10000</v>
      </c>
      <c r="S1955" t="s">
        <v>2761</v>
      </c>
      <c r="T1955" t="s">
        <v>4061</v>
      </c>
      <c r="U1955" s="201">
        <v>4.2126000000000001</v>
      </c>
      <c r="V1955" t="s">
        <v>3085</v>
      </c>
      <c r="W1955" t="s">
        <v>3222</v>
      </c>
      <c r="X1955" t="s">
        <v>3223</v>
      </c>
      <c r="Y1955" t="s">
        <v>3224</v>
      </c>
      <c r="Z1955" t="s">
        <v>3671</v>
      </c>
      <c r="AA1955">
        <v>807775</v>
      </c>
      <c r="AB1955" s="198">
        <v>37036.875</v>
      </c>
      <c r="AC1955" s="198">
        <v>37036.875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1290309</v>
      </c>
      <c r="H1956" s="198">
        <v>37035.368622685186</v>
      </c>
      <c r="I1956" t="s">
        <v>3219</v>
      </c>
      <c r="M1956" t="s">
        <v>2760</v>
      </c>
      <c r="N1956" t="s">
        <v>3220</v>
      </c>
      <c r="O1956" t="s">
        <v>2551</v>
      </c>
      <c r="P1956" s="199">
        <v>10000</v>
      </c>
      <c r="S1956" t="s">
        <v>2761</v>
      </c>
      <c r="T1956" t="s">
        <v>4061</v>
      </c>
      <c r="U1956" s="201">
        <v>8.65</v>
      </c>
      <c r="V1956" t="s">
        <v>3799</v>
      </c>
      <c r="W1956" t="s">
        <v>2681</v>
      </c>
      <c r="X1956" t="s">
        <v>2682</v>
      </c>
      <c r="Y1956" t="s">
        <v>3224</v>
      </c>
      <c r="Z1956" t="s">
        <v>3671</v>
      </c>
      <c r="AA1956">
        <v>807777</v>
      </c>
      <c r="AB1956" s="198">
        <v>37036.875</v>
      </c>
      <c r="AC1956" s="198">
        <v>37036.875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3">
        <f t="shared" si="155"/>
        <v>5000</v>
      </c>
      <c r="G1957" s="202">
        <v>1290310</v>
      </c>
      <c r="H1957" s="198">
        <v>37035.368634259263</v>
      </c>
      <c r="I1957" t="s">
        <v>3250</v>
      </c>
      <c r="M1957" t="s">
        <v>2760</v>
      </c>
      <c r="N1957" t="s">
        <v>3220</v>
      </c>
      <c r="O1957" t="s">
        <v>2485</v>
      </c>
      <c r="P1957" s="199">
        <v>5000</v>
      </c>
      <c r="S1957" t="s">
        <v>2761</v>
      </c>
      <c r="T1957" t="s">
        <v>4061</v>
      </c>
      <c r="U1957" s="201">
        <v>4.0374999999999996</v>
      </c>
      <c r="V1957" t="s">
        <v>4209</v>
      </c>
      <c r="W1957" t="s">
        <v>3004</v>
      </c>
      <c r="X1957" t="s">
        <v>3246</v>
      </c>
      <c r="Y1957" t="s">
        <v>3224</v>
      </c>
      <c r="Z1957" t="s">
        <v>3671</v>
      </c>
      <c r="AA1957">
        <v>807776</v>
      </c>
      <c r="AB1957" s="198">
        <v>37036.875</v>
      </c>
      <c r="AC1957" s="198">
        <v>37036.875</v>
      </c>
    </row>
    <row r="1958" spans="1:29" x14ac:dyDescent="0.2">
      <c r="A1958" s="44" t="str">
        <f t="shared" si="151"/>
        <v>US Natural Gas Financial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Financial</v>
      </c>
      <c r="E1958" s="44">
        <f>IF(VLOOKUP(S1958,'DD-Lookup'!$J$6:$L$50,3,FALSE)="Monthly",(YEAR(AC1958)-YEAR(AB1958))*12+MONTH(AC1958)-MONTH(AB1958)+1,(AC1958-AB1958+1))</f>
        <v>30</v>
      </c>
      <c r="F1958" s="213">
        <f t="shared" si="155"/>
        <v>375000</v>
      </c>
      <c r="G1958" s="202">
        <v>1290311</v>
      </c>
      <c r="H1958" s="198">
        <v>37035.368645833332</v>
      </c>
      <c r="I1958" t="s">
        <v>3244</v>
      </c>
      <c r="M1958" t="s">
        <v>2760</v>
      </c>
      <c r="N1958" t="s">
        <v>2864</v>
      </c>
      <c r="O1958" t="s">
        <v>2673</v>
      </c>
      <c r="P1958" s="199">
        <v>12500</v>
      </c>
      <c r="S1958" t="s">
        <v>2761</v>
      </c>
      <c r="T1958" t="s">
        <v>4061</v>
      </c>
      <c r="U1958" s="201">
        <v>4.1825000000000001</v>
      </c>
      <c r="V1958" t="s">
        <v>3245</v>
      </c>
      <c r="W1958" t="s">
        <v>3529</v>
      </c>
      <c r="X1958" t="s">
        <v>2866</v>
      </c>
      <c r="Y1958" t="s">
        <v>4082</v>
      </c>
      <c r="Z1958" t="s">
        <v>3671</v>
      </c>
      <c r="AA1958" t="s">
        <v>250</v>
      </c>
      <c r="AB1958" s="198">
        <v>37043.915972222225</v>
      </c>
      <c r="AC1958" s="198">
        <v>37072.915972222225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1290312</v>
      </c>
      <c r="H1959" s="198">
        <v>37035.368668981479</v>
      </c>
      <c r="I1959" t="s">
        <v>2831</v>
      </c>
      <c r="M1959" t="s">
        <v>2760</v>
      </c>
      <c r="N1959" t="s">
        <v>3220</v>
      </c>
      <c r="O1959" t="s">
        <v>2463</v>
      </c>
      <c r="P1959" s="199">
        <v>10000</v>
      </c>
      <c r="S1959" t="s">
        <v>2761</v>
      </c>
      <c r="T1959" t="s">
        <v>4061</v>
      </c>
      <c r="U1959" s="201">
        <v>4.2112999999999996</v>
      </c>
      <c r="V1959" t="s">
        <v>3251</v>
      </c>
      <c r="W1959" t="s">
        <v>3222</v>
      </c>
      <c r="X1959" t="s">
        <v>3223</v>
      </c>
      <c r="Y1959" t="s">
        <v>3224</v>
      </c>
      <c r="Z1959" t="s">
        <v>3671</v>
      </c>
      <c r="AA1959">
        <v>807778</v>
      </c>
      <c r="AB1959" s="198">
        <v>37036.875</v>
      </c>
      <c r="AC1959" s="198">
        <v>37036.875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5000</v>
      </c>
      <c r="G1960" s="202">
        <v>1290314</v>
      </c>
      <c r="H1960" s="198">
        <v>37035.368703703702</v>
      </c>
      <c r="I1960" t="s">
        <v>2935</v>
      </c>
      <c r="M1960" t="s">
        <v>2760</v>
      </c>
      <c r="N1960" t="s">
        <v>3220</v>
      </c>
      <c r="O1960" t="s">
        <v>2599</v>
      </c>
      <c r="P1960" s="199">
        <v>5000</v>
      </c>
      <c r="S1960" t="s">
        <v>2761</v>
      </c>
      <c r="T1960" t="s">
        <v>4061</v>
      </c>
      <c r="U1960" s="201">
        <v>3.5249999999999999</v>
      </c>
      <c r="V1960" t="s">
        <v>2936</v>
      </c>
      <c r="W1960" t="s">
        <v>2692</v>
      </c>
      <c r="X1960" t="s">
        <v>2682</v>
      </c>
      <c r="Y1960" t="s">
        <v>3224</v>
      </c>
      <c r="Z1960" t="s">
        <v>3671</v>
      </c>
      <c r="AA1960">
        <v>807779</v>
      </c>
      <c r="AB1960" s="198">
        <v>37036.875</v>
      </c>
      <c r="AC1960" s="198">
        <v>37036.875</v>
      </c>
    </row>
    <row r="1961" spans="1:29" x14ac:dyDescent="0.2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1290315</v>
      </c>
      <c r="H1961" s="198">
        <v>37035.368726851855</v>
      </c>
      <c r="I1961" t="s">
        <v>3143</v>
      </c>
      <c r="M1961" t="s">
        <v>2760</v>
      </c>
      <c r="N1961" t="s">
        <v>2697</v>
      </c>
      <c r="O1961" t="s">
        <v>4269</v>
      </c>
      <c r="P1961" s="199">
        <v>10000</v>
      </c>
      <c r="S1961" t="s">
        <v>4150</v>
      </c>
      <c r="T1961" t="s">
        <v>2698</v>
      </c>
      <c r="U1961" s="201">
        <v>5.67</v>
      </c>
      <c r="V1961" t="s">
        <v>1687</v>
      </c>
      <c r="W1961" t="s">
        <v>2699</v>
      </c>
      <c r="X1961" t="s">
        <v>2700</v>
      </c>
      <c r="Y1961" t="s">
        <v>3224</v>
      </c>
      <c r="Z1961" t="s">
        <v>3672</v>
      </c>
      <c r="AA1961">
        <v>807780</v>
      </c>
      <c r="AB1961" s="198">
        <v>37035.875</v>
      </c>
      <c r="AC1961" s="198">
        <v>37035.875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1290316</v>
      </c>
      <c r="H1962" s="198">
        <v>37035.368761574071</v>
      </c>
      <c r="I1962" t="s">
        <v>3769</v>
      </c>
      <c r="M1962" t="s">
        <v>2760</v>
      </c>
      <c r="N1962" t="s">
        <v>3220</v>
      </c>
      <c r="O1962" t="s">
        <v>2506</v>
      </c>
      <c r="P1962" s="199">
        <v>5000</v>
      </c>
      <c r="S1962" t="s">
        <v>2761</v>
      </c>
      <c r="T1962" t="s">
        <v>4061</v>
      </c>
      <c r="U1962" s="201">
        <v>4.34</v>
      </c>
      <c r="V1962" t="s">
        <v>3002</v>
      </c>
      <c r="W1962" t="s">
        <v>3275</v>
      </c>
      <c r="X1962" t="s">
        <v>3276</v>
      </c>
      <c r="Y1962" t="s">
        <v>3224</v>
      </c>
      <c r="Z1962" t="s">
        <v>3671</v>
      </c>
      <c r="AA1962">
        <v>807781</v>
      </c>
      <c r="AB1962" s="198">
        <v>37036.875</v>
      </c>
      <c r="AC1962" s="198">
        <v>37036.875</v>
      </c>
    </row>
    <row r="1963" spans="1:29" x14ac:dyDescent="0.2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151</v>
      </c>
      <c r="F1963" s="213">
        <f t="shared" si="155"/>
        <v>755000</v>
      </c>
      <c r="G1963" s="202">
        <v>1290318</v>
      </c>
      <c r="H1963" s="198">
        <v>37035.368773148148</v>
      </c>
      <c r="I1963" t="s">
        <v>3827</v>
      </c>
      <c r="M1963" t="s">
        <v>2760</v>
      </c>
      <c r="N1963" t="s">
        <v>2864</v>
      </c>
      <c r="O1963" t="s">
        <v>3253</v>
      </c>
      <c r="P1963" s="199">
        <v>5000</v>
      </c>
      <c r="S1963" t="s">
        <v>2761</v>
      </c>
      <c r="T1963" t="s">
        <v>4061</v>
      </c>
      <c r="U1963" s="201">
        <v>4.6749999999999998</v>
      </c>
      <c r="V1963" t="s">
        <v>1772</v>
      </c>
      <c r="W1963" t="s">
        <v>3529</v>
      </c>
      <c r="X1963" t="s">
        <v>2866</v>
      </c>
      <c r="Y1963" t="s">
        <v>4082</v>
      </c>
      <c r="Z1963" t="s">
        <v>3671</v>
      </c>
      <c r="AA1963" t="s">
        <v>251</v>
      </c>
      <c r="AB1963" s="198">
        <v>37196</v>
      </c>
      <c r="AC1963" s="198">
        <v>37346</v>
      </c>
    </row>
    <row r="1964" spans="1:29" x14ac:dyDescent="0.2">
      <c r="A1964" s="44" t="str">
        <f t="shared" si="151"/>
        <v xml:space="preserve"> Natural Gas Physical</v>
      </c>
      <c r="B1964" s="44" t="str">
        <f t="shared" si="152"/>
        <v/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5000</v>
      </c>
      <c r="G1964" s="202">
        <v>1290317</v>
      </c>
      <c r="H1964" s="198">
        <v>37035.368773148148</v>
      </c>
      <c r="I1964" t="s">
        <v>1698</v>
      </c>
      <c r="M1964" t="s">
        <v>2760</v>
      </c>
      <c r="N1964" t="s">
        <v>2697</v>
      </c>
      <c r="O1964" t="s">
        <v>252</v>
      </c>
      <c r="Q1964" s="199">
        <v>5000</v>
      </c>
      <c r="S1964" t="s">
        <v>4150</v>
      </c>
      <c r="T1964" t="s">
        <v>2698</v>
      </c>
      <c r="U1964" s="201">
        <v>5.74</v>
      </c>
      <c r="V1964" t="s">
        <v>1702</v>
      </c>
      <c r="W1964" t="s">
        <v>3170</v>
      </c>
      <c r="X1964" t="s">
        <v>1686</v>
      </c>
      <c r="Y1964" t="s">
        <v>3224</v>
      </c>
      <c r="Z1964" t="s">
        <v>3672</v>
      </c>
      <c r="AA1964">
        <v>807782</v>
      </c>
      <c r="AB1964" s="198">
        <v>37036.875</v>
      </c>
      <c r="AC1964" s="198">
        <v>37036.875</v>
      </c>
    </row>
    <row r="1965" spans="1:29" x14ac:dyDescent="0.2">
      <c r="A1965" s="44" t="str">
        <f t="shared" si="151"/>
        <v>US Power Physical</v>
      </c>
      <c r="B1965" s="44" t="str">
        <f t="shared" si="152"/>
        <v>US</v>
      </c>
      <c r="C1965" s="44" t="str">
        <f t="shared" si="153"/>
        <v>Power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5</v>
      </c>
      <c r="F1965" s="213">
        <f t="shared" si="155"/>
        <v>250</v>
      </c>
      <c r="G1965" s="202">
        <v>1290320</v>
      </c>
      <c r="H1965" s="198">
        <v>37035.368842592594</v>
      </c>
      <c r="I1965" t="s">
        <v>2836</v>
      </c>
      <c r="M1965" t="s">
        <v>3364</v>
      </c>
      <c r="N1965" t="s">
        <v>2802</v>
      </c>
      <c r="O1965" t="s">
        <v>2399</v>
      </c>
      <c r="P1965" s="199">
        <v>50</v>
      </c>
      <c r="S1965" t="s">
        <v>2759</v>
      </c>
      <c r="T1965" t="s">
        <v>4061</v>
      </c>
      <c r="U1965" s="201">
        <v>68</v>
      </c>
      <c r="V1965" t="s">
        <v>4211</v>
      </c>
      <c r="W1965" t="s">
        <v>2809</v>
      </c>
      <c r="X1965" t="s">
        <v>2810</v>
      </c>
      <c r="Y1965" t="s">
        <v>4193</v>
      </c>
      <c r="Z1965" t="s">
        <v>3666</v>
      </c>
      <c r="AA1965">
        <v>621444.1</v>
      </c>
      <c r="AB1965" s="198">
        <v>37046.875</v>
      </c>
      <c r="AC1965" s="198">
        <v>37050.875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1290321</v>
      </c>
      <c r="H1966" s="198">
        <v>37035.36886574074</v>
      </c>
      <c r="I1966" t="s">
        <v>3249</v>
      </c>
      <c r="M1966" t="s">
        <v>2760</v>
      </c>
      <c r="N1966" t="s">
        <v>3220</v>
      </c>
      <c r="O1966" t="s">
        <v>2512</v>
      </c>
      <c r="P1966" s="199">
        <v>5000</v>
      </c>
      <c r="S1966" t="s">
        <v>2761</v>
      </c>
      <c r="T1966" t="s">
        <v>4061</v>
      </c>
      <c r="U1966" s="201">
        <v>4.08</v>
      </c>
      <c r="V1966" t="s">
        <v>4176</v>
      </c>
      <c r="W1966" t="s">
        <v>3260</v>
      </c>
      <c r="X1966" t="s">
        <v>3261</v>
      </c>
      <c r="Y1966" t="s">
        <v>3224</v>
      </c>
      <c r="Z1966" t="s">
        <v>3671</v>
      </c>
      <c r="AA1966">
        <v>807783</v>
      </c>
      <c r="AB1966" s="198">
        <v>37036.875</v>
      </c>
      <c r="AC1966" s="198">
        <v>37036.875</v>
      </c>
    </row>
    <row r="1967" spans="1:29" x14ac:dyDescent="0.2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31</v>
      </c>
      <c r="F1967" s="213">
        <f t="shared" si="155"/>
        <v>155000</v>
      </c>
      <c r="G1967" s="202">
        <v>1290322</v>
      </c>
      <c r="H1967" s="198">
        <v>37035.368877314817</v>
      </c>
      <c r="I1967" t="s">
        <v>4033</v>
      </c>
      <c r="M1967" t="s">
        <v>2760</v>
      </c>
      <c r="N1967" t="s">
        <v>2864</v>
      </c>
      <c r="O1967" t="s">
        <v>3234</v>
      </c>
      <c r="P1967" s="199">
        <v>5000</v>
      </c>
      <c r="S1967" t="s">
        <v>2761</v>
      </c>
      <c r="T1967" t="s">
        <v>4061</v>
      </c>
      <c r="U1967" s="201">
        <v>4.2474999999999996</v>
      </c>
      <c r="V1967" t="s">
        <v>2868</v>
      </c>
      <c r="W1967" t="s">
        <v>3529</v>
      </c>
      <c r="X1967" t="s">
        <v>2866</v>
      </c>
      <c r="Y1967" t="s">
        <v>4082</v>
      </c>
      <c r="Z1967" t="s">
        <v>3671</v>
      </c>
      <c r="AA1967" t="s">
        <v>253</v>
      </c>
      <c r="AB1967" s="198">
        <v>37073.875</v>
      </c>
      <c r="AC1967" s="198">
        <v>37103.875</v>
      </c>
    </row>
    <row r="1968" spans="1:29" x14ac:dyDescent="0.2">
      <c r="A1968" s="44" t="str">
        <f t="shared" si="151"/>
        <v>US Natural Gas Financial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Financial</v>
      </c>
      <c r="E1968" s="44">
        <f>IF(VLOOKUP(S1968,'DD-Lookup'!$J$6:$L$50,3,FALSE)="Monthly",(YEAR(AC1968)-YEAR(AB1968))*12+MONTH(AC1968)-MONTH(AB1968)+1,(AC1968-AB1968+1))</f>
        <v>30</v>
      </c>
      <c r="F1968" s="213">
        <f t="shared" si="155"/>
        <v>300000</v>
      </c>
      <c r="G1968" s="202">
        <v>1290325</v>
      </c>
      <c r="H1968" s="198">
        <v>37035.368969907409</v>
      </c>
      <c r="I1968" t="s">
        <v>2863</v>
      </c>
      <c r="M1968" t="s">
        <v>2760</v>
      </c>
      <c r="N1968" t="s">
        <v>2864</v>
      </c>
      <c r="O1968" t="s">
        <v>2865</v>
      </c>
      <c r="P1968" s="199">
        <v>10000</v>
      </c>
      <c r="S1968" t="s">
        <v>2761</v>
      </c>
      <c r="T1968" t="s">
        <v>4061</v>
      </c>
      <c r="U1968" s="201">
        <v>4.18</v>
      </c>
      <c r="V1968" t="s">
        <v>3168</v>
      </c>
      <c r="W1968" t="s">
        <v>3529</v>
      </c>
      <c r="X1968" t="s">
        <v>2866</v>
      </c>
      <c r="Y1968" t="s">
        <v>4082</v>
      </c>
      <c r="Z1968" t="s">
        <v>3671</v>
      </c>
      <c r="AA1968" t="s">
        <v>254</v>
      </c>
      <c r="AB1968" s="198">
        <v>37043.875</v>
      </c>
      <c r="AC1968" s="198">
        <v>37072.875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2984</v>
      </c>
      <c r="G1969" s="202">
        <v>1290326</v>
      </c>
      <c r="H1969" s="198">
        <v>37035.368981481479</v>
      </c>
      <c r="I1969" t="s">
        <v>3769</v>
      </c>
      <c r="M1969" t="s">
        <v>2760</v>
      </c>
      <c r="N1969" t="s">
        <v>3220</v>
      </c>
      <c r="O1969" t="s">
        <v>2500</v>
      </c>
      <c r="Q1969" s="199">
        <v>2984</v>
      </c>
      <c r="S1969" t="s">
        <v>2761</v>
      </c>
      <c r="T1969" t="s">
        <v>4061</v>
      </c>
      <c r="U1969" s="201">
        <v>4.51</v>
      </c>
      <c r="V1969" t="s">
        <v>2667</v>
      </c>
      <c r="W1969" t="s">
        <v>2668</v>
      </c>
      <c r="X1969" t="s">
        <v>2669</v>
      </c>
      <c r="Y1969" t="s">
        <v>3224</v>
      </c>
      <c r="Z1969" t="s">
        <v>3671</v>
      </c>
      <c r="AA1969">
        <v>807804</v>
      </c>
      <c r="AB1969" s="198">
        <v>37036.875</v>
      </c>
      <c r="AC1969" s="198">
        <v>37036.875</v>
      </c>
    </row>
    <row r="1970" spans="1:29" x14ac:dyDescent="0.2">
      <c r="A1970" s="44" t="str">
        <f t="shared" si="151"/>
        <v>US Power Physical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62</v>
      </c>
      <c r="F1970" s="213">
        <f t="shared" si="155"/>
        <v>3100</v>
      </c>
      <c r="G1970" s="202">
        <v>1290327</v>
      </c>
      <c r="H1970" s="198">
        <v>37035.369027777779</v>
      </c>
      <c r="I1970" t="s">
        <v>2858</v>
      </c>
      <c r="M1970" t="s">
        <v>3364</v>
      </c>
      <c r="N1970" t="s">
        <v>2802</v>
      </c>
      <c r="O1970" t="s">
        <v>3897</v>
      </c>
      <c r="Q1970" s="199">
        <v>50</v>
      </c>
      <c r="S1970" t="s">
        <v>2759</v>
      </c>
      <c r="T1970" t="s">
        <v>4061</v>
      </c>
      <c r="U1970" s="201">
        <v>84.75</v>
      </c>
      <c r="V1970" t="s">
        <v>3921</v>
      </c>
      <c r="W1970" t="s">
        <v>2848</v>
      </c>
      <c r="X1970" t="s">
        <v>2827</v>
      </c>
      <c r="Y1970" t="s">
        <v>4193</v>
      </c>
      <c r="Z1970" t="s">
        <v>3666</v>
      </c>
      <c r="AA1970">
        <v>621445.1</v>
      </c>
      <c r="AB1970" s="198">
        <v>37073.71597222222</v>
      </c>
      <c r="AC1970" s="198">
        <v>37134.71597222222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25000</v>
      </c>
      <c r="G1971" s="202">
        <v>1290328</v>
      </c>
      <c r="H1971" s="198">
        <v>37035.369074074071</v>
      </c>
      <c r="I1971" t="s">
        <v>3092</v>
      </c>
      <c r="M1971" t="s">
        <v>2760</v>
      </c>
      <c r="N1971" t="s">
        <v>3220</v>
      </c>
      <c r="O1971" t="s">
        <v>4383</v>
      </c>
      <c r="P1971" s="199">
        <v>25000</v>
      </c>
      <c r="S1971" t="s">
        <v>2761</v>
      </c>
      <c r="T1971" t="s">
        <v>4061</v>
      </c>
      <c r="U1971" s="201">
        <v>4.1349999999999998</v>
      </c>
      <c r="V1971" t="s">
        <v>2772</v>
      </c>
      <c r="W1971" t="s">
        <v>4246</v>
      </c>
      <c r="X1971" t="s">
        <v>4247</v>
      </c>
      <c r="Y1971" t="s">
        <v>3224</v>
      </c>
      <c r="Z1971" t="s">
        <v>3671</v>
      </c>
      <c r="AA1971">
        <v>807805</v>
      </c>
      <c r="AB1971" s="198">
        <v>37036.875</v>
      </c>
      <c r="AC1971" s="198">
        <v>37036.875</v>
      </c>
    </row>
    <row r="1972" spans="1:29" x14ac:dyDescent="0.2">
      <c r="A1972" s="44" t="str">
        <f t="shared" si="151"/>
        <v>US Crude Financial</v>
      </c>
      <c r="B1972" s="44" t="str">
        <f t="shared" si="152"/>
        <v>US</v>
      </c>
      <c r="C1972" s="44" t="str">
        <f t="shared" si="153"/>
        <v>Crude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50000</v>
      </c>
      <c r="G1972" s="202">
        <v>1290329</v>
      </c>
      <c r="H1972" s="198">
        <v>37035.369085648148</v>
      </c>
      <c r="I1972" t="s">
        <v>4182</v>
      </c>
      <c r="M1972" t="s">
        <v>3757</v>
      </c>
      <c r="N1972" t="s">
        <v>4183</v>
      </c>
      <c r="O1972" t="s">
        <v>2790</v>
      </c>
      <c r="Q1972" s="199">
        <v>50000</v>
      </c>
      <c r="S1972" t="s">
        <v>2767</v>
      </c>
      <c r="T1972" t="s">
        <v>4061</v>
      </c>
      <c r="U1972" s="201">
        <v>29.54</v>
      </c>
      <c r="V1972" t="s">
        <v>3201</v>
      </c>
      <c r="W1972" t="s">
        <v>4185</v>
      </c>
      <c r="X1972" t="s">
        <v>4186</v>
      </c>
      <c r="Y1972" t="s">
        <v>3401</v>
      </c>
      <c r="Z1972" t="s">
        <v>3671</v>
      </c>
      <c r="AA1972">
        <v>106920</v>
      </c>
      <c r="AB1972" s="198">
        <v>37073</v>
      </c>
      <c r="AC1972" s="198">
        <v>37103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5000</v>
      </c>
      <c r="G1973" s="202">
        <v>1290330</v>
      </c>
      <c r="H1973" s="198">
        <v>37035.369108796294</v>
      </c>
      <c r="I1973" t="s">
        <v>2831</v>
      </c>
      <c r="M1973" t="s">
        <v>2760</v>
      </c>
      <c r="N1973" t="s">
        <v>3220</v>
      </c>
      <c r="O1973" t="s">
        <v>2466</v>
      </c>
      <c r="P1973" s="199">
        <v>5000</v>
      </c>
      <c r="S1973" t="s">
        <v>2761</v>
      </c>
      <c r="T1973" t="s">
        <v>4061</v>
      </c>
      <c r="U1973" s="201">
        <v>4.0425000000000004</v>
      </c>
      <c r="V1973" t="s">
        <v>3221</v>
      </c>
      <c r="W1973" t="s">
        <v>3260</v>
      </c>
      <c r="X1973" t="s">
        <v>3261</v>
      </c>
      <c r="Y1973" t="s">
        <v>3224</v>
      </c>
      <c r="Z1973" t="s">
        <v>3671</v>
      </c>
      <c r="AA1973">
        <v>807806</v>
      </c>
      <c r="AB1973" s="198">
        <v>37036.875</v>
      </c>
      <c r="AC1973" s="198">
        <v>37036.875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5000</v>
      </c>
      <c r="G1974" s="202">
        <v>1290331</v>
      </c>
      <c r="H1974" s="198">
        <v>37035.369166666664</v>
      </c>
      <c r="I1974" t="s">
        <v>3249</v>
      </c>
      <c r="M1974" t="s">
        <v>2760</v>
      </c>
      <c r="N1974" t="s">
        <v>3220</v>
      </c>
      <c r="O1974" t="s">
        <v>2512</v>
      </c>
      <c r="P1974" s="199">
        <v>5000</v>
      </c>
      <c r="S1974" t="s">
        <v>2761</v>
      </c>
      <c r="T1974" t="s">
        <v>4061</v>
      </c>
      <c r="U1974" s="201">
        <v>4.0774999999999997</v>
      </c>
      <c r="V1974" t="s">
        <v>4176</v>
      </c>
      <c r="W1974" t="s">
        <v>3260</v>
      </c>
      <c r="X1974" t="s">
        <v>3261</v>
      </c>
      <c r="Y1974" t="s">
        <v>3224</v>
      </c>
      <c r="Z1974" t="s">
        <v>3671</v>
      </c>
      <c r="AA1974">
        <v>807807</v>
      </c>
      <c r="AB1974" s="198">
        <v>37036.875</v>
      </c>
      <c r="AC1974" s="198">
        <v>37036.875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3">
        <f t="shared" si="155"/>
        <v>10000</v>
      </c>
      <c r="G1975" s="202">
        <v>1290332</v>
      </c>
      <c r="H1975" s="198">
        <v>37035.36917824074</v>
      </c>
      <c r="I1975" t="s">
        <v>3250</v>
      </c>
      <c r="M1975" t="s">
        <v>2760</v>
      </c>
      <c r="N1975" t="s">
        <v>3220</v>
      </c>
      <c r="O1975" t="s">
        <v>2463</v>
      </c>
      <c r="P1975" s="199">
        <v>10000</v>
      </c>
      <c r="S1975" t="s">
        <v>2761</v>
      </c>
      <c r="T1975" t="s">
        <v>4061</v>
      </c>
      <c r="U1975" s="201">
        <v>4.2100999999999997</v>
      </c>
      <c r="V1975" t="s">
        <v>3011</v>
      </c>
      <c r="W1975" t="s">
        <v>3222</v>
      </c>
      <c r="X1975" t="s">
        <v>3223</v>
      </c>
      <c r="Y1975" t="s">
        <v>3224</v>
      </c>
      <c r="Z1975" t="s">
        <v>3671</v>
      </c>
      <c r="AA1975">
        <v>807809</v>
      </c>
      <c r="AB1975" s="198">
        <v>37036.875</v>
      </c>
      <c r="AC1975" s="198">
        <v>37036.875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5000</v>
      </c>
      <c r="G1976" s="202">
        <v>1290333</v>
      </c>
      <c r="H1976" s="198">
        <v>37035.36917824074</v>
      </c>
      <c r="I1976" t="s">
        <v>2831</v>
      </c>
      <c r="M1976" t="s">
        <v>2760</v>
      </c>
      <c r="N1976" t="s">
        <v>3220</v>
      </c>
      <c r="O1976" t="s">
        <v>2494</v>
      </c>
      <c r="Q1976" s="199">
        <v>5000</v>
      </c>
      <c r="S1976" t="s">
        <v>2761</v>
      </c>
      <c r="T1976" t="s">
        <v>4061</v>
      </c>
      <c r="U1976" s="201">
        <v>4.0175000000000001</v>
      </c>
      <c r="V1976" t="s">
        <v>3221</v>
      </c>
      <c r="W1976" t="s">
        <v>3004</v>
      </c>
      <c r="X1976" t="s">
        <v>3246</v>
      </c>
      <c r="Y1976" t="s">
        <v>3224</v>
      </c>
      <c r="Z1976" t="s">
        <v>3671</v>
      </c>
      <c r="AA1976">
        <v>807808</v>
      </c>
      <c r="AB1976" s="198">
        <v>37036.875</v>
      </c>
      <c r="AC1976" s="198">
        <v>37036.875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5000</v>
      </c>
      <c r="G1977" s="202">
        <v>1290335</v>
      </c>
      <c r="H1977" s="198">
        <v>37035.369201388887</v>
      </c>
      <c r="I1977" t="s">
        <v>3249</v>
      </c>
      <c r="M1977" t="s">
        <v>2760</v>
      </c>
      <c r="N1977" t="s">
        <v>3220</v>
      </c>
      <c r="O1977" t="s">
        <v>2484</v>
      </c>
      <c r="P1977" s="199">
        <v>5000</v>
      </c>
      <c r="S1977" t="s">
        <v>2761</v>
      </c>
      <c r="T1977" t="s">
        <v>4061</v>
      </c>
      <c r="U1977" s="201">
        <v>4.0350000000000001</v>
      </c>
      <c r="V1977" t="s">
        <v>3005</v>
      </c>
      <c r="W1977" t="s">
        <v>3004</v>
      </c>
      <c r="X1977" t="s">
        <v>3246</v>
      </c>
      <c r="Y1977" t="s">
        <v>3224</v>
      </c>
      <c r="Z1977" t="s">
        <v>3671</v>
      </c>
      <c r="AA1977">
        <v>807810</v>
      </c>
      <c r="AB1977" s="198">
        <v>37036.875</v>
      </c>
      <c r="AC1977" s="198">
        <v>37036.875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3872</v>
      </c>
      <c r="G1978" s="202">
        <v>1290336</v>
      </c>
      <c r="H1978" s="198">
        <v>37035.369212962964</v>
      </c>
      <c r="I1978" t="s">
        <v>4255</v>
      </c>
      <c r="M1978" t="s">
        <v>2760</v>
      </c>
      <c r="N1978" t="s">
        <v>3220</v>
      </c>
      <c r="O1978" t="s">
        <v>2481</v>
      </c>
      <c r="P1978" s="199">
        <v>3872</v>
      </c>
      <c r="S1978" t="s">
        <v>2761</v>
      </c>
      <c r="T1978" t="s">
        <v>4061</v>
      </c>
      <c r="U1978" s="201">
        <v>4.07</v>
      </c>
      <c r="V1978" t="s">
        <v>255</v>
      </c>
      <c r="W1978" t="s">
        <v>3004</v>
      </c>
      <c r="X1978" t="s">
        <v>3246</v>
      </c>
      <c r="Y1978" t="s">
        <v>3224</v>
      </c>
      <c r="Z1978" t="s">
        <v>3671</v>
      </c>
      <c r="AA1978">
        <v>807811</v>
      </c>
      <c r="AB1978" s="198">
        <v>37036.875</v>
      </c>
      <c r="AC1978" s="198">
        <v>37036.875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800</v>
      </c>
      <c r="G1979" s="202">
        <v>1290338</v>
      </c>
      <c r="H1979" s="198">
        <v>37035.369247685187</v>
      </c>
      <c r="I1979" t="s">
        <v>3092</v>
      </c>
      <c r="M1979" t="s">
        <v>2760</v>
      </c>
      <c r="N1979" t="s">
        <v>3220</v>
      </c>
      <c r="O1979" t="s">
        <v>4397</v>
      </c>
      <c r="P1979" s="199">
        <v>800</v>
      </c>
      <c r="S1979" t="s">
        <v>2761</v>
      </c>
      <c r="T1979" t="s">
        <v>4061</v>
      </c>
      <c r="U1979" s="201">
        <v>4.0449999999999999</v>
      </c>
      <c r="V1979" t="s">
        <v>3093</v>
      </c>
      <c r="W1979" t="s">
        <v>3046</v>
      </c>
      <c r="X1979" t="s">
        <v>2685</v>
      </c>
      <c r="Y1979" t="s">
        <v>3224</v>
      </c>
      <c r="Z1979" t="s">
        <v>3671</v>
      </c>
      <c r="AA1979">
        <v>807812</v>
      </c>
      <c r="AB1979" s="198">
        <v>37036.875</v>
      </c>
      <c r="AC1979" s="198">
        <v>37036.875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5000</v>
      </c>
      <c r="G1980" s="202">
        <v>1290341</v>
      </c>
      <c r="H1980" s="198">
        <v>37035.369259259256</v>
      </c>
      <c r="I1980" t="s">
        <v>3249</v>
      </c>
      <c r="M1980" t="s">
        <v>2760</v>
      </c>
      <c r="N1980" t="s">
        <v>3220</v>
      </c>
      <c r="O1980" t="s">
        <v>2485</v>
      </c>
      <c r="P1980" s="199">
        <v>5000</v>
      </c>
      <c r="S1980" t="s">
        <v>2761</v>
      </c>
      <c r="T1980" t="s">
        <v>4061</v>
      </c>
      <c r="U1980" s="201">
        <v>4.0350000000000001</v>
      </c>
      <c r="V1980" t="s">
        <v>3005</v>
      </c>
      <c r="W1980" t="s">
        <v>3004</v>
      </c>
      <c r="X1980" t="s">
        <v>3246</v>
      </c>
      <c r="Y1980" t="s">
        <v>3224</v>
      </c>
      <c r="Z1980" t="s">
        <v>3671</v>
      </c>
      <c r="AA1980">
        <v>807814</v>
      </c>
      <c r="AB1980" s="198">
        <v>37036.875</v>
      </c>
      <c r="AC1980" s="198">
        <v>37036.875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1290342</v>
      </c>
      <c r="H1981" s="198">
        <v>37035.369259259256</v>
      </c>
      <c r="I1981" t="s">
        <v>2674</v>
      </c>
      <c r="M1981" t="s">
        <v>2760</v>
      </c>
      <c r="N1981" t="s">
        <v>3220</v>
      </c>
      <c r="O1981" t="s">
        <v>4414</v>
      </c>
      <c r="P1981" s="199">
        <v>10000</v>
      </c>
      <c r="S1981" t="s">
        <v>2761</v>
      </c>
      <c r="T1981" t="s">
        <v>4061</v>
      </c>
      <c r="U1981" s="201">
        <v>4.0999999999999996</v>
      </c>
      <c r="V1981" t="s">
        <v>3146</v>
      </c>
      <c r="W1981" t="s">
        <v>4253</v>
      </c>
      <c r="X1981" t="s">
        <v>4254</v>
      </c>
      <c r="Y1981" t="s">
        <v>3224</v>
      </c>
      <c r="Z1981" t="s">
        <v>3671</v>
      </c>
      <c r="AA1981">
        <v>807813</v>
      </c>
      <c r="AB1981" s="198">
        <v>37036.875</v>
      </c>
      <c r="AC1981" s="198">
        <v>37036.875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5000</v>
      </c>
      <c r="G1982" s="202">
        <v>1290340</v>
      </c>
      <c r="H1982" s="198">
        <v>37035.369259259256</v>
      </c>
      <c r="I1982" t="s">
        <v>3225</v>
      </c>
      <c r="M1982" t="s">
        <v>2760</v>
      </c>
      <c r="N1982" t="s">
        <v>3220</v>
      </c>
      <c r="O1982" t="s">
        <v>2512</v>
      </c>
      <c r="P1982" s="199">
        <v>5000</v>
      </c>
      <c r="S1982" t="s">
        <v>2761</v>
      </c>
      <c r="T1982" t="s">
        <v>4061</v>
      </c>
      <c r="U1982" s="201">
        <v>4.0774999999999997</v>
      </c>
      <c r="V1982" t="s">
        <v>3226</v>
      </c>
      <c r="W1982" t="s">
        <v>3260</v>
      </c>
      <c r="X1982" t="s">
        <v>3261</v>
      </c>
      <c r="Y1982" t="s">
        <v>3224</v>
      </c>
      <c r="Z1982" t="s">
        <v>3671</v>
      </c>
      <c r="AA1982">
        <v>807815</v>
      </c>
      <c r="AB1982" s="198">
        <v>37036.875</v>
      </c>
      <c r="AC1982" s="198">
        <v>37036.875</v>
      </c>
    </row>
    <row r="1983" spans="1:29" x14ac:dyDescent="0.2">
      <c r="A1983" s="44" t="str">
        <f t="shared" si="151"/>
        <v>US Natural Gas Financial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31</v>
      </c>
      <c r="F1983" s="213">
        <f t="shared" si="155"/>
        <v>155000</v>
      </c>
      <c r="G1983" s="202">
        <v>1290343</v>
      </c>
      <c r="H1983" s="198">
        <v>37035.369270833333</v>
      </c>
      <c r="I1983" t="s">
        <v>2869</v>
      </c>
      <c r="M1983" t="s">
        <v>2760</v>
      </c>
      <c r="N1983" t="s">
        <v>2864</v>
      </c>
      <c r="O1983" t="s">
        <v>3234</v>
      </c>
      <c r="P1983" s="199">
        <v>5000</v>
      </c>
      <c r="S1983" t="s">
        <v>2761</v>
      </c>
      <c r="T1983" t="s">
        <v>4061</v>
      </c>
      <c r="U1983" s="201">
        <v>4.2424999999999997</v>
      </c>
      <c r="V1983" t="s">
        <v>2870</v>
      </c>
      <c r="W1983" t="s">
        <v>3529</v>
      </c>
      <c r="X1983" t="s">
        <v>2866</v>
      </c>
      <c r="Y1983" t="s">
        <v>4082</v>
      </c>
      <c r="Z1983" t="s">
        <v>3671</v>
      </c>
      <c r="AA1983" t="s">
        <v>256</v>
      </c>
      <c r="AB1983" s="198">
        <v>37073.875</v>
      </c>
      <c r="AC1983" s="198">
        <v>37103.875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1290345</v>
      </c>
      <c r="H1984" s="198">
        <v>37035.36928240741</v>
      </c>
      <c r="I1984" t="s">
        <v>3139</v>
      </c>
      <c r="M1984" t="s">
        <v>2760</v>
      </c>
      <c r="N1984" t="s">
        <v>3220</v>
      </c>
      <c r="O1984" t="s">
        <v>4400</v>
      </c>
      <c r="P1984" s="199">
        <v>10000</v>
      </c>
      <c r="S1984" t="s">
        <v>2761</v>
      </c>
      <c r="T1984" t="s">
        <v>4061</v>
      </c>
      <c r="U1984" s="201">
        <v>4.08</v>
      </c>
      <c r="V1984" t="s">
        <v>3140</v>
      </c>
      <c r="W1984" t="s">
        <v>3046</v>
      </c>
      <c r="X1984" t="s">
        <v>2685</v>
      </c>
      <c r="Y1984" t="s">
        <v>3224</v>
      </c>
      <c r="Z1984" t="s">
        <v>3671</v>
      </c>
      <c r="AA1984">
        <v>807816</v>
      </c>
      <c r="AB1984" s="198">
        <v>37036.875</v>
      </c>
      <c r="AC1984" s="198">
        <v>37036.875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1290347</v>
      </c>
      <c r="H1985" s="198">
        <v>37035.369293981479</v>
      </c>
      <c r="I1985" t="s">
        <v>3196</v>
      </c>
      <c r="M1985" t="s">
        <v>2760</v>
      </c>
      <c r="N1985" t="s">
        <v>3220</v>
      </c>
      <c r="O1985" t="s">
        <v>4421</v>
      </c>
      <c r="Q1985" s="199">
        <v>10000</v>
      </c>
      <c r="S1985" t="s">
        <v>2761</v>
      </c>
      <c r="T1985" t="s">
        <v>4061</v>
      </c>
      <c r="U1985" s="201">
        <v>4.1749999999999998</v>
      </c>
      <c r="V1985" t="s">
        <v>4448</v>
      </c>
      <c r="W1985" t="s">
        <v>4246</v>
      </c>
      <c r="X1985" t="s">
        <v>4247</v>
      </c>
      <c r="Y1985" t="s">
        <v>3224</v>
      </c>
      <c r="Z1985" t="s">
        <v>3671</v>
      </c>
      <c r="AA1985">
        <v>807818</v>
      </c>
      <c r="AB1985" s="198">
        <v>37036.875</v>
      </c>
      <c r="AC1985" s="198">
        <v>37036.875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5000</v>
      </c>
      <c r="G1986" s="202">
        <v>1290346</v>
      </c>
      <c r="H1986" s="198">
        <v>37035.369293981479</v>
      </c>
      <c r="I1986" t="s">
        <v>3185</v>
      </c>
      <c r="M1986" t="s">
        <v>2760</v>
      </c>
      <c r="N1986" t="s">
        <v>3220</v>
      </c>
      <c r="O1986" t="s">
        <v>4416</v>
      </c>
      <c r="Q1986" s="199">
        <v>5000</v>
      </c>
      <c r="S1986" t="s">
        <v>2761</v>
      </c>
      <c r="T1986" t="s">
        <v>4061</v>
      </c>
      <c r="U1986" s="201">
        <v>4.0650000000000004</v>
      </c>
      <c r="V1986" t="s">
        <v>3186</v>
      </c>
      <c r="W1986" t="s">
        <v>4253</v>
      </c>
      <c r="X1986" t="s">
        <v>2685</v>
      </c>
      <c r="Y1986" t="s">
        <v>3224</v>
      </c>
      <c r="Z1986" t="s">
        <v>3671</v>
      </c>
      <c r="AA1986">
        <v>807817</v>
      </c>
      <c r="AB1986" s="198">
        <v>37036.875</v>
      </c>
      <c r="AC1986" s="198">
        <v>37036.875</v>
      </c>
    </row>
    <row r="1987" spans="1:29" x14ac:dyDescent="0.2">
      <c r="A1987" s="44" t="str">
        <f t="shared" si="151"/>
        <v>US Power Physical</v>
      </c>
      <c r="B1987" s="44" t="str">
        <f t="shared" si="152"/>
        <v>US</v>
      </c>
      <c r="C1987" s="44" t="str">
        <f t="shared" si="153"/>
        <v>Power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30</v>
      </c>
      <c r="F1987" s="213">
        <f t="shared" si="155"/>
        <v>1500</v>
      </c>
      <c r="G1987" s="202">
        <v>1290348</v>
      </c>
      <c r="H1987" s="198">
        <v>37035.369305555556</v>
      </c>
      <c r="I1987" t="s">
        <v>2804</v>
      </c>
      <c r="M1987" t="s">
        <v>3364</v>
      </c>
      <c r="N1987" t="s">
        <v>2802</v>
      </c>
      <c r="O1987" t="s">
        <v>3233</v>
      </c>
      <c r="P1987" s="199">
        <v>50</v>
      </c>
      <c r="S1987" t="s">
        <v>2759</v>
      </c>
      <c r="T1987" t="s">
        <v>4061</v>
      </c>
      <c r="U1987" s="201">
        <v>62.25</v>
      </c>
      <c r="V1987" t="s">
        <v>4205</v>
      </c>
      <c r="W1987" t="s">
        <v>2819</v>
      </c>
      <c r="X1987" t="s">
        <v>2842</v>
      </c>
      <c r="Y1987" t="s">
        <v>4193</v>
      </c>
      <c r="Z1987" t="s">
        <v>3666</v>
      </c>
      <c r="AA1987">
        <v>621447.1</v>
      </c>
      <c r="AB1987" s="198">
        <v>37043.591666666667</v>
      </c>
      <c r="AC1987" s="198">
        <v>37072.591666666667</v>
      </c>
    </row>
    <row r="1988" spans="1:29" x14ac:dyDescent="0.2">
      <c r="A1988" s="44" t="str">
        <f t="shared" si="151"/>
        <v xml:space="preserve"> Metals Financial</v>
      </c>
      <c r="B1988" s="44" t="str">
        <f t="shared" si="152"/>
        <v/>
      </c>
      <c r="C1988" s="44" t="str">
        <f t="shared" si="153"/>
        <v>Metals</v>
      </c>
      <c r="D1988" s="44" t="str">
        <f t="shared" si="154"/>
        <v>Financial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1</v>
      </c>
      <c r="G1988" s="202">
        <v>1290350</v>
      </c>
      <c r="H1988" s="198">
        <v>37035.369386574072</v>
      </c>
      <c r="I1988" t="s">
        <v>257</v>
      </c>
      <c r="M1988" t="s">
        <v>2766</v>
      </c>
      <c r="N1988" t="s">
        <v>4072</v>
      </c>
      <c r="O1988" t="s">
        <v>2976</v>
      </c>
      <c r="P1988" s="199">
        <v>1</v>
      </c>
      <c r="S1988" t="s">
        <v>4060</v>
      </c>
      <c r="T1988" t="s">
        <v>4061</v>
      </c>
      <c r="U1988" s="201">
        <v>1535.5</v>
      </c>
      <c r="V1988" t="s">
        <v>258</v>
      </c>
      <c r="W1988" t="s">
        <v>4068</v>
      </c>
      <c r="X1988" t="s">
        <v>4064</v>
      </c>
      <c r="Y1988" t="s">
        <v>4065</v>
      </c>
      <c r="Z1988" t="s">
        <v>4066</v>
      </c>
      <c r="AA1988">
        <v>2150690</v>
      </c>
      <c r="AB1988" s="198">
        <v>37062</v>
      </c>
      <c r="AC1988" s="198">
        <v>37062</v>
      </c>
    </row>
    <row r="1989" spans="1:29" x14ac:dyDescent="0.2">
      <c r="A1989" s="44" t="str">
        <f t="shared" si="151"/>
        <v>US Crude Financial</v>
      </c>
      <c r="B1989" s="44" t="str">
        <f t="shared" si="152"/>
        <v>US</v>
      </c>
      <c r="C1989" s="44" t="str">
        <f t="shared" si="153"/>
        <v>Crude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50000</v>
      </c>
      <c r="G1989" s="202">
        <v>1290351</v>
      </c>
      <c r="H1989" s="198">
        <v>37035.369398148148</v>
      </c>
      <c r="I1989" t="s">
        <v>3057</v>
      </c>
      <c r="M1989" t="s">
        <v>3757</v>
      </c>
      <c r="N1989" t="s">
        <v>4183</v>
      </c>
      <c r="O1989" t="s">
        <v>2967</v>
      </c>
      <c r="Q1989" s="199">
        <v>50000</v>
      </c>
      <c r="S1989" t="s">
        <v>2767</v>
      </c>
      <c r="T1989" t="s">
        <v>4061</v>
      </c>
      <c r="U1989" s="201">
        <v>29.56</v>
      </c>
      <c r="V1989" t="s">
        <v>1699</v>
      </c>
      <c r="W1989" t="s">
        <v>4185</v>
      </c>
      <c r="X1989" t="s">
        <v>4266</v>
      </c>
      <c r="Y1989" t="s">
        <v>3401</v>
      </c>
      <c r="Z1989" t="s">
        <v>3671</v>
      </c>
      <c r="AA1989">
        <v>106921</v>
      </c>
      <c r="AB1989" s="198">
        <v>37073</v>
      </c>
      <c r="AC1989" s="198">
        <v>37103</v>
      </c>
    </row>
    <row r="1990" spans="1:29" x14ac:dyDescent="0.2">
      <c r="A1990" s="44" t="str">
        <f t="shared" si="151"/>
        <v>US Power Physical</v>
      </c>
      <c r="B1990" s="44" t="str">
        <f t="shared" si="152"/>
        <v>US</v>
      </c>
      <c r="C1990" s="44" t="str">
        <f t="shared" si="153"/>
        <v>Power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61</v>
      </c>
      <c r="F1990" s="213">
        <f t="shared" si="155"/>
        <v>3050</v>
      </c>
      <c r="G1990" s="202">
        <v>1290352</v>
      </c>
      <c r="H1990" s="198">
        <v>37035.369409722225</v>
      </c>
      <c r="I1990" t="s">
        <v>2818</v>
      </c>
      <c r="M1990" t="s">
        <v>3364</v>
      </c>
      <c r="N1990" t="s">
        <v>2802</v>
      </c>
      <c r="O1990" t="s">
        <v>2435</v>
      </c>
      <c r="P1990" s="199">
        <v>50</v>
      </c>
      <c r="S1990" t="s">
        <v>2759</v>
      </c>
      <c r="T1990" t="s">
        <v>4061</v>
      </c>
      <c r="U1990" s="201">
        <v>39</v>
      </c>
      <c r="V1990" t="s">
        <v>2840</v>
      </c>
      <c r="W1990" t="s">
        <v>2841</v>
      </c>
      <c r="X1990" t="s">
        <v>2842</v>
      </c>
      <c r="Y1990" t="s">
        <v>4193</v>
      </c>
      <c r="Z1990" t="s">
        <v>3666</v>
      </c>
      <c r="AA1990">
        <v>621449.1</v>
      </c>
      <c r="AB1990" s="198">
        <v>37316.591666666667</v>
      </c>
      <c r="AC1990" s="198">
        <v>37376.591666666667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5000</v>
      </c>
      <c r="G1991" s="202">
        <v>1290353</v>
      </c>
      <c r="H1991" s="198">
        <v>37035.369409722225</v>
      </c>
      <c r="I1991" t="s">
        <v>3249</v>
      </c>
      <c r="M1991" t="s">
        <v>2760</v>
      </c>
      <c r="N1991" t="s">
        <v>3220</v>
      </c>
      <c r="O1991" t="s">
        <v>2494</v>
      </c>
      <c r="P1991" s="199">
        <v>5000</v>
      </c>
      <c r="S1991" t="s">
        <v>2761</v>
      </c>
      <c r="T1991" t="s">
        <v>4061</v>
      </c>
      <c r="U1991" s="201">
        <v>4.0149999999999997</v>
      </c>
      <c r="V1991" t="s">
        <v>3005</v>
      </c>
      <c r="W1991" t="s">
        <v>3004</v>
      </c>
      <c r="X1991" t="s">
        <v>3246</v>
      </c>
      <c r="Y1991" t="s">
        <v>3224</v>
      </c>
      <c r="Z1991" t="s">
        <v>3671</v>
      </c>
      <c r="AA1991">
        <v>807819</v>
      </c>
      <c r="AB1991" s="198">
        <v>37036.875</v>
      </c>
      <c r="AC1991" s="198">
        <v>37036.875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25000</v>
      </c>
      <c r="G1992" s="202">
        <v>1290354</v>
      </c>
      <c r="H1992" s="198">
        <v>37035.369444444441</v>
      </c>
      <c r="I1992" t="s">
        <v>3244</v>
      </c>
      <c r="M1992" t="s">
        <v>2760</v>
      </c>
      <c r="N1992" t="s">
        <v>3220</v>
      </c>
      <c r="O1992" t="s">
        <v>4383</v>
      </c>
      <c r="P1992" s="199">
        <v>25000</v>
      </c>
      <c r="S1992" t="s">
        <v>2761</v>
      </c>
      <c r="T1992" t="s">
        <v>4061</v>
      </c>
      <c r="U1992" s="201">
        <v>4.13</v>
      </c>
      <c r="V1992" t="s">
        <v>3991</v>
      </c>
      <c r="W1992" t="s">
        <v>4246</v>
      </c>
      <c r="X1992" t="s">
        <v>4247</v>
      </c>
      <c r="Y1992" t="s">
        <v>3224</v>
      </c>
      <c r="Z1992" t="s">
        <v>3671</v>
      </c>
      <c r="AA1992">
        <v>807820</v>
      </c>
      <c r="AB1992" s="198">
        <v>37036.875</v>
      </c>
      <c r="AC1992" s="198">
        <v>37036.875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5000</v>
      </c>
      <c r="G1993" s="202">
        <v>1290357</v>
      </c>
      <c r="H1993" s="198">
        <v>37035.369456018518</v>
      </c>
      <c r="I1993" t="s">
        <v>4227</v>
      </c>
      <c r="M1993" t="s">
        <v>2760</v>
      </c>
      <c r="N1993" t="s">
        <v>3220</v>
      </c>
      <c r="O1993" t="s">
        <v>2537</v>
      </c>
      <c r="P1993" s="199">
        <v>5000</v>
      </c>
      <c r="S1993" t="s">
        <v>2761</v>
      </c>
      <c r="T1993" t="s">
        <v>4061</v>
      </c>
      <c r="U1993" s="201">
        <v>3.09</v>
      </c>
      <c r="V1993" t="s">
        <v>259</v>
      </c>
      <c r="W1993" t="s">
        <v>2705</v>
      </c>
      <c r="X1993" t="s">
        <v>2682</v>
      </c>
      <c r="Y1993" t="s">
        <v>3224</v>
      </c>
      <c r="Z1993" t="s">
        <v>3671</v>
      </c>
      <c r="AA1993">
        <v>807821</v>
      </c>
      <c r="AB1993" s="198">
        <v>37036.875</v>
      </c>
      <c r="AC1993" s="198">
        <v>37036.875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300000</v>
      </c>
      <c r="G1994" s="202">
        <v>1290355</v>
      </c>
      <c r="H1994" s="198">
        <v>37035.369456018518</v>
      </c>
      <c r="I1994" t="s">
        <v>2831</v>
      </c>
      <c r="M1994" t="s">
        <v>2760</v>
      </c>
      <c r="N1994" t="s">
        <v>3220</v>
      </c>
      <c r="O1994" t="s">
        <v>4347</v>
      </c>
      <c r="P1994" s="199">
        <v>10000</v>
      </c>
      <c r="S1994" t="s">
        <v>2761</v>
      </c>
      <c r="T1994" t="s">
        <v>4061</v>
      </c>
      <c r="U1994" s="201">
        <v>4.1100000000000003</v>
      </c>
      <c r="V1994" t="s">
        <v>4302</v>
      </c>
      <c r="W1994" t="s">
        <v>3074</v>
      </c>
      <c r="X1994" t="s">
        <v>4348</v>
      </c>
      <c r="Y1994" t="s">
        <v>3224</v>
      </c>
      <c r="Z1994" t="s">
        <v>3671</v>
      </c>
      <c r="AA1994" t="s">
        <v>260</v>
      </c>
      <c r="AB1994" s="198">
        <v>37043.407638888886</v>
      </c>
      <c r="AC1994" s="198">
        <v>37072.407638888886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7</v>
      </c>
      <c r="F1995" s="213">
        <f t="shared" ref="F1995:F2058" si="160">E1995*SUM(P1995:Q1995)</f>
        <v>70000</v>
      </c>
      <c r="G1995" s="202">
        <v>1290358</v>
      </c>
      <c r="H1995" s="198">
        <v>37035.369467592594</v>
      </c>
      <c r="I1995" t="s">
        <v>3139</v>
      </c>
      <c r="M1995" t="s">
        <v>2760</v>
      </c>
      <c r="N1995" t="s">
        <v>3220</v>
      </c>
      <c r="O1995" t="s">
        <v>4406</v>
      </c>
      <c r="P1995" s="199">
        <v>10000</v>
      </c>
      <c r="S1995" t="s">
        <v>2761</v>
      </c>
      <c r="T1995" t="s">
        <v>4061</v>
      </c>
      <c r="U1995" s="201">
        <v>4.0549999999999997</v>
      </c>
      <c r="V1995" t="s">
        <v>3140</v>
      </c>
      <c r="W1995" t="s">
        <v>3046</v>
      </c>
      <c r="X1995" t="s">
        <v>2685</v>
      </c>
      <c r="Y1995" t="s">
        <v>3224</v>
      </c>
      <c r="Z1995" t="s">
        <v>3671</v>
      </c>
      <c r="AA1995">
        <v>807826</v>
      </c>
      <c r="AB1995" s="198">
        <v>37036.875</v>
      </c>
      <c r="AC1995" s="198">
        <v>37042.875</v>
      </c>
    </row>
    <row r="1996" spans="1:29" x14ac:dyDescent="0.2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151</v>
      </c>
      <c r="F1996" s="213">
        <f t="shared" si="160"/>
        <v>755000</v>
      </c>
      <c r="G1996" s="202">
        <v>1290360</v>
      </c>
      <c r="H1996" s="198">
        <v>37035.369502314818</v>
      </c>
      <c r="I1996" t="s">
        <v>3244</v>
      </c>
      <c r="M1996" t="s">
        <v>2760</v>
      </c>
      <c r="N1996" t="s">
        <v>2864</v>
      </c>
      <c r="O1996" t="s">
        <v>3253</v>
      </c>
      <c r="P1996" s="199">
        <v>5000</v>
      </c>
      <c r="S1996" t="s">
        <v>2761</v>
      </c>
      <c r="T1996" t="s">
        <v>4061</v>
      </c>
      <c r="U1996" s="201">
        <v>4.67</v>
      </c>
      <c r="V1996" t="s">
        <v>3831</v>
      </c>
      <c r="W1996" t="s">
        <v>3529</v>
      </c>
      <c r="X1996" t="s">
        <v>2866</v>
      </c>
      <c r="Y1996" t="s">
        <v>4082</v>
      </c>
      <c r="Z1996" t="s">
        <v>3671</v>
      </c>
      <c r="AA1996" t="s">
        <v>261</v>
      </c>
      <c r="AB1996" s="198">
        <v>37196</v>
      </c>
      <c r="AC1996" s="198">
        <v>37346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10000</v>
      </c>
      <c r="G1997" s="202">
        <v>1290362</v>
      </c>
      <c r="H1997" s="198">
        <v>37035.369525462964</v>
      </c>
      <c r="I1997" t="s">
        <v>2676</v>
      </c>
      <c r="M1997" t="s">
        <v>2760</v>
      </c>
      <c r="N1997" t="s">
        <v>3220</v>
      </c>
      <c r="O1997" t="s">
        <v>2550</v>
      </c>
      <c r="P1997" s="199">
        <v>10000</v>
      </c>
      <c r="S1997" t="s">
        <v>2761</v>
      </c>
      <c r="T1997" t="s">
        <v>4061</v>
      </c>
      <c r="U1997" s="201">
        <v>7.5</v>
      </c>
      <c r="V1997" t="s">
        <v>2879</v>
      </c>
      <c r="W1997" t="s">
        <v>2681</v>
      </c>
      <c r="X1997" t="s">
        <v>2682</v>
      </c>
      <c r="Y1997" t="s">
        <v>3224</v>
      </c>
      <c r="Z1997" t="s">
        <v>3671</v>
      </c>
      <c r="AA1997">
        <v>807824</v>
      </c>
      <c r="AB1997" s="198">
        <v>37036.875</v>
      </c>
      <c r="AC1997" s="198">
        <v>37036.875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5000</v>
      </c>
      <c r="G1998" s="202">
        <v>1290361</v>
      </c>
      <c r="H1998" s="198">
        <v>37035.369525462964</v>
      </c>
      <c r="I1998" t="s">
        <v>2874</v>
      </c>
      <c r="M1998" t="s">
        <v>2760</v>
      </c>
      <c r="N1998" t="s">
        <v>3220</v>
      </c>
      <c r="O1998" t="s">
        <v>2494</v>
      </c>
      <c r="P1998" s="199">
        <v>5000</v>
      </c>
      <c r="S1998" t="s">
        <v>2761</v>
      </c>
      <c r="T1998" t="s">
        <v>4061</v>
      </c>
      <c r="U1998" s="201">
        <v>4.0125000000000002</v>
      </c>
      <c r="V1998" t="s">
        <v>3920</v>
      </c>
      <c r="W1998" t="s">
        <v>3004</v>
      </c>
      <c r="X1998" t="s">
        <v>3246</v>
      </c>
      <c r="Y1998" t="s">
        <v>3224</v>
      </c>
      <c r="Z1998" t="s">
        <v>3671</v>
      </c>
      <c r="AA1998">
        <v>807822</v>
      </c>
      <c r="AB1998" s="198">
        <v>37036.875</v>
      </c>
      <c r="AC1998" s="198">
        <v>37036.875</v>
      </c>
    </row>
    <row r="1999" spans="1:29" x14ac:dyDescent="0.2">
      <c r="A1999" s="44" t="str">
        <f t="shared" si="156"/>
        <v xml:space="preserve"> Metals Financial</v>
      </c>
      <c r="B1999" s="44" t="str">
        <f t="shared" si="157"/>
        <v/>
      </c>
      <c r="C1999" s="44" t="str">
        <f t="shared" si="158"/>
        <v>Metals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1</v>
      </c>
      <c r="G1999" s="202">
        <v>1290363</v>
      </c>
      <c r="H1999" s="198">
        <v>37035.369537037041</v>
      </c>
      <c r="I1999" t="s">
        <v>257</v>
      </c>
      <c r="M1999" t="s">
        <v>2766</v>
      </c>
      <c r="N1999" t="s">
        <v>4072</v>
      </c>
      <c r="O1999" t="s">
        <v>3408</v>
      </c>
      <c r="P1999" s="199">
        <v>1</v>
      </c>
      <c r="S1999" t="s">
        <v>4060</v>
      </c>
      <c r="T1999" t="s">
        <v>4061</v>
      </c>
      <c r="U1999" s="201">
        <v>1537</v>
      </c>
      <c r="V1999" t="s">
        <v>258</v>
      </c>
      <c r="W1999" t="s">
        <v>4068</v>
      </c>
      <c r="X1999" t="s">
        <v>4064</v>
      </c>
      <c r="Y1999" t="s">
        <v>4065</v>
      </c>
      <c r="Z1999" t="s">
        <v>4066</v>
      </c>
      <c r="AA1999">
        <v>2150692</v>
      </c>
      <c r="AB1999" s="198">
        <v>37090</v>
      </c>
      <c r="AC1999" s="198">
        <v>37090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3">
        <f t="shared" si="160"/>
        <v>300000</v>
      </c>
      <c r="G2000" s="202">
        <v>1290365</v>
      </c>
      <c r="H2000" s="198">
        <v>37035.369537037041</v>
      </c>
      <c r="I2000" t="s">
        <v>3271</v>
      </c>
      <c r="M2000" t="s">
        <v>2760</v>
      </c>
      <c r="N2000" t="s">
        <v>2864</v>
      </c>
      <c r="O2000" t="s">
        <v>2865</v>
      </c>
      <c r="P2000" s="199">
        <v>10000</v>
      </c>
      <c r="S2000" t="s">
        <v>2761</v>
      </c>
      <c r="T2000" t="s">
        <v>4061</v>
      </c>
      <c r="U2000" s="201">
        <v>4.1749999999999998</v>
      </c>
      <c r="V2000" t="s">
        <v>4499</v>
      </c>
      <c r="W2000" t="s">
        <v>3529</v>
      </c>
      <c r="X2000" t="s">
        <v>2866</v>
      </c>
      <c r="Y2000" t="s">
        <v>4082</v>
      </c>
      <c r="Z2000" t="s">
        <v>3671</v>
      </c>
      <c r="AA2000" t="s">
        <v>262</v>
      </c>
      <c r="AB2000" s="198">
        <v>37043.875</v>
      </c>
      <c r="AC2000" s="198">
        <v>37072.875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10000</v>
      </c>
      <c r="G2001" s="202">
        <v>1290364</v>
      </c>
      <c r="H2001" s="198">
        <v>37035.369537037041</v>
      </c>
      <c r="I2001" t="s">
        <v>2818</v>
      </c>
      <c r="M2001" t="s">
        <v>2760</v>
      </c>
      <c r="N2001" t="s">
        <v>3220</v>
      </c>
      <c r="O2001" t="s">
        <v>2545</v>
      </c>
      <c r="P2001" s="199">
        <v>10000</v>
      </c>
      <c r="S2001" t="s">
        <v>2761</v>
      </c>
      <c r="T2001" t="s">
        <v>4061</v>
      </c>
      <c r="U2001" s="201">
        <v>12.625</v>
      </c>
      <c r="V2001" t="s">
        <v>2776</v>
      </c>
      <c r="W2001" t="s">
        <v>2731</v>
      </c>
      <c r="X2001" t="s">
        <v>2682</v>
      </c>
      <c r="Y2001" t="s">
        <v>3224</v>
      </c>
      <c r="Z2001" t="s">
        <v>3671</v>
      </c>
      <c r="AA2001">
        <v>807825</v>
      </c>
      <c r="AB2001" s="198">
        <v>37036.875</v>
      </c>
      <c r="AC2001" s="198">
        <v>37036.875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5000</v>
      </c>
      <c r="G2002" s="202">
        <v>1290366</v>
      </c>
      <c r="H2002" s="198">
        <v>37035.36954861111</v>
      </c>
      <c r="I2002" t="s">
        <v>4227</v>
      </c>
      <c r="M2002" t="s">
        <v>2760</v>
      </c>
      <c r="N2002" t="s">
        <v>3220</v>
      </c>
      <c r="O2002" t="s">
        <v>2537</v>
      </c>
      <c r="P2002" s="199">
        <v>5000</v>
      </c>
      <c r="S2002" t="s">
        <v>2761</v>
      </c>
      <c r="T2002" t="s">
        <v>4061</v>
      </c>
      <c r="U2002" s="201">
        <v>3.0750000000000002</v>
      </c>
      <c r="V2002" t="s">
        <v>259</v>
      </c>
      <c r="W2002" t="s">
        <v>2705</v>
      </c>
      <c r="X2002" t="s">
        <v>2682</v>
      </c>
      <c r="Y2002" t="s">
        <v>3224</v>
      </c>
      <c r="Z2002" t="s">
        <v>3671</v>
      </c>
      <c r="AA2002">
        <v>807828</v>
      </c>
      <c r="AB2002" s="198">
        <v>37036.875</v>
      </c>
      <c r="AC2002" s="198">
        <v>37036.875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5000</v>
      </c>
      <c r="G2003" s="202">
        <v>1290367</v>
      </c>
      <c r="H2003" s="198">
        <v>37035.369560185187</v>
      </c>
      <c r="I2003" t="s">
        <v>3249</v>
      </c>
      <c r="M2003" t="s">
        <v>2760</v>
      </c>
      <c r="N2003" t="s">
        <v>3220</v>
      </c>
      <c r="O2003" t="s">
        <v>2494</v>
      </c>
      <c r="P2003" s="199">
        <v>5000</v>
      </c>
      <c r="S2003" t="s">
        <v>2761</v>
      </c>
      <c r="T2003" t="s">
        <v>4061</v>
      </c>
      <c r="U2003" s="201">
        <v>4.01</v>
      </c>
      <c r="V2003" t="s">
        <v>3919</v>
      </c>
      <c r="W2003" t="s">
        <v>3004</v>
      </c>
      <c r="X2003" t="s">
        <v>3246</v>
      </c>
      <c r="Y2003" t="s">
        <v>3224</v>
      </c>
      <c r="Z2003" t="s">
        <v>3671</v>
      </c>
      <c r="AA2003">
        <v>807829</v>
      </c>
      <c r="AB2003" s="198">
        <v>37036.875</v>
      </c>
      <c r="AC2003" s="198">
        <v>37036.875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5000</v>
      </c>
      <c r="G2004" s="202">
        <v>1290368</v>
      </c>
      <c r="H2004" s="198">
        <v>37035.369571759256</v>
      </c>
      <c r="I2004" t="s">
        <v>2706</v>
      </c>
      <c r="M2004" t="s">
        <v>2760</v>
      </c>
      <c r="N2004" t="s">
        <v>3220</v>
      </c>
      <c r="O2004" t="s">
        <v>4393</v>
      </c>
      <c r="P2004" s="199">
        <v>5000</v>
      </c>
      <c r="S2004" t="s">
        <v>2761</v>
      </c>
      <c r="T2004" t="s">
        <v>4061</v>
      </c>
      <c r="U2004" s="201">
        <v>4.4249999999999998</v>
      </c>
      <c r="V2004" t="s">
        <v>4001</v>
      </c>
      <c r="W2004" t="s">
        <v>2661</v>
      </c>
      <c r="X2004" t="s">
        <v>2662</v>
      </c>
      <c r="Y2004" t="s">
        <v>3224</v>
      </c>
      <c r="Z2004" t="s">
        <v>3671</v>
      </c>
      <c r="AA2004">
        <v>807830</v>
      </c>
      <c r="AB2004" s="198">
        <v>37036.875</v>
      </c>
      <c r="AC2004" s="198">
        <v>37036.875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1290369</v>
      </c>
      <c r="H2005" s="198">
        <v>37035.36959490741</v>
      </c>
      <c r="I2005" t="s">
        <v>2818</v>
      </c>
      <c r="M2005" t="s">
        <v>2760</v>
      </c>
      <c r="N2005" t="s">
        <v>3220</v>
      </c>
      <c r="O2005" t="s">
        <v>2542</v>
      </c>
      <c r="P2005" s="199">
        <v>10000</v>
      </c>
      <c r="S2005" t="s">
        <v>2761</v>
      </c>
      <c r="T2005" t="s">
        <v>4061</v>
      </c>
      <c r="U2005" s="201">
        <v>12.65</v>
      </c>
      <c r="V2005" t="s">
        <v>2776</v>
      </c>
      <c r="W2005" t="s">
        <v>2731</v>
      </c>
      <c r="X2005" t="s">
        <v>2682</v>
      </c>
      <c r="Y2005" t="s">
        <v>3224</v>
      </c>
      <c r="Z2005" t="s">
        <v>3671</v>
      </c>
      <c r="AA2005">
        <v>807831</v>
      </c>
      <c r="AB2005" s="198">
        <v>37036.875</v>
      </c>
      <c r="AC2005" s="198">
        <v>37036.875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417</v>
      </c>
      <c r="G2006" s="202">
        <v>1290370</v>
      </c>
      <c r="H2006" s="198">
        <v>37035.369606481479</v>
      </c>
      <c r="I2006" t="s">
        <v>3092</v>
      </c>
      <c r="M2006" t="s">
        <v>2760</v>
      </c>
      <c r="N2006" t="s">
        <v>3220</v>
      </c>
      <c r="O2006" t="s">
        <v>4400</v>
      </c>
      <c r="P2006" s="199">
        <v>417</v>
      </c>
      <c r="S2006" t="s">
        <v>2761</v>
      </c>
      <c r="T2006" t="s">
        <v>4061</v>
      </c>
      <c r="U2006" s="201">
        <v>4.0750000000000002</v>
      </c>
      <c r="V2006" t="s">
        <v>3093</v>
      </c>
      <c r="W2006" t="s">
        <v>3046</v>
      </c>
      <c r="X2006" t="s">
        <v>2685</v>
      </c>
      <c r="Y2006" t="s">
        <v>3224</v>
      </c>
      <c r="Z2006" t="s">
        <v>3671</v>
      </c>
      <c r="AA2006">
        <v>807832</v>
      </c>
      <c r="AB2006" s="198">
        <v>37036.875</v>
      </c>
      <c r="AC2006" s="198">
        <v>37036.875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30</v>
      </c>
      <c r="F2007" s="213">
        <f t="shared" si="160"/>
        <v>75000</v>
      </c>
      <c r="G2007" s="202">
        <v>1290371</v>
      </c>
      <c r="H2007" s="198">
        <v>37035.369618055556</v>
      </c>
      <c r="I2007" t="s">
        <v>3191</v>
      </c>
      <c r="M2007" t="s">
        <v>2760</v>
      </c>
      <c r="N2007" t="s">
        <v>3220</v>
      </c>
      <c r="O2007" t="s">
        <v>263</v>
      </c>
      <c r="P2007" s="199">
        <v>2500</v>
      </c>
      <c r="S2007" t="s">
        <v>2761</v>
      </c>
      <c r="T2007" t="s">
        <v>4061</v>
      </c>
      <c r="U2007" s="201">
        <v>4.4649999999999999</v>
      </c>
      <c r="V2007" t="s">
        <v>264</v>
      </c>
      <c r="W2007" t="s">
        <v>2661</v>
      </c>
      <c r="X2007" t="s">
        <v>4379</v>
      </c>
      <c r="Y2007" t="s">
        <v>3224</v>
      </c>
      <c r="Z2007" t="s">
        <v>3671</v>
      </c>
      <c r="AA2007" t="s">
        <v>265</v>
      </c>
      <c r="AB2007" s="198">
        <v>37043.875</v>
      </c>
      <c r="AC2007" s="198">
        <v>37072.875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</v>
      </c>
      <c r="G2008" s="202">
        <v>1290374</v>
      </c>
      <c r="H2008" s="198">
        <v>37035.369652777779</v>
      </c>
      <c r="I2008" t="s">
        <v>3244</v>
      </c>
      <c r="M2008" t="s">
        <v>2760</v>
      </c>
      <c r="N2008" t="s">
        <v>3220</v>
      </c>
      <c r="O2008" t="s">
        <v>2481</v>
      </c>
      <c r="P2008" s="199">
        <v>5000</v>
      </c>
      <c r="S2008" t="s">
        <v>2761</v>
      </c>
      <c r="T2008" t="s">
        <v>4061</v>
      </c>
      <c r="U2008" s="201">
        <v>4.07</v>
      </c>
      <c r="V2008" t="s">
        <v>3270</v>
      </c>
      <c r="W2008" t="s">
        <v>3004</v>
      </c>
      <c r="X2008" t="s">
        <v>3246</v>
      </c>
      <c r="Y2008" t="s">
        <v>3224</v>
      </c>
      <c r="Z2008" t="s">
        <v>3671</v>
      </c>
      <c r="AA2008">
        <v>807834</v>
      </c>
      <c r="AB2008" s="198">
        <v>37036.875</v>
      </c>
      <c r="AC2008" s="198">
        <v>37036.875</v>
      </c>
    </row>
    <row r="2009" spans="1:29" x14ac:dyDescent="0.2">
      <c r="A2009" s="44" t="str">
        <f t="shared" si="156"/>
        <v>US Natural Gas Financial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365</v>
      </c>
      <c r="F2009" s="213">
        <f t="shared" si="160"/>
        <v>1825000</v>
      </c>
      <c r="G2009" s="202">
        <v>1290375</v>
      </c>
      <c r="H2009" s="198">
        <v>37035.369675925926</v>
      </c>
      <c r="I2009" t="s">
        <v>3228</v>
      </c>
      <c r="M2009" t="s">
        <v>2760</v>
      </c>
      <c r="N2009" t="s">
        <v>2864</v>
      </c>
      <c r="O2009" t="s">
        <v>3278</v>
      </c>
      <c r="P2009" s="199">
        <v>5000</v>
      </c>
      <c r="S2009" t="s">
        <v>2761</v>
      </c>
      <c r="T2009" t="s">
        <v>4061</v>
      </c>
      <c r="U2009" s="201">
        <v>4.37</v>
      </c>
      <c r="V2009" t="s">
        <v>3229</v>
      </c>
      <c r="W2009" t="s">
        <v>3529</v>
      </c>
      <c r="X2009" t="s">
        <v>2866</v>
      </c>
      <c r="Y2009" t="s">
        <v>4082</v>
      </c>
      <c r="Z2009" t="s">
        <v>3671</v>
      </c>
      <c r="AA2009" t="s">
        <v>266</v>
      </c>
      <c r="AB2009" s="198">
        <v>37257.875</v>
      </c>
      <c r="AC2009" s="198">
        <v>37621.875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232500</v>
      </c>
      <c r="G2010" s="202">
        <v>1290377</v>
      </c>
      <c r="H2010" s="198">
        <v>37035.369699074072</v>
      </c>
      <c r="I2010" t="s">
        <v>4182</v>
      </c>
      <c r="M2010" t="s">
        <v>2760</v>
      </c>
      <c r="N2010" t="s">
        <v>2864</v>
      </c>
      <c r="O2010" t="s">
        <v>3234</v>
      </c>
      <c r="P2010" s="199">
        <v>7500</v>
      </c>
      <c r="S2010" t="s">
        <v>2761</v>
      </c>
      <c r="T2010" t="s">
        <v>4061</v>
      </c>
      <c r="U2010" s="201">
        <v>4.2424999999999997</v>
      </c>
      <c r="V2010" t="s">
        <v>2965</v>
      </c>
      <c r="W2010" t="s">
        <v>3529</v>
      </c>
      <c r="X2010" t="s">
        <v>2866</v>
      </c>
      <c r="Y2010" t="s">
        <v>4082</v>
      </c>
      <c r="Z2010" t="s">
        <v>3671</v>
      </c>
      <c r="AA2010" t="s">
        <v>267</v>
      </c>
      <c r="AB2010" s="198">
        <v>37073.875</v>
      </c>
      <c r="AC2010" s="198">
        <v>37103.875</v>
      </c>
    </row>
    <row r="2011" spans="1:29" x14ac:dyDescent="0.2">
      <c r="A2011" s="44" t="str">
        <f t="shared" si="156"/>
        <v xml:space="preserve"> Natural Gas Physical</v>
      </c>
      <c r="B2011" s="44" t="str">
        <f t="shared" si="157"/>
        <v/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13">
        <f t="shared" si="160"/>
        <v>10000</v>
      </c>
      <c r="G2011" s="202">
        <v>1290376</v>
      </c>
      <c r="H2011" s="198">
        <v>37035.369699074072</v>
      </c>
      <c r="I2011" t="s">
        <v>2945</v>
      </c>
      <c r="M2011" t="s">
        <v>2760</v>
      </c>
      <c r="N2011" t="s">
        <v>2697</v>
      </c>
      <c r="O2011" t="s">
        <v>4269</v>
      </c>
      <c r="P2011" s="199">
        <v>10000</v>
      </c>
      <c r="S2011" t="s">
        <v>4150</v>
      </c>
      <c r="T2011" t="s">
        <v>2698</v>
      </c>
      <c r="U2011" s="201">
        <v>5.67</v>
      </c>
      <c r="V2011" t="s">
        <v>1748</v>
      </c>
      <c r="W2011" t="s">
        <v>2699</v>
      </c>
      <c r="X2011" t="s">
        <v>2700</v>
      </c>
      <c r="Y2011" t="s">
        <v>3224</v>
      </c>
      <c r="Z2011" t="s">
        <v>3672</v>
      </c>
      <c r="AA2011">
        <v>807835</v>
      </c>
      <c r="AB2011" s="198">
        <v>37035.875</v>
      </c>
      <c r="AC2011" s="198">
        <v>37035.875</v>
      </c>
    </row>
    <row r="2012" spans="1:29" x14ac:dyDescent="0.2">
      <c r="A2012" s="44" t="str">
        <f t="shared" si="156"/>
        <v>US Power Physical</v>
      </c>
      <c r="B2012" s="44" t="str">
        <f t="shared" si="157"/>
        <v>US</v>
      </c>
      <c r="C2012" s="44" t="str">
        <f t="shared" si="158"/>
        <v>Power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30</v>
      </c>
      <c r="F2012" s="213">
        <f t="shared" si="160"/>
        <v>1500</v>
      </c>
      <c r="G2012" s="202">
        <v>1290381</v>
      </c>
      <c r="H2012" s="198">
        <v>37035.369722222225</v>
      </c>
      <c r="I2012" t="s">
        <v>4034</v>
      </c>
      <c r="M2012" t="s">
        <v>3364</v>
      </c>
      <c r="N2012" t="s">
        <v>2802</v>
      </c>
      <c r="O2012" t="s">
        <v>2656</v>
      </c>
      <c r="P2012" s="199">
        <v>50</v>
      </c>
      <c r="S2012" t="s">
        <v>2759</v>
      </c>
      <c r="T2012" t="s">
        <v>4061</v>
      </c>
      <c r="U2012" s="201">
        <v>73</v>
      </c>
      <c r="V2012" t="s">
        <v>2830</v>
      </c>
      <c r="W2012" t="s">
        <v>2811</v>
      </c>
      <c r="X2012" t="s">
        <v>2862</v>
      </c>
      <c r="Y2012" t="s">
        <v>4193</v>
      </c>
      <c r="Z2012" t="s">
        <v>3666</v>
      </c>
      <c r="AA2012">
        <v>621452.1</v>
      </c>
      <c r="AB2012" s="198">
        <v>37043.594444444447</v>
      </c>
      <c r="AC2012" s="198">
        <v>37072.594444444447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10000</v>
      </c>
      <c r="G2013" s="202">
        <v>1290379</v>
      </c>
      <c r="H2013" s="198">
        <v>37035.369722222225</v>
      </c>
      <c r="I2013" t="s">
        <v>3306</v>
      </c>
      <c r="M2013" t="s">
        <v>2760</v>
      </c>
      <c r="N2013" t="s">
        <v>3220</v>
      </c>
      <c r="O2013" t="s">
        <v>4421</v>
      </c>
      <c r="P2013" s="199">
        <v>10000</v>
      </c>
      <c r="S2013" t="s">
        <v>2761</v>
      </c>
      <c r="T2013" t="s">
        <v>4061</v>
      </c>
      <c r="U2013" s="201">
        <v>4.17</v>
      </c>
      <c r="V2013" t="s">
        <v>4245</v>
      </c>
      <c r="W2013" t="s">
        <v>4246</v>
      </c>
      <c r="X2013" t="s">
        <v>4247</v>
      </c>
      <c r="Y2013" t="s">
        <v>3224</v>
      </c>
      <c r="Z2013" t="s">
        <v>3671</v>
      </c>
      <c r="AA2013">
        <v>807836</v>
      </c>
      <c r="AB2013" s="198">
        <v>37036.875</v>
      </c>
      <c r="AC2013" s="198">
        <v>37036.875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5000</v>
      </c>
      <c r="G2014" s="202">
        <v>1290382</v>
      </c>
      <c r="H2014" s="198">
        <v>37035.369745370372</v>
      </c>
      <c r="I2014" t="s">
        <v>2935</v>
      </c>
      <c r="M2014" t="s">
        <v>2760</v>
      </c>
      <c r="N2014" t="s">
        <v>2741</v>
      </c>
      <c r="O2014" t="s">
        <v>2548</v>
      </c>
      <c r="P2014" s="199">
        <v>5000</v>
      </c>
      <c r="S2014" t="s">
        <v>2761</v>
      </c>
      <c r="T2014" t="s">
        <v>4061</v>
      </c>
      <c r="U2014" s="201">
        <v>4.0949999999999998</v>
      </c>
      <c r="V2014" t="s">
        <v>2936</v>
      </c>
      <c r="W2014" t="s">
        <v>2938</v>
      </c>
      <c r="X2014" t="s">
        <v>2742</v>
      </c>
      <c r="Y2014" t="s">
        <v>3224</v>
      </c>
      <c r="Z2014" t="s">
        <v>2743</v>
      </c>
      <c r="AA2014">
        <v>807837</v>
      </c>
      <c r="AB2014" s="198">
        <v>37036.875</v>
      </c>
      <c r="AC2014" s="198">
        <v>37036.875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1290383</v>
      </c>
      <c r="H2015" s="198">
        <v>37035.369756944441</v>
      </c>
      <c r="I2015" t="s">
        <v>3100</v>
      </c>
      <c r="M2015" t="s">
        <v>2760</v>
      </c>
      <c r="N2015" t="s">
        <v>3220</v>
      </c>
      <c r="O2015" t="s">
        <v>4403</v>
      </c>
      <c r="Q2015" s="199">
        <v>10000</v>
      </c>
      <c r="S2015" t="s">
        <v>2761</v>
      </c>
      <c r="T2015" t="s">
        <v>4061</v>
      </c>
      <c r="U2015" s="201">
        <v>4.085</v>
      </c>
      <c r="V2015" t="s">
        <v>3131</v>
      </c>
      <c r="W2015" t="s">
        <v>3046</v>
      </c>
      <c r="X2015" t="s">
        <v>2685</v>
      </c>
      <c r="Y2015" t="s">
        <v>3224</v>
      </c>
      <c r="Z2015" t="s">
        <v>3671</v>
      </c>
      <c r="AA2015">
        <v>807838</v>
      </c>
      <c r="AB2015" s="198">
        <v>37036.875</v>
      </c>
      <c r="AC2015" s="198">
        <v>37036.875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5000</v>
      </c>
      <c r="G2016" s="202">
        <v>1290385</v>
      </c>
      <c r="H2016" s="198">
        <v>37035.369768518518</v>
      </c>
      <c r="I2016" t="s">
        <v>2831</v>
      </c>
      <c r="M2016" t="s">
        <v>2760</v>
      </c>
      <c r="N2016" t="s">
        <v>3220</v>
      </c>
      <c r="O2016" t="s">
        <v>4393</v>
      </c>
      <c r="P2016" s="199">
        <v>5000</v>
      </c>
      <c r="S2016" t="s">
        <v>2761</v>
      </c>
      <c r="T2016" t="s">
        <v>4061</v>
      </c>
      <c r="U2016" s="201">
        <v>4.42</v>
      </c>
      <c r="V2016" t="s">
        <v>2636</v>
      </c>
      <c r="W2016" t="s">
        <v>2661</v>
      </c>
      <c r="X2016" t="s">
        <v>2662</v>
      </c>
      <c r="Y2016" t="s">
        <v>3224</v>
      </c>
      <c r="Z2016" t="s">
        <v>3671</v>
      </c>
      <c r="AA2016">
        <v>807841</v>
      </c>
      <c r="AB2016" s="198">
        <v>37036.875</v>
      </c>
      <c r="AC2016" s="198">
        <v>37036.875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20000</v>
      </c>
      <c r="G2017" s="202">
        <v>1290384</v>
      </c>
      <c r="H2017" s="198">
        <v>37035.369768518518</v>
      </c>
      <c r="I2017" t="s">
        <v>3249</v>
      </c>
      <c r="M2017" t="s">
        <v>2760</v>
      </c>
      <c r="N2017" t="s">
        <v>3220</v>
      </c>
      <c r="O2017" t="s">
        <v>4367</v>
      </c>
      <c r="P2017" s="199">
        <v>20000</v>
      </c>
      <c r="S2017" t="s">
        <v>2761</v>
      </c>
      <c r="T2017" t="s">
        <v>4061</v>
      </c>
      <c r="U2017" s="201">
        <v>4.37</v>
      </c>
      <c r="V2017" t="s">
        <v>3951</v>
      </c>
      <c r="W2017" t="s">
        <v>4263</v>
      </c>
      <c r="X2017" t="s">
        <v>4264</v>
      </c>
      <c r="Y2017" t="s">
        <v>3224</v>
      </c>
      <c r="Z2017" t="s">
        <v>3671</v>
      </c>
      <c r="AA2017">
        <v>807839</v>
      </c>
      <c r="AB2017" s="198">
        <v>37036.875</v>
      </c>
      <c r="AC2017" s="198">
        <v>37036.875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1290386</v>
      </c>
      <c r="H2018" s="198">
        <v>37035.369803240741</v>
      </c>
      <c r="I2018" t="s">
        <v>2858</v>
      </c>
      <c r="M2018" t="s">
        <v>2760</v>
      </c>
      <c r="N2018" t="s">
        <v>3220</v>
      </c>
      <c r="O2018" t="s">
        <v>2551</v>
      </c>
      <c r="Q2018" s="199">
        <v>10000</v>
      </c>
      <c r="S2018" t="s">
        <v>2761</v>
      </c>
      <c r="T2018" t="s">
        <v>4061</v>
      </c>
      <c r="U2018" s="201">
        <v>8.75</v>
      </c>
      <c r="V2018" t="s">
        <v>2780</v>
      </c>
      <c r="W2018" t="s">
        <v>2681</v>
      </c>
      <c r="X2018" t="s">
        <v>2682</v>
      </c>
      <c r="Y2018" t="s">
        <v>3224</v>
      </c>
      <c r="Z2018" t="s">
        <v>3671</v>
      </c>
      <c r="AA2018">
        <v>807843</v>
      </c>
      <c r="AB2018" s="198">
        <v>37036.875</v>
      </c>
      <c r="AC2018" s="198">
        <v>37036.875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1150</v>
      </c>
      <c r="G2019" s="202">
        <v>1290387</v>
      </c>
      <c r="H2019" s="198">
        <v>37035.369814814818</v>
      </c>
      <c r="I2019" t="s">
        <v>268</v>
      </c>
      <c r="M2019" t="s">
        <v>2760</v>
      </c>
      <c r="N2019" t="s">
        <v>3220</v>
      </c>
      <c r="O2019" t="s">
        <v>4414</v>
      </c>
      <c r="P2019" s="199">
        <v>1150</v>
      </c>
      <c r="S2019" t="s">
        <v>2761</v>
      </c>
      <c r="T2019" t="s">
        <v>4061</v>
      </c>
      <c r="U2019" s="201">
        <v>4.09</v>
      </c>
      <c r="V2019" t="s">
        <v>269</v>
      </c>
      <c r="W2019" t="s">
        <v>4253</v>
      </c>
      <c r="X2019" t="s">
        <v>4254</v>
      </c>
      <c r="Y2019" t="s">
        <v>3224</v>
      </c>
      <c r="Z2019" t="s">
        <v>3671</v>
      </c>
      <c r="AA2019">
        <v>807844</v>
      </c>
      <c r="AB2019" s="198">
        <v>37036.875</v>
      </c>
      <c r="AC2019" s="198">
        <v>37036.875</v>
      </c>
    </row>
    <row r="2020" spans="1:29" x14ac:dyDescent="0.2">
      <c r="A2020" s="44" t="str">
        <f t="shared" si="156"/>
        <v>US Crude Financial</v>
      </c>
      <c r="B2020" s="44" t="str">
        <f t="shared" si="157"/>
        <v>US</v>
      </c>
      <c r="C2020" s="44" t="str">
        <f t="shared" si="158"/>
        <v>Crude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50000</v>
      </c>
      <c r="G2020" s="202">
        <v>1290388</v>
      </c>
      <c r="H2020" s="198">
        <v>37035.36986111111</v>
      </c>
      <c r="I2020" t="s">
        <v>2657</v>
      </c>
      <c r="M2020" t="s">
        <v>3757</v>
      </c>
      <c r="N2020" t="s">
        <v>4183</v>
      </c>
      <c r="O2020" t="s">
        <v>2790</v>
      </c>
      <c r="Q2020" s="199">
        <v>50000</v>
      </c>
      <c r="S2020" t="s">
        <v>2767</v>
      </c>
      <c r="T2020" t="s">
        <v>4061</v>
      </c>
      <c r="U2020" s="201">
        <v>29.58</v>
      </c>
      <c r="V2020" t="s">
        <v>3198</v>
      </c>
      <c r="W2020" t="s">
        <v>4185</v>
      </c>
      <c r="X2020" t="s">
        <v>4186</v>
      </c>
      <c r="Y2020" t="s">
        <v>3401</v>
      </c>
      <c r="Z2020" t="s">
        <v>3671</v>
      </c>
      <c r="AA2020">
        <v>106922</v>
      </c>
      <c r="AB2020" s="198">
        <v>37073</v>
      </c>
      <c r="AC2020" s="198">
        <v>37103</v>
      </c>
    </row>
    <row r="2021" spans="1:29" x14ac:dyDescent="0.2">
      <c r="A2021" s="44" t="str">
        <f t="shared" si="156"/>
        <v>US Natural Gas Financial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153</v>
      </c>
      <c r="F2021" s="213">
        <f t="shared" si="160"/>
        <v>382500</v>
      </c>
      <c r="G2021" s="202">
        <v>1290389</v>
      </c>
      <c r="H2021" s="198">
        <v>37035.36990740741</v>
      </c>
      <c r="I2021" t="s">
        <v>2664</v>
      </c>
      <c r="M2021" t="s">
        <v>2760</v>
      </c>
      <c r="N2021" t="s">
        <v>2864</v>
      </c>
      <c r="O2021" t="s">
        <v>4239</v>
      </c>
      <c r="P2021" s="199">
        <v>2500</v>
      </c>
      <c r="S2021" t="s">
        <v>2761</v>
      </c>
      <c r="T2021" t="s">
        <v>4061</v>
      </c>
      <c r="U2021" s="201">
        <v>4.3</v>
      </c>
      <c r="V2021" t="s">
        <v>3791</v>
      </c>
      <c r="W2021" t="s">
        <v>3529</v>
      </c>
      <c r="X2021" t="s">
        <v>2866</v>
      </c>
      <c r="Y2021" t="s">
        <v>4082</v>
      </c>
      <c r="Z2021" t="s">
        <v>3671</v>
      </c>
      <c r="AA2021" t="s">
        <v>270</v>
      </c>
      <c r="AB2021" s="198">
        <v>37043</v>
      </c>
      <c r="AC2021" s="198">
        <v>37195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</v>
      </c>
      <c r="G2022" s="202">
        <v>1290392</v>
      </c>
      <c r="H2022" s="198">
        <v>37035.369930555556</v>
      </c>
      <c r="I2022" t="s">
        <v>3306</v>
      </c>
      <c r="M2022" t="s">
        <v>2760</v>
      </c>
      <c r="N2022" t="s">
        <v>3136</v>
      </c>
      <c r="O2022" t="s">
        <v>271</v>
      </c>
      <c r="Q2022" s="199">
        <v>5000</v>
      </c>
      <c r="S2022" t="s">
        <v>2761</v>
      </c>
      <c r="T2022" t="s">
        <v>4061</v>
      </c>
      <c r="U2022" s="201">
        <v>5.0000000000000001E-3</v>
      </c>
      <c r="V2022" t="s">
        <v>4311</v>
      </c>
      <c r="W2022" t="s">
        <v>2661</v>
      </c>
      <c r="X2022" t="s">
        <v>2662</v>
      </c>
      <c r="Y2022" t="s">
        <v>3224</v>
      </c>
      <c r="Z2022" t="s">
        <v>3671</v>
      </c>
      <c r="AA2022">
        <v>807846</v>
      </c>
      <c r="AB2022" s="198">
        <v>37036.875</v>
      </c>
      <c r="AC2022" s="198">
        <v>37036.875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25000</v>
      </c>
      <c r="G2023" s="202">
        <v>1290391</v>
      </c>
      <c r="H2023" s="198">
        <v>37035.369930555556</v>
      </c>
      <c r="I2023" t="s">
        <v>2754</v>
      </c>
      <c r="M2023" t="s">
        <v>2760</v>
      </c>
      <c r="N2023" t="s">
        <v>3220</v>
      </c>
      <c r="O2023" t="s">
        <v>4383</v>
      </c>
      <c r="Q2023" s="199">
        <v>25000</v>
      </c>
      <c r="S2023" t="s">
        <v>2761</v>
      </c>
      <c r="T2023" t="s">
        <v>4061</v>
      </c>
      <c r="U2023" s="201">
        <v>4.13</v>
      </c>
      <c r="V2023" t="s">
        <v>3454</v>
      </c>
      <c r="W2023" t="s">
        <v>4246</v>
      </c>
      <c r="X2023" t="s">
        <v>4247</v>
      </c>
      <c r="Y2023" t="s">
        <v>3224</v>
      </c>
      <c r="Z2023" t="s">
        <v>3671</v>
      </c>
      <c r="AA2023">
        <v>807847</v>
      </c>
      <c r="AB2023" s="198">
        <v>37036.875</v>
      </c>
      <c r="AC2023" s="198">
        <v>37036.875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315</v>
      </c>
      <c r="G2024" s="202">
        <v>1290393</v>
      </c>
      <c r="H2024" s="198">
        <v>37035.369953703703</v>
      </c>
      <c r="I2024" t="s">
        <v>3092</v>
      </c>
      <c r="M2024" t="s">
        <v>2760</v>
      </c>
      <c r="N2024" t="s">
        <v>3220</v>
      </c>
      <c r="O2024" t="s">
        <v>90</v>
      </c>
      <c r="P2024" s="199">
        <v>315</v>
      </c>
      <c r="S2024" t="s">
        <v>2761</v>
      </c>
      <c r="T2024" t="s">
        <v>4061</v>
      </c>
      <c r="U2024" s="201">
        <v>3.99</v>
      </c>
      <c r="V2024" t="s">
        <v>3093</v>
      </c>
      <c r="W2024" t="s">
        <v>4253</v>
      </c>
      <c r="X2024" t="s">
        <v>2685</v>
      </c>
      <c r="Y2024" t="s">
        <v>3224</v>
      </c>
      <c r="Z2024" t="s">
        <v>3671</v>
      </c>
      <c r="AA2024">
        <v>807848</v>
      </c>
      <c r="AB2024" s="198">
        <v>37036.875</v>
      </c>
      <c r="AC2024" s="198">
        <v>37036.875</v>
      </c>
    </row>
    <row r="2025" spans="1:29" x14ac:dyDescent="0.2">
      <c r="A2025" s="44" t="str">
        <f t="shared" si="156"/>
        <v>US Natural Gas Financial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Financial</v>
      </c>
      <c r="E2025" s="44">
        <f>IF(VLOOKUP(S2025,'DD-Lookup'!$J$6:$L$50,3,FALSE)="Monthly",(YEAR(AC2025)-YEAR(AB2025))*12+MONTH(AC2025)-MONTH(AB2025)+1,(AC2025-AB2025+1))</f>
        <v>31</v>
      </c>
      <c r="F2025" s="213">
        <f t="shared" si="160"/>
        <v>3100</v>
      </c>
      <c r="G2025" s="202">
        <v>1290394</v>
      </c>
      <c r="H2025" s="198">
        <v>37035.369988425926</v>
      </c>
      <c r="I2025" t="s">
        <v>2854</v>
      </c>
      <c r="M2025" t="s">
        <v>2760</v>
      </c>
      <c r="N2025" t="s">
        <v>3193</v>
      </c>
      <c r="O2025" t="s">
        <v>272</v>
      </c>
      <c r="Q2025" s="199">
        <v>100</v>
      </c>
      <c r="S2025" t="s">
        <v>3118</v>
      </c>
      <c r="T2025" t="s">
        <v>4061</v>
      </c>
      <c r="U2025" s="201">
        <v>0.17</v>
      </c>
      <c r="V2025" t="s">
        <v>3195</v>
      </c>
      <c r="W2025" t="s">
        <v>3119</v>
      </c>
      <c r="X2025" t="s">
        <v>3120</v>
      </c>
      <c r="Y2025" t="s">
        <v>4082</v>
      </c>
      <c r="Z2025" t="s">
        <v>3671</v>
      </c>
      <c r="AA2025" t="s">
        <v>273</v>
      </c>
      <c r="AB2025" s="198">
        <v>37073</v>
      </c>
      <c r="AC2025" s="198">
        <v>37103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10000</v>
      </c>
      <c r="G2026" s="202">
        <v>1290397</v>
      </c>
      <c r="H2026" s="198">
        <v>37035.370000000003</v>
      </c>
      <c r="I2026" t="s">
        <v>3225</v>
      </c>
      <c r="M2026" t="s">
        <v>2760</v>
      </c>
      <c r="N2026" t="s">
        <v>3220</v>
      </c>
      <c r="O2026" t="s">
        <v>2463</v>
      </c>
      <c r="Q2026" s="199">
        <v>10000</v>
      </c>
      <c r="S2026" t="s">
        <v>2761</v>
      </c>
      <c r="T2026" t="s">
        <v>4061</v>
      </c>
      <c r="U2026" s="201">
        <v>4.2012999999999998</v>
      </c>
      <c r="V2026" t="s">
        <v>3226</v>
      </c>
      <c r="W2026" t="s">
        <v>3222</v>
      </c>
      <c r="X2026" t="s">
        <v>3223</v>
      </c>
      <c r="Y2026" t="s">
        <v>3224</v>
      </c>
      <c r="Z2026" t="s">
        <v>3671</v>
      </c>
      <c r="AA2026">
        <v>807850</v>
      </c>
      <c r="AB2026" s="198">
        <v>37036.875</v>
      </c>
      <c r="AC2026" s="198">
        <v>37036.875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20000</v>
      </c>
      <c r="G2027" s="202">
        <v>1290398</v>
      </c>
      <c r="H2027" s="198">
        <v>37035.370000000003</v>
      </c>
      <c r="I2027" t="s">
        <v>2729</v>
      </c>
      <c r="M2027" t="s">
        <v>2760</v>
      </c>
      <c r="N2027" t="s">
        <v>3220</v>
      </c>
      <c r="O2027" t="s">
        <v>4367</v>
      </c>
      <c r="P2027" s="199">
        <v>20000</v>
      </c>
      <c r="S2027" t="s">
        <v>2761</v>
      </c>
      <c r="T2027" t="s">
        <v>4061</v>
      </c>
      <c r="U2027" s="201">
        <v>4.3600000000000003</v>
      </c>
      <c r="V2027" t="s">
        <v>3126</v>
      </c>
      <c r="W2027" t="s">
        <v>4263</v>
      </c>
      <c r="X2027" t="s">
        <v>4264</v>
      </c>
      <c r="Y2027" t="s">
        <v>3224</v>
      </c>
      <c r="Z2027" t="s">
        <v>3671</v>
      </c>
      <c r="AA2027">
        <v>807849</v>
      </c>
      <c r="AB2027" s="198">
        <v>37036.875</v>
      </c>
      <c r="AC2027" s="198">
        <v>37036.875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3">
        <f t="shared" si="160"/>
        <v>10000</v>
      </c>
      <c r="G2028" s="202">
        <v>1290399</v>
      </c>
      <c r="H2028" s="198">
        <v>37035.370011574072</v>
      </c>
      <c r="I2028" t="s">
        <v>2722</v>
      </c>
      <c r="M2028" t="s">
        <v>2760</v>
      </c>
      <c r="N2028" t="s">
        <v>3220</v>
      </c>
      <c r="O2028" t="s">
        <v>2463</v>
      </c>
      <c r="P2028" s="199">
        <v>10000</v>
      </c>
      <c r="S2028" t="s">
        <v>2761</v>
      </c>
      <c r="T2028" t="s">
        <v>4061</v>
      </c>
      <c r="U2028" s="201">
        <v>4.2000999999999999</v>
      </c>
      <c r="V2028" t="s">
        <v>2773</v>
      </c>
      <c r="W2028" t="s">
        <v>3222</v>
      </c>
      <c r="X2028" t="s">
        <v>3223</v>
      </c>
      <c r="Y2028" t="s">
        <v>3224</v>
      </c>
      <c r="Z2028" t="s">
        <v>3671</v>
      </c>
      <c r="AA2028">
        <v>807851</v>
      </c>
      <c r="AB2028" s="198">
        <v>37036.875</v>
      </c>
      <c r="AC2028" s="198">
        <v>37036.875</v>
      </c>
    </row>
    <row r="2029" spans="1:29" x14ac:dyDescent="0.2">
      <c r="A2029" s="44" t="str">
        <f t="shared" si="156"/>
        <v>US Natural Gas Financial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7</v>
      </c>
      <c r="F2029" s="213">
        <f t="shared" si="160"/>
        <v>210000</v>
      </c>
      <c r="G2029" s="202">
        <v>1290401</v>
      </c>
      <c r="H2029" s="198">
        <v>37035.370034722226</v>
      </c>
      <c r="I2029" t="s">
        <v>2674</v>
      </c>
      <c r="M2029" t="s">
        <v>2760</v>
      </c>
      <c r="N2029" t="s">
        <v>2864</v>
      </c>
      <c r="O2029" t="s">
        <v>4375</v>
      </c>
      <c r="P2029" s="199">
        <v>30000</v>
      </c>
      <c r="S2029" t="s">
        <v>2761</v>
      </c>
      <c r="T2029" t="s">
        <v>4061</v>
      </c>
      <c r="U2029" s="201">
        <v>4.125</v>
      </c>
      <c r="V2029" t="s">
        <v>2675</v>
      </c>
      <c r="W2029" t="s">
        <v>3281</v>
      </c>
      <c r="X2029" t="s">
        <v>4236</v>
      </c>
      <c r="Y2029" t="s">
        <v>4082</v>
      </c>
      <c r="Z2029" t="s">
        <v>3671</v>
      </c>
      <c r="AA2029" t="s">
        <v>274</v>
      </c>
      <c r="AB2029" s="198">
        <v>37036.875</v>
      </c>
      <c r="AC2029" s="198">
        <v>37042.875</v>
      </c>
    </row>
    <row r="2030" spans="1:29" x14ac:dyDescent="0.2">
      <c r="A2030" s="44" t="str">
        <f t="shared" si="156"/>
        <v xml:space="preserve"> Natural Gas Physical</v>
      </c>
      <c r="B2030" s="44" t="str">
        <f t="shared" si="157"/>
        <v/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30</v>
      </c>
      <c r="F2030" s="213">
        <f t="shared" si="160"/>
        <v>150000</v>
      </c>
      <c r="G2030" s="202">
        <v>1290400</v>
      </c>
      <c r="H2030" s="198">
        <v>37035.370034722226</v>
      </c>
      <c r="I2030" t="s">
        <v>2945</v>
      </c>
      <c r="M2030" t="s">
        <v>2760</v>
      </c>
      <c r="N2030" t="s">
        <v>2697</v>
      </c>
      <c r="O2030" t="s">
        <v>3813</v>
      </c>
      <c r="P2030" s="199">
        <v>5000</v>
      </c>
      <c r="S2030" t="s">
        <v>4150</v>
      </c>
      <c r="T2030" t="s">
        <v>2698</v>
      </c>
      <c r="U2030" s="201">
        <v>5.66</v>
      </c>
      <c r="V2030" t="s">
        <v>2946</v>
      </c>
      <c r="W2030" t="s">
        <v>3188</v>
      </c>
      <c r="X2030" t="s">
        <v>2700</v>
      </c>
      <c r="Y2030" t="s">
        <v>3224</v>
      </c>
      <c r="Z2030" t="s">
        <v>3672</v>
      </c>
      <c r="AA2030">
        <v>807852</v>
      </c>
      <c r="AB2030" s="198">
        <v>37043.875</v>
      </c>
      <c r="AC2030" s="198">
        <v>37072.875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1290403</v>
      </c>
      <c r="H2031" s="198">
        <v>37035.370104166665</v>
      </c>
      <c r="I2031" t="s">
        <v>3244</v>
      </c>
      <c r="M2031" t="s">
        <v>2760</v>
      </c>
      <c r="N2031" t="s">
        <v>3220</v>
      </c>
      <c r="O2031" t="s">
        <v>2537</v>
      </c>
      <c r="P2031" s="199">
        <v>10000</v>
      </c>
      <c r="S2031" t="s">
        <v>2761</v>
      </c>
      <c r="T2031" t="s">
        <v>4061</v>
      </c>
      <c r="U2031" s="201">
        <v>3.08</v>
      </c>
      <c r="V2031" t="s">
        <v>2737</v>
      </c>
      <c r="W2031" t="s">
        <v>2705</v>
      </c>
      <c r="X2031" t="s">
        <v>2682</v>
      </c>
      <c r="Y2031" t="s">
        <v>3224</v>
      </c>
      <c r="Z2031" t="s">
        <v>3671</v>
      </c>
      <c r="AA2031">
        <v>807854</v>
      </c>
      <c r="AB2031" s="198">
        <v>37036.875</v>
      </c>
      <c r="AC2031" s="198">
        <v>37036.875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3">
        <f t="shared" si="160"/>
        <v>5000</v>
      </c>
      <c r="G2032" s="202">
        <v>1290402</v>
      </c>
      <c r="H2032" s="198">
        <v>37035.370104166665</v>
      </c>
      <c r="I2032" t="s">
        <v>3225</v>
      </c>
      <c r="M2032" t="s">
        <v>2760</v>
      </c>
      <c r="N2032" t="s">
        <v>3220</v>
      </c>
      <c r="O2032" t="s">
        <v>2512</v>
      </c>
      <c r="Q2032" s="199">
        <v>5000</v>
      </c>
      <c r="S2032" t="s">
        <v>2761</v>
      </c>
      <c r="T2032" t="s">
        <v>4061</v>
      </c>
      <c r="U2032" s="201">
        <v>4.0750000000000002</v>
      </c>
      <c r="V2032" t="s">
        <v>3226</v>
      </c>
      <c r="W2032" t="s">
        <v>3260</v>
      </c>
      <c r="X2032" t="s">
        <v>3261</v>
      </c>
      <c r="Y2032" t="s">
        <v>3224</v>
      </c>
      <c r="Z2032" t="s">
        <v>3671</v>
      </c>
      <c r="AA2032">
        <v>807853</v>
      </c>
      <c r="AB2032" s="198">
        <v>37036.875</v>
      </c>
      <c r="AC2032" s="198">
        <v>37036.875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1290404</v>
      </c>
      <c r="H2033" s="198">
        <v>37035.370104166665</v>
      </c>
      <c r="I2033" t="s">
        <v>4298</v>
      </c>
      <c r="M2033" t="s">
        <v>2760</v>
      </c>
      <c r="N2033" t="s">
        <v>3220</v>
      </c>
      <c r="O2033" t="s">
        <v>4393</v>
      </c>
      <c r="P2033" s="199">
        <v>5000</v>
      </c>
      <c r="S2033" t="s">
        <v>2761</v>
      </c>
      <c r="T2033" t="s">
        <v>4061</v>
      </c>
      <c r="U2033" s="201">
        <v>4.415</v>
      </c>
      <c r="V2033" t="s">
        <v>4299</v>
      </c>
      <c r="W2033" t="s">
        <v>2661</v>
      </c>
      <c r="X2033" t="s">
        <v>2662</v>
      </c>
      <c r="Y2033" t="s">
        <v>3224</v>
      </c>
      <c r="Z2033" t="s">
        <v>3671</v>
      </c>
      <c r="AA2033">
        <v>807855</v>
      </c>
      <c r="AB2033" s="198">
        <v>37036.875</v>
      </c>
      <c r="AC2033" s="198">
        <v>37036.875</v>
      </c>
    </row>
    <row r="2034" spans="1:29" x14ac:dyDescent="0.2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450000</v>
      </c>
      <c r="G2034" s="202">
        <v>1290405</v>
      </c>
      <c r="H2034" s="198">
        <v>37035.370127314818</v>
      </c>
      <c r="I2034" t="s">
        <v>3249</v>
      </c>
      <c r="M2034" t="s">
        <v>2760</v>
      </c>
      <c r="N2034" t="s">
        <v>2864</v>
      </c>
      <c r="O2034" t="s">
        <v>2865</v>
      </c>
      <c r="P2034" s="199">
        <v>15000</v>
      </c>
      <c r="S2034" t="s">
        <v>2761</v>
      </c>
      <c r="T2034" t="s">
        <v>4061</v>
      </c>
      <c r="U2034" s="201">
        <v>4.17</v>
      </c>
      <c r="V2034" t="s">
        <v>3030</v>
      </c>
      <c r="W2034" t="s">
        <v>3529</v>
      </c>
      <c r="X2034" t="s">
        <v>2866</v>
      </c>
      <c r="Y2034" t="s">
        <v>4082</v>
      </c>
      <c r="Z2034" t="s">
        <v>3671</v>
      </c>
      <c r="AA2034" t="s">
        <v>275</v>
      </c>
      <c r="AB2034" s="198">
        <v>37043.875</v>
      </c>
      <c r="AC2034" s="198">
        <v>37072.875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10000</v>
      </c>
      <c r="G2035" s="202">
        <v>1290406</v>
      </c>
      <c r="H2035" s="198">
        <v>37035.370127314818</v>
      </c>
      <c r="I2035" t="s">
        <v>3829</v>
      </c>
      <c r="M2035" t="s">
        <v>2760</v>
      </c>
      <c r="N2035" t="s">
        <v>3220</v>
      </c>
      <c r="O2035" t="s">
        <v>2463</v>
      </c>
      <c r="P2035" s="199">
        <v>10000</v>
      </c>
      <c r="S2035" t="s">
        <v>2761</v>
      </c>
      <c r="T2035" t="s">
        <v>4061</v>
      </c>
      <c r="U2035" s="201">
        <v>4.1988000000000003</v>
      </c>
      <c r="V2035" t="s">
        <v>3830</v>
      </c>
      <c r="W2035" t="s">
        <v>3222</v>
      </c>
      <c r="X2035" t="s">
        <v>3223</v>
      </c>
      <c r="Y2035" t="s">
        <v>3224</v>
      </c>
      <c r="Z2035" t="s">
        <v>3671</v>
      </c>
      <c r="AA2035">
        <v>807856</v>
      </c>
      <c r="AB2035" s="198">
        <v>37036.875</v>
      </c>
      <c r="AC2035" s="198">
        <v>37036.875</v>
      </c>
    </row>
    <row r="2036" spans="1:29" x14ac:dyDescent="0.2">
      <c r="A2036" s="44" t="str">
        <f t="shared" si="156"/>
        <v>US Power Physical</v>
      </c>
      <c r="B2036" s="44" t="str">
        <f t="shared" si="157"/>
        <v>US</v>
      </c>
      <c r="C2036" s="44" t="str">
        <f t="shared" si="158"/>
        <v>Power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30</v>
      </c>
      <c r="F2036" s="213">
        <f t="shared" si="160"/>
        <v>1500</v>
      </c>
      <c r="G2036" s="202">
        <v>1290407</v>
      </c>
      <c r="H2036" s="198">
        <v>37035.370138888888</v>
      </c>
      <c r="I2036" t="s">
        <v>2831</v>
      </c>
      <c r="M2036" t="s">
        <v>3364</v>
      </c>
      <c r="N2036" t="s">
        <v>2802</v>
      </c>
      <c r="O2036" t="s">
        <v>4494</v>
      </c>
      <c r="P2036" s="199">
        <v>50</v>
      </c>
      <c r="S2036" t="s">
        <v>2759</v>
      </c>
      <c r="T2036" t="s">
        <v>4061</v>
      </c>
      <c r="U2036" s="201">
        <v>60</v>
      </c>
      <c r="V2036" t="s">
        <v>3232</v>
      </c>
      <c r="W2036" t="s">
        <v>2814</v>
      </c>
      <c r="X2036" t="s">
        <v>2824</v>
      </c>
      <c r="Y2036" t="s">
        <v>4193</v>
      </c>
      <c r="Z2036" t="s">
        <v>3666</v>
      </c>
      <c r="AA2036">
        <v>621455.1</v>
      </c>
      <c r="AB2036" s="198">
        <v>37043.710416666669</v>
      </c>
      <c r="AC2036" s="198">
        <v>37072.710416666669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</v>
      </c>
      <c r="G2037" s="202">
        <v>1290408</v>
      </c>
      <c r="H2037" s="198">
        <v>37035.370138888888</v>
      </c>
      <c r="I2037" t="s">
        <v>3264</v>
      </c>
      <c r="M2037" t="s">
        <v>2760</v>
      </c>
      <c r="N2037" t="s">
        <v>3220</v>
      </c>
      <c r="O2037" t="s">
        <v>2500</v>
      </c>
      <c r="P2037" s="199">
        <v>5000</v>
      </c>
      <c r="S2037" t="s">
        <v>2761</v>
      </c>
      <c r="T2037" t="s">
        <v>4061</v>
      </c>
      <c r="U2037" s="201">
        <v>4.4950000000000001</v>
      </c>
      <c r="V2037" t="s">
        <v>276</v>
      </c>
      <c r="W2037" t="s">
        <v>2668</v>
      </c>
      <c r="X2037" t="s">
        <v>2669</v>
      </c>
      <c r="Y2037" t="s">
        <v>3224</v>
      </c>
      <c r="Z2037" t="s">
        <v>3671</v>
      </c>
      <c r="AA2037">
        <v>807857</v>
      </c>
      <c r="AB2037" s="198">
        <v>37036.875</v>
      </c>
      <c r="AC2037" s="198">
        <v>37036.875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20000</v>
      </c>
      <c r="G2038" s="202">
        <v>1290409</v>
      </c>
      <c r="H2038" s="198">
        <v>37035.370208333334</v>
      </c>
      <c r="I2038" t="s">
        <v>2909</v>
      </c>
      <c r="M2038" t="s">
        <v>2760</v>
      </c>
      <c r="N2038" t="s">
        <v>3220</v>
      </c>
      <c r="O2038" t="s">
        <v>4367</v>
      </c>
      <c r="P2038" s="199">
        <v>20000</v>
      </c>
      <c r="S2038" t="s">
        <v>2761</v>
      </c>
      <c r="T2038" t="s">
        <v>4061</v>
      </c>
      <c r="U2038" s="201">
        <v>4.3449999999999998</v>
      </c>
      <c r="V2038" t="s">
        <v>2910</v>
      </c>
      <c r="W2038" t="s">
        <v>4263</v>
      </c>
      <c r="X2038" t="s">
        <v>4264</v>
      </c>
      <c r="Y2038" t="s">
        <v>3224</v>
      </c>
      <c r="Z2038" t="s">
        <v>3671</v>
      </c>
      <c r="AA2038">
        <v>807858</v>
      </c>
      <c r="AB2038" s="198">
        <v>37036.875</v>
      </c>
      <c r="AC2038" s="198">
        <v>37036.875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1290410</v>
      </c>
      <c r="H2039" s="198">
        <v>37035.37023148148</v>
      </c>
      <c r="I2039" t="s">
        <v>2858</v>
      </c>
      <c r="M2039" t="s">
        <v>2760</v>
      </c>
      <c r="N2039" t="s">
        <v>3220</v>
      </c>
      <c r="O2039" t="s">
        <v>2500</v>
      </c>
      <c r="Q2039" s="199">
        <v>5000</v>
      </c>
      <c r="S2039" t="s">
        <v>2761</v>
      </c>
      <c r="T2039" t="s">
        <v>4061</v>
      </c>
      <c r="U2039" s="201">
        <v>4.5049999999999999</v>
      </c>
      <c r="V2039" t="s">
        <v>2688</v>
      </c>
      <c r="W2039" t="s">
        <v>2668</v>
      </c>
      <c r="X2039" t="s">
        <v>2669</v>
      </c>
      <c r="Y2039" t="s">
        <v>3224</v>
      </c>
      <c r="Z2039" t="s">
        <v>3671</v>
      </c>
      <c r="AA2039">
        <v>807859</v>
      </c>
      <c r="AB2039" s="198">
        <v>37036.875</v>
      </c>
      <c r="AC2039" s="198">
        <v>37036.875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1412</v>
      </c>
      <c r="G2040" s="202">
        <v>1290412</v>
      </c>
      <c r="H2040" s="198">
        <v>37035.370243055557</v>
      </c>
      <c r="I2040" t="s">
        <v>3172</v>
      </c>
      <c r="M2040" t="s">
        <v>2760</v>
      </c>
      <c r="N2040" t="s">
        <v>3220</v>
      </c>
      <c r="O2040" t="s">
        <v>2537</v>
      </c>
      <c r="P2040" s="199">
        <v>1412</v>
      </c>
      <c r="S2040" t="s">
        <v>2761</v>
      </c>
      <c r="T2040" t="s">
        <v>4061</v>
      </c>
      <c r="U2040" s="201">
        <v>3.0649999999999999</v>
      </c>
      <c r="V2040" t="s">
        <v>4234</v>
      </c>
      <c r="W2040" t="s">
        <v>2705</v>
      </c>
      <c r="X2040" t="s">
        <v>2682</v>
      </c>
      <c r="Y2040" t="s">
        <v>3224</v>
      </c>
      <c r="Z2040" t="s">
        <v>3671</v>
      </c>
      <c r="AA2040">
        <v>807860</v>
      </c>
      <c r="AB2040" s="198">
        <v>37036.875</v>
      </c>
      <c r="AC2040" s="198">
        <v>37036.875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5000</v>
      </c>
      <c r="G2041" s="202">
        <v>1290411</v>
      </c>
      <c r="H2041" s="198">
        <v>37035.370243055557</v>
      </c>
      <c r="I2041" t="s">
        <v>3306</v>
      </c>
      <c r="M2041" t="s">
        <v>2760</v>
      </c>
      <c r="N2041" t="s">
        <v>3220</v>
      </c>
      <c r="O2041" t="s">
        <v>2488</v>
      </c>
      <c r="P2041" s="199">
        <v>5000</v>
      </c>
      <c r="S2041" t="s">
        <v>2761</v>
      </c>
      <c r="T2041" t="s">
        <v>4061</v>
      </c>
      <c r="U2041" s="201">
        <v>4</v>
      </c>
      <c r="V2041" t="s">
        <v>1752</v>
      </c>
      <c r="W2041" t="s">
        <v>3260</v>
      </c>
      <c r="X2041" t="s">
        <v>3261</v>
      </c>
      <c r="Y2041" t="s">
        <v>3224</v>
      </c>
      <c r="Z2041" t="s">
        <v>3671</v>
      </c>
      <c r="AA2041">
        <v>807861</v>
      </c>
      <c r="AB2041" s="198">
        <v>37036.875</v>
      </c>
      <c r="AC2041" s="198">
        <v>37036.875</v>
      </c>
    </row>
    <row r="2042" spans="1:29" x14ac:dyDescent="0.2">
      <c r="A2042" s="44" t="str">
        <f t="shared" si="156"/>
        <v xml:space="preserve"> Natural Gas Physical</v>
      </c>
      <c r="B2042" s="44" t="str">
        <f t="shared" si="157"/>
        <v/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7</v>
      </c>
      <c r="F2042" s="213">
        <f t="shared" si="160"/>
        <v>35000</v>
      </c>
      <c r="G2042" s="202">
        <v>1290413</v>
      </c>
      <c r="H2042" s="198">
        <v>37035.370254629626</v>
      </c>
      <c r="I2042" t="s">
        <v>3268</v>
      </c>
      <c r="M2042" t="s">
        <v>2760</v>
      </c>
      <c r="N2042" t="s">
        <v>2697</v>
      </c>
      <c r="O2042" t="s">
        <v>277</v>
      </c>
      <c r="P2042" s="199">
        <v>5000</v>
      </c>
      <c r="S2042" t="s">
        <v>4150</v>
      </c>
      <c r="T2042" t="s">
        <v>2698</v>
      </c>
      <c r="U2042" s="201">
        <v>5.62</v>
      </c>
      <c r="V2042" t="s">
        <v>4297</v>
      </c>
      <c r="W2042" t="s">
        <v>3188</v>
      </c>
      <c r="X2042" t="s">
        <v>2700</v>
      </c>
      <c r="Y2042" t="s">
        <v>3224</v>
      </c>
      <c r="Z2042" t="s">
        <v>3672</v>
      </c>
      <c r="AA2042">
        <v>807862</v>
      </c>
      <c r="AB2042" s="198">
        <v>37036.875</v>
      </c>
      <c r="AC2042" s="198">
        <v>37042.875</v>
      </c>
    </row>
    <row r="2043" spans="1:29" x14ac:dyDescent="0.2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31</v>
      </c>
      <c r="F2043" s="213">
        <f t="shared" si="160"/>
        <v>155000</v>
      </c>
      <c r="G2043" s="202">
        <v>1290414</v>
      </c>
      <c r="H2043" s="198">
        <v>37035.370266203703</v>
      </c>
      <c r="I2043" t="s">
        <v>3890</v>
      </c>
      <c r="M2043" t="s">
        <v>2760</v>
      </c>
      <c r="N2043" t="s">
        <v>3235</v>
      </c>
      <c r="O2043" t="s">
        <v>3082</v>
      </c>
      <c r="P2043" s="199">
        <v>5000</v>
      </c>
      <c r="S2043" t="s">
        <v>2761</v>
      </c>
      <c r="T2043" t="s">
        <v>4061</v>
      </c>
      <c r="U2043" s="201">
        <v>7.68</v>
      </c>
      <c r="V2043" t="s">
        <v>3135</v>
      </c>
      <c r="W2043" t="s">
        <v>3083</v>
      </c>
      <c r="X2043" t="s">
        <v>3084</v>
      </c>
      <c r="Y2043" t="s">
        <v>4082</v>
      </c>
      <c r="Z2043" t="s">
        <v>3671</v>
      </c>
      <c r="AA2043" t="s">
        <v>278</v>
      </c>
      <c r="AB2043" s="198">
        <v>37073.875</v>
      </c>
      <c r="AC2043" s="198">
        <v>37103.875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10000</v>
      </c>
      <c r="G2044" s="202">
        <v>1290418</v>
      </c>
      <c r="H2044" s="198">
        <v>37035.370312500003</v>
      </c>
      <c r="I2044" t="s">
        <v>3306</v>
      </c>
      <c r="M2044" t="s">
        <v>2760</v>
      </c>
      <c r="N2044" t="s">
        <v>3220</v>
      </c>
      <c r="O2044" t="s">
        <v>2542</v>
      </c>
      <c r="Q2044" s="199">
        <v>10000</v>
      </c>
      <c r="S2044" t="s">
        <v>2761</v>
      </c>
      <c r="T2044" t="s">
        <v>4061</v>
      </c>
      <c r="U2044" s="201">
        <v>12.725</v>
      </c>
      <c r="V2044" t="s">
        <v>3822</v>
      </c>
      <c r="W2044" t="s">
        <v>2731</v>
      </c>
      <c r="X2044" t="s">
        <v>2682</v>
      </c>
      <c r="Y2044" t="s">
        <v>3224</v>
      </c>
      <c r="Z2044" t="s">
        <v>3671</v>
      </c>
      <c r="AA2044">
        <v>807865</v>
      </c>
      <c r="AB2044" s="198">
        <v>37036.875</v>
      </c>
      <c r="AC2044" s="198">
        <v>37036.875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5000</v>
      </c>
      <c r="G2045" s="202">
        <v>1290417</v>
      </c>
      <c r="H2045" s="198">
        <v>37035.370312500003</v>
      </c>
      <c r="I2045" t="s">
        <v>2858</v>
      </c>
      <c r="M2045" t="s">
        <v>2760</v>
      </c>
      <c r="N2045" t="s">
        <v>3220</v>
      </c>
      <c r="O2045" t="s">
        <v>2500</v>
      </c>
      <c r="Q2045" s="199">
        <v>5000</v>
      </c>
      <c r="S2045" t="s">
        <v>2761</v>
      </c>
      <c r="T2045" t="s">
        <v>4061</v>
      </c>
      <c r="U2045" s="201">
        <v>4.5149999999999997</v>
      </c>
      <c r="V2045" t="s">
        <v>2688</v>
      </c>
      <c r="W2045" t="s">
        <v>2668</v>
      </c>
      <c r="X2045" t="s">
        <v>2669</v>
      </c>
      <c r="Y2045" t="s">
        <v>3224</v>
      </c>
      <c r="Z2045" t="s">
        <v>3671</v>
      </c>
      <c r="AA2045">
        <v>807864</v>
      </c>
      <c r="AB2045" s="198">
        <v>37036.875</v>
      </c>
      <c r="AC2045" s="198">
        <v>37036.875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7</v>
      </c>
      <c r="F2046" s="213">
        <f t="shared" si="160"/>
        <v>7000</v>
      </c>
      <c r="G2046" s="202">
        <v>1290416</v>
      </c>
      <c r="H2046" s="198">
        <v>37035.370312500003</v>
      </c>
      <c r="I2046" t="s">
        <v>2689</v>
      </c>
      <c r="M2046" t="s">
        <v>2760</v>
      </c>
      <c r="N2046" t="s">
        <v>3220</v>
      </c>
      <c r="O2046" t="s">
        <v>279</v>
      </c>
      <c r="P2046" s="199">
        <v>1000</v>
      </c>
      <c r="S2046" t="s">
        <v>2761</v>
      </c>
      <c r="T2046" t="s">
        <v>4061</v>
      </c>
      <c r="U2046" s="201">
        <v>3.9649999999999999</v>
      </c>
      <c r="V2046" t="s">
        <v>280</v>
      </c>
      <c r="W2046" t="s">
        <v>3004</v>
      </c>
      <c r="X2046" t="s">
        <v>3246</v>
      </c>
      <c r="Y2046" t="s">
        <v>3224</v>
      </c>
      <c r="Z2046" t="s">
        <v>3671</v>
      </c>
      <c r="AA2046">
        <v>807866</v>
      </c>
      <c r="AB2046" s="198">
        <v>37036.875</v>
      </c>
      <c r="AC2046" s="198">
        <v>37042.875</v>
      </c>
    </row>
    <row r="2047" spans="1:29" x14ac:dyDescent="0.2">
      <c r="A2047" s="44" t="str">
        <f t="shared" si="156"/>
        <v>US Natural Gas Financial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30</v>
      </c>
      <c r="F2047" s="213">
        <f t="shared" si="160"/>
        <v>600000</v>
      </c>
      <c r="G2047" s="202">
        <v>1290421</v>
      </c>
      <c r="H2047" s="198">
        <v>37035.370335648149</v>
      </c>
      <c r="I2047" t="s">
        <v>2818</v>
      </c>
      <c r="M2047" t="s">
        <v>2760</v>
      </c>
      <c r="N2047" t="s">
        <v>2864</v>
      </c>
      <c r="O2047" t="s">
        <v>2865</v>
      </c>
      <c r="Q2047" s="199">
        <v>20000</v>
      </c>
      <c r="S2047" t="s">
        <v>2761</v>
      </c>
      <c r="T2047" t="s">
        <v>4061</v>
      </c>
      <c r="U2047" s="201">
        <v>4.1749999999999998</v>
      </c>
      <c r="V2047" t="s">
        <v>3429</v>
      </c>
      <c r="W2047" t="s">
        <v>3529</v>
      </c>
      <c r="X2047" t="s">
        <v>2866</v>
      </c>
      <c r="Y2047" t="s">
        <v>4082</v>
      </c>
      <c r="Z2047" t="s">
        <v>3671</v>
      </c>
      <c r="AA2047" t="s">
        <v>281</v>
      </c>
      <c r="AB2047" s="198">
        <v>37043.875</v>
      </c>
      <c r="AC2047" s="198">
        <v>37072.875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5000</v>
      </c>
      <c r="G2048" s="202">
        <v>1290422</v>
      </c>
      <c r="H2048" s="198">
        <v>37035.370335648149</v>
      </c>
      <c r="I2048" t="s">
        <v>2858</v>
      </c>
      <c r="M2048" t="s">
        <v>2760</v>
      </c>
      <c r="N2048" t="s">
        <v>3220</v>
      </c>
      <c r="O2048" t="s">
        <v>2599</v>
      </c>
      <c r="P2048" s="199">
        <v>5000</v>
      </c>
      <c r="S2048" t="s">
        <v>2761</v>
      </c>
      <c r="T2048" t="s">
        <v>4061</v>
      </c>
      <c r="U2048" s="201">
        <v>3.5249999999999999</v>
      </c>
      <c r="V2048" t="s">
        <v>2694</v>
      </c>
      <c r="W2048" t="s">
        <v>2692</v>
      </c>
      <c r="X2048" t="s">
        <v>2682</v>
      </c>
      <c r="Y2048" t="s">
        <v>3224</v>
      </c>
      <c r="Z2048" t="s">
        <v>3671</v>
      </c>
      <c r="AA2048">
        <v>807868</v>
      </c>
      <c r="AB2048" s="198">
        <v>37036.875</v>
      </c>
      <c r="AC2048" s="198">
        <v>37036.875</v>
      </c>
    </row>
    <row r="2049" spans="1:29" x14ac:dyDescent="0.2">
      <c r="A2049" s="44" t="str">
        <f t="shared" si="156"/>
        <v xml:space="preserve"> Natural Gas Physical</v>
      </c>
      <c r="B2049" s="44" t="str">
        <f t="shared" si="157"/>
        <v/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6872</v>
      </c>
      <c r="G2049" s="202">
        <v>1290420</v>
      </c>
      <c r="H2049" s="198">
        <v>37035.370335648149</v>
      </c>
      <c r="I2049" t="s">
        <v>3167</v>
      </c>
      <c r="M2049" t="s">
        <v>2760</v>
      </c>
      <c r="N2049" t="s">
        <v>3254</v>
      </c>
      <c r="O2049" t="s">
        <v>2474</v>
      </c>
      <c r="P2049" s="199">
        <v>6872</v>
      </c>
      <c r="S2049" t="s">
        <v>2761</v>
      </c>
      <c r="T2049" t="s">
        <v>4061</v>
      </c>
      <c r="U2049" s="201">
        <v>4.3600000000000003</v>
      </c>
      <c r="V2049" t="s">
        <v>1681</v>
      </c>
      <c r="W2049" t="s">
        <v>3255</v>
      </c>
      <c r="X2049" t="s">
        <v>3256</v>
      </c>
      <c r="Y2049" t="s">
        <v>3224</v>
      </c>
      <c r="Z2049" t="s">
        <v>3671</v>
      </c>
      <c r="AA2049">
        <v>807867</v>
      </c>
      <c r="AB2049" s="198">
        <v>37036.875</v>
      </c>
      <c r="AC2049" s="198">
        <v>37036.875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5000</v>
      </c>
      <c r="G2050" s="202">
        <v>1290423</v>
      </c>
      <c r="H2050" s="198">
        <v>37035.370347222219</v>
      </c>
      <c r="I2050" t="s">
        <v>3264</v>
      </c>
      <c r="M2050" t="s">
        <v>2760</v>
      </c>
      <c r="N2050" t="s">
        <v>3220</v>
      </c>
      <c r="O2050" t="s">
        <v>2500</v>
      </c>
      <c r="P2050" s="199">
        <v>5000</v>
      </c>
      <c r="S2050" t="s">
        <v>2761</v>
      </c>
      <c r="T2050" t="s">
        <v>4061</v>
      </c>
      <c r="U2050" s="201">
        <v>4.5049999999999999</v>
      </c>
      <c r="V2050" t="s">
        <v>276</v>
      </c>
      <c r="W2050" t="s">
        <v>2668</v>
      </c>
      <c r="X2050" t="s">
        <v>2669</v>
      </c>
      <c r="Y2050" t="s">
        <v>3224</v>
      </c>
      <c r="Z2050" t="s">
        <v>3671</v>
      </c>
      <c r="AA2050">
        <v>807869</v>
      </c>
      <c r="AB2050" s="198">
        <v>37036.875</v>
      </c>
      <c r="AC2050" s="198">
        <v>37036.875</v>
      </c>
    </row>
    <row r="2051" spans="1:29" x14ac:dyDescent="0.2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10000</v>
      </c>
      <c r="G2051" s="202">
        <v>1290424</v>
      </c>
      <c r="H2051" s="198">
        <v>37035.370370370372</v>
      </c>
      <c r="I2051" t="s">
        <v>3306</v>
      </c>
      <c r="M2051" t="s">
        <v>2760</v>
      </c>
      <c r="N2051" t="s">
        <v>3220</v>
      </c>
      <c r="O2051" t="s">
        <v>2545</v>
      </c>
      <c r="Q2051" s="199">
        <v>10000</v>
      </c>
      <c r="S2051" t="s">
        <v>2761</v>
      </c>
      <c r="T2051" t="s">
        <v>4061</v>
      </c>
      <c r="U2051" s="201">
        <v>12.7</v>
      </c>
      <c r="V2051" t="s">
        <v>3822</v>
      </c>
      <c r="W2051" t="s">
        <v>2731</v>
      </c>
      <c r="X2051" t="s">
        <v>2682</v>
      </c>
      <c r="Y2051" t="s">
        <v>3224</v>
      </c>
      <c r="Z2051" t="s">
        <v>3671</v>
      </c>
      <c r="AA2051">
        <v>807870</v>
      </c>
      <c r="AB2051" s="198">
        <v>37036.875</v>
      </c>
      <c r="AC2051" s="198">
        <v>37036.875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10000</v>
      </c>
      <c r="G2052" s="202">
        <v>1290425</v>
      </c>
      <c r="H2052" s="198">
        <v>37035.370381944442</v>
      </c>
      <c r="I2052" t="s">
        <v>4257</v>
      </c>
      <c r="M2052" t="s">
        <v>2760</v>
      </c>
      <c r="N2052" t="s">
        <v>3220</v>
      </c>
      <c r="O2052" t="s">
        <v>2550</v>
      </c>
      <c r="P2052" s="199">
        <v>10000</v>
      </c>
      <c r="S2052" t="s">
        <v>2761</v>
      </c>
      <c r="T2052" t="s">
        <v>4061</v>
      </c>
      <c r="U2052" s="201">
        <v>7.4</v>
      </c>
      <c r="V2052" t="s">
        <v>3976</v>
      </c>
      <c r="W2052" t="s">
        <v>2681</v>
      </c>
      <c r="X2052" t="s">
        <v>2682</v>
      </c>
      <c r="Y2052" t="s">
        <v>3224</v>
      </c>
      <c r="Z2052" t="s">
        <v>3671</v>
      </c>
      <c r="AA2052">
        <v>807871</v>
      </c>
      <c r="AB2052" s="198">
        <v>37036.875</v>
      </c>
      <c r="AC2052" s="198">
        <v>37036.875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10000</v>
      </c>
      <c r="G2053" s="202">
        <v>1290426</v>
      </c>
      <c r="H2053" s="198">
        <v>37035.370439814818</v>
      </c>
      <c r="I2053" t="s">
        <v>2818</v>
      </c>
      <c r="M2053" t="s">
        <v>2760</v>
      </c>
      <c r="N2053" t="s">
        <v>3220</v>
      </c>
      <c r="O2053" t="s">
        <v>2542</v>
      </c>
      <c r="P2053" s="199">
        <v>10000</v>
      </c>
      <c r="S2053" t="s">
        <v>2761</v>
      </c>
      <c r="T2053" t="s">
        <v>4061</v>
      </c>
      <c r="U2053" s="201">
        <v>12.65</v>
      </c>
      <c r="V2053" t="s">
        <v>2776</v>
      </c>
      <c r="W2053" t="s">
        <v>2731</v>
      </c>
      <c r="X2053" t="s">
        <v>2682</v>
      </c>
      <c r="Y2053" t="s">
        <v>3224</v>
      </c>
      <c r="Z2053" t="s">
        <v>3671</v>
      </c>
      <c r="AA2053">
        <v>807872</v>
      </c>
      <c r="AB2053" s="198">
        <v>37036.875</v>
      </c>
      <c r="AC2053" s="198">
        <v>37036.875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10000</v>
      </c>
      <c r="G2054" s="202">
        <v>1290427</v>
      </c>
      <c r="H2054" s="198">
        <v>37035.370462962965</v>
      </c>
      <c r="I2054" t="s">
        <v>2831</v>
      </c>
      <c r="M2054" t="s">
        <v>2760</v>
      </c>
      <c r="N2054" t="s">
        <v>3220</v>
      </c>
      <c r="O2054" t="s">
        <v>2463</v>
      </c>
      <c r="Q2054" s="199">
        <v>10000</v>
      </c>
      <c r="S2054" t="s">
        <v>2761</v>
      </c>
      <c r="T2054" t="s">
        <v>4061</v>
      </c>
      <c r="U2054" s="201">
        <v>4.2000999999999999</v>
      </c>
      <c r="V2054" t="s">
        <v>4213</v>
      </c>
      <c r="W2054" t="s">
        <v>3222</v>
      </c>
      <c r="X2054" t="s">
        <v>3223</v>
      </c>
      <c r="Y2054" t="s">
        <v>3224</v>
      </c>
      <c r="Z2054" t="s">
        <v>3671</v>
      </c>
      <c r="AA2054">
        <v>807874</v>
      </c>
      <c r="AB2054" s="198">
        <v>37036.875</v>
      </c>
      <c r="AC2054" s="198">
        <v>37036.875</v>
      </c>
    </row>
    <row r="2055" spans="1:29" x14ac:dyDescent="0.2">
      <c r="A2055" s="44" t="str">
        <f t="shared" si="156"/>
        <v xml:space="preserve"> Natural Gas Physical</v>
      </c>
      <c r="B2055" s="44" t="str">
        <f t="shared" si="157"/>
        <v/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5000</v>
      </c>
      <c r="G2055" s="202">
        <v>1290430</v>
      </c>
      <c r="H2055" s="198">
        <v>37035.370474537034</v>
      </c>
      <c r="I2055" t="s">
        <v>1723</v>
      </c>
      <c r="M2055" t="s">
        <v>2760</v>
      </c>
      <c r="N2055" t="s">
        <v>2697</v>
      </c>
      <c r="O2055" t="s">
        <v>4269</v>
      </c>
      <c r="P2055" s="199">
        <v>5000</v>
      </c>
      <c r="S2055" t="s">
        <v>4150</v>
      </c>
      <c r="T2055" t="s">
        <v>2698</v>
      </c>
      <c r="U2055" s="201">
        <v>5.65</v>
      </c>
      <c r="V2055" t="s">
        <v>1724</v>
      </c>
      <c r="W2055" t="s">
        <v>2699</v>
      </c>
      <c r="X2055" t="s">
        <v>2700</v>
      </c>
      <c r="Y2055" t="s">
        <v>3224</v>
      </c>
      <c r="Z2055" t="s">
        <v>3672</v>
      </c>
      <c r="AA2055">
        <v>807877</v>
      </c>
      <c r="AB2055" s="198">
        <v>37035.875</v>
      </c>
      <c r="AC2055" s="198">
        <v>37035.875</v>
      </c>
    </row>
    <row r="2056" spans="1:29" x14ac:dyDescent="0.2">
      <c r="A2056" s="44" t="str">
        <f t="shared" si="156"/>
        <v xml:space="preserve"> Natural Gas Physical</v>
      </c>
      <c r="B2056" s="44" t="str">
        <f t="shared" si="157"/>
        <v/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10000</v>
      </c>
      <c r="G2056" s="202">
        <v>1290429</v>
      </c>
      <c r="H2056" s="198">
        <v>37035.370474537034</v>
      </c>
      <c r="I2056" t="s">
        <v>3167</v>
      </c>
      <c r="M2056" t="s">
        <v>2760</v>
      </c>
      <c r="N2056" t="s">
        <v>3254</v>
      </c>
      <c r="O2056" t="s">
        <v>2474</v>
      </c>
      <c r="P2056" s="199">
        <v>10000</v>
      </c>
      <c r="S2056" t="s">
        <v>2761</v>
      </c>
      <c r="T2056" t="s">
        <v>4061</v>
      </c>
      <c r="U2056" s="201">
        <v>4.3449999999999998</v>
      </c>
      <c r="V2056" t="s">
        <v>1681</v>
      </c>
      <c r="W2056" t="s">
        <v>3255</v>
      </c>
      <c r="X2056" t="s">
        <v>3256</v>
      </c>
      <c r="Y2056" t="s">
        <v>3224</v>
      </c>
      <c r="Z2056" t="s">
        <v>3671</v>
      </c>
      <c r="AA2056">
        <v>807876</v>
      </c>
      <c r="AB2056" s="198">
        <v>37036.875</v>
      </c>
      <c r="AC2056" s="198">
        <v>37036.875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1290428</v>
      </c>
      <c r="H2057" s="198">
        <v>37035.370474537034</v>
      </c>
      <c r="I2057" t="s">
        <v>4255</v>
      </c>
      <c r="M2057" t="s">
        <v>2760</v>
      </c>
      <c r="N2057" t="s">
        <v>3220</v>
      </c>
      <c r="O2057" t="s">
        <v>4367</v>
      </c>
      <c r="P2057" s="199">
        <v>10000</v>
      </c>
      <c r="S2057" t="s">
        <v>2761</v>
      </c>
      <c r="T2057" t="s">
        <v>4061</v>
      </c>
      <c r="U2057" s="201">
        <v>4.335</v>
      </c>
      <c r="V2057" t="s">
        <v>4256</v>
      </c>
      <c r="W2057" t="s">
        <v>4263</v>
      </c>
      <c r="X2057" t="s">
        <v>4264</v>
      </c>
      <c r="Y2057" t="s">
        <v>3224</v>
      </c>
      <c r="Z2057" t="s">
        <v>3671</v>
      </c>
      <c r="AA2057">
        <v>807875</v>
      </c>
      <c r="AB2057" s="198">
        <v>37036.875</v>
      </c>
      <c r="AC2057" s="198">
        <v>37036.875</v>
      </c>
    </row>
    <row r="2058" spans="1:29" x14ac:dyDescent="0.2">
      <c r="A2058" s="44" t="str">
        <f t="shared" si="156"/>
        <v xml:space="preserve"> Natural Gas Physical</v>
      </c>
      <c r="B2058" s="44" t="str">
        <f t="shared" si="157"/>
        <v/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5000</v>
      </c>
      <c r="G2058" s="202">
        <v>1290433</v>
      </c>
      <c r="H2058" s="198">
        <v>37035.370509259257</v>
      </c>
      <c r="I2058" t="s">
        <v>1698</v>
      </c>
      <c r="M2058" t="s">
        <v>2760</v>
      </c>
      <c r="N2058" t="s">
        <v>2697</v>
      </c>
      <c r="O2058" t="s">
        <v>223</v>
      </c>
      <c r="Q2058" s="199">
        <v>5000</v>
      </c>
      <c r="S2058" t="s">
        <v>2761</v>
      </c>
      <c r="T2058" t="s">
        <v>4061</v>
      </c>
      <c r="U2058" s="201">
        <v>4</v>
      </c>
      <c r="V2058" t="s">
        <v>1702</v>
      </c>
      <c r="W2058" t="s">
        <v>3170</v>
      </c>
      <c r="X2058" t="s">
        <v>1686</v>
      </c>
      <c r="Y2058" t="s">
        <v>3224</v>
      </c>
      <c r="Z2058" t="s">
        <v>3672</v>
      </c>
      <c r="AA2058">
        <v>807879</v>
      </c>
      <c r="AB2058" s="198">
        <v>37036.875</v>
      </c>
      <c r="AC2058" s="198">
        <v>37036.875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10000</v>
      </c>
      <c r="G2059" s="202">
        <v>1290434</v>
      </c>
      <c r="H2059" s="198">
        <v>37035.370509259257</v>
      </c>
      <c r="I2059" t="s">
        <v>2818</v>
      </c>
      <c r="M2059" t="s">
        <v>2760</v>
      </c>
      <c r="N2059" t="s">
        <v>3220</v>
      </c>
      <c r="O2059" t="s">
        <v>2545</v>
      </c>
      <c r="P2059" s="199">
        <v>10000</v>
      </c>
      <c r="S2059" t="s">
        <v>2761</v>
      </c>
      <c r="T2059" t="s">
        <v>4061</v>
      </c>
      <c r="U2059" s="201">
        <v>12.625</v>
      </c>
      <c r="V2059" t="s">
        <v>2776</v>
      </c>
      <c r="W2059" t="s">
        <v>2731</v>
      </c>
      <c r="X2059" t="s">
        <v>2682</v>
      </c>
      <c r="Y2059" t="s">
        <v>3224</v>
      </c>
      <c r="Z2059" t="s">
        <v>3671</v>
      </c>
      <c r="AA2059">
        <v>807878</v>
      </c>
      <c r="AB2059" s="198">
        <v>37036.875</v>
      </c>
      <c r="AC2059" s="198">
        <v>37036.875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8850</v>
      </c>
      <c r="G2060" s="202">
        <v>1290435</v>
      </c>
      <c r="H2060" s="198">
        <v>37035.370532407411</v>
      </c>
      <c r="I2060" t="s">
        <v>2801</v>
      </c>
      <c r="M2060" t="s">
        <v>2760</v>
      </c>
      <c r="N2060" t="s">
        <v>3220</v>
      </c>
      <c r="O2060" t="s">
        <v>4414</v>
      </c>
      <c r="P2060" s="199">
        <v>8850</v>
      </c>
      <c r="S2060" t="s">
        <v>2761</v>
      </c>
      <c r="T2060" t="s">
        <v>4061</v>
      </c>
      <c r="U2060" s="201">
        <v>4.0949999999999998</v>
      </c>
      <c r="V2060" t="s">
        <v>1684</v>
      </c>
      <c r="W2060" t="s">
        <v>4253</v>
      </c>
      <c r="X2060" t="s">
        <v>4254</v>
      </c>
      <c r="Y2060" t="s">
        <v>3224</v>
      </c>
      <c r="Z2060" t="s">
        <v>3671</v>
      </c>
      <c r="AA2060">
        <v>807880</v>
      </c>
      <c r="AB2060" s="198">
        <v>37036.875</v>
      </c>
      <c r="AC2060" s="198">
        <v>37036.875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350</v>
      </c>
      <c r="G2061" s="202">
        <v>1290436</v>
      </c>
      <c r="H2061" s="198">
        <v>37035.37054398148</v>
      </c>
      <c r="I2061" t="s">
        <v>3092</v>
      </c>
      <c r="M2061" t="s">
        <v>2760</v>
      </c>
      <c r="N2061" t="s">
        <v>3220</v>
      </c>
      <c r="O2061" t="s">
        <v>2570</v>
      </c>
      <c r="P2061" s="199">
        <v>350</v>
      </c>
      <c r="S2061" t="s">
        <v>2761</v>
      </c>
      <c r="T2061" t="s">
        <v>4061</v>
      </c>
      <c r="U2061" s="201">
        <v>4.03</v>
      </c>
      <c r="V2061" t="s">
        <v>3093</v>
      </c>
      <c r="W2061" t="s">
        <v>4253</v>
      </c>
      <c r="X2061" t="s">
        <v>2685</v>
      </c>
      <c r="Y2061" t="s">
        <v>3224</v>
      </c>
      <c r="Z2061" t="s">
        <v>3671</v>
      </c>
      <c r="AA2061">
        <v>807881</v>
      </c>
      <c r="AB2061" s="198">
        <v>37036.875</v>
      </c>
      <c r="AC2061" s="198">
        <v>37036.875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30</v>
      </c>
      <c r="F2062" s="213">
        <f t="shared" si="165"/>
        <v>150000</v>
      </c>
      <c r="G2062" s="202">
        <v>1290438</v>
      </c>
      <c r="H2062" s="198">
        <v>37035.370578703703</v>
      </c>
      <c r="I2062" t="s">
        <v>2935</v>
      </c>
      <c r="M2062" t="s">
        <v>2760</v>
      </c>
      <c r="N2062" t="s">
        <v>3220</v>
      </c>
      <c r="O2062" t="s">
        <v>4300</v>
      </c>
      <c r="Q2062" s="199">
        <v>5000</v>
      </c>
      <c r="S2062" t="s">
        <v>2761</v>
      </c>
      <c r="T2062" t="s">
        <v>4061</v>
      </c>
      <c r="U2062" s="201">
        <v>2.89</v>
      </c>
      <c r="V2062" t="s">
        <v>3035</v>
      </c>
      <c r="W2062" t="s">
        <v>4279</v>
      </c>
      <c r="X2062" t="s">
        <v>2682</v>
      </c>
      <c r="Y2062" t="s">
        <v>3224</v>
      </c>
      <c r="Z2062" t="s">
        <v>3671</v>
      </c>
      <c r="AA2062" t="s">
        <v>282</v>
      </c>
      <c r="AB2062" s="198">
        <v>37043.875</v>
      </c>
      <c r="AC2062" s="198">
        <v>37072.875</v>
      </c>
    </row>
    <row r="2063" spans="1:29" x14ac:dyDescent="0.2">
      <c r="A2063" s="44" t="str">
        <f t="shared" si="161"/>
        <v>US Natural Gas Financial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31</v>
      </c>
      <c r="F2063" s="213">
        <f t="shared" si="165"/>
        <v>77500</v>
      </c>
      <c r="G2063" s="202">
        <v>1290439</v>
      </c>
      <c r="H2063" s="198">
        <v>37035.37059027778</v>
      </c>
      <c r="I2063" t="s">
        <v>2869</v>
      </c>
      <c r="M2063" t="s">
        <v>2760</v>
      </c>
      <c r="N2063" t="s">
        <v>2864</v>
      </c>
      <c r="O2063" t="s">
        <v>3234</v>
      </c>
      <c r="P2063" s="199">
        <v>2500</v>
      </c>
      <c r="S2063" t="s">
        <v>2761</v>
      </c>
      <c r="T2063" t="s">
        <v>4061</v>
      </c>
      <c r="U2063" s="201">
        <v>4.2374999999999998</v>
      </c>
      <c r="V2063" t="s">
        <v>3465</v>
      </c>
      <c r="W2063" t="s">
        <v>3529</v>
      </c>
      <c r="X2063" t="s">
        <v>2866</v>
      </c>
      <c r="Y2063" t="s">
        <v>4082</v>
      </c>
      <c r="Z2063" t="s">
        <v>3671</v>
      </c>
      <c r="AA2063" t="s">
        <v>283</v>
      </c>
      <c r="AB2063" s="198">
        <v>37073.875</v>
      </c>
      <c r="AC2063" s="198">
        <v>37103.875</v>
      </c>
    </row>
    <row r="2064" spans="1:29" x14ac:dyDescent="0.2">
      <c r="A2064" s="44" t="str">
        <f t="shared" si="161"/>
        <v xml:space="preserve"> Natural Gas Physical</v>
      </c>
      <c r="B2064" s="44" t="str">
        <f t="shared" si="162"/>
        <v/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10000</v>
      </c>
      <c r="G2064" s="202">
        <v>1290441</v>
      </c>
      <c r="H2064" s="198">
        <v>37035.370613425926</v>
      </c>
      <c r="I2064" t="s">
        <v>3238</v>
      </c>
      <c r="M2064" t="s">
        <v>2760</v>
      </c>
      <c r="N2064" t="s">
        <v>3254</v>
      </c>
      <c r="O2064" t="s">
        <v>2474</v>
      </c>
      <c r="Q2064" s="199">
        <v>10000</v>
      </c>
      <c r="S2064" t="s">
        <v>2761</v>
      </c>
      <c r="T2064" t="s">
        <v>4061</v>
      </c>
      <c r="U2064" s="201">
        <v>4.34</v>
      </c>
      <c r="V2064" t="s">
        <v>3432</v>
      </c>
      <c r="W2064" t="s">
        <v>3255</v>
      </c>
      <c r="X2064" t="s">
        <v>3256</v>
      </c>
      <c r="Y2064" t="s">
        <v>3224</v>
      </c>
      <c r="Z2064" t="s">
        <v>3671</v>
      </c>
      <c r="AA2064">
        <v>807882</v>
      </c>
      <c r="AB2064" s="198">
        <v>37036.875</v>
      </c>
      <c r="AC2064" s="198">
        <v>37036.875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2300</v>
      </c>
      <c r="G2065" s="202">
        <v>1290443</v>
      </c>
      <c r="H2065" s="198">
        <v>37035.370648148149</v>
      </c>
      <c r="I2065" t="s">
        <v>4454</v>
      </c>
      <c r="M2065" t="s">
        <v>2760</v>
      </c>
      <c r="N2065" t="s">
        <v>3220</v>
      </c>
      <c r="O2065" t="s">
        <v>4400</v>
      </c>
      <c r="P2065" s="199">
        <v>2300</v>
      </c>
      <c r="S2065" t="s">
        <v>2761</v>
      </c>
      <c r="T2065" t="s">
        <v>4061</v>
      </c>
      <c r="U2065" s="201">
        <v>4.07</v>
      </c>
      <c r="V2065" t="s">
        <v>4477</v>
      </c>
      <c r="W2065" t="s">
        <v>3046</v>
      </c>
      <c r="X2065" t="s">
        <v>2685</v>
      </c>
      <c r="Y2065" t="s">
        <v>3224</v>
      </c>
      <c r="Z2065" t="s">
        <v>3671</v>
      </c>
      <c r="AA2065">
        <v>807884</v>
      </c>
      <c r="AB2065" s="198">
        <v>37036.875</v>
      </c>
      <c r="AC2065" s="198">
        <v>37036.875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5000</v>
      </c>
      <c r="G2066" s="202">
        <v>1290444</v>
      </c>
      <c r="H2066" s="198">
        <v>37035.370671296296</v>
      </c>
      <c r="I2066" t="s">
        <v>3100</v>
      </c>
      <c r="M2066" t="s">
        <v>2760</v>
      </c>
      <c r="N2066" t="s">
        <v>3220</v>
      </c>
      <c r="O2066" t="s">
        <v>4393</v>
      </c>
      <c r="P2066" s="199">
        <v>5000</v>
      </c>
      <c r="S2066" t="s">
        <v>2761</v>
      </c>
      <c r="T2066" t="s">
        <v>4061</v>
      </c>
      <c r="U2066" s="201">
        <v>4.41</v>
      </c>
      <c r="V2066" t="s">
        <v>3131</v>
      </c>
      <c r="W2066" t="s">
        <v>2661</v>
      </c>
      <c r="X2066" t="s">
        <v>2662</v>
      </c>
      <c r="Y2066" t="s">
        <v>3224</v>
      </c>
      <c r="Z2066" t="s">
        <v>3671</v>
      </c>
      <c r="AA2066">
        <v>807887</v>
      </c>
      <c r="AB2066" s="198">
        <v>37036.875</v>
      </c>
      <c r="AC2066" s="198">
        <v>37036.875</v>
      </c>
    </row>
    <row r="2067" spans="1:29" x14ac:dyDescent="0.2">
      <c r="A2067" s="44" t="str">
        <f t="shared" si="161"/>
        <v>US Natural Gas Financial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30</v>
      </c>
      <c r="F2067" s="213">
        <f t="shared" si="165"/>
        <v>150000</v>
      </c>
      <c r="G2067" s="202">
        <v>1290446</v>
      </c>
      <c r="H2067" s="198">
        <v>37035.370682870373</v>
      </c>
      <c r="I2067" t="s">
        <v>284</v>
      </c>
      <c r="M2067" t="s">
        <v>2760</v>
      </c>
      <c r="N2067" t="s">
        <v>2864</v>
      </c>
      <c r="O2067" t="s">
        <v>2865</v>
      </c>
      <c r="P2067" s="199">
        <v>5000</v>
      </c>
      <c r="S2067" t="s">
        <v>2761</v>
      </c>
      <c r="T2067" t="s">
        <v>4061</v>
      </c>
      <c r="U2067" s="201">
        <v>4.17</v>
      </c>
      <c r="V2067" t="s">
        <v>285</v>
      </c>
      <c r="W2067" t="s">
        <v>3529</v>
      </c>
      <c r="X2067" t="s">
        <v>2866</v>
      </c>
      <c r="Y2067" t="s">
        <v>4082</v>
      </c>
      <c r="Z2067" t="s">
        <v>3671</v>
      </c>
      <c r="AA2067" t="s">
        <v>286</v>
      </c>
      <c r="AB2067" s="198">
        <v>37043.875</v>
      </c>
      <c r="AC2067" s="198">
        <v>37072.875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4600</v>
      </c>
      <c r="G2068" s="202">
        <v>1290447</v>
      </c>
      <c r="H2068" s="198">
        <v>37035.370682870373</v>
      </c>
      <c r="I2068" t="s">
        <v>2849</v>
      </c>
      <c r="M2068" t="s">
        <v>2760</v>
      </c>
      <c r="N2068" t="s">
        <v>3220</v>
      </c>
      <c r="O2068" t="s">
        <v>2481</v>
      </c>
      <c r="P2068" s="199">
        <v>4600</v>
      </c>
      <c r="S2068" t="s">
        <v>2761</v>
      </c>
      <c r="T2068" t="s">
        <v>4061</v>
      </c>
      <c r="U2068" s="201">
        <v>4.0650000000000004</v>
      </c>
      <c r="V2068" t="s">
        <v>3051</v>
      </c>
      <c r="W2068" t="s">
        <v>3004</v>
      </c>
      <c r="X2068" t="s">
        <v>3246</v>
      </c>
      <c r="Y2068" t="s">
        <v>3224</v>
      </c>
      <c r="Z2068" t="s">
        <v>3671</v>
      </c>
      <c r="AA2068">
        <v>807888</v>
      </c>
      <c r="AB2068" s="198">
        <v>37036.875</v>
      </c>
      <c r="AC2068" s="198">
        <v>37036.875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5000</v>
      </c>
      <c r="G2069" s="202">
        <v>1290448</v>
      </c>
      <c r="H2069" s="198">
        <v>37035.370706018519</v>
      </c>
      <c r="I2069" t="s">
        <v>2871</v>
      </c>
      <c r="M2069" t="s">
        <v>2760</v>
      </c>
      <c r="N2069" t="s">
        <v>3220</v>
      </c>
      <c r="O2069" t="s">
        <v>4367</v>
      </c>
      <c r="Q2069" s="199">
        <v>5000</v>
      </c>
      <c r="S2069" t="s">
        <v>2761</v>
      </c>
      <c r="T2069" t="s">
        <v>4061</v>
      </c>
      <c r="U2069" s="201">
        <v>4.3499999999999996</v>
      </c>
      <c r="V2069" t="s">
        <v>3418</v>
      </c>
      <c r="W2069" t="s">
        <v>4263</v>
      </c>
      <c r="X2069" t="s">
        <v>4264</v>
      </c>
      <c r="Y2069" t="s">
        <v>3224</v>
      </c>
      <c r="Z2069" t="s">
        <v>3671</v>
      </c>
      <c r="AA2069">
        <v>807889</v>
      </c>
      <c r="AB2069" s="198">
        <v>37036.875</v>
      </c>
      <c r="AC2069" s="198">
        <v>37036.875</v>
      </c>
    </row>
    <row r="2070" spans="1:29" x14ac:dyDescent="0.2">
      <c r="A2070" s="44" t="str">
        <f t="shared" si="161"/>
        <v>US Power Physical</v>
      </c>
      <c r="B2070" s="44" t="str">
        <f t="shared" si="162"/>
        <v>US</v>
      </c>
      <c r="C2070" s="44" t="str">
        <f t="shared" si="163"/>
        <v>Power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1500</v>
      </c>
      <c r="G2070" s="202">
        <v>1290450</v>
      </c>
      <c r="H2070" s="198">
        <v>37035.370740740742</v>
      </c>
      <c r="I2070" t="s">
        <v>2858</v>
      </c>
      <c r="M2070" t="s">
        <v>3364</v>
      </c>
      <c r="N2070" t="s">
        <v>2802</v>
      </c>
      <c r="O2070" t="s">
        <v>2859</v>
      </c>
      <c r="Q2070" s="199">
        <v>50</v>
      </c>
      <c r="S2070" t="s">
        <v>2759</v>
      </c>
      <c r="T2070" t="s">
        <v>4061</v>
      </c>
      <c r="U2070" s="201">
        <v>64.25</v>
      </c>
      <c r="V2070" t="s">
        <v>2988</v>
      </c>
      <c r="W2070" t="s">
        <v>2806</v>
      </c>
      <c r="X2070" t="s">
        <v>2807</v>
      </c>
      <c r="Y2070" t="s">
        <v>4193</v>
      </c>
      <c r="Z2070" t="s">
        <v>3666</v>
      </c>
      <c r="AA2070">
        <v>621459.1</v>
      </c>
      <c r="AB2070" s="198">
        <v>37043.71597222222</v>
      </c>
      <c r="AC2070" s="198">
        <v>37072.71597222222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5000</v>
      </c>
      <c r="G2071" s="202">
        <v>1290449</v>
      </c>
      <c r="H2071" s="198">
        <v>37035.370740740742</v>
      </c>
      <c r="I2071" t="s">
        <v>3250</v>
      </c>
      <c r="M2071" t="s">
        <v>2760</v>
      </c>
      <c r="N2071" t="s">
        <v>3220</v>
      </c>
      <c r="O2071" t="s">
        <v>2480</v>
      </c>
      <c r="P2071" s="199">
        <v>5000</v>
      </c>
      <c r="S2071" t="s">
        <v>2761</v>
      </c>
      <c r="T2071" t="s">
        <v>4061</v>
      </c>
      <c r="U2071" s="201">
        <v>4.0650000000000004</v>
      </c>
      <c r="V2071" t="s">
        <v>4267</v>
      </c>
      <c r="W2071" t="s">
        <v>3004</v>
      </c>
      <c r="X2071" t="s">
        <v>3246</v>
      </c>
      <c r="Y2071" t="s">
        <v>3224</v>
      </c>
      <c r="Z2071" t="s">
        <v>3671</v>
      </c>
      <c r="AA2071">
        <v>807890</v>
      </c>
      <c r="AB2071" s="198">
        <v>37036.875</v>
      </c>
      <c r="AC2071" s="198">
        <v>37036.875</v>
      </c>
    </row>
    <row r="2072" spans="1:29" x14ac:dyDescent="0.2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1290452</v>
      </c>
      <c r="H2072" s="198">
        <v>37035.370752314811</v>
      </c>
      <c r="I2072" t="s">
        <v>3143</v>
      </c>
      <c r="M2072" t="s">
        <v>2760</v>
      </c>
      <c r="N2072" t="s">
        <v>2697</v>
      </c>
      <c r="O2072" t="s">
        <v>4269</v>
      </c>
      <c r="P2072" s="199">
        <v>5000</v>
      </c>
      <c r="S2072" t="s">
        <v>4150</v>
      </c>
      <c r="T2072" t="s">
        <v>2698</v>
      </c>
      <c r="U2072" s="201">
        <v>5.65</v>
      </c>
      <c r="V2072" t="s">
        <v>1687</v>
      </c>
      <c r="W2072" t="s">
        <v>2699</v>
      </c>
      <c r="X2072" t="s">
        <v>2700</v>
      </c>
      <c r="Y2072" t="s">
        <v>3224</v>
      </c>
      <c r="Z2072" t="s">
        <v>3672</v>
      </c>
      <c r="AA2072">
        <v>807891</v>
      </c>
      <c r="AB2072" s="198">
        <v>37035.875</v>
      </c>
      <c r="AC2072" s="198">
        <v>37035.875</v>
      </c>
    </row>
    <row r="2073" spans="1:29" x14ac:dyDescent="0.2">
      <c r="A2073" s="44" t="str">
        <f t="shared" si="161"/>
        <v>US Power Financial</v>
      </c>
      <c r="B2073" s="44" t="str">
        <f t="shared" si="162"/>
        <v>US</v>
      </c>
      <c r="C2073" s="44" t="str">
        <f t="shared" si="163"/>
        <v>Power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50</v>
      </c>
      <c r="G2073" s="202">
        <v>1290451</v>
      </c>
      <c r="H2073" s="198">
        <v>37035.370752314811</v>
      </c>
      <c r="I2073" t="s">
        <v>2415</v>
      </c>
      <c r="M2073" t="s">
        <v>3364</v>
      </c>
      <c r="N2073" t="s">
        <v>4190</v>
      </c>
      <c r="O2073" t="s">
        <v>4425</v>
      </c>
      <c r="P2073" s="199">
        <v>50</v>
      </c>
      <c r="S2073" t="s">
        <v>2759</v>
      </c>
      <c r="T2073" t="s">
        <v>4061</v>
      </c>
      <c r="U2073" s="201">
        <v>30.8</v>
      </c>
      <c r="V2073" t="s">
        <v>2459</v>
      </c>
      <c r="W2073" t="s">
        <v>2819</v>
      </c>
      <c r="X2073" t="s">
        <v>2820</v>
      </c>
      <c r="Y2073" t="s">
        <v>4193</v>
      </c>
      <c r="Z2073" t="s">
        <v>3671</v>
      </c>
      <c r="AA2073">
        <v>621460.1</v>
      </c>
      <c r="AB2073" s="198">
        <v>37036.875</v>
      </c>
      <c r="AC2073" s="198">
        <v>37036.875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15000</v>
      </c>
      <c r="G2074" s="202">
        <v>1290453</v>
      </c>
      <c r="H2074" s="198">
        <v>37035.370763888888</v>
      </c>
      <c r="I2074" t="s">
        <v>3769</v>
      </c>
      <c r="M2074" t="s">
        <v>2760</v>
      </c>
      <c r="N2074" t="s">
        <v>3220</v>
      </c>
      <c r="O2074" t="s">
        <v>4367</v>
      </c>
      <c r="Q2074" s="199">
        <v>15000</v>
      </c>
      <c r="S2074" t="s">
        <v>2761</v>
      </c>
      <c r="T2074" t="s">
        <v>4061</v>
      </c>
      <c r="U2074" s="201">
        <v>4.3499999999999996</v>
      </c>
      <c r="V2074" t="s">
        <v>3059</v>
      </c>
      <c r="W2074" t="s">
        <v>4263</v>
      </c>
      <c r="X2074" t="s">
        <v>4264</v>
      </c>
      <c r="Y2074" t="s">
        <v>3224</v>
      </c>
      <c r="Z2074" t="s">
        <v>3671</v>
      </c>
      <c r="AA2074">
        <v>807892</v>
      </c>
      <c r="AB2074" s="198">
        <v>37036.875</v>
      </c>
      <c r="AC2074" s="198">
        <v>37036.875</v>
      </c>
    </row>
    <row r="2075" spans="1:29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13">
        <f t="shared" si="165"/>
        <v>150000</v>
      </c>
      <c r="G2075" s="202">
        <v>1290455</v>
      </c>
      <c r="H2075" s="198">
        <v>37035.370775462965</v>
      </c>
      <c r="I2075" t="s">
        <v>2935</v>
      </c>
      <c r="M2075" t="s">
        <v>2760</v>
      </c>
      <c r="N2075" t="s">
        <v>3235</v>
      </c>
      <c r="O2075" t="s">
        <v>2707</v>
      </c>
      <c r="P2075" s="199">
        <v>5000</v>
      </c>
      <c r="S2075" t="s">
        <v>2761</v>
      </c>
      <c r="T2075" t="s">
        <v>4061</v>
      </c>
      <c r="U2075" s="201">
        <v>-1.27</v>
      </c>
      <c r="V2075" t="s">
        <v>4335</v>
      </c>
      <c r="W2075" t="s">
        <v>2708</v>
      </c>
      <c r="X2075" t="s">
        <v>2709</v>
      </c>
      <c r="Y2075" t="s">
        <v>4082</v>
      </c>
      <c r="Z2075" t="s">
        <v>3671</v>
      </c>
      <c r="AA2075" t="s">
        <v>287</v>
      </c>
      <c r="AB2075" s="198">
        <v>37043.875</v>
      </c>
      <c r="AC2075" s="198">
        <v>37072.875</v>
      </c>
    </row>
    <row r="2076" spans="1:29" x14ac:dyDescent="0.2">
      <c r="A2076" s="44" t="str">
        <f t="shared" si="161"/>
        <v>US Power Physical</v>
      </c>
      <c r="B2076" s="44" t="str">
        <f t="shared" si="162"/>
        <v>US</v>
      </c>
      <c r="C2076" s="44" t="str">
        <f t="shared" si="163"/>
        <v>Power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92</v>
      </c>
      <c r="F2076" s="213">
        <f t="shared" si="165"/>
        <v>4600</v>
      </c>
      <c r="G2076" s="202">
        <v>1290454</v>
      </c>
      <c r="H2076" s="198">
        <v>37035.370775462965</v>
      </c>
      <c r="I2076" t="s">
        <v>2825</v>
      </c>
      <c r="M2076" t="s">
        <v>3364</v>
      </c>
      <c r="N2076" t="s">
        <v>2802</v>
      </c>
      <c r="O2076" t="s">
        <v>4495</v>
      </c>
      <c r="Q2076" s="199">
        <v>50</v>
      </c>
      <c r="S2076" t="s">
        <v>2759</v>
      </c>
      <c r="T2076" t="s">
        <v>4061</v>
      </c>
      <c r="U2076" s="201">
        <v>55.5</v>
      </c>
      <c r="V2076" t="s">
        <v>3915</v>
      </c>
      <c r="W2076" t="s">
        <v>2848</v>
      </c>
      <c r="X2076" t="s">
        <v>2827</v>
      </c>
      <c r="Y2076" t="s">
        <v>4193</v>
      </c>
      <c r="Z2076" t="s">
        <v>3666</v>
      </c>
      <c r="AA2076">
        <v>621461.1</v>
      </c>
      <c r="AB2076" s="198">
        <v>37165.71597222222</v>
      </c>
      <c r="AC2076" s="198">
        <v>37256.71597222222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20000</v>
      </c>
      <c r="G2077" s="202">
        <v>1290456</v>
      </c>
      <c r="H2077" s="198">
        <v>37035.370798611111</v>
      </c>
      <c r="I2077" t="s">
        <v>3769</v>
      </c>
      <c r="M2077" t="s">
        <v>2760</v>
      </c>
      <c r="N2077" t="s">
        <v>3220</v>
      </c>
      <c r="O2077" t="s">
        <v>4367</v>
      </c>
      <c r="Q2077" s="199">
        <v>20000</v>
      </c>
      <c r="S2077" t="s">
        <v>2761</v>
      </c>
      <c r="T2077" t="s">
        <v>4061</v>
      </c>
      <c r="U2077" s="201">
        <v>4.3574999999999999</v>
      </c>
      <c r="V2077" t="s">
        <v>3059</v>
      </c>
      <c r="W2077" t="s">
        <v>4263</v>
      </c>
      <c r="X2077" t="s">
        <v>4264</v>
      </c>
      <c r="Y2077" t="s">
        <v>3224</v>
      </c>
      <c r="Z2077" t="s">
        <v>3671</v>
      </c>
      <c r="AA2077">
        <v>807893</v>
      </c>
      <c r="AB2077" s="198">
        <v>37036.875</v>
      </c>
      <c r="AC2077" s="198">
        <v>37036.875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5000</v>
      </c>
      <c r="G2078" s="202">
        <v>1290457</v>
      </c>
      <c r="H2078" s="198">
        <v>37035.370810185188</v>
      </c>
      <c r="I2078" t="s">
        <v>3252</v>
      </c>
      <c r="M2078" t="s">
        <v>2760</v>
      </c>
      <c r="N2078" t="s">
        <v>3220</v>
      </c>
      <c r="O2078" t="s">
        <v>2485</v>
      </c>
      <c r="P2078" s="199">
        <v>5000</v>
      </c>
      <c r="S2078" t="s">
        <v>2761</v>
      </c>
      <c r="T2078" t="s">
        <v>4061</v>
      </c>
      <c r="U2078" s="201">
        <v>4.03</v>
      </c>
      <c r="V2078" t="s">
        <v>3973</v>
      </c>
      <c r="W2078" t="s">
        <v>3004</v>
      </c>
      <c r="X2078" t="s">
        <v>3246</v>
      </c>
      <c r="Y2078" t="s">
        <v>3224</v>
      </c>
      <c r="Z2078" t="s">
        <v>3671</v>
      </c>
      <c r="AA2078">
        <v>807894</v>
      </c>
      <c r="AB2078" s="198">
        <v>37036.875</v>
      </c>
      <c r="AC2078" s="198">
        <v>37036.875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5000</v>
      </c>
      <c r="G2079" s="202">
        <v>1290458</v>
      </c>
      <c r="H2079" s="198">
        <v>37035.370821759258</v>
      </c>
      <c r="I2079" t="s">
        <v>3306</v>
      </c>
      <c r="M2079" t="s">
        <v>2760</v>
      </c>
      <c r="N2079" t="s">
        <v>3220</v>
      </c>
      <c r="O2079" t="s">
        <v>2581</v>
      </c>
      <c r="P2079" s="199">
        <v>5000</v>
      </c>
      <c r="S2079" t="s">
        <v>2761</v>
      </c>
      <c r="T2079" t="s">
        <v>4061</v>
      </c>
      <c r="U2079" s="201">
        <v>3.03</v>
      </c>
      <c r="V2079" t="s">
        <v>3054</v>
      </c>
      <c r="W2079" t="s">
        <v>3926</v>
      </c>
      <c r="X2079" t="s">
        <v>2735</v>
      </c>
      <c r="Y2079" t="s">
        <v>3224</v>
      </c>
      <c r="Z2079" t="s">
        <v>3671</v>
      </c>
      <c r="AA2079">
        <v>807895</v>
      </c>
      <c r="AB2079" s="198">
        <v>37036.875</v>
      </c>
      <c r="AC2079" s="198">
        <v>37036.875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1290459</v>
      </c>
      <c r="H2080" s="198">
        <v>37035.370833333334</v>
      </c>
      <c r="I2080" t="s">
        <v>3769</v>
      </c>
      <c r="M2080" t="s">
        <v>2760</v>
      </c>
      <c r="N2080" t="s">
        <v>3220</v>
      </c>
      <c r="O2080" t="s">
        <v>2506</v>
      </c>
      <c r="P2080" s="199">
        <v>5000</v>
      </c>
      <c r="S2080" t="s">
        <v>2761</v>
      </c>
      <c r="T2080" t="s">
        <v>4061</v>
      </c>
      <c r="U2080" s="201">
        <v>4.335</v>
      </c>
      <c r="V2080" t="s">
        <v>3002</v>
      </c>
      <c r="W2080" t="s">
        <v>3275</v>
      </c>
      <c r="X2080" t="s">
        <v>3276</v>
      </c>
      <c r="Y2080" t="s">
        <v>3224</v>
      </c>
      <c r="Z2080" t="s">
        <v>3671</v>
      </c>
      <c r="AA2080">
        <v>807896</v>
      </c>
      <c r="AB2080" s="198">
        <v>37036.875</v>
      </c>
      <c r="AC2080" s="198">
        <v>37036.875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25000</v>
      </c>
      <c r="G2081" s="202">
        <v>1290460</v>
      </c>
      <c r="H2081" s="198">
        <v>37035.370833333334</v>
      </c>
      <c r="I2081" t="s">
        <v>3092</v>
      </c>
      <c r="M2081" t="s">
        <v>2760</v>
      </c>
      <c r="N2081" t="s">
        <v>3220</v>
      </c>
      <c r="O2081" t="s">
        <v>4383</v>
      </c>
      <c r="Q2081" s="199">
        <v>25000</v>
      </c>
      <c r="S2081" t="s">
        <v>2761</v>
      </c>
      <c r="T2081" t="s">
        <v>4061</v>
      </c>
      <c r="U2081" s="201">
        <v>4.13</v>
      </c>
      <c r="V2081" t="s">
        <v>2772</v>
      </c>
      <c r="W2081" t="s">
        <v>4246</v>
      </c>
      <c r="X2081" t="s">
        <v>4247</v>
      </c>
      <c r="Y2081" t="s">
        <v>3224</v>
      </c>
      <c r="Z2081" t="s">
        <v>3671</v>
      </c>
      <c r="AA2081">
        <v>807897</v>
      </c>
      <c r="AB2081" s="198">
        <v>37036.875</v>
      </c>
      <c r="AC2081" s="198">
        <v>37036.875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10000</v>
      </c>
      <c r="G2082" s="202">
        <v>1290461</v>
      </c>
      <c r="H2082" s="198">
        <v>37035.37091435185</v>
      </c>
      <c r="I2082" t="s">
        <v>2676</v>
      </c>
      <c r="M2082" t="s">
        <v>2760</v>
      </c>
      <c r="N2082" t="s">
        <v>3220</v>
      </c>
      <c r="O2082" t="s">
        <v>4416</v>
      </c>
      <c r="P2082" s="199">
        <v>10000</v>
      </c>
      <c r="S2082" t="s">
        <v>2761</v>
      </c>
      <c r="T2082" t="s">
        <v>4061</v>
      </c>
      <c r="U2082" s="201">
        <v>4.05</v>
      </c>
      <c r="V2082" t="s">
        <v>4461</v>
      </c>
      <c r="W2082" t="s">
        <v>4253</v>
      </c>
      <c r="X2082" t="s">
        <v>2685</v>
      </c>
      <c r="Y2082" t="s">
        <v>3224</v>
      </c>
      <c r="Z2082" t="s">
        <v>3671</v>
      </c>
      <c r="AA2082">
        <v>807899</v>
      </c>
      <c r="AB2082" s="198">
        <v>37036.875</v>
      </c>
      <c r="AC2082" s="198">
        <v>37036.875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</v>
      </c>
      <c r="G2083" s="202">
        <v>1290462</v>
      </c>
      <c r="H2083" s="198">
        <v>37035.370937500003</v>
      </c>
      <c r="I2083" t="s">
        <v>3244</v>
      </c>
      <c r="M2083" t="s">
        <v>2760</v>
      </c>
      <c r="N2083" t="s">
        <v>3220</v>
      </c>
      <c r="O2083" t="s">
        <v>2484</v>
      </c>
      <c r="P2083" s="199">
        <v>5000</v>
      </c>
      <c r="S2083" t="s">
        <v>2761</v>
      </c>
      <c r="T2083" t="s">
        <v>4061</v>
      </c>
      <c r="U2083" s="201">
        <v>4.03</v>
      </c>
      <c r="V2083" t="s">
        <v>3270</v>
      </c>
      <c r="W2083" t="s">
        <v>3004</v>
      </c>
      <c r="X2083" t="s">
        <v>3246</v>
      </c>
      <c r="Y2083" t="s">
        <v>3224</v>
      </c>
      <c r="Z2083" t="s">
        <v>3671</v>
      </c>
      <c r="AA2083">
        <v>807900</v>
      </c>
      <c r="AB2083" s="198">
        <v>37036.875</v>
      </c>
      <c r="AC2083" s="198">
        <v>37036.875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5000</v>
      </c>
      <c r="G2084" s="202">
        <v>1290463</v>
      </c>
      <c r="H2084" s="198">
        <v>37035.370937500003</v>
      </c>
      <c r="I2084" t="s">
        <v>3264</v>
      </c>
      <c r="M2084" t="s">
        <v>2760</v>
      </c>
      <c r="N2084" t="s">
        <v>3220</v>
      </c>
      <c r="O2084" t="s">
        <v>2500</v>
      </c>
      <c r="P2084" s="199">
        <v>5000</v>
      </c>
      <c r="S2084" t="s">
        <v>2761</v>
      </c>
      <c r="T2084" t="s">
        <v>4061</v>
      </c>
      <c r="U2084" s="201">
        <v>4.4950000000000001</v>
      </c>
      <c r="V2084" t="s">
        <v>276</v>
      </c>
      <c r="W2084" t="s">
        <v>2668</v>
      </c>
      <c r="X2084" t="s">
        <v>2669</v>
      </c>
      <c r="Y2084" t="s">
        <v>3224</v>
      </c>
      <c r="Z2084" t="s">
        <v>3671</v>
      </c>
      <c r="AA2084">
        <v>807901</v>
      </c>
      <c r="AB2084" s="198">
        <v>37036.875</v>
      </c>
      <c r="AC2084" s="198">
        <v>37036.875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10000</v>
      </c>
      <c r="G2085" s="202">
        <v>1290464</v>
      </c>
      <c r="H2085" s="198">
        <v>37035.370949074073</v>
      </c>
      <c r="I2085" t="s">
        <v>3306</v>
      </c>
      <c r="M2085" t="s">
        <v>2760</v>
      </c>
      <c r="N2085" t="s">
        <v>3220</v>
      </c>
      <c r="O2085" t="s">
        <v>4421</v>
      </c>
      <c r="P2085" s="199">
        <v>10000</v>
      </c>
      <c r="S2085" t="s">
        <v>2761</v>
      </c>
      <c r="T2085" t="s">
        <v>4061</v>
      </c>
      <c r="U2085" s="201">
        <v>4.165</v>
      </c>
      <c r="V2085" t="s">
        <v>4245</v>
      </c>
      <c r="W2085" t="s">
        <v>4246</v>
      </c>
      <c r="X2085" t="s">
        <v>4247</v>
      </c>
      <c r="Y2085" t="s">
        <v>3224</v>
      </c>
      <c r="Z2085" t="s">
        <v>3671</v>
      </c>
      <c r="AA2085">
        <v>807902</v>
      </c>
      <c r="AB2085" s="198">
        <v>37036.875</v>
      </c>
      <c r="AC2085" s="198">
        <v>37036.875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5000</v>
      </c>
      <c r="G2086" s="202">
        <v>1290465</v>
      </c>
      <c r="H2086" s="198">
        <v>37035.370972222219</v>
      </c>
      <c r="I2086" t="s">
        <v>3100</v>
      </c>
      <c r="M2086" t="s">
        <v>2760</v>
      </c>
      <c r="N2086" t="s">
        <v>3220</v>
      </c>
      <c r="O2086" t="s">
        <v>4393</v>
      </c>
      <c r="P2086" s="199">
        <v>5000</v>
      </c>
      <c r="S2086" t="s">
        <v>2761</v>
      </c>
      <c r="T2086" t="s">
        <v>4061</v>
      </c>
      <c r="U2086" s="201">
        <v>4.4000000000000004</v>
      </c>
      <c r="V2086" t="s">
        <v>3131</v>
      </c>
      <c r="W2086" t="s">
        <v>2661</v>
      </c>
      <c r="X2086" t="s">
        <v>2662</v>
      </c>
      <c r="Y2086" t="s">
        <v>3224</v>
      </c>
      <c r="Z2086" t="s">
        <v>3671</v>
      </c>
      <c r="AA2086">
        <v>807903</v>
      </c>
      <c r="AB2086" s="198">
        <v>37036.875</v>
      </c>
      <c r="AC2086" s="198">
        <v>37036.875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30</v>
      </c>
      <c r="F2087" s="213">
        <f t="shared" si="165"/>
        <v>150000</v>
      </c>
      <c r="G2087" s="202">
        <v>1290466</v>
      </c>
      <c r="H2087" s="198">
        <v>37035.370983796296</v>
      </c>
      <c r="I2087" t="s">
        <v>2689</v>
      </c>
      <c r="M2087" t="s">
        <v>2760</v>
      </c>
      <c r="N2087" t="s">
        <v>3220</v>
      </c>
      <c r="O2087" t="s">
        <v>4287</v>
      </c>
      <c r="P2087" s="199">
        <v>5000</v>
      </c>
      <c r="S2087" t="s">
        <v>2761</v>
      </c>
      <c r="T2087" t="s">
        <v>4061</v>
      </c>
      <c r="U2087" s="201">
        <v>11.02</v>
      </c>
      <c r="V2087" t="s">
        <v>3063</v>
      </c>
      <c r="W2087" t="s">
        <v>4279</v>
      </c>
      <c r="X2087" t="s">
        <v>2682</v>
      </c>
      <c r="Y2087" t="s">
        <v>3224</v>
      </c>
      <c r="Z2087" t="s">
        <v>3671</v>
      </c>
      <c r="AA2087" t="s">
        <v>288</v>
      </c>
      <c r="AB2087" s="198">
        <v>37043.875</v>
      </c>
      <c r="AC2087" s="198">
        <v>37072.875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</v>
      </c>
      <c r="G2088" s="202">
        <v>1290467</v>
      </c>
      <c r="H2088" s="198">
        <v>37035.370995370373</v>
      </c>
      <c r="I2088" t="s">
        <v>3249</v>
      </c>
      <c r="M2088" t="s">
        <v>2760</v>
      </c>
      <c r="N2088" t="s">
        <v>3220</v>
      </c>
      <c r="O2088" t="s">
        <v>4414</v>
      </c>
      <c r="Q2088" s="199">
        <v>5000</v>
      </c>
      <c r="S2088" t="s">
        <v>2761</v>
      </c>
      <c r="T2088" t="s">
        <v>4061</v>
      </c>
      <c r="U2088" s="201">
        <v>4.1100000000000003</v>
      </c>
      <c r="V2088" t="s">
        <v>3952</v>
      </c>
      <c r="W2088" t="s">
        <v>4253</v>
      </c>
      <c r="X2088" t="s">
        <v>4254</v>
      </c>
      <c r="Y2088" t="s">
        <v>3224</v>
      </c>
      <c r="Z2088" t="s">
        <v>3671</v>
      </c>
      <c r="AA2088">
        <v>807904</v>
      </c>
      <c r="AB2088" s="198">
        <v>37036.875</v>
      </c>
      <c r="AC2088" s="198">
        <v>37036.875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1290468</v>
      </c>
      <c r="H2089" s="198">
        <v>37035.371087962965</v>
      </c>
      <c r="I2089" t="s">
        <v>2686</v>
      </c>
      <c r="M2089" t="s">
        <v>2760</v>
      </c>
      <c r="N2089" t="s">
        <v>3136</v>
      </c>
      <c r="O2089" t="s">
        <v>271</v>
      </c>
      <c r="P2089" s="199">
        <v>5000</v>
      </c>
      <c r="S2089" t="s">
        <v>2761</v>
      </c>
      <c r="T2089" t="s">
        <v>4061</v>
      </c>
      <c r="U2089" s="201">
        <v>-5.0000000000000001E-3</v>
      </c>
      <c r="V2089" t="s">
        <v>2687</v>
      </c>
      <c r="W2089" t="s">
        <v>2661</v>
      </c>
      <c r="X2089" t="s">
        <v>2662</v>
      </c>
      <c r="Y2089" t="s">
        <v>3224</v>
      </c>
      <c r="Z2089" t="s">
        <v>3671</v>
      </c>
      <c r="AA2089">
        <v>807908</v>
      </c>
      <c r="AB2089" s="198">
        <v>37036.875</v>
      </c>
      <c r="AC2089" s="198">
        <v>37036.875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10000</v>
      </c>
      <c r="G2090" s="202">
        <v>1290469</v>
      </c>
      <c r="H2090" s="198">
        <v>37035.371145833335</v>
      </c>
      <c r="I2090" t="s">
        <v>2831</v>
      </c>
      <c r="M2090" t="s">
        <v>2760</v>
      </c>
      <c r="N2090" t="s">
        <v>3220</v>
      </c>
      <c r="O2090" t="s">
        <v>2463</v>
      </c>
      <c r="Q2090" s="199">
        <v>10000</v>
      </c>
      <c r="S2090" t="s">
        <v>2761</v>
      </c>
      <c r="T2090" t="s">
        <v>4061</v>
      </c>
      <c r="U2090" s="201">
        <v>4.2012999999999998</v>
      </c>
      <c r="V2090" t="s">
        <v>3251</v>
      </c>
      <c r="W2090" t="s">
        <v>3222</v>
      </c>
      <c r="X2090" t="s">
        <v>3223</v>
      </c>
      <c r="Y2090" t="s">
        <v>3224</v>
      </c>
      <c r="Z2090" t="s">
        <v>3671</v>
      </c>
      <c r="AA2090">
        <v>807909</v>
      </c>
      <c r="AB2090" s="198">
        <v>37036.875</v>
      </c>
      <c r="AC2090" s="198">
        <v>37036.875</v>
      </c>
    </row>
    <row r="2091" spans="1:29" x14ac:dyDescent="0.2">
      <c r="A2091" s="44" t="str">
        <f t="shared" si="161"/>
        <v xml:space="preserve"> Natural Gas Physical</v>
      </c>
      <c r="B2091" s="44" t="str">
        <f t="shared" si="162"/>
        <v/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10000</v>
      </c>
      <c r="G2091" s="202">
        <v>1290471</v>
      </c>
      <c r="H2091" s="198">
        <v>37035.371238425927</v>
      </c>
      <c r="I2091" t="s">
        <v>3102</v>
      </c>
      <c r="M2091" t="s">
        <v>2760</v>
      </c>
      <c r="N2091" t="s">
        <v>3254</v>
      </c>
      <c r="O2091" t="s">
        <v>2474</v>
      </c>
      <c r="Q2091" s="199">
        <v>10000</v>
      </c>
      <c r="S2091" t="s">
        <v>2761</v>
      </c>
      <c r="T2091" t="s">
        <v>4061</v>
      </c>
      <c r="U2091" s="201">
        <v>4.3449999999999998</v>
      </c>
      <c r="V2091" t="s">
        <v>3461</v>
      </c>
      <c r="W2091" t="s">
        <v>3255</v>
      </c>
      <c r="X2091" t="s">
        <v>3256</v>
      </c>
      <c r="Y2091" t="s">
        <v>3224</v>
      </c>
      <c r="Z2091" t="s">
        <v>3671</v>
      </c>
      <c r="AA2091">
        <v>807910</v>
      </c>
      <c r="AB2091" s="198">
        <v>37036.875</v>
      </c>
      <c r="AC2091" s="198">
        <v>37036.875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10000</v>
      </c>
      <c r="G2092" s="202">
        <v>1290472</v>
      </c>
      <c r="H2092" s="198">
        <v>37035.371261574073</v>
      </c>
      <c r="I2092" t="s">
        <v>3225</v>
      </c>
      <c r="M2092" t="s">
        <v>2760</v>
      </c>
      <c r="N2092" t="s">
        <v>3220</v>
      </c>
      <c r="O2092" t="s">
        <v>2463</v>
      </c>
      <c r="Q2092" s="199">
        <v>10000</v>
      </c>
      <c r="S2092" t="s">
        <v>2761</v>
      </c>
      <c r="T2092" t="s">
        <v>4061</v>
      </c>
      <c r="U2092" s="201">
        <v>4.2024999999999997</v>
      </c>
      <c r="V2092" t="s">
        <v>3259</v>
      </c>
      <c r="W2092" t="s">
        <v>3222</v>
      </c>
      <c r="X2092" t="s">
        <v>3223</v>
      </c>
      <c r="Y2092" t="s">
        <v>3224</v>
      </c>
      <c r="Z2092" t="s">
        <v>3671</v>
      </c>
      <c r="AA2092">
        <v>807911</v>
      </c>
      <c r="AB2092" s="198">
        <v>37036.875</v>
      </c>
      <c r="AC2092" s="198">
        <v>37036.875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7</v>
      </c>
      <c r="F2093" s="213">
        <f t="shared" si="165"/>
        <v>210000</v>
      </c>
      <c r="G2093" s="202">
        <v>1290474</v>
      </c>
      <c r="H2093" s="198">
        <v>37035.37128472222</v>
      </c>
      <c r="I2093" t="s">
        <v>3769</v>
      </c>
      <c r="M2093" t="s">
        <v>2760</v>
      </c>
      <c r="N2093" t="s">
        <v>2864</v>
      </c>
      <c r="O2093" t="s">
        <v>4375</v>
      </c>
      <c r="Q2093" s="199">
        <v>30000</v>
      </c>
      <c r="S2093" t="s">
        <v>2761</v>
      </c>
      <c r="T2093" t="s">
        <v>4061</v>
      </c>
      <c r="U2093" s="201">
        <v>4.13</v>
      </c>
      <c r="V2093" t="s">
        <v>3280</v>
      </c>
      <c r="W2093" t="s">
        <v>3281</v>
      </c>
      <c r="X2093" t="s">
        <v>4236</v>
      </c>
      <c r="Y2093" t="s">
        <v>4082</v>
      </c>
      <c r="Z2093" t="s">
        <v>3671</v>
      </c>
      <c r="AA2093" t="s">
        <v>289</v>
      </c>
      <c r="AB2093" s="198">
        <v>37036.875</v>
      </c>
      <c r="AC2093" s="198">
        <v>37042.875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5000</v>
      </c>
      <c r="G2094" s="202">
        <v>1290475</v>
      </c>
      <c r="H2094" s="198">
        <v>37035.371296296296</v>
      </c>
      <c r="I2094" t="s">
        <v>2729</v>
      </c>
      <c r="M2094" t="s">
        <v>2760</v>
      </c>
      <c r="N2094" t="s">
        <v>3220</v>
      </c>
      <c r="O2094" t="s">
        <v>2550</v>
      </c>
      <c r="P2094" s="199">
        <v>5000</v>
      </c>
      <c r="S2094" t="s">
        <v>2761</v>
      </c>
      <c r="T2094" t="s">
        <v>4061</v>
      </c>
      <c r="U2094" s="201">
        <v>7.3</v>
      </c>
      <c r="V2094" t="s">
        <v>3023</v>
      </c>
      <c r="W2094" t="s">
        <v>2681</v>
      </c>
      <c r="X2094" t="s">
        <v>2682</v>
      </c>
      <c r="Y2094" t="s">
        <v>3224</v>
      </c>
      <c r="Z2094" t="s">
        <v>3671</v>
      </c>
      <c r="AA2094">
        <v>807912</v>
      </c>
      <c r="AB2094" s="198">
        <v>37036.875</v>
      </c>
      <c r="AC2094" s="198">
        <v>37036.875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10000</v>
      </c>
      <c r="G2095" s="202">
        <v>1290477</v>
      </c>
      <c r="H2095" s="198">
        <v>37035.371319444443</v>
      </c>
      <c r="I2095" t="s">
        <v>2874</v>
      </c>
      <c r="M2095" t="s">
        <v>2760</v>
      </c>
      <c r="N2095" t="s">
        <v>3220</v>
      </c>
      <c r="O2095" t="s">
        <v>4383</v>
      </c>
      <c r="Q2095" s="199">
        <v>10000</v>
      </c>
      <c r="S2095" t="s">
        <v>2761</v>
      </c>
      <c r="T2095" t="s">
        <v>4061</v>
      </c>
      <c r="U2095" s="201">
        <v>4.1349999999999998</v>
      </c>
      <c r="V2095" t="s">
        <v>3920</v>
      </c>
      <c r="W2095" t="s">
        <v>4246</v>
      </c>
      <c r="X2095" t="s">
        <v>4247</v>
      </c>
      <c r="Y2095" t="s">
        <v>3224</v>
      </c>
      <c r="Z2095" t="s">
        <v>3671</v>
      </c>
      <c r="AA2095">
        <v>807913</v>
      </c>
      <c r="AB2095" s="198">
        <v>37036.875</v>
      </c>
      <c r="AC2095" s="198">
        <v>37036.875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267</v>
      </c>
      <c r="G2096" s="202">
        <v>1290479</v>
      </c>
      <c r="H2096" s="198">
        <v>37035.371331018519</v>
      </c>
      <c r="I2096" t="s">
        <v>3244</v>
      </c>
      <c r="M2096" t="s">
        <v>2760</v>
      </c>
      <c r="N2096" t="s">
        <v>3220</v>
      </c>
      <c r="O2096" t="s">
        <v>2500</v>
      </c>
      <c r="Q2096" s="199">
        <v>267</v>
      </c>
      <c r="S2096" t="s">
        <v>2761</v>
      </c>
      <c r="T2096" t="s">
        <v>4061</v>
      </c>
      <c r="U2096" s="201">
        <v>4.5049999999999999</v>
      </c>
      <c r="V2096" t="s">
        <v>2789</v>
      </c>
      <c r="W2096" t="s">
        <v>2668</v>
      </c>
      <c r="X2096" t="s">
        <v>2669</v>
      </c>
      <c r="Y2096" t="s">
        <v>3224</v>
      </c>
      <c r="Z2096" t="s">
        <v>3671</v>
      </c>
      <c r="AA2096">
        <v>807914</v>
      </c>
      <c r="AB2096" s="198">
        <v>37036.875</v>
      </c>
      <c r="AC2096" s="198">
        <v>37036.875</v>
      </c>
    </row>
    <row r="2097" spans="1:29" x14ac:dyDescent="0.2">
      <c r="A2097" s="44" t="str">
        <f t="shared" si="161"/>
        <v>US Crude Financial</v>
      </c>
      <c r="B2097" s="44" t="str">
        <f t="shared" si="162"/>
        <v>US</v>
      </c>
      <c r="C2097" s="44" t="str">
        <f t="shared" si="163"/>
        <v>Crude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50000</v>
      </c>
      <c r="G2097" s="202">
        <v>1290478</v>
      </c>
      <c r="H2097" s="198">
        <v>37035.371331018519</v>
      </c>
      <c r="I2097" t="s">
        <v>2863</v>
      </c>
      <c r="M2097" t="s">
        <v>3757</v>
      </c>
      <c r="N2097" t="s">
        <v>4183</v>
      </c>
      <c r="O2097" t="s">
        <v>2790</v>
      </c>
      <c r="Q2097" s="199">
        <v>50000</v>
      </c>
      <c r="S2097" t="s">
        <v>2767</v>
      </c>
      <c r="T2097" t="s">
        <v>4061</v>
      </c>
      <c r="U2097" s="201">
        <v>29.6</v>
      </c>
      <c r="V2097" t="s">
        <v>3199</v>
      </c>
      <c r="W2097" t="s">
        <v>4185</v>
      </c>
      <c r="X2097" t="s">
        <v>4186</v>
      </c>
      <c r="Y2097" t="s">
        <v>3401</v>
      </c>
      <c r="Z2097" t="s">
        <v>3671</v>
      </c>
      <c r="AA2097">
        <v>106923</v>
      </c>
      <c r="AB2097" s="198">
        <v>37073</v>
      </c>
      <c r="AC2097" s="198">
        <v>37103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5000</v>
      </c>
      <c r="G2098" s="202">
        <v>1290480</v>
      </c>
      <c r="H2098" s="198">
        <v>37035.371342592596</v>
      </c>
      <c r="I2098" t="s">
        <v>2686</v>
      </c>
      <c r="M2098" t="s">
        <v>2760</v>
      </c>
      <c r="N2098" t="s">
        <v>3136</v>
      </c>
      <c r="O2098" t="s">
        <v>271</v>
      </c>
      <c r="P2098" s="199">
        <v>5000</v>
      </c>
      <c r="S2098" t="s">
        <v>2761</v>
      </c>
      <c r="T2098" t="s">
        <v>4061</v>
      </c>
      <c r="U2098" s="201">
        <v>-5.0000000000000001E-3</v>
      </c>
      <c r="V2098" t="s">
        <v>2687</v>
      </c>
      <c r="W2098" t="s">
        <v>2661</v>
      </c>
      <c r="X2098" t="s">
        <v>2662</v>
      </c>
      <c r="Y2098" t="s">
        <v>3224</v>
      </c>
      <c r="Z2098" t="s">
        <v>3671</v>
      </c>
      <c r="AA2098">
        <v>807915</v>
      </c>
      <c r="AB2098" s="198">
        <v>37036.875</v>
      </c>
      <c r="AC2098" s="198">
        <v>37036.875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5000</v>
      </c>
      <c r="G2099" s="202">
        <v>1290481</v>
      </c>
      <c r="H2099" s="198">
        <v>37035.371342592596</v>
      </c>
      <c r="I2099" t="s">
        <v>2869</v>
      </c>
      <c r="M2099" t="s">
        <v>2760</v>
      </c>
      <c r="N2099" t="s">
        <v>3220</v>
      </c>
      <c r="O2099" t="s">
        <v>2463</v>
      </c>
      <c r="Q2099" s="199">
        <v>5000</v>
      </c>
      <c r="S2099" t="s">
        <v>2761</v>
      </c>
      <c r="T2099" t="s">
        <v>4061</v>
      </c>
      <c r="U2099" s="201">
        <v>4.2038000000000002</v>
      </c>
      <c r="V2099" t="s">
        <v>3067</v>
      </c>
      <c r="W2099" t="s">
        <v>3222</v>
      </c>
      <c r="X2099" t="s">
        <v>3223</v>
      </c>
      <c r="Y2099" t="s">
        <v>3224</v>
      </c>
      <c r="Z2099" t="s">
        <v>3671</v>
      </c>
      <c r="AA2099">
        <v>807916</v>
      </c>
      <c r="AB2099" s="198">
        <v>37036.875</v>
      </c>
      <c r="AC2099" s="198">
        <v>37036.875</v>
      </c>
    </row>
    <row r="2100" spans="1:29" x14ac:dyDescent="0.2">
      <c r="A2100" s="44" t="str">
        <f t="shared" si="161"/>
        <v>US Natural Gas Financial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30</v>
      </c>
      <c r="F2100" s="213">
        <f t="shared" si="165"/>
        <v>150000</v>
      </c>
      <c r="G2100" s="202">
        <v>1290482</v>
      </c>
      <c r="H2100" s="198">
        <v>37035.371388888889</v>
      </c>
      <c r="I2100" t="s">
        <v>3267</v>
      </c>
      <c r="M2100" t="s">
        <v>2760</v>
      </c>
      <c r="N2100" t="s">
        <v>3235</v>
      </c>
      <c r="O2100" t="s">
        <v>3098</v>
      </c>
      <c r="Q2100" s="199">
        <v>5000</v>
      </c>
      <c r="S2100" t="s">
        <v>2761</v>
      </c>
      <c r="T2100" t="s">
        <v>4061</v>
      </c>
      <c r="U2100" s="201">
        <v>8.36</v>
      </c>
      <c r="V2100" t="s">
        <v>3088</v>
      </c>
      <c r="W2100" t="s">
        <v>3083</v>
      </c>
      <c r="X2100" t="s">
        <v>3084</v>
      </c>
      <c r="Y2100" t="s">
        <v>4082</v>
      </c>
      <c r="Z2100" t="s">
        <v>3671</v>
      </c>
      <c r="AA2100" t="s">
        <v>290</v>
      </c>
      <c r="AB2100" s="198">
        <v>37043.875</v>
      </c>
      <c r="AC2100" s="198">
        <v>37072.875</v>
      </c>
    </row>
    <row r="2101" spans="1:29" x14ac:dyDescent="0.2">
      <c r="A2101" s="44" t="str">
        <f t="shared" si="161"/>
        <v xml:space="preserve"> Natural Gas Physical</v>
      </c>
      <c r="B2101" s="44" t="str">
        <f t="shared" si="162"/>
        <v/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151</v>
      </c>
      <c r="F2101" s="213">
        <f t="shared" si="165"/>
        <v>755000</v>
      </c>
      <c r="G2101" s="202">
        <v>1290483</v>
      </c>
      <c r="H2101" s="198">
        <v>37035.371400462966</v>
      </c>
      <c r="I2101" t="s">
        <v>3167</v>
      </c>
      <c r="M2101" t="s">
        <v>2760</v>
      </c>
      <c r="N2101" t="s">
        <v>1769</v>
      </c>
      <c r="O2101" t="s">
        <v>4351</v>
      </c>
      <c r="P2101" s="199">
        <v>5000</v>
      </c>
      <c r="S2101" t="s">
        <v>2761</v>
      </c>
      <c r="T2101" t="s">
        <v>4061</v>
      </c>
      <c r="U2101" s="201">
        <v>0.28499999999999998</v>
      </c>
      <c r="V2101" t="s">
        <v>3184</v>
      </c>
      <c r="W2101" t="s">
        <v>2690</v>
      </c>
      <c r="X2101" t="s">
        <v>3256</v>
      </c>
      <c r="Y2101" t="s">
        <v>3224</v>
      </c>
      <c r="Z2101" t="s">
        <v>3671</v>
      </c>
      <c r="AA2101" t="s">
        <v>291</v>
      </c>
      <c r="AB2101" s="198">
        <v>37196</v>
      </c>
      <c r="AC2101" s="198">
        <v>37346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5000</v>
      </c>
      <c r="G2102" s="202">
        <v>1290484</v>
      </c>
      <c r="H2102" s="198">
        <v>37035.371412037035</v>
      </c>
      <c r="I2102" t="s">
        <v>2671</v>
      </c>
      <c r="M2102" t="s">
        <v>2760</v>
      </c>
      <c r="N2102" t="s">
        <v>3220</v>
      </c>
      <c r="O2102" t="s">
        <v>2463</v>
      </c>
      <c r="Q2102" s="199">
        <v>5000</v>
      </c>
      <c r="S2102" t="s">
        <v>2761</v>
      </c>
      <c r="T2102" t="s">
        <v>4061</v>
      </c>
      <c r="U2102" s="201">
        <v>4.2038000000000002</v>
      </c>
      <c r="V2102" t="s">
        <v>292</v>
      </c>
      <c r="W2102" t="s">
        <v>3222</v>
      </c>
      <c r="X2102" t="s">
        <v>3223</v>
      </c>
      <c r="Y2102" t="s">
        <v>3224</v>
      </c>
      <c r="Z2102" t="s">
        <v>3671</v>
      </c>
      <c r="AA2102">
        <v>807917</v>
      </c>
      <c r="AB2102" s="198">
        <v>37036.875</v>
      </c>
      <c r="AC2102" s="198">
        <v>37036.875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10000</v>
      </c>
      <c r="G2103" s="202">
        <v>1290486</v>
      </c>
      <c r="H2103" s="198">
        <v>37035.371469907404</v>
      </c>
      <c r="I2103" t="s">
        <v>2671</v>
      </c>
      <c r="M2103" t="s">
        <v>2760</v>
      </c>
      <c r="N2103" t="s">
        <v>3220</v>
      </c>
      <c r="O2103" t="s">
        <v>2463</v>
      </c>
      <c r="Q2103" s="199">
        <v>10000</v>
      </c>
      <c r="S2103" t="s">
        <v>2761</v>
      </c>
      <c r="T2103" t="s">
        <v>4061</v>
      </c>
      <c r="U2103" s="201">
        <v>4.2050999999999998</v>
      </c>
      <c r="V2103" t="s">
        <v>292</v>
      </c>
      <c r="W2103" t="s">
        <v>3222</v>
      </c>
      <c r="X2103" t="s">
        <v>3223</v>
      </c>
      <c r="Y2103" t="s">
        <v>3224</v>
      </c>
      <c r="Z2103" t="s">
        <v>3671</v>
      </c>
      <c r="AA2103">
        <v>807918</v>
      </c>
      <c r="AB2103" s="198">
        <v>37036.875</v>
      </c>
      <c r="AC2103" s="198">
        <v>37036.875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1290487</v>
      </c>
      <c r="H2104" s="198">
        <v>37035.371481481481</v>
      </c>
      <c r="I2104" t="s">
        <v>2818</v>
      </c>
      <c r="M2104" t="s">
        <v>2760</v>
      </c>
      <c r="N2104" t="s">
        <v>3220</v>
      </c>
      <c r="O2104" t="s">
        <v>2545</v>
      </c>
      <c r="P2104" s="199">
        <v>10000</v>
      </c>
      <c r="S2104" t="s">
        <v>2761</v>
      </c>
      <c r="T2104" t="s">
        <v>4061</v>
      </c>
      <c r="U2104" s="201">
        <v>12.55</v>
      </c>
      <c r="V2104" t="s">
        <v>2776</v>
      </c>
      <c r="W2104" t="s">
        <v>2731</v>
      </c>
      <c r="X2104" t="s">
        <v>2682</v>
      </c>
      <c r="Y2104" t="s">
        <v>3224</v>
      </c>
      <c r="Z2104" t="s">
        <v>3671</v>
      </c>
      <c r="AA2104">
        <v>807919</v>
      </c>
      <c r="AB2104" s="198">
        <v>37036.875</v>
      </c>
      <c r="AC2104" s="198">
        <v>37036.875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15000</v>
      </c>
      <c r="G2105" s="202">
        <v>1290488</v>
      </c>
      <c r="H2105" s="198">
        <v>37035.371516203704</v>
      </c>
      <c r="I2105" t="s">
        <v>4033</v>
      </c>
      <c r="M2105" t="s">
        <v>2760</v>
      </c>
      <c r="N2105" t="s">
        <v>3220</v>
      </c>
      <c r="O2105" t="s">
        <v>4383</v>
      </c>
      <c r="Q2105" s="199">
        <v>15000</v>
      </c>
      <c r="S2105" t="s">
        <v>2761</v>
      </c>
      <c r="T2105" t="s">
        <v>4061</v>
      </c>
      <c r="U2105" s="201">
        <v>4.1349999999999998</v>
      </c>
      <c r="V2105" t="s">
        <v>4268</v>
      </c>
      <c r="W2105" t="s">
        <v>4246</v>
      </c>
      <c r="X2105" t="s">
        <v>4247</v>
      </c>
      <c r="Y2105" t="s">
        <v>3224</v>
      </c>
      <c r="Z2105" t="s">
        <v>3671</v>
      </c>
      <c r="AA2105">
        <v>807922</v>
      </c>
      <c r="AB2105" s="198">
        <v>37036.875</v>
      </c>
      <c r="AC2105" s="198">
        <v>37036.875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10000</v>
      </c>
      <c r="G2106" s="202">
        <v>1290489</v>
      </c>
      <c r="H2106" s="198">
        <v>37035.371539351851</v>
      </c>
      <c r="I2106" t="s">
        <v>2818</v>
      </c>
      <c r="M2106" t="s">
        <v>2760</v>
      </c>
      <c r="N2106" t="s">
        <v>3220</v>
      </c>
      <c r="O2106" t="s">
        <v>2542</v>
      </c>
      <c r="P2106" s="199">
        <v>10000</v>
      </c>
      <c r="S2106" t="s">
        <v>2761</v>
      </c>
      <c r="T2106" t="s">
        <v>4061</v>
      </c>
      <c r="U2106" s="201">
        <v>12.574999999999999</v>
      </c>
      <c r="V2106" t="s">
        <v>2776</v>
      </c>
      <c r="W2106" t="s">
        <v>2731</v>
      </c>
      <c r="X2106" t="s">
        <v>2682</v>
      </c>
      <c r="Y2106" t="s">
        <v>3224</v>
      </c>
      <c r="Z2106" t="s">
        <v>3671</v>
      </c>
      <c r="AA2106">
        <v>807923</v>
      </c>
      <c r="AB2106" s="198">
        <v>37036.875</v>
      </c>
      <c r="AC2106" s="198">
        <v>37036.875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1290490</v>
      </c>
      <c r="H2107" s="198">
        <v>37035.371550925927</v>
      </c>
      <c r="I2107" t="s">
        <v>2801</v>
      </c>
      <c r="M2107" t="s">
        <v>2760</v>
      </c>
      <c r="N2107" t="s">
        <v>3220</v>
      </c>
      <c r="O2107" t="s">
        <v>2537</v>
      </c>
      <c r="P2107" s="199">
        <v>5000</v>
      </c>
      <c r="S2107" t="s">
        <v>2761</v>
      </c>
      <c r="T2107" t="s">
        <v>4061</v>
      </c>
      <c r="U2107" s="201">
        <v>3.06</v>
      </c>
      <c r="V2107" t="s">
        <v>3999</v>
      </c>
      <c r="W2107" t="s">
        <v>2705</v>
      </c>
      <c r="X2107" t="s">
        <v>2682</v>
      </c>
      <c r="Y2107" t="s">
        <v>3224</v>
      </c>
      <c r="Z2107" t="s">
        <v>3671</v>
      </c>
      <c r="AA2107">
        <v>807924</v>
      </c>
      <c r="AB2107" s="198">
        <v>37036.875</v>
      </c>
      <c r="AC2107" s="198">
        <v>37036.875</v>
      </c>
    </row>
    <row r="2108" spans="1:29" x14ac:dyDescent="0.2">
      <c r="A2108" s="44" t="str">
        <f t="shared" si="161"/>
        <v>US Power Physical</v>
      </c>
      <c r="B2108" s="44" t="str">
        <f t="shared" si="162"/>
        <v>US</v>
      </c>
      <c r="C2108" s="44" t="str">
        <f t="shared" si="163"/>
        <v>Power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30</v>
      </c>
      <c r="F2108" s="213">
        <f t="shared" si="165"/>
        <v>1500</v>
      </c>
      <c r="G2108" s="202">
        <v>1290491</v>
      </c>
      <c r="H2108" s="198">
        <v>37035.371574074074</v>
      </c>
      <c r="I2108" t="s">
        <v>4034</v>
      </c>
      <c r="M2108" t="s">
        <v>3364</v>
      </c>
      <c r="N2108" t="s">
        <v>2802</v>
      </c>
      <c r="O2108" t="s">
        <v>3233</v>
      </c>
      <c r="P2108" s="199">
        <v>50</v>
      </c>
      <c r="S2108" t="s">
        <v>2759</v>
      </c>
      <c r="T2108" t="s">
        <v>4061</v>
      </c>
      <c r="U2108" s="201">
        <v>62.25</v>
      </c>
      <c r="V2108" t="s">
        <v>2850</v>
      </c>
      <c r="W2108" t="s">
        <v>2819</v>
      </c>
      <c r="X2108" t="s">
        <v>2842</v>
      </c>
      <c r="Y2108" t="s">
        <v>4193</v>
      </c>
      <c r="Z2108" t="s">
        <v>3666</v>
      </c>
      <c r="AA2108">
        <v>621463.1</v>
      </c>
      <c r="AB2108" s="198">
        <v>37043.591666666667</v>
      </c>
      <c r="AC2108" s="198">
        <v>37072.591666666667</v>
      </c>
    </row>
    <row r="2109" spans="1:29" x14ac:dyDescent="0.2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10000</v>
      </c>
      <c r="G2109" s="202">
        <v>1290492</v>
      </c>
      <c r="H2109" s="198">
        <v>37035.37158564815</v>
      </c>
      <c r="I2109" t="s">
        <v>2729</v>
      </c>
      <c r="M2109" t="s">
        <v>2760</v>
      </c>
      <c r="N2109" t="s">
        <v>3220</v>
      </c>
      <c r="O2109" t="s">
        <v>4421</v>
      </c>
      <c r="Q2109" s="199">
        <v>10000</v>
      </c>
      <c r="S2109" t="s">
        <v>2761</v>
      </c>
      <c r="T2109" t="s">
        <v>4061</v>
      </c>
      <c r="U2109" s="201">
        <v>4.17</v>
      </c>
      <c r="V2109" t="s">
        <v>3969</v>
      </c>
      <c r="W2109" t="s">
        <v>4246</v>
      </c>
      <c r="X2109" t="s">
        <v>4247</v>
      </c>
      <c r="Y2109" t="s">
        <v>3224</v>
      </c>
      <c r="Z2109" t="s">
        <v>3671</v>
      </c>
      <c r="AA2109">
        <v>807925</v>
      </c>
      <c r="AB2109" s="198">
        <v>37036.875</v>
      </c>
      <c r="AC2109" s="198">
        <v>37036.875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30</v>
      </c>
      <c r="F2110" s="213">
        <f t="shared" si="165"/>
        <v>150000</v>
      </c>
      <c r="G2110" s="202">
        <v>1290493</v>
      </c>
      <c r="H2110" s="198">
        <v>37035.37159722222</v>
      </c>
      <c r="I2110" t="s">
        <v>2689</v>
      </c>
      <c r="M2110" t="s">
        <v>2760</v>
      </c>
      <c r="N2110" t="s">
        <v>3220</v>
      </c>
      <c r="O2110" t="s">
        <v>4287</v>
      </c>
      <c r="P2110" s="199">
        <v>5000</v>
      </c>
      <c r="S2110" t="s">
        <v>2761</v>
      </c>
      <c r="T2110" t="s">
        <v>4061</v>
      </c>
      <c r="U2110" s="201">
        <v>10.885</v>
      </c>
      <c r="V2110" t="s">
        <v>3063</v>
      </c>
      <c r="W2110" t="s">
        <v>4279</v>
      </c>
      <c r="X2110" t="s">
        <v>2682</v>
      </c>
      <c r="Y2110" t="s">
        <v>3224</v>
      </c>
      <c r="Z2110" t="s">
        <v>3671</v>
      </c>
      <c r="AA2110" t="s">
        <v>293</v>
      </c>
      <c r="AB2110" s="198">
        <v>37043.875</v>
      </c>
      <c r="AC2110" s="198">
        <v>37072.875</v>
      </c>
    </row>
    <row r="2111" spans="1:29" x14ac:dyDescent="0.2">
      <c r="A2111" s="44" t="str">
        <f t="shared" si="161"/>
        <v>US Natural Gas Financial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Financial</v>
      </c>
      <c r="E2111" s="44">
        <f>IF(VLOOKUP(S2111,'DD-Lookup'!$J$6:$L$50,3,FALSE)="Monthly",(YEAR(AC2111)-YEAR(AB2111))*12+MONTH(AC2111)-MONTH(AB2111)+1,(AC2111-AB2111+1))</f>
        <v>30</v>
      </c>
      <c r="F2111" s="213">
        <f t="shared" si="165"/>
        <v>525000</v>
      </c>
      <c r="G2111" s="202">
        <v>1290495</v>
      </c>
      <c r="H2111" s="198">
        <v>37035.371608796297</v>
      </c>
      <c r="I2111" t="s">
        <v>4033</v>
      </c>
      <c r="M2111" t="s">
        <v>2760</v>
      </c>
      <c r="N2111" t="s">
        <v>2864</v>
      </c>
      <c r="O2111" t="s">
        <v>2865</v>
      </c>
      <c r="P2111" s="199">
        <v>17500</v>
      </c>
      <c r="S2111" t="s">
        <v>2761</v>
      </c>
      <c r="T2111" t="s">
        <v>4061</v>
      </c>
      <c r="U2111" s="201">
        <v>4.1849999999999996</v>
      </c>
      <c r="V2111" t="s">
        <v>2868</v>
      </c>
      <c r="W2111" t="s">
        <v>3529</v>
      </c>
      <c r="X2111" t="s">
        <v>2866</v>
      </c>
      <c r="Y2111" t="s">
        <v>4082</v>
      </c>
      <c r="Z2111" t="s">
        <v>3671</v>
      </c>
      <c r="AA2111" t="s">
        <v>294</v>
      </c>
      <c r="AB2111" s="198">
        <v>37043.875</v>
      </c>
      <c r="AC2111" s="198">
        <v>37072.875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1290494</v>
      </c>
      <c r="H2112" s="198">
        <v>37035.371608796297</v>
      </c>
      <c r="I2112" t="s">
        <v>2674</v>
      </c>
      <c r="M2112" t="s">
        <v>2760</v>
      </c>
      <c r="N2112" t="s">
        <v>3220</v>
      </c>
      <c r="O2112" t="s">
        <v>4393</v>
      </c>
      <c r="Q2112" s="199">
        <v>5000</v>
      </c>
      <c r="S2112" t="s">
        <v>2761</v>
      </c>
      <c r="T2112" t="s">
        <v>4061</v>
      </c>
      <c r="U2112" s="201">
        <v>4.4000000000000004</v>
      </c>
      <c r="V2112" t="s">
        <v>3041</v>
      </c>
      <c r="W2112" t="s">
        <v>2661</v>
      </c>
      <c r="X2112" t="s">
        <v>2662</v>
      </c>
      <c r="Y2112" t="s">
        <v>3224</v>
      </c>
      <c r="Z2112" t="s">
        <v>3671</v>
      </c>
      <c r="AA2112">
        <v>807926</v>
      </c>
      <c r="AB2112" s="198">
        <v>37036.875</v>
      </c>
      <c r="AC2112" s="198">
        <v>37036.875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1500</v>
      </c>
      <c r="G2113" s="202">
        <v>1290496</v>
      </c>
      <c r="H2113" s="198">
        <v>37035.371620370373</v>
      </c>
      <c r="I2113" t="s">
        <v>3271</v>
      </c>
      <c r="M2113" t="s">
        <v>2760</v>
      </c>
      <c r="N2113" t="s">
        <v>3220</v>
      </c>
      <c r="O2113" t="s">
        <v>2506</v>
      </c>
      <c r="P2113" s="199">
        <v>1500</v>
      </c>
      <c r="S2113" t="s">
        <v>2761</v>
      </c>
      <c r="T2113" t="s">
        <v>4061</v>
      </c>
      <c r="U2113" s="201">
        <v>4.33</v>
      </c>
      <c r="V2113" t="s">
        <v>3047</v>
      </c>
      <c r="W2113" t="s">
        <v>3275</v>
      </c>
      <c r="X2113" t="s">
        <v>3276</v>
      </c>
      <c r="Y2113" t="s">
        <v>3224</v>
      </c>
      <c r="Z2113" t="s">
        <v>3671</v>
      </c>
      <c r="AA2113">
        <v>807928</v>
      </c>
      <c r="AB2113" s="198">
        <v>37036.875</v>
      </c>
      <c r="AC2113" s="198">
        <v>37036.875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1290497</v>
      </c>
      <c r="H2114" s="198">
        <v>37035.371747685182</v>
      </c>
      <c r="I2114" t="s">
        <v>3769</v>
      </c>
      <c r="M2114" t="s">
        <v>2760</v>
      </c>
      <c r="N2114" t="s">
        <v>3220</v>
      </c>
      <c r="O2114" t="s">
        <v>4393</v>
      </c>
      <c r="Q2114" s="199">
        <v>5000</v>
      </c>
      <c r="S2114" t="s">
        <v>2761</v>
      </c>
      <c r="T2114" t="s">
        <v>4061</v>
      </c>
      <c r="U2114" s="201">
        <v>4.4050000000000002</v>
      </c>
      <c r="V2114" t="s">
        <v>3059</v>
      </c>
      <c r="W2114" t="s">
        <v>2661</v>
      </c>
      <c r="X2114" t="s">
        <v>2662</v>
      </c>
      <c r="Y2114" t="s">
        <v>3224</v>
      </c>
      <c r="Z2114" t="s">
        <v>3671</v>
      </c>
      <c r="AA2114">
        <v>807930</v>
      </c>
      <c r="AB2114" s="198">
        <v>37036.875</v>
      </c>
      <c r="AC2114" s="198">
        <v>37036.875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3000</v>
      </c>
      <c r="G2115" s="202">
        <v>1290498</v>
      </c>
      <c r="H2115" s="198">
        <v>37035.371770833335</v>
      </c>
      <c r="I2115" t="s">
        <v>3162</v>
      </c>
      <c r="M2115" t="s">
        <v>2760</v>
      </c>
      <c r="N2115" t="s">
        <v>3220</v>
      </c>
      <c r="O2115" t="s">
        <v>2512</v>
      </c>
      <c r="Q2115" s="199">
        <v>3000</v>
      </c>
      <c r="S2115" t="s">
        <v>2761</v>
      </c>
      <c r="T2115" t="s">
        <v>4061</v>
      </c>
      <c r="U2115" s="201">
        <v>4.0750000000000002</v>
      </c>
      <c r="V2115" t="s">
        <v>3163</v>
      </c>
      <c r="W2115" t="s">
        <v>3260</v>
      </c>
      <c r="X2115" t="s">
        <v>3261</v>
      </c>
      <c r="Y2115" t="s">
        <v>3224</v>
      </c>
      <c r="Z2115" t="s">
        <v>3671</v>
      </c>
      <c r="AA2115">
        <v>807931</v>
      </c>
      <c r="AB2115" s="198">
        <v>37036.875</v>
      </c>
      <c r="AC2115" s="198">
        <v>37036.875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5000</v>
      </c>
      <c r="G2116" s="202">
        <v>1290499</v>
      </c>
      <c r="H2116" s="198">
        <v>37035.371793981481</v>
      </c>
      <c r="I2116" t="s">
        <v>3769</v>
      </c>
      <c r="M2116" t="s">
        <v>2760</v>
      </c>
      <c r="N2116" t="s">
        <v>3220</v>
      </c>
      <c r="O2116" t="s">
        <v>4393</v>
      </c>
      <c r="Q2116" s="199">
        <v>5000</v>
      </c>
      <c r="S2116" t="s">
        <v>2761</v>
      </c>
      <c r="T2116" t="s">
        <v>4061</v>
      </c>
      <c r="U2116" s="201">
        <v>4.41</v>
      </c>
      <c r="V2116" t="s">
        <v>3059</v>
      </c>
      <c r="W2116" t="s">
        <v>2661</v>
      </c>
      <c r="X2116" t="s">
        <v>2662</v>
      </c>
      <c r="Y2116" t="s">
        <v>3224</v>
      </c>
      <c r="Z2116" t="s">
        <v>3671</v>
      </c>
      <c r="AA2116">
        <v>807932</v>
      </c>
      <c r="AB2116" s="198">
        <v>37036.875</v>
      </c>
      <c r="AC2116" s="198">
        <v>37036.875</v>
      </c>
    </row>
    <row r="2117" spans="1:29" x14ac:dyDescent="0.2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151</v>
      </c>
      <c r="F2117" s="213">
        <f t="shared" si="165"/>
        <v>755000</v>
      </c>
      <c r="G2117" s="202">
        <v>1290501</v>
      </c>
      <c r="H2117" s="198">
        <v>37035.371863425928</v>
      </c>
      <c r="I2117" t="s">
        <v>3769</v>
      </c>
      <c r="M2117" t="s">
        <v>2760</v>
      </c>
      <c r="N2117" t="s">
        <v>2864</v>
      </c>
      <c r="O2117" t="s">
        <v>3253</v>
      </c>
      <c r="Q2117" s="199">
        <v>5000</v>
      </c>
      <c r="S2117" t="s">
        <v>2761</v>
      </c>
      <c r="T2117" t="s">
        <v>4061</v>
      </c>
      <c r="U2117" s="201">
        <v>4.68</v>
      </c>
      <c r="V2117" t="s">
        <v>2670</v>
      </c>
      <c r="W2117" t="s">
        <v>3529</v>
      </c>
      <c r="X2117" t="s">
        <v>2866</v>
      </c>
      <c r="Y2117" t="s">
        <v>4082</v>
      </c>
      <c r="Z2117" t="s">
        <v>3671</v>
      </c>
      <c r="AA2117" t="s">
        <v>295</v>
      </c>
      <c r="AB2117" s="198">
        <v>37196</v>
      </c>
      <c r="AC2117" s="198">
        <v>37346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10000</v>
      </c>
      <c r="G2118" s="202">
        <v>1290500</v>
      </c>
      <c r="H2118" s="198">
        <v>37035.371863425928</v>
      </c>
      <c r="I2118" t="s">
        <v>2801</v>
      </c>
      <c r="M2118" t="s">
        <v>2760</v>
      </c>
      <c r="N2118" t="s">
        <v>3220</v>
      </c>
      <c r="O2118" t="s">
        <v>2580</v>
      </c>
      <c r="Q2118" s="199">
        <v>10000</v>
      </c>
      <c r="S2118" t="s">
        <v>2761</v>
      </c>
      <c r="T2118" t="s">
        <v>4061</v>
      </c>
      <c r="U2118" s="201">
        <v>4.13</v>
      </c>
      <c r="V2118" t="s">
        <v>2783</v>
      </c>
      <c r="W2118" t="s">
        <v>3046</v>
      </c>
      <c r="X2118" t="s">
        <v>3141</v>
      </c>
      <c r="Y2118" t="s">
        <v>3224</v>
      </c>
      <c r="Z2118" t="s">
        <v>3671</v>
      </c>
      <c r="AA2118">
        <v>807933</v>
      </c>
      <c r="AB2118" s="198">
        <v>37036.875</v>
      </c>
      <c r="AC2118" s="198">
        <v>37036.875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1290502</v>
      </c>
      <c r="H2119" s="198">
        <v>37035.371863425928</v>
      </c>
      <c r="I2119" t="s">
        <v>3769</v>
      </c>
      <c r="M2119" t="s">
        <v>2760</v>
      </c>
      <c r="N2119" t="s">
        <v>3220</v>
      </c>
      <c r="O2119" t="s">
        <v>4393</v>
      </c>
      <c r="Q2119" s="199">
        <v>5000</v>
      </c>
      <c r="S2119" t="s">
        <v>2761</v>
      </c>
      <c r="T2119" t="s">
        <v>4061</v>
      </c>
      <c r="U2119" s="201">
        <v>4.415</v>
      </c>
      <c r="V2119" t="s">
        <v>3059</v>
      </c>
      <c r="W2119" t="s">
        <v>2661</v>
      </c>
      <c r="X2119" t="s">
        <v>2662</v>
      </c>
      <c r="Y2119" t="s">
        <v>3224</v>
      </c>
      <c r="Z2119" t="s">
        <v>3671</v>
      </c>
      <c r="AA2119">
        <v>807934</v>
      </c>
      <c r="AB2119" s="198">
        <v>37036.875</v>
      </c>
      <c r="AC2119" s="198">
        <v>37036.875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1290503</v>
      </c>
      <c r="H2120" s="198">
        <v>37035.371886574074</v>
      </c>
      <c r="I2120" t="s">
        <v>3769</v>
      </c>
      <c r="M2120" t="s">
        <v>2760</v>
      </c>
      <c r="N2120" t="s">
        <v>3220</v>
      </c>
      <c r="O2120" t="s">
        <v>4421</v>
      </c>
      <c r="P2120" s="199">
        <v>10000</v>
      </c>
      <c r="S2120" t="s">
        <v>2761</v>
      </c>
      <c r="T2120" t="s">
        <v>4061</v>
      </c>
      <c r="U2120" s="201">
        <v>4.165</v>
      </c>
      <c r="V2120" t="s">
        <v>2755</v>
      </c>
      <c r="W2120" t="s">
        <v>4246</v>
      </c>
      <c r="X2120" t="s">
        <v>4247</v>
      </c>
      <c r="Y2120" t="s">
        <v>3224</v>
      </c>
      <c r="Z2120" t="s">
        <v>3671</v>
      </c>
      <c r="AA2120">
        <v>807935</v>
      </c>
      <c r="AB2120" s="198">
        <v>37036.875</v>
      </c>
      <c r="AC2120" s="198">
        <v>37036.875</v>
      </c>
    </row>
    <row r="2121" spans="1:29" x14ac:dyDescent="0.2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30</v>
      </c>
      <c r="F2121" s="213">
        <f t="shared" si="165"/>
        <v>150000</v>
      </c>
      <c r="G2121" s="202">
        <v>1290504</v>
      </c>
      <c r="H2121" s="198">
        <v>37035.372025462966</v>
      </c>
      <c r="I2121" t="s">
        <v>2813</v>
      </c>
      <c r="M2121" t="s">
        <v>2760</v>
      </c>
      <c r="N2121" t="s">
        <v>2864</v>
      </c>
      <c r="O2121" t="s">
        <v>2561</v>
      </c>
      <c r="Q2121" s="199">
        <v>5000</v>
      </c>
      <c r="S2121" t="s">
        <v>2761</v>
      </c>
      <c r="T2121" t="s">
        <v>4061</v>
      </c>
      <c r="U2121" s="201">
        <v>4.6224999999999996</v>
      </c>
      <c r="V2121" t="s">
        <v>3148</v>
      </c>
      <c r="W2121" t="s">
        <v>2668</v>
      </c>
      <c r="X2121" t="s">
        <v>4389</v>
      </c>
      <c r="Y2121" t="s">
        <v>4082</v>
      </c>
      <c r="Z2121" t="s">
        <v>3671</v>
      </c>
      <c r="AA2121" t="s">
        <v>296</v>
      </c>
      <c r="AB2121" s="198">
        <v>37043.875</v>
      </c>
      <c r="AC2121" s="198">
        <v>37072.875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5000</v>
      </c>
      <c r="G2122" s="202">
        <v>1290506</v>
      </c>
      <c r="H2122" s="198">
        <v>37035.372037037036</v>
      </c>
      <c r="I2122" t="s">
        <v>2801</v>
      </c>
      <c r="M2122" t="s">
        <v>2760</v>
      </c>
      <c r="N2122" t="s">
        <v>3220</v>
      </c>
      <c r="O2122" t="s">
        <v>2481</v>
      </c>
      <c r="P2122" s="199">
        <v>5000</v>
      </c>
      <c r="S2122" t="s">
        <v>2761</v>
      </c>
      <c r="T2122" t="s">
        <v>4061</v>
      </c>
      <c r="U2122" s="201">
        <v>4.0650000000000004</v>
      </c>
      <c r="V2122" t="s">
        <v>3122</v>
      </c>
      <c r="W2122" t="s">
        <v>3004</v>
      </c>
      <c r="X2122" t="s">
        <v>3246</v>
      </c>
      <c r="Y2122" t="s">
        <v>3224</v>
      </c>
      <c r="Z2122" t="s">
        <v>3671</v>
      </c>
      <c r="AA2122">
        <v>807936</v>
      </c>
      <c r="AB2122" s="198">
        <v>37036.875</v>
      </c>
      <c r="AC2122" s="198">
        <v>37036.875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1290507</v>
      </c>
      <c r="H2123" s="198">
        <v>37035.372083333335</v>
      </c>
      <c r="I2123" t="s">
        <v>2873</v>
      </c>
      <c r="M2123" t="s">
        <v>2760</v>
      </c>
      <c r="N2123" t="s">
        <v>3220</v>
      </c>
      <c r="O2123" t="s">
        <v>2599</v>
      </c>
      <c r="P2123" s="199">
        <v>10000</v>
      </c>
      <c r="S2123" t="s">
        <v>2761</v>
      </c>
      <c r="T2123" t="s">
        <v>4061</v>
      </c>
      <c r="U2123" s="201">
        <v>3.5249999999999999</v>
      </c>
      <c r="V2123" t="s">
        <v>1701</v>
      </c>
      <c r="W2123" t="s">
        <v>2692</v>
      </c>
      <c r="X2123" t="s">
        <v>2682</v>
      </c>
      <c r="Y2123" t="s">
        <v>3224</v>
      </c>
      <c r="Z2123" t="s">
        <v>3671</v>
      </c>
      <c r="AA2123">
        <v>807937</v>
      </c>
      <c r="AB2123" s="198">
        <v>37036.875</v>
      </c>
      <c r="AC2123" s="198">
        <v>37036.875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30</v>
      </c>
      <c r="F2124" s="213">
        <f t="shared" si="170"/>
        <v>225810</v>
      </c>
      <c r="G2124" s="202">
        <v>1290508</v>
      </c>
      <c r="H2124" s="198">
        <v>37035.372106481482</v>
      </c>
      <c r="I2124" t="s">
        <v>297</v>
      </c>
      <c r="M2124" t="s">
        <v>2760</v>
      </c>
      <c r="N2124" t="s">
        <v>3220</v>
      </c>
      <c r="O2124" t="s">
        <v>1768</v>
      </c>
      <c r="P2124" s="199">
        <v>7527</v>
      </c>
      <c r="S2124" t="s">
        <v>2761</v>
      </c>
      <c r="T2124" t="s">
        <v>4061</v>
      </c>
      <c r="U2124" s="201">
        <v>4.38</v>
      </c>
      <c r="V2124" t="s">
        <v>298</v>
      </c>
      <c r="W2124" t="s">
        <v>4263</v>
      </c>
      <c r="X2124" t="s">
        <v>4264</v>
      </c>
      <c r="Y2124" t="s">
        <v>3224</v>
      </c>
      <c r="Z2124" t="s">
        <v>3671</v>
      </c>
      <c r="AA2124" t="s">
        <v>299</v>
      </c>
      <c r="AB2124" s="198">
        <v>37043.875</v>
      </c>
      <c r="AC2124" s="198">
        <v>37072.875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10000</v>
      </c>
      <c r="G2125" s="202">
        <v>1290510</v>
      </c>
      <c r="H2125" s="198">
        <v>37035.372129629628</v>
      </c>
      <c r="I2125" t="s">
        <v>2674</v>
      </c>
      <c r="M2125" t="s">
        <v>2760</v>
      </c>
      <c r="N2125" t="s">
        <v>3220</v>
      </c>
      <c r="O2125" t="s">
        <v>4414</v>
      </c>
      <c r="P2125" s="199">
        <v>10000</v>
      </c>
      <c r="S2125" t="s">
        <v>2761</v>
      </c>
      <c r="T2125" t="s">
        <v>4061</v>
      </c>
      <c r="U2125" s="201">
        <v>4.0949999999999998</v>
      </c>
      <c r="V2125" t="s">
        <v>3016</v>
      </c>
      <c r="W2125" t="s">
        <v>4253</v>
      </c>
      <c r="X2125" t="s">
        <v>4254</v>
      </c>
      <c r="Y2125" t="s">
        <v>3224</v>
      </c>
      <c r="Z2125" t="s">
        <v>3671</v>
      </c>
      <c r="AA2125">
        <v>807939</v>
      </c>
      <c r="AB2125" s="198">
        <v>37036.875</v>
      </c>
      <c r="AC2125" s="198">
        <v>37036.875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25000</v>
      </c>
      <c r="G2126" s="202">
        <v>1290511</v>
      </c>
      <c r="H2126" s="198">
        <v>37035.372141203705</v>
      </c>
      <c r="I2126" t="s">
        <v>3092</v>
      </c>
      <c r="M2126" t="s">
        <v>2760</v>
      </c>
      <c r="N2126" t="s">
        <v>3220</v>
      </c>
      <c r="O2126" t="s">
        <v>4383</v>
      </c>
      <c r="Q2126" s="199">
        <v>25000</v>
      </c>
      <c r="S2126" t="s">
        <v>2761</v>
      </c>
      <c r="T2126" t="s">
        <v>4061</v>
      </c>
      <c r="U2126" s="201">
        <v>4.1399999999999997</v>
      </c>
      <c r="V2126" t="s">
        <v>2772</v>
      </c>
      <c r="W2126" t="s">
        <v>4246</v>
      </c>
      <c r="X2126" t="s">
        <v>4247</v>
      </c>
      <c r="Y2126" t="s">
        <v>3224</v>
      </c>
      <c r="Z2126" t="s">
        <v>3671</v>
      </c>
      <c r="AA2126">
        <v>807940</v>
      </c>
      <c r="AB2126" s="198">
        <v>37036.875</v>
      </c>
      <c r="AC2126" s="198">
        <v>37036.875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10000</v>
      </c>
      <c r="G2127" s="202">
        <v>1290512</v>
      </c>
      <c r="H2127" s="198">
        <v>37035.372141203705</v>
      </c>
      <c r="I2127" t="s">
        <v>3139</v>
      </c>
      <c r="M2127" t="s">
        <v>2760</v>
      </c>
      <c r="N2127" t="s">
        <v>3220</v>
      </c>
      <c r="O2127" t="s">
        <v>4400</v>
      </c>
      <c r="Q2127" s="199">
        <v>10000</v>
      </c>
      <c r="S2127" t="s">
        <v>2761</v>
      </c>
      <c r="T2127" t="s">
        <v>4061</v>
      </c>
      <c r="U2127" s="201">
        <v>4.0750000000000002</v>
      </c>
      <c r="V2127" t="s">
        <v>3140</v>
      </c>
      <c r="W2127" t="s">
        <v>3046</v>
      </c>
      <c r="X2127" t="s">
        <v>2685</v>
      </c>
      <c r="Y2127" t="s">
        <v>3224</v>
      </c>
      <c r="Z2127" t="s">
        <v>3671</v>
      </c>
      <c r="AA2127">
        <v>807938</v>
      </c>
      <c r="AB2127" s="198">
        <v>37036.875</v>
      </c>
      <c r="AC2127" s="198">
        <v>37036.875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1290513</v>
      </c>
      <c r="H2128" s="198">
        <v>37035.372164351851</v>
      </c>
      <c r="I2128" t="s">
        <v>3271</v>
      </c>
      <c r="M2128" t="s">
        <v>2760</v>
      </c>
      <c r="N2128" t="s">
        <v>3220</v>
      </c>
      <c r="O2128" t="s">
        <v>2484</v>
      </c>
      <c r="Q2128" s="199">
        <v>5000</v>
      </c>
      <c r="S2128" t="s">
        <v>2761</v>
      </c>
      <c r="T2128" t="s">
        <v>4061</v>
      </c>
      <c r="U2128" s="201">
        <v>4.0324999999999998</v>
      </c>
      <c r="V2128" t="s">
        <v>4242</v>
      </c>
      <c r="W2128" t="s">
        <v>3004</v>
      </c>
      <c r="X2128" t="s">
        <v>3246</v>
      </c>
      <c r="Y2128" t="s">
        <v>3224</v>
      </c>
      <c r="Z2128" t="s">
        <v>3671</v>
      </c>
      <c r="AA2128">
        <v>807941</v>
      </c>
      <c r="AB2128" s="198">
        <v>37036.875</v>
      </c>
      <c r="AC2128" s="198">
        <v>37036.875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30</v>
      </c>
      <c r="F2129" s="213">
        <f t="shared" si="170"/>
        <v>300000</v>
      </c>
      <c r="G2129" s="202">
        <v>1290517</v>
      </c>
      <c r="H2129" s="198">
        <v>37035.372233796297</v>
      </c>
      <c r="I2129" t="s">
        <v>3027</v>
      </c>
      <c r="M2129" t="s">
        <v>2760</v>
      </c>
      <c r="N2129" t="s">
        <v>3220</v>
      </c>
      <c r="O2129" t="s">
        <v>4334</v>
      </c>
      <c r="Q2129" s="199">
        <v>10000</v>
      </c>
      <c r="S2129" t="s">
        <v>2761</v>
      </c>
      <c r="T2129" t="s">
        <v>4061</v>
      </c>
      <c r="U2129" s="201">
        <v>3.45</v>
      </c>
      <c r="V2129" t="s">
        <v>300</v>
      </c>
      <c r="W2129" t="s">
        <v>4279</v>
      </c>
      <c r="X2129" t="s">
        <v>2682</v>
      </c>
      <c r="Y2129" t="s">
        <v>3224</v>
      </c>
      <c r="Z2129" t="s">
        <v>3671</v>
      </c>
      <c r="AA2129" t="s">
        <v>301</v>
      </c>
      <c r="AB2129" s="198">
        <v>37043.875</v>
      </c>
      <c r="AC2129" s="198">
        <v>37072.875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5000</v>
      </c>
      <c r="G2130" s="202">
        <v>1290516</v>
      </c>
      <c r="H2130" s="198">
        <v>37035.372233796297</v>
      </c>
      <c r="I2130" t="s">
        <v>3271</v>
      </c>
      <c r="M2130" t="s">
        <v>2760</v>
      </c>
      <c r="N2130" t="s">
        <v>2741</v>
      </c>
      <c r="O2130" t="s">
        <v>2548</v>
      </c>
      <c r="Q2130" s="199">
        <v>5000</v>
      </c>
      <c r="S2130" t="s">
        <v>2761</v>
      </c>
      <c r="T2130" t="s">
        <v>4061</v>
      </c>
      <c r="U2130" s="201">
        <v>4.0949999999999998</v>
      </c>
      <c r="V2130" t="s">
        <v>3123</v>
      </c>
      <c r="W2130" t="s">
        <v>2938</v>
      </c>
      <c r="X2130" t="s">
        <v>2742</v>
      </c>
      <c r="Y2130" t="s">
        <v>3224</v>
      </c>
      <c r="Z2130" t="s">
        <v>2743</v>
      </c>
      <c r="AA2130">
        <v>807942</v>
      </c>
      <c r="AB2130" s="198">
        <v>37036.875</v>
      </c>
      <c r="AC2130" s="198">
        <v>37036.875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5799</v>
      </c>
      <c r="G2131" s="202">
        <v>1290518</v>
      </c>
      <c r="H2131" s="198">
        <v>37035.372245370374</v>
      </c>
      <c r="I2131" t="s">
        <v>2686</v>
      </c>
      <c r="M2131" t="s">
        <v>2760</v>
      </c>
      <c r="N2131" t="s">
        <v>3220</v>
      </c>
      <c r="O2131" t="s">
        <v>4403</v>
      </c>
      <c r="Q2131" s="199">
        <v>5799</v>
      </c>
      <c r="S2131" t="s">
        <v>2761</v>
      </c>
      <c r="T2131" t="s">
        <v>4061</v>
      </c>
      <c r="U2131" s="201">
        <v>4.0750000000000002</v>
      </c>
      <c r="V2131" t="s">
        <v>2687</v>
      </c>
      <c r="W2131" t="s">
        <v>3046</v>
      </c>
      <c r="X2131" t="s">
        <v>2685</v>
      </c>
      <c r="Y2131" t="s">
        <v>3224</v>
      </c>
      <c r="Z2131" t="s">
        <v>3671</v>
      </c>
      <c r="AA2131">
        <v>807943</v>
      </c>
      <c r="AB2131" s="198">
        <v>37036.875</v>
      </c>
      <c r="AC2131" s="198">
        <v>37036.875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5000</v>
      </c>
      <c r="G2132" s="202">
        <v>1290519</v>
      </c>
      <c r="H2132" s="198">
        <v>37035.372256944444</v>
      </c>
      <c r="I2132" t="s">
        <v>2873</v>
      </c>
      <c r="M2132" t="s">
        <v>2760</v>
      </c>
      <c r="N2132" t="s">
        <v>3220</v>
      </c>
      <c r="O2132" t="s">
        <v>2503</v>
      </c>
      <c r="P2132" s="199">
        <v>5000</v>
      </c>
      <c r="S2132" t="s">
        <v>2761</v>
      </c>
      <c r="T2132" t="s">
        <v>4061</v>
      </c>
      <c r="U2132" s="201">
        <v>4.3449999999999998</v>
      </c>
      <c r="V2132" t="s">
        <v>3292</v>
      </c>
      <c r="W2132" t="s">
        <v>3275</v>
      </c>
      <c r="X2132" t="s">
        <v>3276</v>
      </c>
      <c r="Y2132" t="s">
        <v>3224</v>
      </c>
      <c r="Z2132" t="s">
        <v>3671</v>
      </c>
      <c r="AA2132">
        <v>807944</v>
      </c>
      <c r="AB2132" s="198">
        <v>37036.875</v>
      </c>
      <c r="AC2132" s="198">
        <v>37036.875</v>
      </c>
    </row>
    <row r="2133" spans="1:29" x14ac:dyDescent="0.2">
      <c r="A2133" s="44" t="str">
        <f t="shared" si="166"/>
        <v>US Natural Gas Financial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Financial</v>
      </c>
      <c r="E2133" s="44">
        <f>IF(VLOOKUP(S2133,'DD-Lookup'!$J$6:$L$50,3,FALSE)="Monthly",(YEAR(AC2133)-YEAR(AB2133))*12+MONTH(AC2133)-MONTH(AB2133)+1,(AC2133-AB2133+1))</f>
        <v>7</v>
      </c>
      <c r="F2133" s="213">
        <f t="shared" si="170"/>
        <v>140000</v>
      </c>
      <c r="G2133" s="202">
        <v>1290521</v>
      </c>
      <c r="H2133" s="198">
        <v>37035.37232638889</v>
      </c>
      <c r="I2133" t="s">
        <v>2834</v>
      </c>
      <c r="M2133" t="s">
        <v>2760</v>
      </c>
      <c r="N2133" t="s">
        <v>2864</v>
      </c>
      <c r="O2133" t="s">
        <v>4375</v>
      </c>
      <c r="Q2133" s="199">
        <v>20000</v>
      </c>
      <c r="S2133" t="s">
        <v>2761</v>
      </c>
      <c r="T2133" t="s">
        <v>4061</v>
      </c>
      <c r="U2133" s="201">
        <v>4.1399999999999997</v>
      </c>
      <c r="V2133" t="s">
        <v>3792</v>
      </c>
      <c r="W2133" t="s">
        <v>3281</v>
      </c>
      <c r="X2133" t="s">
        <v>4236</v>
      </c>
      <c r="Y2133" t="s">
        <v>4082</v>
      </c>
      <c r="Z2133" t="s">
        <v>3671</v>
      </c>
      <c r="AA2133" t="s">
        <v>302</v>
      </c>
      <c r="AB2133" s="198">
        <v>37036.875</v>
      </c>
      <c r="AC2133" s="198">
        <v>37042.875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30</v>
      </c>
      <c r="F2134" s="213">
        <f t="shared" si="170"/>
        <v>150000</v>
      </c>
      <c r="G2134" s="202">
        <v>1290520</v>
      </c>
      <c r="H2134" s="198">
        <v>37035.37232638889</v>
      </c>
      <c r="I2134" t="s">
        <v>2858</v>
      </c>
      <c r="M2134" t="s">
        <v>2760</v>
      </c>
      <c r="N2134" t="s">
        <v>3220</v>
      </c>
      <c r="O2134" t="s">
        <v>4287</v>
      </c>
      <c r="Q2134" s="199">
        <v>5000</v>
      </c>
      <c r="S2134" t="s">
        <v>2761</v>
      </c>
      <c r="T2134" t="s">
        <v>4061</v>
      </c>
      <c r="U2134" s="201">
        <v>11.19</v>
      </c>
      <c r="V2134" t="s">
        <v>303</v>
      </c>
      <c r="W2134" t="s">
        <v>4279</v>
      </c>
      <c r="X2134" t="s">
        <v>2682</v>
      </c>
      <c r="Y2134" t="s">
        <v>3224</v>
      </c>
      <c r="Z2134" t="s">
        <v>3671</v>
      </c>
      <c r="AA2134" t="s">
        <v>304</v>
      </c>
      <c r="AB2134" s="198">
        <v>37043.875</v>
      </c>
      <c r="AC2134" s="198">
        <v>37072.875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30</v>
      </c>
      <c r="F2135" s="213">
        <f t="shared" si="170"/>
        <v>150000</v>
      </c>
      <c r="G2135" s="202">
        <v>1290522</v>
      </c>
      <c r="H2135" s="198">
        <v>37035.372349537036</v>
      </c>
      <c r="I2135" t="s">
        <v>3306</v>
      </c>
      <c r="M2135" t="s">
        <v>2760</v>
      </c>
      <c r="N2135" t="s">
        <v>3220</v>
      </c>
      <c r="O2135" t="s">
        <v>4277</v>
      </c>
      <c r="Q2135" s="199">
        <v>5000</v>
      </c>
      <c r="S2135" t="s">
        <v>2761</v>
      </c>
      <c r="T2135" t="s">
        <v>4061</v>
      </c>
      <c r="U2135" s="201">
        <v>12.77</v>
      </c>
      <c r="V2135" t="s">
        <v>113</v>
      </c>
      <c r="W2135" t="s">
        <v>4279</v>
      </c>
      <c r="X2135" t="s">
        <v>2682</v>
      </c>
      <c r="Y2135" t="s">
        <v>3224</v>
      </c>
      <c r="Z2135" t="s">
        <v>3671</v>
      </c>
      <c r="AA2135" t="s">
        <v>305</v>
      </c>
      <c r="AB2135" s="198">
        <v>37043.875</v>
      </c>
      <c r="AC2135" s="198">
        <v>37072.875</v>
      </c>
    </row>
    <row r="2136" spans="1:29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10000</v>
      </c>
      <c r="G2136" s="202">
        <v>1290523</v>
      </c>
      <c r="H2136" s="198">
        <v>37035.372384259259</v>
      </c>
      <c r="I2136" t="s">
        <v>3250</v>
      </c>
      <c r="M2136" t="s">
        <v>2760</v>
      </c>
      <c r="N2136" t="s">
        <v>3220</v>
      </c>
      <c r="O2136" t="s">
        <v>2463</v>
      </c>
      <c r="Q2136" s="199">
        <v>10000</v>
      </c>
      <c r="S2136" t="s">
        <v>2761</v>
      </c>
      <c r="T2136" t="s">
        <v>4061</v>
      </c>
      <c r="U2136" s="201">
        <v>4.2038000000000002</v>
      </c>
      <c r="V2136" t="s">
        <v>3011</v>
      </c>
      <c r="W2136" t="s">
        <v>3222</v>
      </c>
      <c r="X2136" t="s">
        <v>3223</v>
      </c>
      <c r="Y2136" t="s">
        <v>3224</v>
      </c>
      <c r="Z2136" t="s">
        <v>3671</v>
      </c>
      <c r="AA2136">
        <v>807949</v>
      </c>
      <c r="AB2136" s="198">
        <v>37036.875</v>
      </c>
      <c r="AC2136" s="198">
        <v>37036.875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1290524</v>
      </c>
      <c r="H2137" s="198">
        <v>37035.372465277775</v>
      </c>
      <c r="I2137" t="s">
        <v>3225</v>
      </c>
      <c r="M2137" t="s">
        <v>2760</v>
      </c>
      <c r="N2137" t="s">
        <v>3220</v>
      </c>
      <c r="O2137" t="s">
        <v>2481</v>
      </c>
      <c r="Q2137" s="199">
        <v>5000</v>
      </c>
      <c r="S2137" t="s">
        <v>2761</v>
      </c>
      <c r="T2137" t="s">
        <v>4061</v>
      </c>
      <c r="U2137" s="201">
        <v>4.0625</v>
      </c>
      <c r="V2137" t="s">
        <v>3265</v>
      </c>
      <c r="W2137" t="s">
        <v>3004</v>
      </c>
      <c r="X2137" t="s">
        <v>3246</v>
      </c>
      <c r="Y2137" t="s">
        <v>3224</v>
      </c>
      <c r="Z2137" t="s">
        <v>3671</v>
      </c>
      <c r="AA2137">
        <v>807954</v>
      </c>
      <c r="AB2137" s="198">
        <v>37036.875</v>
      </c>
      <c r="AC2137" s="198">
        <v>37036.875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1290525</v>
      </c>
      <c r="H2138" s="198">
        <v>37035.372476851851</v>
      </c>
      <c r="I2138" t="s">
        <v>2873</v>
      </c>
      <c r="M2138" t="s">
        <v>2760</v>
      </c>
      <c r="N2138" t="s">
        <v>3220</v>
      </c>
      <c r="O2138" t="s">
        <v>2503</v>
      </c>
      <c r="P2138" s="199">
        <v>5000</v>
      </c>
      <c r="S2138" t="s">
        <v>2761</v>
      </c>
      <c r="T2138" t="s">
        <v>4061</v>
      </c>
      <c r="U2138" s="201">
        <v>4.34</v>
      </c>
      <c r="V2138" t="s">
        <v>3292</v>
      </c>
      <c r="W2138" t="s">
        <v>3275</v>
      </c>
      <c r="X2138" t="s">
        <v>3276</v>
      </c>
      <c r="Y2138" t="s">
        <v>3224</v>
      </c>
      <c r="Z2138" t="s">
        <v>3671</v>
      </c>
      <c r="AA2138">
        <v>807955</v>
      </c>
      <c r="AB2138" s="198">
        <v>37036.875</v>
      </c>
      <c r="AC2138" s="198">
        <v>37036.875</v>
      </c>
    </row>
    <row r="2139" spans="1:29" x14ac:dyDescent="0.2">
      <c r="A2139" s="44" t="str">
        <f t="shared" si="166"/>
        <v>US Natural Gas Financial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Financial</v>
      </c>
      <c r="E2139" s="44">
        <f>IF(VLOOKUP(S2139,'DD-Lookup'!$J$6:$L$50,3,FALSE)="Monthly",(YEAR(AC2139)-YEAR(AB2139))*12+MONTH(AC2139)-MONTH(AB2139)+1,(AC2139-AB2139+1))</f>
        <v>365</v>
      </c>
      <c r="F2139" s="213">
        <f t="shared" si="170"/>
        <v>1825000</v>
      </c>
      <c r="G2139" s="202">
        <v>1290526</v>
      </c>
      <c r="H2139" s="198">
        <v>37035.372499999998</v>
      </c>
      <c r="I2139" t="s">
        <v>2874</v>
      </c>
      <c r="M2139" t="s">
        <v>2760</v>
      </c>
      <c r="N2139" t="s">
        <v>2864</v>
      </c>
      <c r="O2139" t="s">
        <v>3278</v>
      </c>
      <c r="Q2139" s="199">
        <v>5000</v>
      </c>
      <c r="S2139" t="s">
        <v>2761</v>
      </c>
      <c r="T2139" t="s">
        <v>4061</v>
      </c>
      <c r="U2139" s="201">
        <v>4.38</v>
      </c>
      <c r="V2139" t="s">
        <v>306</v>
      </c>
      <c r="W2139" t="s">
        <v>3529</v>
      </c>
      <c r="X2139" t="s">
        <v>2866</v>
      </c>
      <c r="Y2139" t="s">
        <v>4082</v>
      </c>
      <c r="Z2139" t="s">
        <v>3671</v>
      </c>
      <c r="AA2139" t="s">
        <v>307</v>
      </c>
      <c r="AB2139" s="198">
        <v>37257.875</v>
      </c>
      <c r="AC2139" s="198">
        <v>37621.875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30</v>
      </c>
      <c r="F2140" s="213">
        <f t="shared" si="170"/>
        <v>150000</v>
      </c>
      <c r="G2140" s="202">
        <v>1290527</v>
      </c>
      <c r="H2140" s="198">
        <v>37035.372511574074</v>
      </c>
      <c r="I2140" t="s">
        <v>2871</v>
      </c>
      <c r="M2140" t="s">
        <v>2760</v>
      </c>
      <c r="N2140" t="s">
        <v>2864</v>
      </c>
      <c r="O2140" t="s">
        <v>2561</v>
      </c>
      <c r="Q2140" s="199">
        <v>5000</v>
      </c>
      <c r="S2140" t="s">
        <v>2761</v>
      </c>
      <c r="T2140" t="s">
        <v>4061</v>
      </c>
      <c r="U2140" s="201">
        <v>4.6275000000000004</v>
      </c>
      <c r="V2140" t="s">
        <v>2644</v>
      </c>
      <c r="W2140" t="s">
        <v>2668</v>
      </c>
      <c r="X2140" t="s">
        <v>4389</v>
      </c>
      <c r="Y2140" t="s">
        <v>4082</v>
      </c>
      <c r="Z2140" t="s">
        <v>3671</v>
      </c>
      <c r="AA2140" t="s">
        <v>308</v>
      </c>
      <c r="AB2140" s="198">
        <v>37043.875</v>
      </c>
      <c r="AC2140" s="198">
        <v>37072.875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10000</v>
      </c>
      <c r="G2141" s="202">
        <v>1290529</v>
      </c>
      <c r="H2141" s="198">
        <v>37035.372523148151</v>
      </c>
      <c r="I2141" t="s">
        <v>2818</v>
      </c>
      <c r="M2141" t="s">
        <v>2760</v>
      </c>
      <c r="N2141" t="s">
        <v>3220</v>
      </c>
      <c r="O2141" t="s">
        <v>2551</v>
      </c>
      <c r="P2141" s="199">
        <v>10000</v>
      </c>
      <c r="S2141" t="s">
        <v>2761</v>
      </c>
      <c r="T2141" t="s">
        <v>4061</v>
      </c>
      <c r="U2141" s="201">
        <v>8.65</v>
      </c>
      <c r="V2141" t="s">
        <v>2776</v>
      </c>
      <c r="W2141" t="s">
        <v>2681</v>
      </c>
      <c r="X2141" t="s">
        <v>2682</v>
      </c>
      <c r="Y2141" t="s">
        <v>3224</v>
      </c>
      <c r="Z2141" t="s">
        <v>3671</v>
      </c>
      <c r="AA2141">
        <v>807956</v>
      </c>
      <c r="AB2141" s="198">
        <v>37036.875</v>
      </c>
      <c r="AC2141" s="198">
        <v>37036.875</v>
      </c>
    </row>
    <row r="2142" spans="1:29" x14ac:dyDescent="0.2">
      <c r="A2142" s="44" t="str">
        <f t="shared" si="166"/>
        <v>US Power Physical</v>
      </c>
      <c r="B2142" s="44" t="str">
        <f t="shared" si="167"/>
        <v>US</v>
      </c>
      <c r="C2142" s="44" t="str">
        <f t="shared" si="168"/>
        <v>Power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30</v>
      </c>
      <c r="F2142" s="213">
        <f t="shared" si="170"/>
        <v>750</v>
      </c>
      <c r="G2142" s="202">
        <v>1290531</v>
      </c>
      <c r="H2142" s="198">
        <v>37035.372557870367</v>
      </c>
      <c r="I2142" t="s">
        <v>2934</v>
      </c>
      <c r="M2142" t="s">
        <v>3364</v>
      </c>
      <c r="N2142" t="s">
        <v>2710</v>
      </c>
      <c r="O2142" t="s">
        <v>3452</v>
      </c>
      <c r="P2142" s="199">
        <v>25</v>
      </c>
      <c r="S2142" t="s">
        <v>2759</v>
      </c>
      <c r="T2142" t="s">
        <v>4061</v>
      </c>
      <c r="U2142" s="201">
        <v>117</v>
      </c>
      <c r="V2142" t="s">
        <v>4352</v>
      </c>
      <c r="W2142" t="s">
        <v>3439</v>
      </c>
      <c r="X2142" t="s">
        <v>2712</v>
      </c>
      <c r="Y2142" t="s">
        <v>4193</v>
      </c>
      <c r="Z2142" t="s">
        <v>3666</v>
      </c>
      <c r="AA2142">
        <v>621464.1</v>
      </c>
      <c r="AB2142" s="198">
        <v>37135.875</v>
      </c>
      <c r="AC2142" s="198">
        <v>37164.875</v>
      </c>
    </row>
    <row r="2143" spans="1:29" x14ac:dyDescent="0.2">
      <c r="A2143" s="44" t="str">
        <f t="shared" si="166"/>
        <v>US Power Physical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3</v>
      </c>
      <c r="F2143" s="213">
        <f t="shared" si="170"/>
        <v>150</v>
      </c>
      <c r="G2143" s="202">
        <v>1290533</v>
      </c>
      <c r="H2143" s="198">
        <v>37035.372569444444</v>
      </c>
      <c r="I2143" t="s">
        <v>3219</v>
      </c>
      <c r="M2143" t="s">
        <v>3364</v>
      </c>
      <c r="N2143" t="s">
        <v>2855</v>
      </c>
      <c r="O2143" t="s">
        <v>4222</v>
      </c>
      <c r="P2143" s="199">
        <v>50</v>
      </c>
      <c r="S2143" t="s">
        <v>2759</v>
      </c>
      <c r="T2143" t="s">
        <v>4061</v>
      </c>
      <c r="U2143" s="201">
        <v>44.5</v>
      </c>
      <c r="V2143" t="s">
        <v>309</v>
      </c>
      <c r="W2143" t="s">
        <v>2856</v>
      </c>
      <c r="X2143" t="s">
        <v>3263</v>
      </c>
      <c r="Y2143" t="s">
        <v>4193</v>
      </c>
      <c r="Z2143" t="s">
        <v>3666</v>
      </c>
      <c r="AA2143">
        <v>621465.1</v>
      </c>
      <c r="AB2143" s="198">
        <v>37040</v>
      </c>
      <c r="AC2143" s="198">
        <v>37042</v>
      </c>
    </row>
    <row r="2144" spans="1:29" x14ac:dyDescent="0.2">
      <c r="A2144" s="44" t="str">
        <f t="shared" si="166"/>
        <v>US Power Physical</v>
      </c>
      <c r="B2144" s="44" t="str">
        <f t="shared" si="167"/>
        <v>US</v>
      </c>
      <c r="C2144" s="44" t="str">
        <f t="shared" si="168"/>
        <v>Power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31</v>
      </c>
      <c r="F2144" s="213">
        <f t="shared" si="170"/>
        <v>775</v>
      </c>
      <c r="G2144" s="202">
        <v>1290532</v>
      </c>
      <c r="H2144" s="198">
        <v>37035.372569444444</v>
      </c>
      <c r="I2144" t="s">
        <v>2934</v>
      </c>
      <c r="M2144" t="s">
        <v>3364</v>
      </c>
      <c r="N2144" t="s">
        <v>2710</v>
      </c>
      <c r="O2144" t="s">
        <v>3438</v>
      </c>
      <c r="Q2144" s="199">
        <v>25</v>
      </c>
      <c r="S2144" t="s">
        <v>2759</v>
      </c>
      <c r="T2144" t="s">
        <v>4061</v>
      </c>
      <c r="U2144" s="201">
        <v>136</v>
      </c>
      <c r="V2144" t="s">
        <v>310</v>
      </c>
      <c r="W2144" t="s">
        <v>3439</v>
      </c>
      <c r="X2144" t="s">
        <v>2712</v>
      </c>
      <c r="Y2144" t="s">
        <v>4193</v>
      </c>
      <c r="Z2144" t="s">
        <v>3666</v>
      </c>
      <c r="AA2144">
        <v>621466.1</v>
      </c>
      <c r="AB2144" s="198">
        <v>37073.875</v>
      </c>
      <c r="AC2144" s="198">
        <v>37103.875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1290536</v>
      </c>
      <c r="H2145" s="198">
        <v>37035.372650462959</v>
      </c>
      <c r="I2145" t="s">
        <v>3306</v>
      </c>
      <c r="M2145" t="s">
        <v>2760</v>
      </c>
      <c r="N2145" t="s">
        <v>3220</v>
      </c>
      <c r="O2145" t="s">
        <v>2545</v>
      </c>
      <c r="Q2145" s="199">
        <v>10000</v>
      </c>
      <c r="S2145" t="s">
        <v>2761</v>
      </c>
      <c r="T2145" t="s">
        <v>4061</v>
      </c>
      <c r="U2145" s="201">
        <v>12.625</v>
      </c>
      <c r="V2145" t="s">
        <v>3822</v>
      </c>
      <c r="W2145" t="s">
        <v>2731</v>
      </c>
      <c r="X2145" t="s">
        <v>2682</v>
      </c>
      <c r="Y2145" t="s">
        <v>3224</v>
      </c>
      <c r="Z2145" t="s">
        <v>3671</v>
      </c>
      <c r="AA2145">
        <v>807958</v>
      </c>
      <c r="AB2145" s="198">
        <v>37036.875</v>
      </c>
      <c r="AC2145" s="198">
        <v>37036.875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10000</v>
      </c>
      <c r="G2146" s="202">
        <v>1290535</v>
      </c>
      <c r="H2146" s="198">
        <v>37035.372650462959</v>
      </c>
      <c r="I2146" t="s">
        <v>4033</v>
      </c>
      <c r="M2146" t="s">
        <v>2760</v>
      </c>
      <c r="N2146" t="s">
        <v>3220</v>
      </c>
      <c r="O2146" t="s">
        <v>2463</v>
      </c>
      <c r="Q2146" s="199">
        <v>10000</v>
      </c>
      <c r="S2146" t="s">
        <v>2761</v>
      </c>
      <c r="T2146" t="s">
        <v>4061</v>
      </c>
      <c r="U2146" s="201">
        <v>4.2050999999999998</v>
      </c>
      <c r="V2146" t="s">
        <v>3085</v>
      </c>
      <c r="W2146" t="s">
        <v>3222</v>
      </c>
      <c r="X2146" t="s">
        <v>3223</v>
      </c>
      <c r="Y2146" t="s">
        <v>3224</v>
      </c>
      <c r="Z2146" t="s">
        <v>3671</v>
      </c>
      <c r="AA2146">
        <v>807957</v>
      </c>
      <c r="AB2146" s="198">
        <v>37036.875</v>
      </c>
      <c r="AC2146" s="198">
        <v>37036.875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2500</v>
      </c>
      <c r="G2147" s="202">
        <v>1290537</v>
      </c>
      <c r="H2147" s="198">
        <v>37035.372673611113</v>
      </c>
      <c r="I2147" t="s">
        <v>2831</v>
      </c>
      <c r="M2147" t="s">
        <v>2760</v>
      </c>
      <c r="N2147" t="s">
        <v>3220</v>
      </c>
      <c r="O2147" t="s">
        <v>2537</v>
      </c>
      <c r="P2147" s="199">
        <v>2500</v>
      </c>
      <c r="S2147" t="s">
        <v>2761</v>
      </c>
      <c r="T2147" t="s">
        <v>4061</v>
      </c>
      <c r="U2147" s="201">
        <v>3.0449999999999999</v>
      </c>
      <c r="V2147" t="s">
        <v>2549</v>
      </c>
      <c r="W2147" t="s">
        <v>2705</v>
      </c>
      <c r="X2147" t="s">
        <v>2682</v>
      </c>
      <c r="Y2147" t="s">
        <v>3224</v>
      </c>
      <c r="Z2147" t="s">
        <v>3671</v>
      </c>
      <c r="AA2147">
        <v>807959</v>
      </c>
      <c r="AB2147" s="198">
        <v>37036.875</v>
      </c>
      <c r="AC2147" s="198">
        <v>37036.875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1290538</v>
      </c>
      <c r="H2148" s="198">
        <v>37035.372673611113</v>
      </c>
      <c r="I2148" t="s">
        <v>2831</v>
      </c>
      <c r="M2148" t="s">
        <v>2760</v>
      </c>
      <c r="N2148" t="s">
        <v>2741</v>
      </c>
      <c r="O2148" t="s">
        <v>2548</v>
      </c>
      <c r="P2148" s="199">
        <v>10000</v>
      </c>
      <c r="S2148" t="s">
        <v>2761</v>
      </c>
      <c r="T2148" t="s">
        <v>4061</v>
      </c>
      <c r="U2148" s="201">
        <v>4.09</v>
      </c>
      <c r="V2148" t="s">
        <v>2784</v>
      </c>
      <c r="W2148" t="s">
        <v>2938</v>
      </c>
      <c r="X2148" t="s">
        <v>2742</v>
      </c>
      <c r="Y2148" t="s">
        <v>3224</v>
      </c>
      <c r="Z2148" t="s">
        <v>2743</v>
      </c>
      <c r="AA2148">
        <v>807960</v>
      </c>
      <c r="AB2148" s="198">
        <v>37036.875</v>
      </c>
      <c r="AC2148" s="198">
        <v>37036.875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5000</v>
      </c>
      <c r="G2149" s="202">
        <v>1290539</v>
      </c>
      <c r="H2149" s="198">
        <v>37035.372719907406</v>
      </c>
      <c r="I2149" t="s">
        <v>3249</v>
      </c>
      <c r="M2149" t="s">
        <v>2760</v>
      </c>
      <c r="N2149" t="s">
        <v>3220</v>
      </c>
      <c r="O2149" t="s">
        <v>2481</v>
      </c>
      <c r="Q2149" s="199">
        <v>5000</v>
      </c>
      <c r="S2149" t="s">
        <v>2761</v>
      </c>
      <c r="T2149" t="s">
        <v>4061</v>
      </c>
      <c r="U2149" s="201">
        <v>4.0650000000000004</v>
      </c>
      <c r="V2149" t="s">
        <v>3919</v>
      </c>
      <c r="W2149" t="s">
        <v>3004</v>
      </c>
      <c r="X2149" t="s">
        <v>3246</v>
      </c>
      <c r="Y2149" t="s">
        <v>3224</v>
      </c>
      <c r="Z2149" t="s">
        <v>3671</v>
      </c>
      <c r="AA2149">
        <v>807961</v>
      </c>
      <c r="AB2149" s="198">
        <v>37036.875</v>
      </c>
      <c r="AC2149" s="198">
        <v>37036.875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10000</v>
      </c>
      <c r="G2150" s="202">
        <v>1290540</v>
      </c>
      <c r="H2150" s="198">
        <v>37035.372731481482</v>
      </c>
      <c r="I2150" t="s">
        <v>3225</v>
      </c>
      <c r="M2150" t="s">
        <v>2760</v>
      </c>
      <c r="N2150" t="s">
        <v>3220</v>
      </c>
      <c r="O2150" t="s">
        <v>2463</v>
      </c>
      <c r="Q2150" s="199">
        <v>10000</v>
      </c>
      <c r="S2150" t="s">
        <v>2761</v>
      </c>
      <c r="T2150" t="s">
        <v>4061</v>
      </c>
      <c r="U2150" s="201">
        <v>4.2062999999999997</v>
      </c>
      <c r="V2150" t="s">
        <v>3226</v>
      </c>
      <c r="W2150" t="s">
        <v>3222</v>
      </c>
      <c r="X2150" t="s">
        <v>3223</v>
      </c>
      <c r="Y2150" t="s">
        <v>3224</v>
      </c>
      <c r="Z2150" t="s">
        <v>3671</v>
      </c>
      <c r="AA2150">
        <v>807962</v>
      </c>
      <c r="AB2150" s="198">
        <v>37036.875</v>
      </c>
      <c r="AC2150" s="198">
        <v>37036.875</v>
      </c>
    </row>
    <row r="2151" spans="1:29" x14ac:dyDescent="0.2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13">
        <f t="shared" si="170"/>
        <v>450000</v>
      </c>
      <c r="G2151" s="202">
        <v>1290541</v>
      </c>
      <c r="H2151" s="198">
        <v>37035.372754629629</v>
      </c>
      <c r="I2151" t="s">
        <v>3789</v>
      </c>
      <c r="M2151" t="s">
        <v>2760</v>
      </c>
      <c r="N2151" t="s">
        <v>2864</v>
      </c>
      <c r="O2151" t="s">
        <v>2865</v>
      </c>
      <c r="P2151" s="199">
        <v>15000</v>
      </c>
      <c r="S2151" t="s">
        <v>2761</v>
      </c>
      <c r="T2151" t="s">
        <v>4061</v>
      </c>
      <c r="U2151" s="201">
        <v>4.1849999999999996</v>
      </c>
      <c r="V2151" t="s">
        <v>3790</v>
      </c>
      <c r="W2151" t="s">
        <v>3529</v>
      </c>
      <c r="X2151" t="s">
        <v>2866</v>
      </c>
      <c r="Y2151" t="s">
        <v>4082</v>
      </c>
      <c r="Z2151" t="s">
        <v>3671</v>
      </c>
      <c r="AA2151" t="s">
        <v>311</v>
      </c>
      <c r="AB2151" s="198">
        <v>37043.875</v>
      </c>
      <c r="AC2151" s="198">
        <v>37072.875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1290542</v>
      </c>
      <c r="H2152" s="198">
        <v>37035.372812499998</v>
      </c>
      <c r="I2152" t="s">
        <v>3306</v>
      </c>
      <c r="M2152" t="s">
        <v>2760</v>
      </c>
      <c r="N2152" t="s">
        <v>3220</v>
      </c>
      <c r="O2152" t="s">
        <v>2542</v>
      </c>
      <c r="Q2152" s="199">
        <v>10000</v>
      </c>
      <c r="S2152" t="s">
        <v>2761</v>
      </c>
      <c r="T2152" t="s">
        <v>4061</v>
      </c>
      <c r="U2152" s="201">
        <v>12.65</v>
      </c>
      <c r="V2152" t="s">
        <v>3822</v>
      </c>
      <c r="W2152" t="s">
        <v>2731</v>
      </c>
      <c r="X2152" t="s">
        <v>2682</v>
      </c>
      <c r="Y2152" t="s">
        <v>3224</v>
      </c>
      <c r="Z2152" t="s">
        <v>3671</v>
      </c>
      <c r="AA2152">
        <v>807963</v>
      </c>
      <c r="AB2152" s="198">
        <v>37036.875</v>
      </c>
      <c r="AC2152" s="198">
        <v>37036.875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7600</v>
      </c>
      <c r="G2153" s="202">
        <v>1290543</v>
      </c>
      <c r="H2153" s="198">
        <v>37035.372893518521</v>
      </c>
      <c r="I2153" t="s">
        <v>3249</v>
      </c>
      <c r="M2153" t="s">
        <v>2760</v>
      </c>
      <c r="N2153" t="s">
        <v>3220</v>
      </c>
      <c r="O2153" t="s">
        <v>2465</v>
      </c>
      <c r="Q2153" s="199">
        <v>7600</v>
      </c>
      <c r="S2153" t="s">
        <v>2761</v>
      </c>
      <c r="T2153" t="s">
        <v>4061</v>
      </c>
      <c r="U2153" s="201">
        <v>4.09</v>
      </c>
      <c r="V2153" t="s">
        <v>3005</v>
      </c>
      <c r="W2153" t="s">
        <v>3260</v>
      </c>
      <c r="X2153" t="s">
        <v>3261</v>
      </c>
      <c r="Y2153" t="s">
        <v>3224</v>
      </c>
      <c r="Z2153" t="s">
        <v>3671</v>
      </c>
      <c r="AA2153">
        <v>807964</v>
      </c>
      <c r="AB2153" s="198">
        <v>37036.875</v>
      </c>
      <c r="AC2153" s="198">
        <v>37036.875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5700</v>
      </c>
      <c r="G2154" s="202">
        <v>1290544</v>
      </c>
      <c r="H2154" s="198">
        <v>37035.37295138889</v>
      </c>
      <c r="I2154" t="s">
        <v>3092</v>
      </c>
      <c r="M2154" t="s">
        <v>2760</v>
      </c>
      <c r="N2154" t="s">
        <v>3220</v>
      </c>
      <c r="O2154" t="s">
        <v>4383</v>
      </c>
      <c r="Q2154" s="199">
        <v>5700</v>
      </c>
      <c r="S2154" t="s">
        <v>2761</v>
      </c>
      <c r="T2154" t="s">
        <v>4061</v>
      </c>
      <c r="U2154" s="201">
        <v>4.1449999999999996</v>
      </c>
      <c r="V2154" t="s">
        <v>3093</v>
      </c>
      <c r="W2154" t="s">
        <v>4246</v>
      </c>
      <c r="X2154" t="s">
        <v>4247</v>
      </c>
      <c r="Y2154" t="s">
        <v>3224</v>
      </c>
      <c r="Z2154" t="s">
        <v>3671</v>
      </c>
      <c r="AA2154">
        <v>807965</v>
      </c>
      <c r="AB2154" s="198">
        <v>37036.875</v>
      </c>
      <c r="AC2154" s="198">
        <v>37036.875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7</v>
      </c>
      <c r="F2155" s="213">
        <f t="shared" si="170"/>
        <v>42000</v>
      </c>
      <c r="G2155" s="202">
        <v>1290546</v>
      </c>
      <c r="H2155" s="198">
        <v>37035.373078703706</v>
      </c>
      <c r="I2155" t="s">
        <v>4251</v>
      </c>
      <c r="M2155" t="s">
        <v>2760</v>
      </c>
      <c r="N2155" t="s">
        <v>3220</v>
      </c>
      <c r="O2155" t="s">
        <v>4381</v>
      </c>
      <c r="Q2155" s="199">
        <v>6000</v>
      </c>
      <c r="S2155" t="s">
        <v>2761</v>
      </c>
      <c r="T2155" t="s">
        <v>4061</v>
      </c>
      <c r="U2155" s="201">
        <v>4.3650000000000002</v>
      </c>
      <c r="V2155" t="s">
        <v>4292</v>
      </c>
      <c r="W2155" t="s">
        <v>4263</v>
      </c>
      <c r="X2155" t="s">
        <v>4264</v>
      </c>
      <c r="Y2155" t="s">
        <v>3224</v>
      </c>
      <c r="Z2155" t="s">
        <v>3671</v>
      </c>
      <c r="AA2155">
        <v>807967</v>
      </c>
      <c r="AB2155" s="198">
        <v>37036.875</v>
      </c>
      <c r="AC2155" s="198">
        <v>37042.875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20000</v>
      </c>
      <c r="G2156" s="202">
        <v>1290545</v>
      </c>
      <c r="H2156" s="198">
        <v>37035.373078703706</v>
      </c>
      <c r="I2156" t="s">
        <v>3769</v>
      </c>
      <c r="M2156" t="s">
        <v>2760</v>
      </c>
      <c r="N2156" t="s">
        <v>3220</v>
      </c>
      <c r="O2156" t="s">
        <v>4367</v>
      </c>
      <c r="Q2156" s="199">
        <v>20000</v>
      </c>
      <c r="S2156" t="s">
        <v>2761</v>
      </c>
      <c r="T2156" t="s">
        <v>4061</v>
      </c>
      <c r="U2156" s="201">
        <v>4.3674999999999997</v>
      </c>
      <c r="V2156" t="s">
        <v>3059</v>
      </c>
      <c r="W2156" t="s">
        <v>4263</v>
      </c>
      <c r="X2156" t="s">
        <v>4264</v>
      </c>
      <c r="Y2156" t="s">
        <v>3224</v>
      </c>
      <c r="Z2156" t="s">
        <v>3671</v>
      </c>
      <c r="AA2156">
        <v>807966</v>
      </c>
      <c r="AB2156" s="198">
        <v>37036.875</v>
      </c>
      <c r="AC2156" s="198">
        <v>37036.875</v>
      </c>
    </row>
    <row r="2157" spans="1:29" x14ac:dyDescent="0.2">
      <c r="A2157" s="44" t="str">
        <f t="shared" si="166"/>
        <v>US Power Physical</v>
      </c>
      <c r="B2157" s="44" t="str">
        <f t="shared" si="167"/>
        <v>US</v>
      </c>
      <c r="C2157" s="44" t="str">
        <f t="shared" si="168"/>
        <v>Power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3">
        <f t="shared" si="170"/>
        <v>50</v>
      </c>
      <c r="G2157" s="202">
        <v>1290548</v>
      </c>
      <c r="H2157" s="198">
        <v>37035.373136574075</v>
      </c>
      <c r="I2157" t="s">
        <v>2839</v>
      </c>
      <c r="M2157" t="s">
        <v>3364</v>
      </c>
      <c r="N2157" t="s">
        <v>2802</v>
      </c>
      <c r="O2157" t="s">
        <v>3907</v>
      </c>
      <c r="Q2157" s="199">
        <v>50</v>
      </c>
      <c r="S2157" t="s">
        <v>2759</v>
      </c>
      <c r="T2157" t="s">
        <v>4061</v>
      </c>
      <c r="U2157" s="201">
        <v>17.25</v>
      </c>
      <c r="V2157" t="s">
        <v>4173</v>
      </c>
      <c r="W2157" t="s">
        <v>2819</v>
      </c>
      <c r="X2157" t="s">
        <v>2820</v>
      </c>
      <c r="Y2157" t="s">
        <v>4193</v>
      </c>
      <c r="Z2157" t="s">
        <v>3666</v>
      </c>
      <c r="AA2157">
        <v>621467.1</v>
      </c>
      <c r="AB2157" s="198">
        <v>37036.875</v>
      </c>
      <c r="AC2157" s="198">
        <v>37036.875</v>
      </c>
    </row>
    <row r="2158" spans="1:29" x14ac:dyDescent="0.2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30</v>
      </c>
      <c r="F2158" s="213">
        <f t="shared" si="170"/>
        <v>300000</v>
      </c>
      <c r="G2158" s="202">
        <v>1290550</v>
      </c>
      <c r="H2158" s="198">
        <v>37035.373159722221</v>
      </c>
      <c r="I2158" t="s">
        <v>3112</v>
      </c>
      <c r="M2158" t="s">
        <v>2760</v>
      </c>
      <c r="N2158" t="s">
        <v>2864</v>
      </c>
      <c r="O2158" t="s">
        <v>2865</v>
      </c>
      <c r="Q2158" s="199">
        <v>10000</v>
      </c>
      <c r="S2158" t="s">
        <v>2761</v>
      </c>
      <c r="T2158" t="s">
        <v>4061</v>
      </c>
      <c r="U2158" s="201">
        <v>4.1900000000000004</v>
      </c>
      <c r="V2158" t="s">
        <v>1731</v>
      </c>
      <c r="W2158" t="s">
        <v>3529</v>
      </c>
      <c r="X2158" t="s">
        <v>2866</v>
      </c>
      <c r="Y2158" t="s">
        <v>4082</v>
      </c>
      <c r="Z2158" t="s">
        <v>3671</v>
      </c>
      <c r="AA2158" t="s">
        <v>312</v>
      </c>
      <c r="AB2158" s="198">
        <v>37043.875</v>
      </c>
      <c r="AC2158" s="198">
        <v>37072.875</v>
      </c>
    </row>
    <row r="2159" spans="1:29" x14ac:dyDescent="0.2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</v>
      </c>
      <c r="G2159" s="202">
        <v>1290551</v>
      </c>
      <c r="H2159" s="198">
        <v>37035.373182870368</v>
      </c>
      <c r="I2159" t="s">
        <v>3249</v>
      </c>
      <c r="M2159" t="s">
        <v>2760</v>
      </c>
      <c r="N2159" t="s">
        <v>3220</v>
      </c>
      <c r="O2159" t="s">
        <v>2485</v>
      </c>
      <c r="Q2159" s="199">
        <v>5000</v>
      </c>
      <c r="S2159" t="s">
        <v>2761</v>
      </c>
      <c r="T2159" t="s">
        <v>4061</v>
      </c>
      <c r="U2159" s="201">
        <v>4.0324999999999998</v>
      </c>
      <c r="V2159" t="s">
        <v>3005</v>
      </c>
      <c r="W2159" t="s">
        <v>3004</v>
      </c>
      <c r="X2159" t="s">
        <v>3246</v>
      </c>
      <c r="Y2159" t="s">
        <v>3224</v>
      </c>
      <c r="Z2159" t="s">
        <v>3671</v>
      </c>
      <c r="AA2159">
        <v>807969</v>
      </c>
      <c r="AB2159" s="198">
        <v>37036.875</v>
      </c>
      <c r="AC2159" s="198">
        <v>37036.875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5000</v>
      </c>
      <c r="G2160" s="202">
        <v>1290552</v>
      </c>
      <c r="H2160" s="198">
        <v>37035.373182870368</v>
      </c>
      <c r="I2160" t="s">
        <v>3244</v>
      </c>
      <c r="M2160" t="s">
        <v>2760</v>
      </c>
      <c r="N2160" t="s">
        <v>3220</v>
      </c>
      <c r="O2160" t="s">
        <v>4393</v>
      </c>
      <c r="P2160" s="199">
        <v>5000</v>
      </c>
      <c r="S2160" t="s">
        <v>2761</v>
      </c>
      <c r="T2160" t="s">
        <v>4061</v>
      </c>
      <c r="U2160" s="201">
        <v>4.41</v>
      </c>
      <c r="V2160" t="s">
        <v>2789</v>
      </c>
      <c r="W2160" t="s">
        <v>2661</v>
      </c>
      <c r="X2160" t="s">
        <v>2662</v>
      </c>
      <c r="Y2160" t="s">
        <v>3224</v>
      </c>
      <c r="Z2160" t="s">
        <v>3671</v>
      </c>
      <c r="AA2160">
        <v>807970</v>
      </c>
      <c r="AB2160" s="198">
        <v>37036.875</v>
      </c>
      <c r="AC2160" s="198">
        <v>37036.875</v>
      </c>
    </row>
    <row r="2161" spans="1:29" x14ac:dyDescent="0.2">
      <c r="A2161" s="44" t="str">
        <f t="shared" si="166"/>
        <v xml:space="preserve"> Natural Gas Physical</v>
      </c>
      <c r="B2161" s="44" t="str">
        <f t="shared" si="167"/>
        <v/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10000</v>
      </c>
      <c r="G2161" s="202">
        <v>1290554</v>
      </c>
      <c r="H2161" s="198">
        <v>37035.373217592591</v>
      </c>
      <c r="I2161" t="s">
        <v>3143</v>
      </c>
      <c r="M2161" t="s">
        <v>2760</v>
      </c>
      <c r="N2161" t="s">
        <v>2697</v>
      </c>
      <c r="O2161" t="s">
        <v>4269</v>
      </c>
      <c r="P2161" s="199">
        <v>10000</v>
      </c>
      <c r="S2161" t="s">
        <v>4150</v>
      </c>
      <c r="T2161" t="s">
        <v>2698</v>
      </c>
      <c r="U2161" s="201">
        <v>5.67</v>
      </c>
      <c r="V2161" t="s">
        <v>1687</v>
      </c>
      <c r="W2161" t="s">
        <v>2699</v>
      </c>
      <c r="X2161" t="s">
        <v>2700</v>
      </c>
      <c r="Y2161" t="s">
        <v>3224</v>
      </c>
      <c r="Z2161" t="s">
        <v>3672</v>
      </c>
      <c r="AA2161">
        <v>807972</v>
      </c>
      <c r="AB2161" s="198">
        <v>37035.875</v>
      </c>
      <c r="AC2161" s="198">
        <v>37035.875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1290553</v>
      </c>
      <c r="H2162" s="198">
        <v>37035.373217592591</v>
      </c>
      <c r="I2162" t="s">
        <v>2858</v>
      </c>
      <c r="M2162" t="s">
        <v>2760</v>
      </c>
      <c r="N2162" t="s">
        <v>3220</v>
      </c>
      <c r="O2162" t="s">
        <v>2551</v>
      </c>
      <c r="Q2162" s="199">
        <v>10000</v>
      </c>
      <c r="S2162" t="s">
        <v>2761</v>
      </c>
      <c r="T2162" t="s">
        <v>4061</v>
      </c>
      <c r="U2162" s="201">
        <v>8.4</v>
      </c>
      <c r="V2162" t="s">
        <v>2780</v>
      </c>
      <c r="W2162" t="s">
        <v>2681</v>
      </c>
      <c r="X2162" t="s">
        <v>2682</v>
      </c>
      <c r="Y2162" t="s">
        <v>3224</v>
      </c>
      <c r="Z2162" t="s">
        <v>3671</v>
      </c>
      <c r="AA2162">
        <v>807971</v>
      </c>
      <c r="AB2162" s="198">
        <v>37036.875</v>
      </c>
      <c r="AC2162" s="198">
        <v>37036.875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10000</v>
      </c>
      <c r="G2163" s="202">
        <v>1290555</v>
      </c>
      <c r="H2163" s="198">
        <v>37035.373229166667</v>
      </c>
      <c r="I2163" t="s">
        <v>3982</v>
      </c>
      <c r="M2163" t="s">
        <v>2760</v>
      </c>
      <c r="N2163" t="s">
        <v>3220</v>
      </c>
      <c r="O2163" t="s">
        <v>4421</v>
      </c>
      <c r="P2163" s="199">
        <v>10000</v>
      </c>
      <c r="S2163" t="s">
        <v>2761</v>
      </c>
      <c r="T2163" t="s">
        <v>4061</v>
      </c>
      <c r="U2163" s="201">
        <v>4.17</v>
      </c>
      <c r="V2163" t="s">
        <v>313</v>
      </c>
      <c r="W2163" t="s">
        <v>4246</v>
      </c>
      <c r="X2163" t="s">
        <v>4247</v>
      </c>
      <c r="Y2163" t="s">
        <v>3224</v>
      </c>
      <c r="Z2163" t="s">
        <v>3671</v>
      </c>
      <c r="AA2163">
        <v>807973</v>
      </c>
      <c r="AB2163" s="198">
        <v>37036.875</v>
      </c>
      <c r="AC2163" s="198">
        <v>37036.875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3500</v>
      </c>
      <c r="G2164" s="202">
        <v>1290556</v>
      </c>
      <c r="H2164" s="198">
        <v>37035.373252314814</v>
      </c>
      <c r="I2164" t="s">
        <v>2722</v>
      </c>
      <c r="M2164" t="s">
        <v>2760</v>
      </c>
      <c r="N2164" t="s">
        <v>3220</v>
      </c>
      <c r="O2164" t="s">
        <v>2630</v>
      </c>
      <c r="Q2164" s="199">
        <v>3500</v>
      </c>
      <c r="S2164" t="s">
        <v>2761</v>
      </c>
      <c r="T2164" t="s">
        <v>4061</v>
      </c>
      <c r="U2164" s="201">
        <v>4.2074999999999996</v>
      </c>
      <c r="V2164" t="s">
        <v>2773</v>
      </c>
      <c r="W2164" t="s">
        <v>3222</v>
      </c>
      <c r="X2164" t="s">
        <v>3223</v>
      </c>
      <c r="Y2164" t="s">
        <v>3224</v>
      </c>
      <c r="Z2164" t="s">
        <v>3671</v>
      </c>
      <c r="AA2164">
        <v>807974</v>
      </c>
      <c r="AB2164" s="198">
        <v>37036.875</v>
      </c>
      <c r="AC2164" s="198">
        <v>37036.875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10000</v>
      </c>
      <c r="G2165" s="202">
        <v>1290557</v>
      </c>
      <c r="H2165" s="198">
        <v>37035.37327546296</v>
      </c>
      <c r="I2165" t="s">
        <v>3306</v>
      </c>
      <c r="M2165" t="s">
        <v>2760</v>
      </c>
      <c r="N2165" t="s">
        <v>3220</v>
      </c>
      <c r="O2165" t="s">
        <v>2532</v>
      </c>
      <c r="P2165" s="199">
        <v>10000</v>
      </c>
      <c r="S2165" t="s">
        <v>2761</v>
      </c>
      <c r="T2165" t="s">
        <v>4061</v>
      </c>
      <c r="U2165" s="201">
        <v>4.0250000000000004</v>
      </c>
      <c r="V2165" t="s">
        <v>3110</v>
      </c>
      <c r="W2165" t="s">
        <v>2692</v>
      </c>
      <c r="X2165" t="s">
        <v>2682</v>
      </c>
      <c r="Y2165" t="s">
        <v>3224</v>
      </c>
      <c r="Z2165" t="s">
        <v>3671</v>
      </c>
      <c r="AA2165">
        <v>807975</v>
      </c>
      <c r="AB2165" s="198">
        <v>37036.875</v>
      </c>
      <c r="AC2165" s="198">
        <v>37036.875</v>
      </c>
    </row>
    <row r="2166" spans="1:29" x14ac:dyDescent="0.2">
      <c r="A2166" s="44" t="str">
        <f t="shared" si="166"/>
        <v>US Power Financial</v>
      </c>
      <c r="B2166" s="44" t="str">
        <f t="shared" si="167"/>
        <v>US</v>
      </c>
      <c r="C2166" s="44" t="str">
        <f t="shared" si="168"/>
        <v>Power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50</v>
      </c>
      <c r="G2166" s="202">
        <v>1290558</v>
      </c>
      <c r="H2166" s="198">
        <v>37035.37327546296</v>
      </c>
      <c r="I2166" t="s">
        <v>2415</v>
      </c>
      <c r="M2166" t="s">
        <v>3364</v>
      </c>
      <c r="N2166" t="s">
        <v>4190</v>
      </c>
      <c r="O2166" t="s">
        <v>4425</v>
      </c>
      <c r="P2166" s="199">
        <v>50</v>
      </c>
      <c r="S2166" t="s">
        <v>2759</v>
      </c>
      <c r="T2166" t="s">
        <v>4061</v>
      </c>
      <c r="U2166" s="201">
        <v>30.7</v>
      </c>
      <c r="V2166" t="s">
        <v>2459</v>
      </c>
      <c r="W2166" t="s">
        <v>2819</v>
      </c>
      <c r="X2166" t="s">
        <v>2820</v>
      </c>
      <c r="Y2166" t="s">
        <v>4193</v>
      </c>
      <c r="Z2166" t="s">
        <v>3671</v>
      </c>
      <c r="AA2166">
        <v>621468.1</v>
      </c>
      <c r="AB2166" s="198">
        <v>37036.875</v>
      </c>
      <c r="AC2166" s="198">
        <v>37036.875</v>
      </c>
    </row>
    <row r="2167" spans="1:29" x14ac:dyDescent="0.2">
      <c r="A2167" s="44" t="str">
        <f t="shared" si="166"/>
        <v xml:space="preserve"> Natural Gas Physical</v>
      </c>
      <c r="B2167" s="44" t="str">
        <f t="shared" si="167"/>
        <v/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3000</v>
      </c>
      <c r="G2167" s="202">
        <v>1290559</v>
      </c>
      <c r="H2167" s="198">
        <v>37035.373287037037</v>
      </c>
      <c r="I2167" t="s">
        <v>4257</v>
      </c>
      <c r="M2167" t="s">
        <v>2760</v>
      </c>
      <c r="N2167" t="s">
        <v>2697</v>
      </c>
      <c r="O2167" t="s">
        <v>223</v>
      </c>
      <c r="P2167" s="199">
        <v>3000</v>
      </c>
      <c r="S2167" t="s">
        <v>2761</v>
      </c>
      <c r="T2167" t="s">
        <v>4061</v>
      </c>
      <c r="U2167" s="201">
        <v>3.97</v>
      </c>
      <c r="V2167" t="s">
        <v>3976</v>
      </c>
      <c r="W2167" t="s">
        <v>3170</v>
      </c>
      <c r="X2167" t="s">
        <v>1686</v>
      </c>
      <c r="Y2167" t="s">
        <v>3224</v>
      </c>
      <c r="Z2167" t="s">
        <v>3672</v>
      </c>
      <c r="AA2167">
        <v>807976</v>
      </c>
      <c r="AB2167" s="198">
        <v>37036.875</v>
      </c>
      <c r="AC2167" s="198">
        <v>37036.875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10000</v>
      </c>
      <c r="G2168" s="202">
        <v>1290561</v>
      </c>
      <c r="H2168" s="198">
        <v>37035.373344907406</v>
      </c>
      <c r="I2168" t="s">
        <v>2818</v>
      </c>
      <c r="M2168" t="s">
        <v>2760</v>
      </c>
      <c r="N2168" t="s">
        <v>3220</v>
      </c>
      <c r="O2168" t="s">
        <v>2545</v>
      </c>
      <c r="P2168" s="199">
        <v>10000</v>
      </c>
      <c r="S2168" t="s">
        <v>2761</v>
      </c>
      <c r="T2168" t="s">
        <v>4061</v>
      </c>
      <c r="U2168" s="201">
        <v>12.55</v>
      </c>
      <c r="V2168" t="s">
        <v>2776</v>
      </c>
      <c r="W2168" t="s">
        <v>2731</v>
      </c>
      <c r="X2168" t="s">
        <v>2682</v>
      </c>
      <c r="Y2168" t="s">
        <v>3224</v>
      </c>
      <c r="Z2168" t="s">
        <v>3671</v>
      </c>
      <c r="AA2168">
        <v>807978</v>
      </c>
      <c r="AB2168" s="198">
        <v>37036.875</v>
      </c>
      <c r="AC2168" s="198">
        <v>37036.875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1290560</v>
      </c>
      <c r="H2169" s="198">
        <v>37035.373344907406</v>
      </c>
      <c r="I2169" t="s">
        <v>3182</v>
      </c>
      <c r="M2169" t="s">
        <v>2760</v>
      </c>
      <c r="N2169" t="s">
        <v>3220</v>
      </c>
      <c r="O2169" t="s">
        <v>2551</v>
      </c>
      <c r="P2169" s="199">
        <v>10000</v>
      </c>
      <c r="S2169" t="s">
        <v>2761</v>
      </c>
      <c r="T2169" t="s">
        <v>4061</v>
      </c>
      <c r="U2169" s="201">
        <v>8.25</v>
      </c>
      <c r="V2169" t="s">
        <v>3183</v>
      </c>
      <c r="W2169" t="s">
        <v>2681</v>
      </c>
      <c r="X2169" t="s">
        <v>2682</v>
      </c>
      <c r="Y2169" t="s">
        <v>3224</v>
      </c>
      <c r="Z2169" t="s">
        <v>3671</v>
      </c>
      <c r="AA2169">
        <v>807977</v>
      </c>
      <c r="AB2169" s="198">
        <v>37036.875</v>
      </c>
      <c r="AC2169" s="198">
        <v>37036.875</v>
      </c>
    </row>
    <row r="2170" spans="1:29" x14ac:dyDescent="0.2">
      <c r="A2170" s="44" t="str">
        <f t="shared" si="166"/>
        <v>US Natural Gas Financial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150000</v>
      </c>
      <c r="G2170" s="202">
        <v>1290562</v>
      </c>
      <c r="H2170" s="198">
        <v>37035.373368055552</v>
      </c>
      <c r="I2170" t="s">
        <v>3890</v>
      </c>
      <c r="M2170" t="s">
        <v>2760</v>
      </c>
      <c r="N2170" t="s">
        <v>3235</v>
      </c>
      <c r="O2170" t="s">
        <v>3098</v>
      </c>
      <c r="P2170" s="199">
        <v>5000</v>
      </c>
      <c r="S2170" t="s">
        <v>2761</v>
      </c>
      <c r="T2170" t="s">
        <v>4061</v>
      </c>
      <c r="U2170" s="201">
        <v>8.26</v>
      </c>
      <c r="V2170" t="s">
        <v>3135</v>
      </c>
      <c r="W2170" t="s">
        <v>3083</v>
      </c>
      <c r="X2170" t="s">
        <v>3084</v>
      </c>
      <c r="Y2170" t="s">
        <v>4082</v>
      </c>
      <c r="Z2170" t="s">
        <v>3671</v>
      </c>
      <c r="AA2170" t="s">
        <v>314</v>
      </c>
      <c r="AB2170" s="198">
        <v>37043.875</v>
      </c>
      <c r="AC2170" s="198">
        <v>37072.875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5000</v>
      </c>
      <c r="G2171" s="202">
        <v>1290563</v>
      </c>
      <c r="H2171" s="198">
        <v>37035.373379629629</v>
      </c>
      <c r="I2171" t="s">
        <v>3142</v>
      </c>
      <c r="M2171" t="s">
        <v>2760</v>
      </c>
      <c r="N2171" t="s">
        <v>3220</v>
      </c>
      <c r="O2171" t="s">
        <v>2500</v>
      </c>
      <c r="P2171" s="199">
        <v>5000</v>
      </c>
      <c r="S2171" t="s">
        <v>2761</v>
      </c>
      <c r="T2171" t="s">
        <v>4061</v>
      </c>
      <c r="U2171" s="201">
        <v>4.4850000000000003</v>
      </c>
      <c r="V2171">
        <v>19691994</v>
      </c>
      <c r="W2171" t="s">
        <v>2668</v>
      </c>
      <c r="X2171" t="s">
        <v>2669</v>
      </c>
      <c r="Y2171" t="s">
        <v>3224</v>
      </c>
      <c r="Z2171" t="s">
        <v>3671</v>
      </c>
      <c r="AA2171">
        <v>807979</v>
      </c>
      <c r="AB2171" s="198">
        <v>37036.875</v>
      </c>
      <c r="AC2171" s="198">
        <v>37036.875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10000</v>
      </c>
      <c r="G2172" s="202">
        <v>1290564</v>
      </c>
      <c r="H2172" s="198">
        <v>37035.373402777775</v>
      </c>
      <c r="I2172" t="s">
        <v>2818</v>
      </c>
      <c r="M2172" t="s">
        <v>2760</v>
      </c>
      <c r="N2172" t="s">
        <v>3220</v>
      </c>
      <c r="O2172" t="s">
        <v>2542</v>
      </c>
      <c r="P2172" s="199">
        <v>10000</v>
      </c>
      <c r="S2172" t="s">
        <v>2761</v>
      </c>
      <c r="T2172" t="s">
        <v>4061</v>
      </c>
      <c r="U2172" s="201">
        <v>12.574999999999999</v>
      </c>
      <c r="V2172" t="s">
        <v>2776</v>
      </c>
      <c r="W2172" t="s">
        <v>2731</v>
      </c>
      <c r="X2172" t="s">
        <v>2682</v>
      </c>
      <c r="Y2172" t="s">
        <v>3224</v>
      </c>
      <c r="Z2172" t="s">
        <v>3671</v>
      </c>
      <c r="AA2172">
        <v>807980</v>
      </c>
      <c r="AB2172" s="198">
        <v>37036.875</v>
      </c>
      <c r="AC2172" s="198">
        <v>37036.875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10000</v>
      </c>
      <c r="G2173" s="202">
        <v>1290565</v>
      </c>
      <c r="H2173" s="198">
        <v>37035.373425925929</v>
      </c>
      <c r="I2173" t="s">
        <v>3095</v>
      </c>
      <c r="M2173" t="s">
        <v>2760</v>
      </c>
      <c r="N2173" t="s">
        <v>3220</v>
      </c>
      <c r="O2173" t="s">
        <v>2550</v>
      </c>
      <c r="P2173" s="199">
        <v>10000</v>
      </c>
      <c r="S2173" t="s">
        <v>2761</v>
      </c>
      <c r="T2173" t="s">
        <v>4061</v>
      </c>
      <c r="U2173" s="201">
        <v>7.3</v>
      </c>
      <c r="V2173" t="s">
        <v>3116</v>
      </c>
      <c r="W2173" t="s">
        <v>2681</v>
      </c>
      <c r="X2173" t="s">
        <v>2682</v>
      </c>
      <c r="Y2173" t="s">
        <v>3224</v>
      </c>
      <c r="Z2173" t="s">
        <v>3671</v>
      </c>
      <c r="AA2173">
        <v>807981</v>
      </c>
      <c r="AB2173" s="198">
        <v>37036.875</v>
      </c>
      <c r="AC2173" s="198">
        <v>37036.875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5000</v>
      </c>
      <c r="G2174" s="202">
        <v>1290566</v>
      </c>
      <c r="H2174" s="198">
        <v>37035.373437499999</v>
      </c>
      <c r="I2174" t="s">
        <v>3100</v>
      </c>
      <c r="M2174" t="s">
        <v>2760</v>
      </c>
      <c r="N2174" t="s">
        <v>3220</v>
      </c>
      <c r="O2174" t="s">
        <v>2488</v>
      </c>
      <c r="P2174" s="199">
        <v>5000</v>
      </c>
      <c r="S2174" t="s">
        <v>2761</v>
      </c>
      <c r="T2174" t="s">
        <v>4061</v>
      </c>
      <c r="U2174" s="201">
        <v>3.9950000000000001</v>
      </c>
      <c r="V2174" t="s">
        <v>3101</v>
      </c>
      <c r="W2174" t="s">
        <v>3260</v>
      </c>
      <c r="X2174" t="s">
        <v>3261</v>
      </c>
      <c r="Y2174" t="s">
        <v>3224</v>
      </c>
      <c r="Z2174" t="s">
        <v>3671</v>
      </c>
      <c r="AA2174">
        <v>807983</v>
      </c>
      <c r="AB2174" s="198">
        <v>37036.875</v>
      </c>
      <c r="AC2174" s="198">
        <v>37036.875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10000</v>
      </c>
      <c r="G2175" s="202">
        <v>1290567</v>
      </c>
      <c r="H2175" s="198">
        <v>37035.373460648145</v>
      </c>
      <c r="I2175" t="s">
        <v>3177</v>
      </c>
      <c r="M2175" t="s">
        <v>2760</v>
      </c>
      <c r="N2175" t="s">
        <v>3220</v>
      </c>
      <c r="O2175" t="s">
        <v>4421</v>
      </c>
      <c r="Q2175" s="199">
        <v>10000</v>
      </c>
      <c r="S2175" t="s">
        <v>2761</v>
      </c>
      <c r="T2175" t="s">
        <v>4061</v>
      </c>
      <c r="U2175" s="201">
        <v>4.17</v>
      </c>
      <c r="V2175" t="s">
        <v>3178</v>
      </c>
      <c r="W2175" t="s">
        <v>4246</v>
      </c>
      <c r="X2175" t="s">
        <v>4247</v>
      </c>
      <c r="Y2175" t="s">
        <v>3224</v>
      </c>
      <c r="Z2175" t="s">
        <v>3671</v>
      </c>
      <c r="AA2175">
        <v>807984</v>
      </c>
      <c r="AB2175" s="198">
        <v>37036.875</v>
      </c>
      <c r="AC2175" s="198">
        <v>37036.875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10000</v>
      </c>
      <c r="G2176" s="202">
        <v>1290568</v>
      </c>
      <c r="H2176" s="198">
        <v>37035.373518518521</v>
      </c>
      <c r="I2176" t="s">
        <v>2676</v>
      </c>
      <c r="M2176" t="s">
        <v>2760</v>
      </c>
      <c r="N2176" t="s">
        <v>3220</v>
      </c>
      <c r="O2176" t="s">
        <v>2551</v>
      </c>
      <c r="Q2176" s="199">
        <v>10000</v>
      </c>
      <c r="S2176" t="s">
        <v>2761</v>
      </c>
      <c r="T2176" t="s">
        <v>4061</v>
      </c>
      <c r="U2176" s="201">
        <v>8.35</v>
      </c>
      <c r="V2176" t="s">
        <v>2879</v>
      </c>
      <c r="W2176" t="s">
        <v>2681</v>
      </c>
      <c r="X2176" t="s">
        <v>2682</v>
      </c>
      <c r="Y2176" t="s">
        <v>3224</v>
      </c>
      <c r="Z2176" t="s">
        <v>3671</v>
      </c>
      <c r="AA2176">
        <v>807986</v>
      </c>
      <c r="AB2176" s="198">
        <v>37036.875</v>
      </c>
      <c r="AC2176" s="198">
        <v>37036.875</v>
      </c>
    </row>
    <row r="2177" spans="1:29" x14ac:dyDescent="0.2">
      <c r="A2177" s="44" t="str">
        <f t="shared" si="166"/>
        <v>US Natural Gas Financial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Financial</v>
      </c>
      <c r="E2177" s="44">
        <f>IF(VLOOKUP(S2177,'DD-Lookup'!$J$6:$L$50,3,FALSE)="Monthly",(YEAR(AC2177)-YEAR(AB2177))*12+MONTH(AC2177)-MONTH(AB2177)+1,(AC2177-AB2177+1))</f>
        <v>31</v>
      </c>
      <c r="F2177" s="213">
        <f t="shared" si="170"/>
        <v>155000</v>
      </c>
      <c r="G2177" s="202">
        <v>1290570</v>
      </c>
      <c r="H2177" s="198">
        <v>37035.373530092591</v>
      </c>
      <c r="I2177" t="s">
        <v>3244</v>
      </c>
      <c r="M2177" t="s">
        <v>2760</v>
      </c>
      <c r="N2177" t="s">
        <v>3235</v>
      </c>
      <c r="O2177" t="s">
        <v>3082</v>
      </c>
      <c r="P2177" s="199">
        <v>5000</v>
      </c>
      <c r="S2177" t="s">
        <v>2761</v>
      </c>
      <c r="T2177" t="s">
        <v>4061</v>
      </c>
      <c r="U2177" s="201">
        <v>7.52</v>
      </c>
      <c r="V2177" t="s">
        <v>3444</v>
      </c>
      <c r="W2177" t="s">
        <v>3083</v>
      </c>
      <c r="X2177" t="s">
        <v>3084</v>
      </c>
      <c r="Y2177" t="s">
        <v>4082</v>
      </c>
      <c r="Z2177" t="s">
        <v>3671</v>
      </c>
      <c r="AA2177" t="s">
        <v>315</v>
      </c>
      <c r="AB2177" s="198">
        <v>37073.875</v>
      </c>
      <c r="AC2177" s="198">
        <v>37103.875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10000</v>
      </c>
      <c r="G2178" s="202">
        <v>1290569</v>
      </c>
      <c r="H2178" s="198">
        <v>37035.373530092591</v>
      </c>
      <c r="I2178" t="s">
        <v>3244</v>
      </c>
      <c r="M2178" t="s">
        <v>2760</v>
      </c>
      <c r="N2178" t="s">
        <v>3220</v>
      </c>
      <c r="O2178" t="s">
        <v>2550</v>
      </c>
      <c r="P2178" s="199">
        <v>10000</v>
      </c>
      <c r="S2178" t="s">
        <v>2761</v>
      </c>
      <c r="T2178" t="s">
        <v>4061</v>
      </c>
      <c r="U2178" s="201">
        <v>7.2</v>
      </c>
      <c r="V2178" t="s">
        <v>2737</v>
      </c>
      <c r="W2178" t="s">
        <v>2681</v>
      </c>
      <c r="X2178" t="s">
        <v>2682</v>
      </c>
      <c r="Y2178" t="s">
        <v>3224</v>
      </c>
      <c r="Z2178" t="s">
        <v>3671</v>
      </c>
      <c r="AA2178">
        <v>807985</v>
      </c>
      <c r="AB2178" s="198">
        <v>37036.875</v>
      </c>
      <c r="AC2178" s="198">
        <v>37036.875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5000</v>
      </c>
      <c r="G2179" s="202">
        <v>1290571</v>
      </c>
      <c r="H2179" s="198">
        <v>37035.373645833337</v>
      </c>
      <c r="I2179" t="s">
        <v>2874</v>
      </c>
      <c r="M2179" t="s">
        <v>2760</v>
      </c>
      <c r="N2179" t="s">
        <v>3220</v>
      </c>
      <c r="O2179" t="s">
        <v>2494</v>
      </c>
      <c r="P2179" s="199">
        <v>5000</v>
      </c>
      <c r="S2179" t="s">
        <v>2761</v>
      </c>
      <c r="T2179" t="s">
        <v>4061</v>
      </c>
      <c r="U2179" s="201">
        <v>4.0149999999999997</v>
      </c>
      <c r="V2179" t="s">
        <v>3920</v>
      </c>
      <c r="W2179" t="s">
        <v>3004</v>
      </c>
      <c r="X2179" t="s">
        <v>3246</v>
      </c>
      <c r="Y2179" t="s">
        <v>3224</v>
      </c>
      <c r="Z2179" t="s">
        <v>3671</v>
      </c>
      <c r="AA2179">
        <v>807987</v>
      </c>
      <c r="AB2179" s="198">
        <v>37036.875</v>
      </c>
      <c r="AC2179" s="198">
        <v>37036.875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1800</v>
      </c>
      <c r="G2180" s="202">
        <v>1290573</v>
      </c>
      <c r="H2180" s="198">
        <v>37035.373692129629</v>
      </c>
      <c r="I2180" t="s">
        <v>3306</v>
      </c>
      <c r="M2180" t="s">
        <v>2760</v>
      </c>
      <c r="N2180" t="s">
        <v>3220</v>
      </c>
      <c r="O2180" t="s">
        <v>2481</v>
      </c>
      <c r="Q2180" s="199">
        <v>1800</v>
      </c>
      <c r="S2180" t="s">
        <v>2761</v>
      </c>
      <c r="T2180" t="s">
        <v>4061</v>
      </c>
      <c r="U2180" s="201">
        <v>4.0674999999999999</v>
      </c>
      <c r="V2180" t="s">
        <v>108</v>
      </c>
      <c r="W2180" t="s">
        <v>3004</v>
      </c>
      <c r="X2180" t="s">
        <v>3246</v>
      </c>
      <c r="Y2180" t="s">
        <v>3224</v>
      </c>
      <c r="Z2180" t="s">
        <v>3671</v>
      </c>
      <c r="AA2180">
        <v>807988</v>
      </c>
      <c r="AB2180" s="198">
        <v>37036.875</v>
      </c>
      <c r="AC2180" s="198">
        <v>37036.875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1272</v>
      </c>
      <c r="G2181" s="202">
        <v>1290572</v>
      </c>
      <c r="H2181" s="198">
        <v>37035.373692129629</v>
      </c>
      <c r="I2181" t="s">
        <v>268</v>
      </c>
      <c r="M2181" t="s">
        <v>2760</v>
      </c>
      <c r="N2181" t="s">
        <v>3220</v>
      </c>
      <c r="O2181" t="s">
        <v>4400</v>
      </c>
      <c r="P2181" s="199">
        <v>1272</v>
      </c>
      <c r="S2181" t="s">
        <v>2761</v>
      </c>
      <c r="T2181" t="s">
        <v>4061</v>
      </c>
      <c r="U2181" s="201">
        <v>4.07</v>
      </c>
      <c r="V2181" t="s">
        <v>269</v>
      </c>
      <c r="W2181" t="s">
        <v>3046</v>
      </c>
      <c r="X2181" t="s">
        <v>2685</v>
      </c>
      <c r="Y2181" t="s">
        <v>3224</v>
      </c>
      <c r="Z2181" t="s">
        <v>3671</v>
      </c>
      <c r="AA2181">
        <v>807989</v>
      </c>
      <c r="AB2181" s="198">
        <v>37036.875</v>
      </c>
      <c r="AC2181" s="198">
        <v>37036.875</v>
      </c>
    </row>
    <row r="2182" spans="1:29" x14ac:dyDescent="0.2">
      <c r="A2182" s="44" t="str">
        <f t="shared" si="166"/>
        <v xml:space="preserve"> Natural Gas Physical</v>
      </c>
      <c r="B2182" s="44" t="str">
        <f t="shared" si="167"/>
        <v/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10000</v>
      </c>
      <c r="G2182" s="202">
        <v>1290574</v>
      </c>
      <c r="H2182" s="198">
        <v>37035.373761574076</v>
      </c>
      <c r="I2182" t="s">
        <v>3143</v>
      </c>
      <c r="M2182" t="s">
        <v>2760</v>
      </c>
      <c r="N2182" t="s">
        <v>2697</v>
      </c>
      <c r="O2182" t="s">
        <v>4269</v>
      </c>
      <c r="P2182" s="199">
        <v>10000</v>
      </c>
      <c r="S2182" t="s">
        <v>4150</v>
      </c>
      <c r="T2182" t="s">
        <v>2698</v>
      </c>
      <c r="U2182" s="201">
        <v>5.67</v>
      </c>
      <c r="V2182" t="s">
        <v>1687</v>
      </c>
      <c r="W2182" t="s">
        <v>2699</v>
      </c>
      <c r="X2182" t="s">
        <v>2700</v>
      </c>
      <c r="Y2182" t="s">
        <v>3224</v>
      </c>
      <c r="Z2182" t="s">
        <v>3672</v>
      </c>
      <c r="AA2182">
        <v>807990</v>
      </c>
      <c r="AB2182" s="198">
        <v>37035.875</v>
      </c>
      <c r="AC2182" s="198">
        <v>37035.875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30</v>
      </c>
      <c r="F2183" s="213">
        <f t="shared" si="170"/>
        <v>150000</v>
      </c>
      <c r="G2183" s="202">
        <v>1290575</v>
      </c>
      <c r="H2183" s="198">
        <v>37035.373807870368</v>
      </c>
      <c r="I2183" t="s">
        <v>2873</v>
      </c>
      <c r="M2183" t="s">
        <v>2760</v>
      </c>
      <c r="N2183" t="s">
        <v>3220</v>
      </c>
      <c r="O2183" t="s">
        <v>4282</v>
      </c>
      <c r="P2183" s="199">
        <v>5000</v>
      </c>
      <c r="S2183" t="s">
        <v>2761</v>
      </c>
      <c r="T2183" t="s">
        <v>4061</v>
      </c>
      <c r="U2183" s="201">
        <v>12.51</v>
      </c>
      <c r="V2183" t="s">
        <v>4226</v>
      </c>
      <c r="W2183" t="s">
        <v>4279</v>
      </c>
      <c r="X2183" t="s">
        <v>2682</v>
      </c>
      <c r="Y2183" t="s">
        <v>3224</v>
      </c>
      <c r="Z2183" t="s">
        <v>3671</v>
      </c>
      <c r="AA2183" t="s">
        <v>316</v>
      </c>
      <c r="AB2183" s="198">
        <v>37043.875</v>
      </c>
      <c r="AC2183" s="198">
        <v>37072.875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25000</v>
      </c>
      <c r="G2184" s="202">
        <v>1290576</v>
      </c>
      <c r="H2184" s="198">
        <v>37035.373854166668</v>
      </c>
      <c r="I2184" t="s">
        <v>2674</v>
      </c>
      <c r="M2184" t="s">
        <v>2760</v>
      </c>
      <c r="N2184" t="s">
        <v>3220</v>
      </c>
      <c r="O2184" t="s">
        <v>4383</v>
      </c>
      <c r="P2184" s="199">
        <v>25000</v>
      </c>
      <c r="S2184" t="s">
        <v>2761</v>
      </c>
      <c r="T2184" t="s">
        <v>4061</v>
      </c>
      <c r="U2184" s="201">
        <v>4.1449999999999996</v>
      </c>
      <c r="V2184" t="s">
        <v>3146</v>
      </c>
      <c r="W2184" t="s">
        <v>4246</v>
      </c>
      <c r="X2184" t="s">
        <v>4247</v>
      </c>
      <c r="Y2184" t="s">
        <v>3224</v>
      </c>
      <c r="Z2184" t="s">
        <v>3671</v>
      </c>
      <c r="AA2184">
        <v>807991</v>
      </c>
      <c r="AB2184" s="198">
        <v>37036.875</v>
      </c>
      <c r="AC2184" s="198">
        <v>37036.875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1630</v>
      </c>
      <c r="G2185" s="202">
        <v>1290577</v>
      </c>
      <c r="H2185" s="198">
        <v>37035.373865740738</v>
      </c>
      <c r="I2185" t="s">
        <v>2676</v>
      </c>
      <c r="M2185" t="s">
        <v>2760</v>
      </c>
      <c r="N2185" t="s">
        <v>3220</v>
      </c>
      <c r="O2185" t="s">
        <v>2463</v>
      </c>
      <c r="P2185" s="199">
        <v>1630</v>
      </c>
      <c r="S2185" t="s">
        <v>2761</v>
      </c>
      <c r="T2185" t="s">
        <v>4061</v>
      </c>
      <c r="U2185" s="201">
        <v>4.2050999999999998</v>
      </c>
      <c r="V2185" t="s">
        <v>2883</v>
      </c>
      <c r="W2185" t="s">
        <v>3222</v>
      </c>
      <c r="X2185" t="s">
        <v>3223</v>
      </c>
      <c r="Y2185" t="s">
        <v>3224</v>
      </c>
      <c r="Z2185" t="s">
        <v>3671</v>
      </c>
      <c r="AA2185">
        <v>807992</v>
      </c>
      <c r="AB2185" s="198">
        <v>37036.875</v>
      </c>
      <c r="AC2185" s="198">
        <v>37036.875</v>
      </c>
    </row>
    <row r="2186" spans="1:29" x14ac:dyDescent="0.2">
      <c r="A2186" s="44" t="str">
        <f t="shared" si="166"/>
        <v xml:space="preserve"> Metals Financial</v>
      </c>
      <c r="B2186" s="44" t="str">
        <f t="shared" si="167"/>
        <v/>
      </c>
      <c r="C2186" s="44" t="str">
        <f t="shared" si="168"/>
        <v>Metals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20</v>
      </c>
      <c r="G2186" s="202">
        <v>1290578</v>
      </c>
      <c r="H2186" s="198">
        <v>37035.373877314814</v>
      </c>
      <c r="I2186" t="s">
        <v>4086</v>
      </c>
      <c r="M2186" t="s">
        <v>2766</v>
      </c>
      <c r="N2186" t="s">
        <v>4058</v>
      </c>
      <c r="O2186" t="s">
        <v>4059</v>
      </c>
      <c r="Q2186" s="199">
        <v>20</v>
      </c>
      <c r="S2186" t="s">
        <v>4060</v>
      </c>
      <c r="T2186" t="s">
        <v>4061</v>
      </c>
      <c r="U2186" s="201">
        <v>1745</v>
      </c>
      <c r="V2186" t="s">
        <v>4125</v>
      </c>
      <c r="W2186" t="s">
        <v>4068</v>
      </c>
      <c r="X2186" t="s">
        <v>4064</v>
      </c>
      <c r="Y2186" t="s">
        <v>4065</v>
      </c>
      <c r="Z2186" t="s">
        <v>4066</v>
      </c>
      <c r="AA2186">
        <v>2150718</v>
      </c>
    </row>
    <row r="2187" spans="1:29" x14ac:dyDescent="0.2">
      <c r="A2187" s="44" t="str">
        <f t="shared" ref="A2187:A2250" si="171">B2187&amp;" "&amp;C2187&amp;" "&amp;D2187</f>
        <v>US Natural Gas Financial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Financial</v>
      </c>
      <c r="E2187" s="44">
        <f>IF(VLOOKUP(S2187,'DD-Lookup'!$J$6:$L$50,3,FALSE)="Monthly",(YEAR(AC2187)-YEAR(AB2187))*12+MONTH(AC2187)-MONTH(AB2187)+1,(AC2187-AB2187+1))</f>
        <v>30</v>
      </c>
      <c r="F2187" s="213">
        <f t="shared" ref="F2187:F2250" si="175">E2187*SUM(P2187:Q2187)</f>
        <v>150000</v>
      </c>
      <c r="G2187" s="202">
        <v>1290579</v>
      </c>
      <c r="H2187" s="198">
        <v>37035.373888888891</v>
      </c>
      <c r="I2187" t="s">
        <v>1930</v>
      </c>
      <c r="M2187" t="s">
        <v>2760</v>
      </c>
      <c r="N2187" t="s">
        <v>2864</v>
      </c>
      <c r="O2187" t="s">
        <v>2865</v>
      </c>
      <c r="P2187" s="199">
        <v>5000</v>
      </c>
      <c r="S2187" t="s">
        <v>2761</v>
      </c>
      <c r="T2187" t="s">
        <v>4061</v>
      </c>
      <c r="U2187" s="201">
        <v>4.18</v>
      </c>
      <c r="V2187" t="s">
        <v>1735</v>
      </c>
      <c r="W2187" t="s">
        <v>3529</v>
      </c>
      <c r="X2187" t="s">
        <v>2866</v>
      </c>
      <c r="Y2187" t="s">
        <v>4082</v>
      </c>
      <c r="Z2187" t="s">
        <v>3671</v>
      </c>
      <c r="AA2187" t="s">
        <v>317</v>
      </c>
      <c r="AB2187" s="198">
        <v>37043.875</v>
      </c>
      <c r="AC2187" s="198">
        <v>37072.875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5000</v>
      </c>
      <c r="G2188" s="202">
        <v>1290580</v>
      </c>
      <c r="H2188" s="198">
        <v>37035.373900462961</v>
      </c>
      <c r="I2188" t="s">
        <v>2858</v>
      </c>
      <c r="M2188" t="s">
        <v>2760</v>
      </c>
      <c r="N2188" t="s">
        <v>3220</v>
      </c>
      <c r="O2188" t="s">
        <v>2537</v>
      </c>
      <c r="P2188" s="199">
        <v>5000</v>
      </c>
      <c r="S2188" t="s">
        <v>2761</v>
      </c>
      <c r="T2188" t="s">
        <v>4061</v>
      </c>
      <c r="U2188" s="201">
        <v>3.06</v>
      </c>
      <c r="V2188" t="s">
        <v>3147</v>
      </c>
      <c r="W2188" t="s">
        <v>2705</v>
      </c>
      <c r="X2188" t="s">
        <v>2682</v>
      </c>
      <c r="Y2188" t="s">
        <v>3224</v>
      </c>
      <c r="Z2188" t="s">
        <v>3671</v>
      </c>
      <c r="AA2188">
        <v>807995</v>
      </c>
      <c r="AB2188" s="198">
        <v>37036.875</v>
      </c>
      <c r="AC2188" s="198">
        <v>37036.875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1290581</v>
      </c>
      <c r="H2189" s="198">
        <v>37035.373912037037</v>
      </c>
      <c r="I2189" t="s">
        <v>3219</v>
      </c>
      <c r="M2189" t="s">
        <v>2760</v>
      </c>
      <c r="N2189" t="s">
        <v>3220</v>
      </c>
      <c r="O2189" t="s">
        <v>2551</v>
      </c>
      <c r="P2189" s="199">
        <v>5000</v>
      </c>
      <c r="S2189" t="s">
        <v>2761</v>
      </c>
      <c r="T2189" t="s">
        <v>4061</v>
      </c>
      <c r="U2189" s="201">
        <v>8.25</v>
      </c>
      <c r="V2189" t="s">
        <v>3799</v>
      </c>
      <c r="W2189" t="s">
        <v>2681</v>
      </c>
      <c r="X2189" t="s">
        <v>2682</v>
      </c>
      <c r="Y2189" t="s">
        <v>3224</v>
      </c>
      <c r="Z2189" t="s">
        <v>3671</v>
      </c>
      <c r="AA2189">
        <v>807996</v>
      </c>
      <c r="AB2189" s="198">
        <v>37036.875</v>
      </c>
      <c r="AC2189" s="198">
        <v>37036.875</v>
      </c>
    </row>
    <row r="2190" spans="1:29" x14ac:dyDescent="0.2">
      <c r="A2190" s="44" t="str">
        <f t="shared" si="171"/>
        <v>US Power Financial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</v>
      </c>
      <c r="G2190" s="202">
        <v>1290582</v>
      </c>
      <c r="H2190" s="198">
        <v>37035.373912037037</v>
      </c>
      <c r="I2190" t="s">
        <v>2415</v>
      </c>
      <c r="M2190" t="s">
        <v>3364</v>
      </c>
      <c r="N2190" t="s">
        <v>4190</v>
      </c>
      <c r="O2190" t="s">
        <v>4425</v>
      </c>
      <c r="P2190" s="199">
        <v>50</v>
      </c>
      <c r="S2190" t="s">
        <v>2759</v>
      </c>
      <c r="T2190" t="s">
        <v>4061</v>
      </c>
      <c r="U2190" s="201">
        <v>30.6</v>
      </c>
      <c r="V2190" t="s">
        <v>2459</v>
      </c>
      <c r="W2190" t="s">
        <v>2819</v>
      </c>
      <c r="X2190" t="s">
        <v>2820</v>
      </c>
      <c r="Y2190" t="s">
        <v>4193</v>
      </c>
      <c r="Z2190" t="s">
        <v>3671</v>
      </c>
      <c r="AA2190">
        <v>621469.1</v>
      </c>
      <c r="AB2190" s="198">
        <v>37036.875</v>
      </c>
      <c r="AC2190" s="198">
        <v>37036.875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10000</v>
      </c>
      <c r="G2191" s="202">
        <v>1290583</v>
      </c>
      <c r="H2191" s="198">
        <v>37035.373923611114</v>
      </c>
      <c r="I2191" t="s">
        <v>2873</v>
      </c>
      <c r="M2191" t="s">
        <v>2760</v>
      </c>
      <c r="N2191" t="s">
        <v>3220</v>
      </c>
      <c r="O2191" t="s">
        <v>2532</v>
      </c>
      <c r="P2191" s="199">
        <v>10000</v>
      </c>
      <c r="S2191" t="s">
        <v>2761</v>
      </c>
      <c r="T2191" t="s">
        <v>4061</v>
      </c>
      <c r="U2191" s="201">
        <v>4</v>
      </c>
      <c r="V2191" t="s">
        <v>3171</v>
      </c>
      <c r="W2191" t="s">
        <v>2692</v>
      </c>
      <c r="X2191" t="s">
        <v>2682</v>
      </c>
      <c r="Y2191" t="s">
        <v>3224</v>
      </c>
      <c r="Z2191" t="s">
        <v>3671</v>
      </c>
      <c r="AA2191">
        <v>807997</v>
      </c>
      <c r="AB2191" s="198">
        <v>37036.875</v>
      </c>
      <c r="AC2191" s="198">
        <v>37036.875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7</v>
      </c>
      <c r="F2192" s="213">
        <f t="shared" si="175"/>
        <v>70000</v>
      </c>
      <c r="G2192" s="202">
        <v>1290584</v>
      </c>
      <c r="H2192" s="198">
        <v>37035.373935185184</v>
      </c>
      <c r="I2192" t="s">
        <v>3139</v>
      </c>
      <c r="M2192" t="s">
        <v>2760</v>
      </c>
      <c r="N2192" t="s">
        <v>3220</v>
      </c>
      <c r="O2192" t="s">
        <v>4406</v>
      </c>
      <c r="P2192" s="199">
        <v>10000</v>
      </c>
      <c r="S2192" t="s">
        <v>2761</v>
      </c>
      <c r="T2192" t="s">
        <v>4061</v>
      </c>
      <c r="U2192" s="201">
        <v>4.0549999999999997</v>
      </c>
      <c r="V2192" t="s">
        <v>3140</v>
      </c>
      <c r="W2192" t="s">
        <v>3046</v>
      </c>
      <c r="X2192" t="s">
        <v>2685</v>
      </c>
      <c r="Y2192" t="s">
        <v>3224</v>
      </c>
      <c r="Z2192" t="s">
        <v>3671</v>
      </c>
      <c r="AA2192">
        <v>807998</v>
      </c>
      <c r="AB2192" s="198">
        <v>37036.875</v>
      </c>
      <c r="AC2192" s="198">
        <v>37042.875</v>
      </c>
    </row>
    <row r="2193" spans="1:29" x14ac:dyDescent="0.2">
      <c r="A2193" s="44" t="str">
        <f t="shared" si="171"/>
        <v>US Natural Gas Financial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30</v>
      </c>
      <c r="F2193" s="213">
        <f t="shared" si="175"/>
        <v>300000</v>
      </c>
      <c r="G2193" s="202">
        <v>1290586</v>
      </c>
      <c r="H2193" s="198">
        <v>37035.373969907407</v>
      </c>
      <c r="I2193" t="s">
        <v>2863</v>
      </c>
      <c r="M2193" t="s">
        <v>2760</v>
      </c>
      <c r="N2193" t="s">
        <v>2864</v>
      </c>
      <c r="O2193" t="s">
        <v>2865</v>
      </c>
      <c r="P2193" s="199">
        <v>10000</v>
      </c>
      <c r="S2193" t="s">
        <v>2761</v>
      </c>
      <c r="T2193" t="s">
        <v>4061</v>
      </c>
      <c r="U2193" s="201">
        <v>4.18</v>
      </c>
      <c r="V2193" t="s">
        <v>4472</v>
      </c>
      <c r="W2193" t="s">
        <v>3529</v>
      </c>
      <c r="X2193" t="s">
        <v>2866</v>
      </c>
      <c r="Y2193" t="s">
        <v>4082</v>
      </c>
      <c r="Z2193" t="s">
        <v>3671</v>
      </c>
      <c r="AA2193" t="s">
        <v>318</v>
      </c>
      <c r="AB2193" s="198">
        <v>37043.875</v>
      </c>
      <c r="AC2193" s="198">
        <v>37072.875</v>
      </c>
    </row>
    <row r="2194" spans="1:29" x14ac:dyDescent="0.2">
      <c r="A2194" s="44" t="str">
        <f t="shared" si="171"/>
        <v xml:space="preserve"> Natural Gas Physical</v>
      </c>
      <c r="B2194" s="44" t="str">
        <f t="shared" si="172"/>
        <v/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30</v>
      </c>
      <c r="F2194" s="213">
        <f t="shared" si="175"/>
        <v>150000</v>
      </c>
      <c r="G2194" s="202">
        <v>1290587</v>
      </c>
      <c r="H2194" s="198">
        <v>37035.374016203707</v>
      </c>
      <c r="I2194" t="s">
        <v>1698</v>
      </c>
      <c r="M2194" t="s">
        <v>2760</v>
      </c>
      <c r="N2194" t="s">
        <v>2697</v>
      </c>
      <c r="O2194" t="s">
        <v>3813</v>
      </c>
      <c r="P2194" s="199">
        <v>5000</v>
      </c>
      <c r="S2194" t="s">
        <v>4150</v>
      </c>
      <c r="T2194" t="s">
        <v>2698</v>
      </c>
      <c r="U2194" s="201">
        <v>5.66</v>
      </c>
      <c r="V2194" t="s">
        <v>1780</v>
      </c>
      <c r="W2194" t="s">
        <v>3188</v>
      </c>
      <c r="X2194" t="s">
        <v>2700</v>
      </c>
      <c r="Y2194" t="s">
        <v>3224</v>
      </c>
      <c r="Z2194" t="s">
        <v>3672</v>
      </c>
      <c r="AA2194">
        <v>807999</v>
      </c>
      <c r="AB2194" s="198">
        <v>37043.875</v>
      </c>
      <c r="AC2194" s="198">
        <v>37072.875</v>
      </c>
    </row>
    <row r="2195" spans="1:29" x14ac:dyDescent="0.2">
      <c r="A2195" s="44" t="str">
        <f t="shared" si="171"/>
        <v xml:space="preserve"> Natural Gas Physical</v>
      </c>
      <c r="B2195" s="44" t="str">
        <f t="shared" si="172"/>
        <v/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10000</v>
      </c>
      <c r="G2195" s="202">
        <v>1290588</v>
      </c>
      <c r="H2195" s="198">
        <v>37035.374189814815</v>
      </c>
      <c r="I2195" t="s">
        <v>3102</v>
      </c>
      <c r="M2195" t="s">
        <v>2760</v>
      </c>
      <c r="N2195" t="s">
        <v>3254</v>
      </c>
      <c r="O2195" t="s">
        <v>2474</v>
      </c>
      <c r="Q2195" s="199">
        <v>10000</v>
      </c>
      <c r="S2195" t="s">
        <v>2761</v>
      </c>
      <c r="T2195" t="s">
        <v>4061</v>
      </c>
      <c r="U2195" s="201">
        <v>4.3550000000000004</v>
      </c>
      <c r="V2195" t="s">
        <v>3461</v>
      </c>
      <c r="W2195" t="s">
        <v>3255</v>
      </c>
      <c r="X2195" t="s">
        <v>3256</v>
      </c>
      <c r="Y2195" t="s">
        <v>3224</v>
      </c>
      <c r="Z2195" t="s">
        <v>3671</v>
      </c>
      <c r="AA2195">
        <v>808000</v>
      </c>
      <c r="AB2195" s="198">
        <v>37036.875</v>
      </c>
      <c r="AC2195" s="198">
        <v>37036.875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1290589</v>
      </c>
      <c r="H2196" s="198">
        <v>37035.374201388891</v>
      </c>
      <c r="I2196" t="s">
        <v>3769</v>
      </c>
      <c r="M2196" t="s">
        <v>2760</v>
      </c>
      <c r="N2196" t="s">
        <v>3220</v>
      </c>
      <c r="O2196" t="s">
        <v>2503</v>
      </c>
      <c r="Q2196" s="199">
        <v>5000</v>
      </c>
      <c r="S2196" t="s">
        <v>2761</v>
      </c>
      <c r="T2196" t="s">
        <v>4061</v>
      </c>
      <c r="U2196" s="201">
        <v>4.3449999999999998</v>
      </c>
      <c r="V2196" t="s">
        <v>3002</v>
      </c>
      <c r="W2196" t="s">
        <v>3275</v>
      </c>
      <c r="X2196" t="s">
        <v>3276</v>
      </c>
      <c r="Y2196" t="s">
        <v>3224</v>
      </c>
      <c r="Z2196" t="s">
        <v>3671</v>
      </c>
      <c r="AA2196">
        <v>808001</v>
      </c>
      <c r="AB2196" s="198">
        <v>37036.875</v>
      </c>
      <c r="AC2196" s="198">
        <v>37036.875</v>
      </c>
    </row>
    <row r="2197" spans="1:29" x14ac:dyDescent="0.2">
      <c r="A2197" s="44" t="str">
        <f t="shared" si="171"/>
        <v>US Natural Gas Financial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365</v>
      </c>
      <c r="F2197" s="213">
        <f t="shared" si="175"/>
        <v>1825000</v>
      </c>
      <c r="G2197" s="202">
        <v>1290590</v>
      </c>
      <c r="H2197" s="198">
        <v>37035.374212962961</v>
      </c>
      <c r="I2197" t="s">
        <v>3219</v>
      </c>
      <c r="M2197" t="s">
        <v>2760</v>
      </c>
      <c r="N2197" t="s">
        <v>2864</v>
      </c>
      <c r="O2197" t="s">
        <v>3278</v>
      </c>
      <c r="P2197" s="199">
        <v>5000</v>
      </c>
      <c r="S2197" t="s">
        <v>2761</v>
      </c>
      <c r="T2197" t="s">
        <v>4061</v>
      </c>
      <c r="U2197" s="201">
        <v>4.375</v>
      </c>
      <c r="V2197" t="s">
        <v>4261</v>
      </c>
      <c r="W2197" t="s">
        <v>3529</v>
      </c>
      <c r="X2197" t="s">
        <v>2866</v>
      </c>
      <c r="Y2197" t="s">
        <v>4082</v>
      </c>
      <c r="Z2197" t="s">
        <v>3671</v>
      </c>
      <c r="AA2197" t="s">
        <v>319</v>
      </c>
      <c r="AB2197" s="198">
        <v>37257.875</v>
      </c>
      <c r="AC2197" s="198">
        <v>37621.875</v>
      </c>
    </row>
    <row r="2198" spans="1:29" x14ac:dyDescent="0.2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151</v>
      </c>
      <c r="F2198" s="213">
        <f t="shared" si="175"/>
        <v>755000</v>
      </c>
      <c r="G2198" s="202">
        <v>1290591</v>
      </c>
      <c r="H2198" s="198">
        <v>37035.374293981484</v>
      </c>
      <c r="I2198" t="s">
        <v>3228</v>
      </c>
      <c r="M2198" t="s">
        <v>2760</v>
      </c>
      <c r="N2198" t="s">
        <v>2864</v>
      </c>
      <c r="O2198" t="s">
        <v>3253</v>
      </c>
      <c r="P2198" s="199">
        <v>5000</v>
      </c>
      <c r="S2198" t="s">
        <v>2761</v>
      </c>
      <c r="T2198" t="s">
        <v>4061</v>
      </c>
      <c r="U2198" s="201">
        <v>4.6749999999999998</v>
      </c>
      <c r="V2198" t="s">
        <v>2725</v>
      </c>
      <c r="W2198" t="s">
        <v>3529</v>
      </c>
      <c r="X2198" t="s">
        <v>2866</v>
      </c>
      <c r="Y2198" t="s">
        <v>4082</v>
      </c>
      <c r="Z2198" t="s">
        <v>3671</v>
      </c>
      <c r="AA2198" t="s">
        <v>320</v>
      </c>
      <c r="AB2198" s="198">
        <v>37196</v>
      </c>
      <c r="AC2198" s="198">
        <v>37346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7</v>
      </c>
      <c r="F2199" s="213">
        <f t="shared" si="175"/>
        <v>6174</v>
      </c>
      <c r="G2199" s="202">
        <v>1290592</v>
      </c>
      <c r="H2199" s="198">
        <v>37035.374305555553</v>
      </c>
      <c r="I2199" t="s">
        <v>3244</v>
      </c>
      <c r="M2199" t="s">
        <v>2760</v>
      </c>
      <c r="N2199" t="s">
        <v>3220</v>
      </c>
      <c r="O2199" t="s">
        <v>4381</v>
      </c>
      <c r="Q2199" s="199">
        <v>882</v>
      </c>
      <c r="S2199" t="s">
        <v>2761</v>
      </c>
      <c r="T2199" t="s">
        <v>4061</v>
      </c>
      <c r="U2199" s="201">
        <v>4.37</v>
      </c>
      <c r="V2199" t="s">
        <v>3985</v>
      </c>
      <c r="W2199" t="s">
        <v>4263</v>
      </c>
      <c r="X2199" t="s">
        <v>4264</v>
      </c>
      <c r="Y2199" t="s">
        <v>3224</v>
      </c>
      <c r="Z2199" t="s">
        <v>3671</v>
      </c>
      <c r="AA2199">
        <v>808005</v>
      </c>
      <c r="AB2199" s="198">
        <v>37036.875</v>
      </c>
      <c r="AC2199" s="198">
        <v>37042.875</v>
      </c>
    </row>
    <row r="2200" spans="1:29" x14ac:dyDescent="0.2">
      <c r="A2200" s="44" t="str">
        <f t="shared" si="171"/>
        <v xml:space="preserve"> Natural Gas Physical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1290595</v>
      </c>
      <c r="H2200" s="198">
        <v>37035.37431712963</v>
      </c>
      <c r="I2200" t="s">
        <v>4227</v>
      </c>
      <c r="M2200" t="s">
        <v>2760</v>
      </c>
      <c r="N2200" t="s">
        <v>2697</v>
      </c>
      <c r="O2200" t="s">
        <v>223</v>
      </c>
      <c r="P2200" s="199">
        <v>5000</v>
      </c>
      <c r="S2200" t="s">
        <v>2761</v>
      </c>
      <c r="T2200" t="s">
        <v>4061</v>
      </c>
      <c r="U2200" s="201">
        <v>3.95</v>
      </c>
      <c r="V2200" t="s">
        <v>259</v>
      </c>
      <c r="W2200" t="s">
        <v>3170</v>
      </c>
      <c r="X2200" t="s">
        <v>1686</v>
      </c>
      <c r="Y2200" t="s">
        <v>3224</v>
      </c>
      <c r="Z2200" t="s">
        <v>3672</v>
      </c>
      <c r="AA2200">
        <v>808003</v>
      </c>
      <c r="AB2200" s="198">
        <v>37036.875</v>
      </c>
      <c r="AC2200" s="198">
        <v>37036.875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5000</v>
      </c>
      <c r="G2201" s="202">
        <v>1290594</v>
      </c>
      <c r="H2201" s="198">
        <v>37035.37431712963</v>
      </c>
      <c r="I2201" t="s">
        <v>3306</v>
      </c>
      <c r="M2201" t="s">
        <v>2760</v>
      </c>
      <c r="N2201" t="s">
        <v>3220</v>
      </c>
      <c r="O2201" t="s">
        <v>2494</v>
      </c>
      <c r="P2201" s="199">
        <v>5000</v>
      </c>
      <c r="S2201" t="s">
        <v>2761</v>
      </c>
      <c r="T2201" t="s">
        <v>4061</v>
      </c>
      <c r="U2201" s="201">
        <v>4.0175000000000001</v>
      </c>
      <c r="V2201" t="s">
        <v>3006</v>
      </c>
      <c r="W2201" t="s">
        <v>3004</v>
      </c>
      <c r="X2201" t="s">
        <v>3246</v>
      </c>
      <c r="Y2201" t="s">
        <v>3224</v>
      </c>
      <c r="Z2201" t="s">
        <v>3671</v>
      </c>
      <c r="AA2201">
        <v>808002</v>
      </c>
      <c r="AB2201" s="198">
        <v>37036.875</v>
      </c>
      <c r="AC2201" s="198">
        <v>37036.875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3200</v>
      </c>
      <c r="G2202" s="202">
        <v>1290596</v>
      </c>
      <c r="H2202" s="198">
        <v>37035.374351851853</v>
      </c>
      <c r="I2202" t="s">
        <v>2831</v>
      </c>
      <c r="M2202" t="s">
        <v>2760</v>
      </c>
      <c r="N2202" t="s">
        <v>3220</v>
      </c>
      <c r="O2202" t="s">
        <v>2481</v>
      </c>
      <c r="Q2202" s="199">
        <v>3200</v>
      </c>
      <c r="S2202" t="s">
        <v>2761</v>
      </c>
      <c r="T2202" t="s">
        <v>4061</v>
      </c>
      <c r="U2202" s="201">
        <v>4.0674999999999999</v>
      </c>
      <c r="V2202" t="s">
        <v>4265</v>
      </c>
      <c r="W2202" t="s">
        <v>3004</v>
      </c>
      <c r="X2202" t="s">
        <v>3246</v>
      </c>
      <c r="Y2202" t="s">
        <v>3224</v>
      </c>
      <c r="Z2202" t="s">
        <v>3671</v>
      </c>
      <c r="AA2202">
        <v>808004</v>
      </c>
      <c r="AB2202" s="198">
        <v>37036.875</v>
      </c>
      <c r="AC2202" s="198">
        <v>37036.875</v>
      </c>
    </row>
    <row r="2203" spans="1:29" x14ac:dyDescent="0.2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30</v>
      </c>
      <c r="F2203" s="213">
        <f t="shared" si="175"/>
        <v>600000</v>
      </c>
      <c r="G2203" s="202">
        <v>1290597</v>
      </c>
      <c r="H2203" s="198">
        <v>37035.374386574076</v>
      </c>
      <c r="I2203" t="s">
        <v>3244</v>
      </c>
      <c r="M2203" t="s">
        <v>2760</v>
      </c>
      <c r="N2203" t="s">
        <v>2864</v>
      </c>
      <c r="O2203" t="s">
        <v>2865</v>
      </c>
      <c r="P2203" s="199">
        <v>20000</v>
      </c>
      <c r="S2203" t="s">
        <v>2761</v>
      </c>
      <c r="T2203" t="s">
        <v>4061</v>
      </c>
      <c r="U2203" s="201">
        <v>4.1749999999999998</v>
      </c>
      <c r="V2203" t="s">
        <v>3247</v>
      </c>
      <c r="W2203" t="s">
        <v>3529</v>
      </c>
      <c r="X2203" t="s">
        <v>2866</v>
      </c>
      <c r="Y2203" t="s">
        <v>4082</v>
      </c>
      <c r="Z2203" t="s">
        <v>3671</v>
      </c>
      <c r="AA2203" t="s">
        <v>321</v>
      </c>
      <c r="AB2203" s="198">
        <v>37043.875</v>
      </c>
      <c r="AC2203" s="198">
        <v>37072.875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5000</v>
      </c>
      <c r="G2204" s="202">
        <v>1290598</v>
      </c>
      <c r="H2204" s="198">
        <v>37035.374409722222</v>
      </c>
      <c r="I2204" t="s">
        <v>3249</v>
      </c>
      <c r="M2204" t="s">
        <v>2760</v>
      </c>
      <c r="N2204" t="s">
        <v>3220</v>
      </c>
      <c r="O2204" t="s">
        <v>2500</v>
      </c>
      <c r="Q2204" s="199">
        <v>5000</v>
      </c>
      <c r="S2204" t="s">
        <v>2761</v>
      </c>
      <c r="T2204" t="s">
        <v>4061</v>
      </c>
      <c r="U2204" s="201">
        <v>4.49</v>
      </c>
      <c r="V2204" t="s">
        <v>3030</v>
      </c>
      <c r="W2204" t="s">
        <v>2668</v>
      </c>
      <c r="X2204" t="s">
        <v>2669</v>
      </c>
      <c r="Y2204" t="s">
        <v>3224</v>
      </c>
      <c r="Z2204" t="s">
        <v>3671</v>
      </c>
      <c r="AA2204">
        <v>808006</v>
      </c>
      <c r="AB2204" s="198">
        <v>37036.875</v>
      </c>
      <c r="AC2204" s="198">
        <v>37036.875</v>
      </c>
    </row>
    <row r="2205" spans="1:29" x14ac:dyDescent="0.2">
      <c r="A2205" s="44" t="str">
        <f t="shared" si="171"/>
        <v>US Crude Financial</v>
      </c>
      <c r="B2205" s="44" t="str">
        <f t="shared" si="172"/>
        <v>US</v>
      </c>
      <c r="C2205" s="44" t="str">
        <f t="shared" si="173"/>
        <v>Crude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50000</v>
      </c>
      <c r="G2205" s="202">
        <v>1290600</v>
      </c>
      <c r="H2205" s="198">
        <v>37035.374479166669</v>
      </c>
      <c r="I2205" t="s">
        <v>4182</v>
      </c>
      <c r="M2205" t="s">
        <v>3757</v>
      </c>
      <c r="N2205" t="s">
        <v>4183</v>
      </c>
      <c r="O2205" t="s">
        <v>2790</v>
      </c>
      <c r="P2205" s="199">
        <v>50000</v>
      </c>
      <c r="S2205" t="s">
        <v>2767</v>
      </c>
      <c r="T2205" t="s">
        <v>4061</v>
      </c>
      <c r="U2205" s="201">
        <v>29.58</v>
      </c>
      <c r="V2205" t="s">
        <v>3201</v>
      </c>
      <c r="W2205" t="s">
        <v>4185</v>
      </c>
      <c r="X2205" t="s">
        <v>4186</v>
      </c>
      <c r="Y2205" t="s">
        <v>3401</v>
      </c>
      <c r="Z2205" t="s">
        <v>3671</v>
      </c>
      <c r="AA2205">
        <v>106925</v>
      </c>
      <c r="AB2205" s="198">
        <v>37073</v>
      </c>
      <c r="AC2205" s="198">
        <v>37103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3000</v>
      </c>
      <c r="G2206" s="202">
        <v>1290601</v>
      </c>
      <c r="H2206" s="198">
        <v>37035.374537037038</v>
      </c>
      <c r="I2206" t="s">
        <v>2729</v>
      </c>
      <c r="M2206" t="s">
        <v>2760</v>
      </c>
      <c r="N2206" t="s">
        <v>3220</v>
      </c>
      <c r="O2206" t="s">
        <v>2537</v>
      </c>
      <c r="P2206" s="199">
        <v>3000</v>
      </c>
      <c r="S2206" t="s">
        <v>2761</v>
      </c>
      <c r="T2206" t="s">
        <v>4061</v>
      </c>
      <c r="U2206" s="201">
        <v>3.06</v>
      </c>
      <c r="V2206" t="s">
        <v>3802</v>
      </c>
      <c r="W2206" t="s">
        <v>2705</v>
      </c>
      <c r="X2206" t="s">
        <v>2682</v>
      </c>
      <c r="Y2206" t="s">
        <v>3224</v>
      </c>
      <c r="Z2206" t="s">
        <v>3671</v>
      </c>
      <c r="AA2206">
        <v>808007</v>
      </c>
      <c r="AB2206" s="198">
        <v>37036.875</v>
      </c>
      <c r="AC2206" s="198">
        <v>37036.875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10000</v>
      </c>
      <c r="G2207" s="202">
        <v>1290602</v>
      </c>
      <c r="H2207" s="198">
        <v>37035.374571759261</v>
      </c>
      <c r="I2207" t="s">
        <v>2801</v>
      </c>
      <c r="M2207" t="s">
        <v>2760</v>
      </c>
      <c r="N2207" t="s">
        <v>3220</v>
      </c>
      <c r="O2207" t="s">
        <v>2551</v>
      </c>
      <c r="Q2207" s="199">
        <v>10000</v>
      </c>
      <c r="S2207" t="s">
        <v>2761</v>
      </c>
      <c r="T2207" t="s">
        <v>4061</v>
      </c>
      <c r="U2207" s="201">
        <v>8.1999999999999993</v>
      </c>
      <c r="V2207" t="s">
        <v>2877</v>
      </c>
      <c r="W2207" t="s">
        <v>2681</v>
      </c>
      <c r="X2207" t="s">
        <v>2682</v>
      </c>
      <c r="Y2207" t="s">
        <v>3224</v>
      </c>
      <c r="Z2207" t="s">
        <v>3671</v>
      </c>
      <c r="AA2207">
        <v>808009</v>
      </c>
      <c r="AB2207" s="198">
        <v>37036.875</v>
      </c>
      <c r="AC2207" s="198">
        <v>37036.875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833</v>
      </c>
      <c r="G2208" s="202">
        <v>1290603</v>
      </c>
      <c r="H2208" s="198">
        <v>37035.374594907407</v>
      </c>
      <c r="I2208" t="s">
        <v>2676</v>
      </c>
      <c r="M2208" t="s">
        <v>2760</v>
      </c>
      <c r="N2208" t="s">
        <v>3220</v>
      </c>
      <c r="O2208" t="s">
        <v>2484</v>
      </c>
      <c r="P2208" s="199">
        <v>833</v>
      </c>
      <c r="S2208" t="s">
        <v>2761</v>
      </c>
      <c r="T2208" t="s">
        <v>4061</v>
      </c>
      <c r="U2208" s="201">
        <v>4.03</v>
      </c>
      <c r="V2208" t="s">
        <v>2883</v>
      </c>
      <c r="W2208" t="s">
        <v>3004</v>
      </c>
      <c r="X2208" t="s">
        <v>3246</v>
      </c>
      <c r="Y2208" t="s">
        <v>3224</v>
      </c>
      <c r="Z2208" t="s">
        <v>3671</v>
      </c>
      <c r="AA2208">
        <v>808011</v>
      </c>
      <c r="AB2208" s="198">
        <v>37036.875</v>
      </c>
      <c r="AC2208" s="198">
        <v>37036.875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25000</v>
      </c>
      <c r="G2209" s="202">
        <v>1290604</v>
      </c>
      <c r="H2209" s="198">
        <v>37035.37462962963</v>
      </c>
      <c r="I2209" t="s">
        <v>2754</v>
      </c>
      <c r="M2209" t="s">
        <v>2760</v>
      </c>
      <c r="N2209" t="s">
        <v>3220</v>
      </c>
      <c r="O2209" t="s">
        <v>4383</v>
      </c>
      <c r="P2209" s="199">
        <v>25000</v>
      </c>
      <c r="S2209" t="s">
        <v>2761</v>
      </c>
      <c r="T2209" t="s">
        <v>4061</v>
      </c>
      <c r="U2209" s="201">
        <v>4.1399999999999997</v>
      </c>
      <c r="V2209" t="s">
        <v>4175</v>
      </c>
      <c r="W2209" t="s">
        <v>4246</v>
      </c>
      <c r="X2209" t="s">
        <v>4247</v>
      </c>
      <c r="Y2209" t="s">
        <v>3224</v>
      </c>
      <c r="Z2209" t="s">
        <v>3671</v>
      </c>
      <c r="AA2209">
        <v>808012</v>
      </c>
      <c r="AB2209" s="198">
        <v>37036.875</v>
      </c>
      <c r="AC2209" s="198">
        <v>37036.875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114</v>
      </c>
      <c r="G2210" s="202">
        <v>1290605</v>
      </c>
      <c r="H2210" s="198">
        <v>37035.374641203707</v>
      </c>
      <c r="I2210" t="s">
        <v>2831</v>
      </c>
      <c r="M2210" t="s">
        <v>2760</v>
      </c>
      <c r="N2210" t="s">
        <v>3220</v>
      </c>
      <c r="O2210" t="s">
        <v>2550</v>
      </c>
      <c r="Q2210" s="199">
        <v>114</v>
      </c>
      <c r="S2210" t="s">
        <v>2761</v>
      </c>
      <c r="T2210" t="s">
        <v>4061</v>
      </c>
      <c r="U2210" s="201">
        <v>7.25</v>
      </c>
      <c r="V2210" t="s">
        <v>2701</v>
      </c>
      <c r="W2210" t="s">
        <v>2681</v>
      </c>
      <c r="X2210" t="s">
        <v>2682</v>
      </c>
      <c r="Y2210" t="s">
        <v>3224</v>
      </c>
      <c r="Z2210" t="s">
        <v>3671</v>
      </c>
      <c r="AA2210">
        <v>808013</v>
      </c>
      <c r="AB2210" s="198">
        <v>37036.875</v>
      </c>
      <c r="AC2210" s="198">
        <v>37036.875</v>
      </c>
    </row>
    <row r="2211" spans="1:29" x14ac:dyDescent="0.2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30</v>
      </c>
      <c r="F2211" s="213">
        <f t="shared" si="175"/>
        <v>300000</v>
      </c>
      <c r="G2211" s="202">
        <v>1290606</v>
      </c>
      <c r="H2211" s="198">
        <v>37035.374652777777</v>
      </c>
      <c r="I2211" t="s">
        <v>4255</v>
      </c>
      <c r="M2211" t="s">
        <v>2760</v>
      </c>
      <c r="N2211" t="s">
        <v>3235</v>
      </c>
      <c r="O2211" t="s">
        <v>3918</v>
      </c>
      <c r="Q2211" s="199">
        <v>10000</v>
      </c>
      <c r="S2211" t="s">
        <v>2761</v>
      </c>
      <c r="T2211" t="s">
        <v>4061</v>
      </c>
      <c r="U2211" s="201">
        <v>-9.2499999999999999E-2</v>
      </c>
      <c r="V2211" t="s">
        <v>322</v>
      </c>
      <c r="W2211" t="s">
        <v>2726</v>
      </c>
      <c r="X2211" t="s">
        <v>2727</v>
      </c>
      <c r="Y2211" t="s">
        <v>4082</v>
      </c>
      <c r="Z2211" t="s">
        <v>3671</v>
      </c>
      <c r="AA2211" t="s">
        <v>323</v>
      </c>
      <c r="AB2211" s="198">
        <v>37043.875</v>
      </c>
      <c r="AC2211" s="198">
        <v>37072.875</v>
      </c>
    </row>
    <row r="2212" spans="1:29" x14ac:dyDescent="0.2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7</v>
      </c>
      <c r="F2212" s="213">
        <f t="shared" si="175"/>
        <v>140000</v>
      </c>
      <c r="G2212" s="202">
        <v>1290607</v>
      </c>
      <c r="H2212" s="198">
        <v>37035.374675925923</v>
      </c>
      <c r="I2212" t="s">
        <v>3228</v>
      </c>
      <c r="M2212" t="s">
        <v>2760</v>
      </c>
      <c r="N2212" t="s">
        <v>2864</v>
      </c>
      <c r="O2212" t="s">
        <v>4375</v>
      </c>
      <c r="P2212" s="199">
        <v>20000</v>
      </c>
      <c r="S2212" t="s">
        <v>2761</v>
      </c>
      <c r="T2212" t="s">
        <v>4061</v>
      </c>
      <c r="U2212" s="201">
        <v>4.1349999999999998</v>
      </c>
      <c r="V2212" t="s">
        <v>4460</v>
      </c>
      <c r="W2212" t="s">
        <v>3281</v>
      </c>
      <c r="X2212" t="s">
        <v>4236</v>
      </c>
      <c r="Y2212" t="s">
        <v>4082</v>
      </c>
      <c r="Z2212" t="s">
        <v>3671</v>
      </c>
      <c r="AA2212" t="s">
        <v>324</v>
      </c>
      <c r="AB2212" s="198">
        <v>37036.875</v>
      </c>
      <c r="AC2212" s="198">
        <v>37042.875</v>
      </c>
    </row>
    <row r="2213" spans="1:29" x14ac:dyDescent="0.2">
      <c r="A2213" s="44" t="str">
        <f t="shared" si="171"/>
        <v>US Power Physical</v>
      </c>
      <c r="B2213" s="44" t="str">
        <f t="shared" si="172"/>
        <v>US</v>
      </c>
      <c r="C2213" s="44" t="str">
        <f t="shared" si="173"/>
        <v>Power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59</v>
      </c>
      <c r="F2213" s="213">
        <f t="shared" si="175"/>
        <v>2950</v>
      </c>
      <c r="G2213" s="202">
        <v>1290609</v>
      </c>
      <c r="H2213" s="198">
        <v>37035.374745370369</v>
      </c>
      <c r="I2213" t="s">
        <v>2818</v>
      </c>
      <c r="M2213" t="s">
        <v>3364</v>
      </c>
      <c r="N2213" t="s">
        <v>2802</v>
      </c>
      <c r="O2213" t="s">
        <v>4290</v>
      </c>
      <c r="P2213" s="199">
        <v>50</v>
      </c>
      <c r="S2213" t="s">
        <v>2759</v>
      </c>
      <c r="T2213" t="s">
        <v>4061</v>
      </c>
      <c r="U2213" s="201">
        <v>43.5</v>
      </c>
      <c r="V2213" t="s">
        <v>2822</v>
      </c>
      <c r="W2213" t="s">
        <v>2811</v>
      </c>
      <c r="X2213" t="s">
        <v>2847</v>
      </c>
      <c r="Y2213" t="s">
        <v>4193</v>
      </c>
      <c r="Z2213" t="s">
        <v>3666</v>
      </c>
      <c r="AA2213">
        <v>621470.1</v>
      </c>
      <c r="AB2213" s="198">
        <v>37257.594444444447</v>
      </c>
      <c r="AC2213" s="198">
        <v>37315.594444444447</v>
      </c>
    </row>
    <row r="2214" spans="1:29" x14ac:dyDescent="0.2">
      <c r="A2214" s="44" t="str">
        <f t="shared" si="171"/>
        <v>US Crude Financial</v>
      </c>
      <c r="B2214" s="44" t="str">
        <f t="shared" si="172"/>
        <v>US</v>
      </c>
      <c r="C2214" s="44" t="str">
        <f t="shared" si="173"/>
        <v>Crude</v>
      </c>
      <c r="D2214" s="44" t="str">
        <f t="shared" si="174"/>
        <v>Financial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25000</v>
      </c>
      <c r="G2214" s="202">
        <v>1290608</v>
      </c>
      <c r="H2214" s="198">
        <v>37035.374745370369</v>
      </c>
      <c r="I2214" t="s">
        <v>4182</v>
      </c>
      <c r="M2214" t="s">
        <v>3757</v>
      </c>
      <c r="N2214" t="s">
        <v>4183</v>
      </c>
      <c r="O2214" t="s">
        <v>2790</v>
      </c>
      <c r="P2214" s="199">
        <v>25000</v>
      </c>
      <c r="S2214" t="s">
        <v>2767</v>
      </c>
      <c r="T2214" t="s">
        <v>4061</v>
      </c>
      <c r="U2214" s="201">
        <v>29.56</v>
      </c>
      <c r="V2214" t="s">
        <v>3266</v>
      </c>
      <c r="W2214" t="s">
        <v>4185</v>
      </c>
      <c r="X2214" t="s">
        <v>4186</v>
      </c>
      <c r="Y2214" t="s">
        <v>3401</v>
      </c>
      <c r="Z2214" t="s">
        <v>3671</v>
      </c>
      <c r="AA2214">
        <v>106926</v>
      </c>
      <c r="AB2214" s="198">
        <v>37073</v>
      </c>
      <c r="AC2214" s="198">
        <v>37103</v>
      </c>
    </row>
    <row r="2215" spans="1:29" x14ac:dyDescent="0.2">
      <c r="A2215" s="44" t="str">
        <f t="shared" si="171"/>
        <v>US Crude Financial</v>
      </c>
      <c r="B2215" s="44" t="str">
        <f t="shared" si="172"/>
        <v>US</v>
      </c>
      <c r="C2215" s="44" t="str">
        <f t="shared" si="173"/>
        <v>Crude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25000</v>
      </c>
      <c r="G2215" s="202">
        <v>1290610</v>
      </c>
      <c r="H2215" s="198">
        <v>37035.374803240738</v>
      </c>
      <c r="I2215" t="s">
        <v>2863</v>
      </c>
      <c r="M2215" t="s">
        <v>3757</v>
      </c>
      <c r="N2215" t="s">
        <v>4183</v>
      </c>
      <c r="O2215" t="s">
        <v>2790</v>
      </c>
      <c r="P2215" s="199">
        <v>25000</v>
      </c>
      <c r="S2215" t="s">
        <v>2767</v>
      </c>
      <c r="T2215" t="s">
        <v>4061</v>
      </c>
      <c r="U2215" s="201">
        <v>29.56</v>
      </c>
      <c r="V2215" t="s">
        <v>3199</v>
      </c>
      <c r="W2215" t="s">
        <v>4185</v>
      </c>
      <c r="X2215" t="s">
        <v>4186</v>
      </c>
      <c r="Y2215" t="s">
        <v>3401</v>
      </c>
      <c r="Z2215" t="s">
        <v>3671</v>
      </c>
      <c r="AA2215">
        <v>106927</v>
      </c>
      <c r="AB2215" s="198">
        <v>37073</v>
      </c>
      <c r="AC2215" s="198">
        <v>37103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10000</v>
      </c>
      <c r="G2216" s="202">
        <v>1290611</v>
      </c>
      <c r="H2216" s="198">
        <v>37035.374826388892</v>
      </c>
      <c r="I2216" t="s">
        <v>2729</v>
      </c>
      <c r="M2216" t="s">
        <v>2760</v>
      </c>
      <c r="N2216" t="s">
        <v>3220</v>
      </c>
      <c r="O2216" t="s">
        <v>4421</v>
      </c>
      <c r="Q2216" s="199">
        <v>10000</v>
      </c>
      <c r="S2216" t="s">
        <v>2761</v>
      </c>
      <c r="T2216" t="s">
        <v>4061</v>
      </c>
      <c r="U2216" s="201">
        <v>4.165</v>
      </c>
      <c r="V2216" t="s">
        <v>4315</v>
      </c>
      <c r="W2216" t="s">
        <v>4246</v>
      </c>
      <c r="X2216" t="s">
        <v>4247</v>
      </c>
      <c r="Y2216" t="s">
        <v>3224</v>
      </c>
      <c r="Z2216" t="s">
        <v>3671</v>
      </c>
      <c r="AA2216">
        <v>808014</v>
      </c>
      <c r="AB2216" s="198">
        <v>37036.875</v>
      </c>
      <c r="AC2216" s="198">
        <v>37036.875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1290612</v>
      </c>
      <c r="H2217" s="198">
        <v>37035.374837962961</v>
      </c>
      <c r="I2217" t="s">
        <v>2849</v>
      </c>
      <c r="M2217" t="s">
        <v>2760</v>
      </c>
      <c r="N2217" t="s">
        <v>3220</v>
      </c>
      <c r="O2217" t="s">
        <v>2485</v>
      </c>
      <c r="Q2217" s="199">
        <v>5000</v>
      </c>
      <c r="S2217" t="s">
        <v>2761</v>
      </c>
      <c r="T2217" t="s">
        <v>4061</v>
      </c>
      <c r="U2217" s="201">
        <v>4.0350000000000001</v>
      </c>
      <c r="V2217" t="s">
        <v>3051</v>
      </c>
      <c r="W2217" t="s">
        <v>3004</v>
      </c>
      <c r="X2217" t="s">
        <v>3246</v>
      </c>
      <c r="Y2217" t="s">
        <v>3224</v>
      </c>
      <c r="Z2217" t="s">
        <v>3671</v>
      </c>
      <c r="AA2217">
        <v>808015</v>
      </c>
      <c r="AB2217" s="198">
        <v>37036.875</v>
      </c>
      <c r="AC2217" s="198">
        <v>37036.875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410</v>
      </c>
      <c r="G2218" s="202">
        <v>1290613</v>
      </c>
      <c r="H2218" s="198">
        <v>37035.374861111108</v>
      </c>
      <c r="I2218" t="s">
        <v>3306</v>
      </c>
      <c r="M2218" t="s">
        <v>2760</v>
      </c>
      <c r="N2218" t="s">
        <v>3220</v>
      </c>
      <c r="O2218" t="s">
        <v>2494</v>
      </c>
      <c r="Q2218" s="199">
        <v>410</v>
      </c>
      <c r="S2218" t="s">
        <v>2761</v>
      </c>
      <c r="T2218" t="s">
        <v>4061</v>
      </c>
      <c r="U2218" s="201">
        <v>4.0199999999999996</v>
      </c>
      <c r="V2218" t="s">
        <v>3006</v>
      </c>
      <c r="W2218" t="s">
        <v>3004</v>
      </c>
      <c r="X2218" t="s">
        <v>3246</v>
      </c>
      <c r="Y2218" t="s">
        <v>3224</v>
      </c>
      <c r="Z2218" t="s">
        <v>3671</v>
      </c>
      <c r="AA2218">
        <v>808018</v>
      </c>
      <c r="AB2218" s="198">
        <v>37036.875</v>
      </c>
      <c r="AC2218" s="198">
        <v>37036.875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25000</v>
      </c>
      <c r="G2219" s="202">
        <v>1290614</v>
      </c>
      <c r="H2219" s="198">
        <v>37035.374861111108</v>
      </c>
      <c r="I2219" t="s">
        <v>4033</v>
      </c>
      <c r="M2219" t="s">
        <v>2760</v>
      </c>
      <c r="N2219" t="s">
        <v>3220</v>
      </c>
      <c r="O2219" t="s">
        <v>4383</v>
      </c>
      <c r="P2219" s="199">
        <v>25000</v>
      </c>
      <c r="S2219" t="s">
        <v>2761</v>
      </c>
      <c r="T2219" t="s">
        <v>4061</v>
      </c>
      <c r="U2219" s="201">
        <v>4.1349999999999998</v>
      </c>
      <c r="V2219" t="s">
        <v>4268</v>
      </c>
      <c r="W2219" t="s">
        <v>4246</v>
      </c>
      <c r="X2219" t="s">
        <v>4247</v>
      </c>
      <c r="Y2219" t="s">
        <v>3224</v>
      </c>
      <c r="Z2219" t="s">
        <v>3671</v>
      </c>
      <c r="AA2219">
        <v>808017</v>
      </c>
      <c r="AB2219" s="198">
        <v>37036.875</v>
      </c>
      <c r="AC2219" s="198">
        <v>37036.875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1290615</v>
      </c>
      <c r="H2220" s="198">
        <v>37035.374861111108</v>
      </c>
      <c r="I2220" t="s">
        <v>2873</v>
      </c>
      <c r="M2220" t="s">
        <v>2760</v>
      </c>
      <c r="N2220" t="s">
        <v>3220</v>
      </c>
      <c r="O2220" t="s">
        <v>2556</v>
      </c>
      <c r="P2220" s="199">
        <v>5000</v>
      </c>
      <c r="S2220" t="s">
        <v>2761</v>
      </c>
      <c r="T2220" t="s">
        <v>4061</v>
      </c>
      <c r="U2220" s="201">
        <v>4.05</v>
      </c>
      <c r="V2220" t="s">
        <v>325</v>
      </c>
      <c r="W2220" t="s">
        <v>3260</v>
      </c>
      <c r="X2220" t="s">
        <v>3261</v>
      </c>
      <c r="Y2220" t="s">
        <v>3224</v>
      </c>
      <c r="Z2220" t="s">
        <v>3671</v>
      </c>
      <c r="AA2220">
        <v>808016</v>
      </c>
      <c r="AB2220" s="198">
        <v>37036.875</v>
      </c>
      <c r="AC2220" s="198">
        <v>37036.875</v>
      </c>
    </row>
    <row r="2221" spans="1:29" x14ac:dyDescent="0.2">
      <c r="A2221" s="44" t="str">
        <f t="shared" si="171"/>
        <v>US Natural Gas Financial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3">
        <f t="shared" si="175"/>
        <v>450000</v>
      </c>
      <c r="G2221" s="202">
        <v>1290616</v>
      </c>
      <c r="H2221" s="198">
        <v>37035.374872685185</v>
      </c>
      <c r="I2221" t="s">
        <v>2863</v>
      </c>
      <c r="M2221" t="s">
        <v>2760</v>
      </c>
      <c r="N2221" t="s">
        <v>2864</v>
      </c>
      <c r="O2221" t="s">
        <v>2865</v>
      </c>
      <c r="P2221" s="199">
        <v>15000</v>
      </c>
      <c r="S2221" t="s">
        <v>2761</v>
      </c>
      <c r="T2221" t="s">
        <v>4061</v>
      </c>
      <c r="U2221" s="201">
        <v>4.17</v>
      </c>
      <c r="V2221" t="s">
        <v>3187</v>
      </c>
      <c r="W2221" t="s">
        <v>3529</v>
      </c>
      <c r="X2221" t="s">
        <v>2866</v>
      </c>
      <c r="Y2221" t="s">
        <v>4082</v>
      </c>
      <c r="Z2221" t="s">
        <v>3671</v>
      </c>
      <c r="AA2221" t="s">
        <v>326</v>
      </c>
      <c r="AB2221" s="198">
        <v>37043.875</v>
      </c>
      <c r="AC2221" s="198">
        <v>37072.875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3000</v>
      </c>
      <c r="G2222" s="202">
        <v>1290617</v>
      </c>
      <c r="H2222" s="198">
        <v>37035.374918981484</v>
      </c>
      <c r="I2222" t="s">
        <v>3820</v>
      </c>
      <c r="M2222" t="s">
        <v>2760</v>
      </c>
      <c r="N2222" t="s">
        <v>3220</v>
      </c>
      <c r="O2222" t="s">
        <v>4367</v>
      </c>
      <c r="P2222" s="199">
        <v>3000</v>
      </c>
      <c r="S2222" t="s">
        <v>2761</v>
      </c>
      <c r="T2222" t="s">
        <v>4061</v>
      </c>
      <c r="U2222" s="201">
        <v>4.3525</v>
      </c>
      <c r="V2222" t="s">
        <v>3821</v>
      </c>
      <c r="W2222" t="s">
        <v>4263</v>
      </c>
      <c r="X2222" t="s">
        <v>4264</v>
      </c>
      <c r="Y2222" t="s">
        <v>3224</v>
      </c>
      <c r="Z2222" t="s">
        <v>3671</v>
      </c>
      <c r="AA2222">
        <v>808019</v>
      </c>
      <c r="AB2222" s="198">
        <v>37036.875</v>
      </c>
      <c r="AC2222" s="198">
        <v>37036.875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1290619</v>
      </c>
      <c r="H2223" s="198">
        <v>37035.375034722223</v>
      </c>
      <c r="I2223" t="s">
        <v>2874</v>
      </c>
      <c r="M2223" t="s">
        <v>2760</v>
      </c>
      <c r="N2223" t="s">
        <v>3220</v>
      </c>
      <c r="O2223" t="s">
        <v>2494</v>
      </c>
      <c r="P2223" s="199">
        <v>5000</v>
      </c>
      <c r="S2223" t="s">
        <v>2761</v>
      </c>
      <c r="T2223" t="s">
        <v>4061</v>
      </c>
      <c r="U2223" s="201">
        <v>4.0149999999999997</v>
      </c>
      <c r="V2223" t="s">
        <v>3920</v>
      </c>
      <c r="W2223" t="s">
        <v>3004</v>
      </c>
      <c r="X2223" t="s">
        <v>3246</v>
      </c>
      <c r="Y2223" t="s">
        <v>3224</v>
      </c>
      <c r="Z2223" t="s">
        <v>3671</v>
      </c>
      <c r="AA2223">
        <v>808020</v>
      </c>
      <c r="AB2223" s="198">
        <v>37036.875</v>
      </c>
      <c r="AC2223" s="198">
        <v>37036.875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1290620</v>
      </c>
      <c r="H2224" s="198">
        <v>37035.375092592592</v>
      </c>
      <c r="I2224" t="s">
        <v>2873</v>
      </c>
      <c r="M2224" t="s">
        <v>2760</v>
      </c>
      <c r="N2224" t="s">
        <v>3220</v>
      </c>
      <c r="O2224" t="s">
        <v>2532</v>
      </c>
      <c r="P2224" s="199">
        <v>10000</v>
      </c>
      <c r="S2224" t="s">
        <v>2761</v>
      </c>
      <c r="T2224" t="s">
        <v>4061</v>
      </c>
      <c r="U2224" s="201">
        <v>3.9750000000000001</v>
      </c>
      <c r="V2224" t="s">
        <v>3171</v>
      </c>
      <c r="W2224" t="s">
        <v>2692</v>
      </c>
      <c r="X2224" t="s">
        <v>2682</v>
      </c>
      <c r="Y2224" t="s">
        <v>3224</v>
      </c>
      <c r="Z2224" t="s">
        <v>3671</v>
      </c>
      <c r="AA2224">
        <v>808021</v>
      </c>
      <c r="AB2224" s="198">
        <v>37036.875</v>
      </c>
      <c r="AC2224" s="198">
        <v>37036.875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10000</v>
      </c>
      <c r="G2225" s="202">
        <v>1290621</v>
      </c>
      <c r="H2225" s="198">
        <v>37035.375092592592</v>
      </c>
      <c r="I2225" t="s">
        <v>2801</v>
      </c>
      <c r="M2225" t="s">
        <v>2760</v>
      </c>
      <c r="N2225" t="s">
        <v>3220</v>
      </c>
      <c r="O2225" t="s">
        <v>2532</v>
      </c>
      <c r="Q2225" s="199">
        <v>10000</v>
      </c>
      <c r="S2225" t="s">
        <v>2761</v>
      </c>
      <c r="T2225" t="s">
        <v>4061</v>
      </c>
      <c r="U2225" s="201">
        <v>4</v>
      </c>
      <c r="V2225" t="s">
        <v>3132</v>
      </c>
      <c r="W2225" t="s">
        <v>2692</v>
      </c>
      <c r="X2225" t="s">
        <v>2682</v>
      </c>
      <c r="Y2225" t="s">
        <v>3224</v>
      </c>
      <c r="Z2225" t="s">
        <v>3671</v>
      </c>
      <c r="AA2225">
        <v>808022</v>
      </c>
      <c r="AB2225" s="198">
        <v>37036.875</v>
      </c>
      <c r="AC2225" s="198">
        <v>37036.875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2657</v>
      </c>
      <c r="G2226" s="202">
        <v>1290623</v>
      </c>
      <c r="H2226" s="198">
        <v>37035.375127314815</v>
      </c>
      <c r="I2226" t="s">
        <v>3196</v>
      </c>
      <c r="M2226" t="s">
        <v>2760</v>
      </c>
      <c r="N2226" t="s">
        <v>3220</v>
      </c>
      <c r="O2226" t="s">
        <v>2519</v>
      </c>
      <c r="P2226" s="199">
        <v>2657</v>
      </c>
      <c r="S2226" t="s">
        <v>2761</v>
      </c>
      <c r="T2226" t="s">
        <v>4061</v>
      </c>
      <c r="U2226" s="201">
        <v>4.4649999999999999</v>
      </c>
      <c r="V2226" t="s">
        <v>2782</v>
      </c>
      <c r="W2226" t="s">
        <v>2668</v>
      </c>
      <c r="X2226" t="s">
        <v>2669</v>
      </c>
      <c r="Y2226" t="s">
        <v>3224</v>
      </c>
      <c r="Z2226" t="s">
        <v>3671</v>
      </c>
      <c r="AA2226">
        <v>808023</v>
      </c>
      <c r="AB2226" s="198">
        <v>37036.875</v>
      </c>
      <c r="AC2226" s="198">
        <v>37036.875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25000</v>
      </c>
      <c r="G2227" s="202">
        <v>1290622</v>
      </c>
      <c r="H2227" s="198">
        <v>37035.375127314815</v>
      </c>
      <c r="I2227" t="s">
        <v>3092</v>
      </c>
      <c r="M2227" t="s">
        <v>2760</v>
      </c>
      <c r="N2227" t="s">
        <v>3220</v>
      </c>
      <c r="O2227" t="s">
        <v>4383</v>
      </c>
      <c r="P2227" s="199">
        <v>25000</v>
      </c>
      <c r="S2227" t="s">
        <v>2761</v>
      </c>
      <c r="T2227" t="s">
        <v>4061</v>
      </c>
      <c r="U2227" s="201">
        <v>4.13</v>
      </c>
      <c r="V2227" t="s">
        <v>2772</v>
      </c>
      <c r="W2227" t="s">
        <v>4246</v>
      </c>
      <c r="X2227" t="s">
        <v>4247</v>
      </c>
      <c r="Y2227" t="s">
        <v>3224</v>
      </c>
      <c r="Z2227" t="s">
        <v>3671</v>
      </c>
      <c r="AA2227">
        <v>808024</v>
      </c>
      <c r="AB2227" s="198">
        <v>37036.875</v>
      </c>
      <c r="AC2227" s="198">
        <v>37036.875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10000</v>
      </c>
      <c r="G2228" s="202">
        <v>1290624</v>
      </c>
      <c r="H2228" s="198">
        <v>37035.375150462962</v>
      </c>
      <c r="I2228" t="s">
        <v>2873</v>
      </c>
      <c r="M2228" t="s">
        <v>2760</v>
      </c>
      <c r="N2228" t="s">
        <v>3220</v>
      </c>
      <c r="O2228" t="s">
        <v>2532</v>
      </c>
      <c r="P2228" s="199">
        <v>10000</v>
      </c>
      <c r="S2228" t="s">
        <v>2761</v>
      </c>
      <c r="T2228" t="s">
        <v>4061</v>
      </c>
      <c r="U2228" s="201">
        <v>3.9750000000000001</v>
      </c>
      <c r="V2228" t="s">
        <v>3171</v>
      </c>
      <c r="W2228" t="s">
        <v>2692</v>
      </c>
      <c r="X2228" t="s">
        <v>2682</v>
      </c>
      <c r="Y2228" t="s">
        <v>3224</v>
      </c>
      <c r="Z2228" t="s">
        <v>3671</v>
      </c>
      <c r="AA2228">
        <v>808025</v>
      </c>
      <c r="AB2228" s="198">
        <v>37036.875</v>
      </c>
      <c r="AC2228" s="198">
        <v>37036.875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10000</v>
      </c>
      <c r="G2229" s="202">
        <v>1290625</v>
      </c>
      <c r="H2229" s="198">
        <v>37035.375162037039</v>
      </c>
      <c r="I2229" t="s">
        <v>3249</v>
      </c>
      <c r="M2229" t="s">
        <v>2760</v>
      </c>
      <c r="N2229" t="s">
        <v>3220</v>
      </c>
      <c r="O2229" t="s">
        <v>4383</v>
      </c>
      <c r="Q2229" s="199">
        <v>10000</v>
      </c>
      <c r="S2229" t="s">
        <v>2761</v>
      </c>
      <c r="T2229" t="s">
        <v>4061</v>
      </c>
      <c r="U2229" s="201">
        <v>4.1349999999999998</v>
      </c>
      <c r="V2229" t="s">
        <v>4176</v>
      </c>
      <c r="W2229" t="s">
        <v>4246</v>
      </c>
      <c r="X2229" t="s">
        <v>4247</v>
      </c>
      <c r="Y2229" t="s">
        <v>3224</v>
      </c>
      <c r="Z2229" t="s">
        <v>3671</v>
      </c>
      <c r="AA2229">
        <v>808026</v>
      </c>
      <c r="AB2229" s="198">
        <v>37036.875</v>
      </c>
      <c r="AC2229" s="198">
        <v>37036.875</v>
      </c>
    </row>
    <row r="2230" spans="1:29" x14ac:dyDescent="0.2">
      <c r="A2230" s="44" t="str">
        <f t="shared" si="171"/>
        <v>US Crude Financial</v>
      </c>
      <c r="B2230" s="44" t="str">
        <f t="shared" si="172"/>
        <v>US</v>
      </c>
      <c r="C2230" s="44" t="str">
        <f t="shared" si="173"/>
        <v>Crude</v>
      </c>
      <c r="D2230" s="44" t="str">
        <f t="shared" si="174"/>
        <v>Financial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50000</v>
      </c>
      <c r="G2230" s="202">
        <v>1290626</v>
      </c>
      <c r="H2230" s="198">
        <v>37035.375173611108</v>
      </c>
      <c r="I2230" t="s">
        <v>4031</v>
      </c>
      <c r="M2230" t="s">
        <v>3757</v>
      </c>
      <c r="N2230" t="s">
        <v>4183</v>
      </c>
      <c r="O2230" t="s">
        <v>2790</v>
      </c>
      <c r="P2230" s="199">
        <v>50000</v>
      </c>
      <c r="S2230" t="s">
        <v>2767</v>
      </c>
      <c r="T2230" t="s">
        <v>4061</v>
      </c>
      <c r="U2230" s="201">
        <v>29.54</v>
      </c>
      <c r="V2230" t="s">
        <v>4305</v>
      </c>
      <c r="W2230" t="s">
        <v>4185</v>
      </c>
      <c r="X2230" t="s">
        <v>4186</v>
      </c>
      <c r="Y2230" t="s">
        <v>3401</v>
      </c>
      <c r="Z2230" t="s">
        <v>3671</v>
      </c>
      <c r="AA2230">
        <v>106928</v>
      </c>
      <c r="AB2230" s="198">
        <v>37073</v>
      </c>
      <c r="AC2230" s="198">
        <v>37103</v>
      </c>
    </row>
    <row r="2231" spans="1:29" x14ac:dyDescent="0.2">
      <c r="A2231" s="44" t="str">
        <f t="shared" si="171"/>
        <v xml:space="preserve"> Metals Financial</v>
      </c>
      <c r="B2231" s="44" t="str">
        <f t="shared" si="172"/>
        <v/>
      </c>
      <c r="C2231" s="44" t="str">
        <f t="shared" si="173"/>
        <v>Metals</v>
      </c>
      <c r="D2231" s="44" t="str">
        <f t="shared" si="174"/>
        <v>Financial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20</v>
      </c>
      <c r="G2231" s="202">
        <v>1290627</v>
      </c>
      <c r="H2231" s="198">
        <v>37035.375196759262</v>
      </c>
      <c r="I2231" t="s">
        <v>4009</v>
      </c>
      <c r="M2231" t="s">
        <v>2766</v>
      </c>
      <c r="N2231" t="s">
        <v>4058</v>
      </c>
      <c r="O2231" t="s">
        <v>4059</v>
      </c>
      <c r="P2231" s="199">
        <v>20</v>
      </c>
      <c r="S2231" t="s">
        <v>4060</v>
      </c>
      <c r="T2231" t="s">
        <v>4061</v>
      </c>
      <c r="U2231" s="201">
        <v>1744</v>
      </c>
      <c r="V2231" t="s">
        <v>4010</v>
      </c>
      <c r="W2231" t="s">
        <v>4068</v>
      </c>
      <c r="X2231" t="s">
        <v>4064</v>
      </c>
      <c r="Y2231" t="s">
        <v>4065</v>
      </c>
      <c r="Z2231" t="s">
        <v>4066</v>
      </c>
      <c r="AA2231">
        <v>2150724</v>
      </c>
    </row>
    <row r="2232" spans="1:29" x14ac:dyDescent="0.2">
      <c r="A2232" s="44" t="str">
        <f t="shared" si="171"/>
        <v>US Natural Gas Financial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Financial</v>
      </c>
      <c r="E2232" s="44">
        <f>IF(VLOOKUP(S2232,'DD-Lookup'!$J$6:$L$50,3,FALSE)="Monthly",(YEAR(AC2232)-YEAR(AB2232))*12+MONTH(AC2232)-MONTH(AB2232)+1,(AC2232-AB2232+1))</f>
        <v>7</v>
      </c>
      <c r="F2232" s="213">
        <f t="shared" si="175"/>
        <v>385000</v>
      </c>
      <c r="G2232" s="202">
        <v>1290630</v>
      </c>
      <c r="H2232" s="198">
        <v>37035.375243055554</v>
      </c>
      <c r="I2232" t="s">
        <v>3228</v>
      </c>
      <c r="M2232" t="s">
        <v>2760</v>
      </c>
      <c r="N2232" t="s">
        <v>2864</v>
      </c>
      <c r="O2232" t="s">
        <v>4394</v>
      </c>
      <c r="P2232" s="199">
        <v>55000</v>
      </c>
      <c r="S2232" t="s">
        <v>2761</v>
      </c>
      <c r="T2232" t="s">
        <v>4061</v>
      </c>
      <c r="U2232" s="201">
        <v>4.13</v>
      </c>
      <c r="V2232" t="s">
        <v>4460</v>
      </c>
      <c r="W2232" t="s">
        <v>3074</v>
      </c>
      <c r="X2232" t="s">
        <v>3075</v>
      </c>
      <c r="Y2232" t="s">
        <v>4082</v>
      </c>
      <c r="Z2232" t="s">
        <v>3671</v>
      </c>
      <c r="AA2232" t="s">
        <v>327</v>
      </c>
      <c r="AB2232" s="198">
        <v>37036.875</v>
      </c>
      <c r="AC2232" s="198">
        <v>37042.875</v>
      </c>
    </row>
    <row r="2233" spans="1:29" x14ac:dyDescent="0.2">
      <c r="A2233" s="44" t="str">
        <f t="shared" si="171"/>
        <v xml:space="preserve"> Natural Gas Physical</v>
      </c>
      <c r="B2233" s="44" t="str">
        <f t="shared" si="172"/>
        <v/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30</v>
      </c>
      <c r="F2233" s="213">
        <f t="shared" si="175"/>
        <v>150000</v>
      </c>
      <c r="G2233" s="202">
        <v>1290629</v>
      </c>
      <c r="H2233" s="198">
        <v>37035.375243055554</v>
      </c>
      <c r="I2233" t="s">
        <v>3268</v>
      </c>
      <c r="M2233" t="s">
        <v>2760</v>
      </c>
      <c r="N2233" t="s">
        <v>2697</v>
      </c>
      <c r="O2233" t="s">
        <v>3813</v>
      </c>
      <c r="P2233" s="199">
        <v>5000</v>
      </c>
      <c r="S2233" t="s">
        <v>4150</v>
      </c>
      <c r="T2233" t="s">
        <v>2698</v>
      </c>
      <c r="U2233" s="201">
        <v>5.6449999999999996</v>
      </c>
      <c r="V2233" t="s">
        <v>1703</v>
      </c>
      <c r="W2233" t="s">
        <v>3188</v>
      </c>
      <c r="X2233" t="s">
        <v>2700</v>
      </c>
      <c r="Y2233" t="s">
        <v>3224</v>
      </c>
      <c r="Z2233" t="s">
        <v>3672</v>
      </c>
      <c r="AA2233">
        <v>808028</v>
      </c>
      <c r="AB2233" s="198">
        <v>37043.875</v>
      </c>
      <c r="AC2233" s="198">
        <v>37072.875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6000</v>
      </c>
      <c r="G2234" s="202">
        <v>1290631</v>
      </c>
      <c r="H2234" s="198">
        <v>37035.3752662037</v>
      </c>
      <c r="I2234" t="s">
        <v>4251</v>
      </c>
      <c r="M2234" t="s">
        <v>2760</v>
      </c>
      <c r="N2234" t="s">
        <v>3136</v>
      </c>
      <c r="O2234" t="s">
        <v>328</v>
      </c>
      <c r="P2234" s="199">
        <v>6000</v>
      </c>
      <c r="S2234" t="s">
        <v>2761</v>
      </c>
      <c r="T2234" t="s">
        <v>4061</v>
      </c>
      <c r="U2234" s="201">
        <v>-5.0000000000000001E-3</v>
      </c>
      <c r="V2234" t="s">
        <v>4292</v>
      </c>
      <c r="W2234" t="s">
        <v>4263</v>
      </c>
      <c r="X2234" t="s">
        <v>4264</v>
      </c>
      <c r="Y2234" t="s">
        <v>3224</v>
      </c>
      <c r="Z2234" t="s">
        <v>3671</v>
      </c>
      <c r="AA2234">
        <v>808029</v>
      </c>
      <c r="AB2234" s="198">
        <v>37036.875</v>
      </c>
      <c r="AC2234" s="198">
        <v>37036.875</v>
      </c>
    </row>
    <row r="2235" spans="1:29" x14ac:dyDescent="0.2">
      <c r="A2235" s="44" t="str">
        <f t="shared" si="171"/>
        <v xml:space="preserve"> Natural Gas Physical</v>
      </c>
      <c r="B2235" s="44" t="str">
        <f t="shared" si="172"/>
        <v/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5000</v>
      </c>
      <c r="G2235" s="202">
        <v>1290632</v>
      </c>
      <c r="H2235" s="198">
        <v>37035.375300925924</v>
      </c>
      <c r="I2235" t="s">
        <v>3102</v>
      </c>
      <c r="M2235" t="s">
        <v>2760</v>
      </c>
      <c r="N2235" t="s">
        <v>2697</v>
      </c>
      <c r="O2235" t="s">
        <v>223</v>
      </c>
      <c r="P2235" s="199">
        <v>5000</v>
      </c>
      <c r="S2235" t="s">
        <v>2761</v>
      </c>
      <c r="T2235" t="s">
        <v>4061</v>
      </c>
      <c r="U2235" s="201">
        <v>3.9249999999999998</v>
      </c>
      <c r="V2235" t="s">
        <v>4369</v>
      </c>
      <c r="W2235" t="s">
        <v>3170</v>
      </c>
      <c r="X2235" t="s">
        <v>1686</v>
      </c>
      <c r="Y2235" t="s">
        <v>3224</v>
      </c>
      <c r="Z2235" t="s">
        <v>3672</v>
      </c>
      <c r="AA2235">
        <v>808031</v>
      </c>
      <c r="AB2235" s="198">
        <v>37036.875</v>
      </c>
      <c r="AC2235" s="198">
        <v>37036.875</v>
      </c>
    </row>
    <row r="2236" spans="1:29" x14ac:dyDescent="0.2">
      <c r="A2236" s="44" t="str">
        <f t="shared" si="171"/>
        <v>US Natural Gas Financial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151</v>
      </c>
      <c r="F2236" s="213">
        <f t="shared" si="175"/>
        <v>377500</v>
      </c>
      <c r="G2236" s="202">
        <v>1290633</v>
      </c>
      <c r="H2236" s="198">
        <v>37035.375324074077</v>
      </c>
      <c r="I2236" t="s">
        <v>3128</v>
      </c>
      <c r="M2236" t="s">
        <v>2760</v>
      </c>
      <c r="N2236" t="s">
        <v>2864</v>
      </c>
      <c r="O2236" t="s">
        <v>3253</v>
      </c>
      <c r="P2236" s="199">
        <v>2500</v>
      </c>
      <c r="S2236" t="s">
        <v>2761</v>
      </c>
      <c r="T2236" t="s">
        <v>4061</v>
      </c>
      <c r="U2236" s="201">
        <v>4.665</v>
      </c>
      <c r="V2236" t="s">
        <v>3808</v>
      </c>
      <c r="W2236" t="s">
        <v>3529</v>
      </c>
      <c r="X2236" t="s">
        <v>2866</v>
      </c>
      <c r="Y2236" t="s">
        <v>4082</v>
      </c>
      <c r="Z2236" t="s">
        <v>3671</v>
      </c>
      <c r="AA2236" t="s">
        <v>329</v>
      </c>
      <c r="AB2236" s="198">
        <v>37196</v>
      </c>
      <c r="AC2236" s="198">
        <v>37346</v>
      </c>
    </row>
    <row r="2237" spans="1:29" x14ac:dyDescent="0.2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30</v>
      </c>
      <c r="F2237" s="213">
        <f t="shared" si="175"/>
        <v>300000</v>
      </c>
      <c r="G2237" s="202">
        <v>1290634</v>
      </c>
      <c r="H2237" s="198">
        <v>37035.375347222223</v>
      </c>
      <c r="I2237" t="s">
        <v>2849</v>
      </c>
      <c r="M2237" t="s">
        <v>2760</v>
      </c>
      <c r="N2237" t="s">
        <v>2864</v>
      </c>
      <c r="O2237" t="s">
        <v>2865</v>
      </c>
      <c r="P2237" s="199">
        <v>10000</v>
      </c>
      <c r="S2237" t="s">
        <v>2761</v>
      </c>
      <c r="T2237" t="s">
        <v>4061</v>
      </c>
      <c r="U2237" s="201">
        <v>4.17</v>
      </c>
      <c r="V2237" t="s">
        <v>4025</v>
      </c>
      <c r="W2237" t="s">
        <v>3529</v>
      </c>
      <c r="X2237" t="s">
        <v>2866</v>
      </c>
      <c r="Y2237" t="s">
        <v>4082</v>
      </c>
      <c r="Z2237" t="s">
        <v>3671</v>
      </c>
      <c r="AA2237" t="s">
        <v>330</v>
      </c>
      <c r="AB2237" s="198">
        <v>37043.875</v>
      </c>
      <c r="AC2237" s="198">
        <v>37072.875</v>
      </c>
    </row>
    <row r="2238" spans="1:29" x14ac:dyDescent="0.2">
      <c r="A2238" s="44" t="str">
        <f t="shared" si="171"/>
        <v xml:space="preserve"> Natural Gas Physical</v>
      </c>
      <c r="B2238" s="44" t="str">
        <f t="shared" si="172"/>
        <v/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1290636</v>
      </c>
      <c r="H2238" s="198">
        <v>37035.375358796293</v>
      </c>
      <c r="I2238" t="s">
        <v>3143</v>
      </c>
      <c r="M2238" t="s">
        <v>2760</v>
      </c>
      <c r="N2238" t="s">
        <v>2697</v>
      </c>
      <c r="O2238" t="s">
        <v>4269</v>
      </c>
      <c r="P2238" s="199">
        <v>10000</v>
      </c>
      <c r="S2238" t="s">
        <v>4150</v>
      </c>
      <c r="T2238" t="s">
        <v>2698</v>
      </c>
      <c r="U2238" s="201">
        <v>5.665</v>
      </c>
      <c r="V2238" t="s">
        <v>1687</v>
      </c>
      <c r="W2238" t="s">
        <v>2699</v>
      </c>
      <c r="X2238" t="s">
        <v>2700</v>
      </c>
      <c r="Y2238" t="s">
        <v>3224</v>
      </c>
      <c r="Z2238" t="s">
        <v>3672</v>
      </c>
      <c r="AA2238">
        <v>808033</v>
      </c>
      <c r="AB2238" s="198">
        <v>37035.875</v>
      </c>
      <c r="AC2238" s="198">
        <v>37035.875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10000</v>
      </c>
      <c r="G2239" s="202">
        <v>1290635</v>
      </c>
      <c r="H2239" s="198">
        <v>37035.375358796293</v>
      </c>
      <c r="I2239" t="s">
        <v>2722</v>
      </c>
      <c r="M2239" t="s">
        <v>2760</v>
      </c>
      <c r="N2239" t="s">
        <v>3220</v>
      </c>
      <c r="O2239" t="s">
        <v>4403</v>
      </c>
      <c r="P2239" s="199">
        <v>10000</v>
      </c>
      <c r="S2239" t="s">
        <v>2761</v>
      </c>
      <c r="T2239" t="s">
        <v>4061</v>
      </c>
      <c r="U2239" s="201">
        <v>4.07</v>
      </c>
      <c r="V2239" t="s">
        <v>2748</v>
      </c>
      <c r="W2239" t="s">
        <v>3046</v>
      </c>
      <c r="X2239" t="s">
        <v>2685</v>
      </c>
      <c r="Y2239" t="s">
        <v>3224</v>
      </c>
      <c r="Z2239" t="s">
        <v>3671</v>
      </c>
      <c r="AA2239">
        <v>808032</v>
      </c>
      <c r="AB2239" s="198">
        <v>37036.875</v>
      </c>
      <c r="AC2239" s="198">
        <v>37036.875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464</v>
      </c>
      <c r="G2240" s="202">
        <v>1290637</v>
      </c>
      <c r="H2240" s="198">
        <v>37035.37537037037</v>
      </c>
      <c r="I2240" t="s">
        <v>3306</v>
      </c>
      <c r="M2240" t="s">
        <v>2760</v>
      </c>
      <c r="N2240" t="s">
        <v>3220</v>
      </c>
      <c r="O2240" t="s">
        <v>2556</v>
      </c>
      <c r="P2240" s="199">
        <v>464</v>
      </c>
      <c r="S2240" t="s">
        <v>2761</v>
      </c>
      <c r="T2240" t="s">
        <v>4061</v>
      </c>
      <c r="U2240" s="201">
        <v>4.0350000000000001</v>
      </c>
      <c r="V2240" t="s">
        <v>3006</v>
      </c>
      <c r="W2240" t="s">
        <v>3260</v>
      </c>
      <c r="X2240" t="s">
        <v>3261</v>
      </c>
      <c r="Y2240" t="s">
        <v>3224</v>
      </c>
      <c r="Z2240" t="s">
        <v>3671</v>
      </c>
      <c r="AA2240">
        <v>808034</v>
      </c>
      <c r="AB2240" s="198">
        <v>37036.875</v>
      </c>
      <c r="AC2240" s="198">
        <v>37036.875</v>
      </c>
    </row>
    <row r="2241" spans="1:29" x14ac:dyDescent="0.2">
      <c r="A2241" s="44" t="str">
        <f t="shared" si="171"/>
        <v xml:space="preserve"> Metals Financial</v>
      </c>
      <c r="B2241" s="44" t="str">
        <f t="shared" si="172"/>
        <v/>
      </c>
      <c r="C2241" s="44" t="str">
        <f t="shared" si="173"/>
        <v>Metals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20</v>
      </c>
      <c r="G2241" s="202">
        <v>1290638</v>
      </c>
      <c r="H2241" s="198">
        <v>37035.375416666669</v>
      </c>
      <c r="I2241" t="s">
        <v>4122</v>
      </c>
      <c r="M2241" t="s">
        <v>2766</v>
      </c>
      <c r="N2241" t="s">
        <v>4072</v>
      </c>
      <c r="O2241" t="s">
        <v>4073</v>
      </c>
      <c r="Q2241" s="199">
        <v>20</v>
      </c>
      <c r="S2241" t="s">
        <v>4060</v>
      </c>
      <c r="T2241" t="s">
        <v>4061</v>
      </c>
      <c r="U2241" s="201">
        <v>1545</v>
      </c>
      <c r="V2241" t="s">
        <v>4138</v>
      </c>
      <c r="W2241" t="s">
        <v>4068</v>
      </c>
      <c r="X2241" t="s">
        <v>4064</v>
      </c>
      <c r="Y2241" t="s">
        <v>4065</v>
      </c>
      <c r="Z2241" t="s">
        <v>4066</v>
      </c>
      <c r="AA2241">
        <v>2150728</v>
      </c>
    </row>
    <row r="2242" spans="1:29" x14ac:dyDescent="0.2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31</v>
      </c>
      <c r="F2242" s="213">
        <f t="shared" si="175"/>
        <v>3100</v>
      </c>
      <c r="G2242" s="202">
        <v>1290639</v>
      </c>
      <c r="H2242" s="198">
        <v>37035.375428240739</v>
      </c>
      <c r="I2242" t="s">
        <v>3244</v>
      </c>
      <c r="M2242" t="s">
        <v>2760</v>
      </c>
      <c r="N2242" t="s">
        <v>3193</v>
      </c>
      <c r="O2242" t="s">
        <v>272</v>
      </c>
      <c r="Q2242" s="199">
        <v>100</v>
      </c>
      <c r="S2242" t="s">
        <v>3118</v>
      </c>
      <c r="T2242" t="s">
        <v>4061</v>
      </c>
      <c r="U2242" s="201">
        <v>0.17</v>
      </c>
      <c r="V2242" t="s">
        <v>3798</v>
      </c>
      <c r="W2242" t="s">
        <v>3119</v>
      </c>
      <c r="X2242" t="s">
        <v>3120</v>
      </c>
      <c r="Y2242" t="s">
        <v>4082</v>
      </c>
      <c r="Z2242" t="s">
        <v>3671</v>
      </c>
      <c r="AA2242" t="s">
        <v>331</v>
      </c>
      <c r="AB2242" s="198">
        <v>37073</v>
      </c>
      <c r="AC2242" s="198">
        <v>37103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7</v>
      </c>
      <c r="F2243" s="213">
        <f t="shared" si="175"/>
        <v>21000</v>
      </c>
      <c r="G2243" s="202">
        <v>1290642</v>
      </c>
      <c r="H2243" s="198">
        <v>37035.375439814816</v>
      </c>
      <c r="I2243" t="s">
        <v>2706</v>
      </c>
      <c r="M2243" t="s">
        <v>2760</v>
      </c>
      <c r="N2243" t="s">
        <v>3220</v>
      </c>
      <c r="O2243" t="s">
        <v>244</v>
      </c>
      <c r="Q2243" s="199">
        <v>3000</v>
      </c>
      <c r="S2243" t="s">
        <v>2761</v>
      </c>
      <c r="T2243" t="s">
        <v>4061</v>
      </c>
      <c r="U2243" s="201">
        <v>4.0949999999999998</v>
      </c>
      <c r="V2243" t="s">
        <v>4001</v>
      </c>
      <c r="W2243" t="s">
        <v>4253</v>
      </c>
      <c r="X2243" t="s">
        <v>2685</v>
      </c>
      <c r="Y2243" t="s">
        <v>3224</v>
      </c>
      <c r="Z2243" t="s">
        <v>3671</v>
      </c>
      <c r="AA2243">
        <v>808036</v>
      </c>
      <c r="AB2243" s="198">
        <v>37036.875</v>
      </c>
      <c r="AC2243" s="198">
        <v>37042.875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8728</v>
      </c>
      <c r="G2244" s="202">
        <v>1290644</v>
      </c>
      <c r="H2244" s="198">
        <v>37035.375474537039</v>
      </c>
      <c r="I2244" t="s">
        <v>2722</v>
      </c>
      <c r="M2244" t="s">
        <v>2760</v>
      </c>
      <c r="N2244" t="s">
        <v>3220</v>
      </c>
      <c r="O2244" t="s">
        <v>4400</v>
      </c>
      <c r="P2244" s="199">
        <v>8728</v>
      </c>
      <c r="S2244" t="s">
        <v>2761</v>
      </c>
      <c r="T2244" t="s">
        <v>4061</v>
      </c>
      <c r="U2244" s="201">
        <v>4.07</v>
      </c>
      <c r="V2244" t="s">
        <v>2748</v>
      </c>
      <c r="W2244" t="s">
        <v>3046</v>
      </c>
      <c r="X2244" t="s">
        <v>2685</v>
      </c>
      <c r="Y2244" t="s">
        <v>3224</v>
      </c>
      <c r="Z2244" t="s">
        <v>3671</v>
      </c>
      <c r="AA2244">
        <v>808035</v>
      </c>
      <c r="AB2244" s="198">
        <v>37036.875</v>
      </c>
      <c r="AC2244" s="198">
        <v>37036.875</v>
      </c>
    </row>
    <row r="2245" spans="1:29" x14ac:dyDescent="0.2">
      <c r="A2245" s="44" t="str">
        <f t="shared" si="171"/>
        <v>US Natural Gas Financial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30</v>
      </c>
      <c r="F2245" s="213">
        <f t="shared" si="175"/>
        <v>150000</v>
      </c>
      <c r="G2245" s="202">
        <v>1290645</v>
      </c>
      <c r="H2245" s="198">
        <v>37035.375509259262</v>
      </c>
      <c r="I2245" t="s">
        <v>3228</v>
      </c>
      <c r="M2245" t="s">
        <v>2760</v>
      </c>
      <c r="N2245" t="s">
        <v>2864</v>
      </c>
      <c r="O2245" t="s">
        <v>2865</v>
      </c>
      <c r="P2245" s="199">
        <v>5000</v>
      </c>
      <c r="S2245" t="s">
        <v>2761</v>
      </c>
      <c r="T2245" t="s">
        <v>4061</v>
      </c>
      <c r="U2245" s="201">
        <v>4.165</v>
      </c>
      <c r="V2245" t="s">
        <v>3202</v>
      </c>
      <c r="W2245" t="s">
        <v>3529</v>
      </c>
      <c r="X2245" t="s">
        <v>2866</v>
      </c>
      <c r="Y2245" t="s">
        <v>4082</v>
      </c>
      <c r="Z2245" t="s">
        <v>3671</v>
      </c>
      <c r="AA2245" t="s">
        <v>332</v>
      </c>
      <c r="AB2245" s="198">
        <v>37043.875</v>
      </c>
      <c r="AC2245" s="198">
        <v>37072.875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25000</v>
      </c>
      <c r="G2246" s="202">
        <v>1290646</v>
      </c>
      <c r="H2246" s="198">
        <v>37035.375520833331</v>
      </c>
      <c r="I2246" t="s">
        <v>3769</v>
      </c>
      <c r="M2246" t="s">
        <v>2760</v>
      </c>
      <c r="N2246" t="s">
        <v>3220</v>
      </c>
      <c r="O2246" t="s">
        <v>4383</v>
      </c>
      <c r="P2246" s="199">
        <v>25000</v>
      </c>
      <c r="S2246" t="s">
        <v>2761</v>
      </c>
      <c r="T2246" t="s">
        <v>4061</v>
      </c>
      <c r="U2246" s="201">
        <v>4.13</v>
      </c>
      <c r="V2246" t="s">
        <v>2755</v>
      </c>
      <c r="W2246" t="s">
        <v>4246</v>
      </c>
      <c r="X2246" t="s">
        <v>4247</v>
      </c>
      <c r="Y2246" t="s">
        <v>3224</v>
      </c>
      <c r="Z2246" t="s">
        <v>3671</v>
      </c>
      <c r="AA2246">
        <v>808037</v>
      </c>
      <c r="AB2246" s="198">
        <v>37036.875</v>
      </c>
      <c r="AC2246" s="198">
        <v>37036.875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1290647</v>
      </c>
      <c r="H2247" s="198">
        <v>37035.375532407408</v>
      </c>
      <c r="I2247" t="s">
        <v>2831</v>
      </c>
      <c r="M2247" t="s">
        <v>2760</v>
      </c>
      <c r="N2247" t="s">
        <v>3220</v>
      </c>
      <c r="O2247" t="s">
        <v>2463</v>
      </c>
      <c r="Q2247" s="199">
        <v>10000</v>
      </c>
      <c r="S2247" t="s">
        <v>2761</v>
      </c>
      <c r="T2247" t="s">
        <v>4061</v>
      </c>
      <c r="U2247" s="201">
        <v>4.2024999999999997</v>
      </c>
      <c r="V2247" t="s">
        <v>3251</v>
      </c>
      <c r="W2247" t="s">
        <v>3222</v>
      </c>
      <c r="X2247" t="s">
        <v>3223</v>
      </c>
      <c r="Y2247" t="s">
        <v>3224</v>
      </c>
      <c r="Z2247" t="s">
        <v>3671</v>
      </c>
      <c r="AA2247">
        <v>808038</v>
      </c>
      <c r="AB2247" s="198">
        <v>37036.875</v>
      </c>
      <c r="AC2247" s="198">
        <v>37036.875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1290648</v>
      </c>
      <c r="H2248" s="198">
        <v>37035.375578703701</v>
      </c>
      <c r="I2248" t="s">
        <v>2831</v>
      </c>
      <c r="M2248" t="s">
        <v>2760</v>
      </c>
      <c r="N2248" t="s">
        <v>3220</v>
      </c>
      <c r="O2248" t="s">
        <v>2545</v>
      </c>
      <c r="Q2248" s="199">
        <v>10000</v>
      </c>
      <c r="S2248" t="s">
        <v>2761</v>
      </c>
      <c r="T2248" t="s">
        <v>4061</v>
      </c>
      <c r="U2248" s="201">
        <v>12.625</v>
      </c>
      <c r="V2248" t="s">
        <v>2546</v>
      </c>
      <c r="W2248" t="s">
        <v>2731</v>
      </c>
      <c r="X2248" t="s">
        <v>2682</v>
      </c>
      <c r="Y2248" t="s">
        <v>3224</v>
      </c>
      <c r="Z2248" t="s">
        <v>3671</v>
      </c>
      <c r="AA2248">
        <v>808039</v>
      </c>
      <c r="AB2248" s="198">
        <v>37036.875</v>
      </c>
      <c r="AC2248" s="198">
        <v>37036.875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10000</v>
      </c>
      <c r="G2249" s="202">
        <v>1290649</v>
      </c>
      <c r="H2249" s="198">
        <v>37035.375613425924</v>
      </c>
      <c r="I2249" t="s">
        <v>2873</v>
      </c>
      <c r="M2249" t="s">
        <v>2760</v>
      </c>
      <c r="N2249" t="s">
        <v>3220</v>
      </c>
      <c r="O2249" t="s">
        <v>2580</v>
      </c>
      <c r="P2249" s="199">
        <v>10000</v>
      </c>
      <c r="S2249" t="s">
        <v>2761</v>
      </c>
      <c r="T2249" t="s">
        <v>4061</v>
      </c>
      <c r="U2249" s="201">
        <v>4.1275000000000004</v>
      </c>
      <c r="V2249" t="s">
        <v>333</v>
      </c>
      <c r="W2249" t="s">
        <v>3046</v>
      </c>
      <c r="X2249" t="s">
        <v>3141</v>
      </c>
      <c r="Y2249" t="s">
        <v>3224</v>
      </c>
      <c r="Z2249" t="s">
        <v>3671</v>
      </c>
      <c r="AA2249">
        <v>808040</v>
      </c>
      <c r="AB2249" s="198">
        <v>37036.875</v>
      </c>
      <c r="AC2249" s="198">
        <v>37036.875</v>
      </c>
    </row>
    <row r="2250" spans="1:29" x14ac:dyDescent="0.2">
      <c r="A2250" s="44" t="str">
        <f t="shared" si="171"/>
        <v xml:space="preserve"> Natural Gas Physical</v>
      </c>
      <c r="B2250" s="44" t="str">
        <f t="shared" si="172"/>
        <v/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10000</v>
      </c>
      <c r="G2250" s="202">
        <v>1290653</v>
      </c>
      <c r="H2250" s="198">
        <v>37035.375625000001</v>
      </c>
      <c r="I2250" t="s">
        <v>4237</v>
      </c>
      <c r="M2250" t="s">
        <v>2760</v>
      </c>
      <c r="N2250" t="s">
        <v>3254</v>
      </c>
      <c r="O2250" t="s">
        <v>2474</v>
      </c>
      <c r="P2250" s="199">
        <v>10000</v>
      </c>
      <c r="S2250" t="s">
        <v>2761</v>
      </c>
      <c r="T2250" t="s">
        <v>4061</v>
      </c>
      <c r="U2250" s="201">
        <v>4.3499999999999996</v>
      </c>
      <c r="V2250" t="s">
        <v>3431</v>
      </c>
      <c r="W2250" t="s">
        <v>3255</v>
      </c>
      <c r="X2250" t="s">
        <v>3256</v>
      </c>
      <c r="Y2250" t="s">
        <v>3224</v>
      </c>
      <c r="Z2250" t="s">
        <v>3671</v>
      </c>
      <c r="AA2250">
        <v>808044</v>
      </c>
      <c r="AB2250" s="198">
        <v>37036.875</v>
      </c>
      <c r="AC2250" s="198">
        <v>37036.875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92</v>
      </c>
      <c r="G2251" s="202">
        <v>1290652</v>
      </c>
      <c r="H2251" s="198">
        <v>37035.375625000001</v>
      </c>
      <c r="I2251" t="s">
        <v>3306</v>
      </c>
      <c r="M2251" t="s">
        <v>2760</v>
      </c>
      <c r="N2251" t="s">
        <v>3220</v>
      </c>
      <c r="O2251" t="s">
        <v>2484</v>
      </c>
      <c r="Q2251" s="199">
        <v>92</v>
      </c>
      <c r="S2251" t="s">
        <v>2761</v>
      </c>
      <c r="T2251" t="s">
        <v>4061</v>
      </c>
      <c r="U2251" s="201">
        <v>4.0350000000000001</v>
      </c>
      <c r="V2251" t="s">
        <v>3006</v>
      </c>
      <c r="W2251" t="s">
        <v>3004</v>
      </c>
      <c r="X2251" t="s">
        <v>3246</v>
      </c>
      <c r="Y2251" t="s">
        <v>3224</v>
      </c>
      <c r="Z2251" t="s">
        <v>3671</v>
      </c>
      <c r="AA2251">
        <v>808043</v>
      </c>
      <c r="AB2251" s="198">
        <v>37036.875</v>
      </c>
      <c r="AC2251" s="198">
        <v>37036.875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1290651</v>
      </c>
      <c r="H2252" s="198">
        <v>37035.375625000001</v>
      </c>
      <c r="I2252" t="s">
        <v>2849</v>
      </c>
      <c r="M2252" t="s">
        <v>2760</v>
      </c>
      <c r="N2252" t="s">
        <v>3220</v>
      </c>
      <c r="O2252" t="s">
        <v>2481</v>
      </c>
      <c r="P2252" s="199">
        <v>5000</v>
      </c>
      <c r="S2252" t="s">
        <v>2761</v>
      </c>
      <c r="T2252" t="s">
        <v>4061</v>
      </c>
      <c r="U2252" s="201">
        <v>4.0650000000000004</v>
      </c>
      <c r="V2252" t="s">
        <v>3051</v>
      </c>
      <c r="W2252" t="s">
        <v>3004</v>
      </c>
      <c r="X2252" t="s">
        <v>3246</v>
      </c>
      <c r="Y2252" t="s">
        <v>3224</v>
      </c>
      <c r="Z2252" t="s">
        <v>3671</v>
      </c>
      <c r="AA2252">
        <v>808042</v>
      </c>
      <c r="AB2252" s="198">
        <v>37036.875</v>
      </c>
      <c r="AC2252" s="198">
        <v>37036.875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5000</v>
      </c>
      <c r="G2253" s="202">
        <v>1290650</v>
      </c>
      <c r="H2253" s="198">
        <v>37035.375625000001</v>
      </c>
      <c r="I2253" t="s">
        <v>4257</v>
      </c>
      <c r="M2253" t="s">
        <v>2760</v>
      </c>
      <c r="N2253" t="s">
        <v>3220</v>
      </c>
      <c r="O2253" t="s">
        <v>2537</v>
      </c>
      <c r="Q2253" s="199">
        <v>5000</v>
      </c>
      <c r="S2253" t="s">
        <v>2761</v>
      </c>
      <c r="T2253" t="s">
        <v>4061</v>
      </c>
      <c r="U2253" s="201">
        <v>3.09</v>
      </c>
      <c r="V2253" t="s">
        <v>2680</v>
      </c>
      <c r="W2253" t="s">
        <v>2705</v>
      </c>
      <c r="X2253" t="s">
        <v>2682</v>
      </c>
      <c r="Y2253" t="s">
        <v>3224</v>
      </c>
      <c r="Z2253" t="s">
        <v>3671</v>
      </c>
      <c r="AA2253">
        <v>808041</v>
      </c>
      <c r="AB2253" s="198">
        <v>37036.875</v>
      </c>
      <c r="AC2253" s="198">
        <v>37036.875</v>
      </c>
    </row>
    <row r="2254" spans="1:29" x14ac:dyDescent="0.2">
      <c r="A2254" s="44" t="str">
        <f t="shared" si="176"/>
        <v>US Crude Financial</v>
      </c>
      <c r="B2254" s="44" t="str">
        <f t="shared" si="177"/>
        <v>US</v>
      </c>
      <c r="C2254" s="44" t="str">
        <f t="shared" si="178"/>
        <v>Crude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50000</v>
      </c>
      <c r="G2254" s="202">
        <v>1290654</v>
      </c>
      <c r="H2254" s="198">
        <v>37035.375636574077</v>
      </c>
      <c r="I2254" t="s">
        <v>4182</v>
      </c>
      <c r="M2254" t="s">
        <v>3757</v>
      </c>
      <c r="N2254" t="s">
        <v>4183</v>
      </c>
      <c r="O2254" t="s">
        <v>2790</v>
      </c>
      <c r="Q2254" s="199">
        <v>50000</v>
      </c>
      <c r="S2254" t="s">
        <v>2767</v>
      </c>
      <c r="T2254" t="s">
        <v>4061</v>
      </c>
      <c r="U2254" s="201">
        <v>29.56</v>
      </c>
      <c r="V2254" t="s">
        <v>4184</v>
      </c>
      <c r="W2254" t="s">
        <v>4185</v>
      </c>
      <c r="X2254" t="s">
        <v>4186</v>
      </c>
      <c r="Y2254" t="s">
        <v>3401</v>
      </c>
      <c r="Z2254" t="s">
        <v>3671</v>
      </c>
      <c r="AA2254">
        <v>106929</v>
      </c>
      <c r="AB2254" s="198">
        <v>37073</v>
      </c>
      <c r="AC2254" s="198">
        <v>37103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1290655</v>
      </c>
      <c r="H2255" s="198">
        <v>37035.375659722224</v>
      </c>
      <c r="I2255" t="s">
        <v>2863</v>
      </c>
      <c r="M2255" t="s">
        <v>2760</v>
      </c>
      <c r="N2255" t="s">
        <v>3220</v>
      </c>
      <c r="O2255" t="s">
        <v>2545</v>
      </c>
      <c r="Q2255" s="199">
        <v>10000</v>
      </c>
      <c r="S2255" t="s">
        <v>2761</v>
      </c>
      <c r="T2255" t="s">
        <v>4061</v>
      </c>
      <c r="U2255" s="201">
        <v>12.7</v>
      </c>
      <c r="V2255" t="s">
        <v>2736</v>
      </c>
      <c r="W2255" t="s">
        <v>2731</v>
      </c>
      <c r="X2255" t="s">
        <v>2682</v>
      </c>
      <c r="Y2255" t="s">
        <v>3224</v>
      </c>
      <c r="Z2255" t="s">
        <v>3671</v>
      </c>
      <c r="AA2255">
        <v>808045</v>
      </c>
      <c r="AB2255" s="198">
        <v>37036.875</v>
      </c>
      <c r="AC2255" s="198">
        <v>37036.875</v>
      </c>
    </row>
    <row r="2256" spans="1:29" x14ac:dyDescent="0.2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61</v>
      </c>
      <c r="F2256" s="213">
        <f t="shared" si="180"/>
        <v>152500</v>
      </c>
      <c r="G2256" s="202">
        <v>1290657</v>
      </c>
      <c r="H2256" s="198">
        <v>37035.375740740739</v>
      </c>
      <c r="I2256" t="s">
        <v>4031</v>
      </c>
      <c r="M2256" t="s">
        <v>2760</v>
      </c>
      <c r="N2256" t="s">
        <v>3235</v>
      </c>
      <c r="O2256" t="s">
        <v>3130</v>
      </c>
      <c r="P2256" s="199">
        <v>2500</v>
      </c>
      <c r="S2256" t="s">
        <v>2761</v>
      </c>
      <c r="T2256" t="s">
        <v>4061</v>
      </c>
      <c r="U2256" s="201">
        <v>5.56</v>
      </c>
      <c r="V2256" t="s">
        <v>3114</v>
      </c>
      <c r="W2256" t="s">
        <v>3083</v>
      </c>
      <c r="X2256" t="s">
        <v>3084</v>
      </c>
      <c r="Y2256" t="s">
        <v>4082</v>
      </c>
      <c r="Z2256" t="s">
        <v>3671</v>
      </c>
      <c r="AA2256" t="s">
        <v>334</v>
      </c>
      <c r="AB2256" s="198">
        <v>37196</v>
      </c>
      <c r="AC2256" s="198">
        <v>37256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10000</v>
      </c>
      <c r="G2257" s="202">
        <v>1290658</v>
      </c>
      <c r="H2257" s="198">
        <v>37035.375740740739</v>
      </c>
      <c r="I2257" t="s">
        <v>2863</v>
      </c>
      <c r="M2257" t="s">
        <v>2760</v>
      </c>
      <c r="N2257" t="s">
        <v>3220</v>
      </c>
      <c r="O2257" t="s">
        <v>2542</v>
      </c>
      <c r="Q2257" s="199">
        <v>10000</v>
      </c>
      <c r="S2257" t="s">
        <v>2761</v>
      </c>
      <c r="T2257" t="s">
        <v>4061</v>
      </c>
      <c r="U2257" s="201">
        <v>12.65</v>
      </c>
      <c r="V2257" t="s">
        <v>2736</v>
      </c>
      <c r="W2257" t="s">
        <v>2731</v>
      </c>
      <c r="X2257" t="s">
        <v>2682</v>
      </c>
      <c r="Y2257" t="s">
        <v>3224</v>
      </c>
      <c r="Z2257" t="s">
        <v>3671</v>
      </c>
      <c r="AA2257">
        <v>808047</v>
      </c>
      <c r="AB2257" s="198">
        <v>37036.875</v>
      </c>
      <c r="AC2257" s="198">
        <v>37036.875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10000</v>
      </c>
      <c r="G2258" s="202">
        <v>1290659</v>
      </c>
      <c r="H2258" s="198">
        <v>37035.375752314816</v>
      </c>
      <c r="I2258" t="s">
        <v>2873</v>
      </c>
      <c r="M2258" t="s">
        <v>2760</v>
      </c>
      <c r="N2258" t="s">
        <v>3220</v>
      </c>
      <c r="O2258" t="s">
        <v>2545</v>
      </c>
      <c r="P2258" s="199">
        <v>10000</v>
      </c>
      <c r="S2258" t="s">
        <v>2761</v>
      </c>
      <c r="T2258" t="s">
        <v>4061</v>
      </c>
      <c r="U2258" s="201">
        <v>12.625</v>
      </c>
      <c r="V2258" t="s">
        <v>4226</v>
      </c>
      <c r="W2258" t="s">
        <v>2731</v>
      </c>
      <c r="X2258" t="s">
        <v>2682</v>
      </c>
      <c r="Y2258" t="s">
        <v>3224</v>
      </c>
      <c r="Z2258" t="s">
        <v>3671</v>
      </c>
      <c r="AA2258">
        <v>808048</v>
      </c>
      <c r="AB2258" s="198">
        <v>37036.875</v>
      </c>
      <c r="AC2258" s="198">
        <v>37036.875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5000</v>
      </c>
      <c r="G2259" s="202">
        <v>1290660</v>
      </c>
      <c r="H2259" s="198">
        <v>37035.375775462962</v>
      </c>
      <c r="I2259" t="s">
        <v>2801</v>
      </c>
      <c r="M2259" t="s">
        <v>2760</v>
      </c>
      <c r="N2259" t="s">
        <v>3220</v>
      </c>
      <c r="O2259" t="s">
        <v>4393</v>
      </c>
      <c r="P2259" s="199">
        <v>5000</v>
      </c>
      <c r="S2259" t="s">
        <v>2761</v>
      </c>
      <c r="T2259" t="s">
        <v>4061</v>
      </c>
      <c r="U2259" s="201">
        <v>4.4050000000000002</v>
      </c>
      <c r="V2259" t="s">
        <v>3156</v>
      </c>
      <c r="W2259" t="s">
        <v>2661</v>
      </c>
      <c r="X2259" t="s">
        <v>2662</v>
      </c>
      <c r="Y2259" t="s">
        <v>3224</v>
      </c>
      <c r="Z2259" t="s">
        <v>3671</v>
      </c>
      <c r="AA2259">
        <v>808049</v>
      </c>
      <c r="AB2259" s="198">
        <v>37036.875</v>
      </c>
      <c r="AC2259" s="198">
        <v>37036.875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10000</v>
      </c>
      <c r="G2260" s="202">
        <v>1290661</v>
      </c>
      <c r="H2260" s="198">
        <v>37035.375787037039</v>
      </c>
      <c r="I2260" t="s">
        <v>3250</v>
      </c>
      <c r="M2260" t="s">
        <v>2760</v>
      </c>
      <c r="N2260" t="s">
        <v>3220</v>
      </c>
      <c r="O2260" t="s">
        <v>335</v>
      </c>
      <c r="P2260" s="199">
        <v>10000</v>
      </c>
      <c r="S2260" t="s">
        <v>2761</v>
      </c>
      <c r="T2260" t="s">
        <v>4061</v>
      </c>
      <c r="U2260" s="201">
        <v>4.13</v>
      </c>
      <c r="V2260" t="s">
        <v>3011</v>
      </c>
      <c r="W2260" t="s">
        <v>3275</v>
      </c>
      <c r="X2260" t="s">
        <v>4248</v>
      </c>
      <c r="Y2260" t="s">
        <v>3224</v>
      </c>
      <c r="Z2260" t="s">
        <v>3671</v>
      </c>
      <c r="AA2260">
        <v>808050</v>
      </c>
      <c r="AB2260" s="198">
        <v>37036.875</v>
      </c>
      <c r="AC2260" s="198">
        <v>37036.875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2500</v>
      </c>
      <c r="G2261" s="202">
        <v>1290663</v>
      </c>
      <c r="H2261" s="198">
        <v>37035.375821759262</v>
      </c>
      <c r="I2261" t="s">
        <v>2935</v>
      </c>
      <c r="M2261" t="s">
        <v>2760</v>
      </c>
      <c r="N2261" t="s">
        <v>3220</v>
      </c>
      <c r="O2261" t="s">
        <v>2532</v>
      </c>
      <c r="Q2261" s="199">
        <v>2500</v>
      </c>
      <c r="S2261" t="s">
        <v>2761</v>
      </c>
      <c r="T2261" t="s">
        <v>4061</v>
      </c>
      <c r="U2261" s="201">
        <v>4</v>
      </c>
      <c r="V2261" t="s">
        <v>2936</v>
      </c>
      <c r="W2261" t="s">
        <v>2692</v>
      </c>
      <c r="X2261" t="s">
        <v>2682</v>
      </c>
      <c r="Y2261" t="s">
        <v>3224</v>
      </c>
      <c r="Z2261" t="s">
        <v>3671</v>
      </c>
      <c r="AA2261">
        <v>808051</v>
      </c>
      <c r="AB2261" s="198">
        <v>37036.875</v>
      </c>
      <c r="AC2261" s="198">
        <v>37036.875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5736</v>
      </c>
      <c r="G2262" s="202">
        <v>1290664</v>
      </c>
      <c r="H2262" s="198">
        <v>37035.375844907408</v>
      </c>
      <c r="I2262" t="s">
        <v>3244</v>
      </c>
      <c r="M2262" t="s">
        <v>2760</v>
      </c>
      <c r="N2262" t="s">
        <v>3220</v>
      </c>
      <c r="O2262" t="s">
        <v>2488</v>
      </c>
      <c r="Q2262" s="199">
        <v>5736</v>
      </c>
      <c r="S2262" t="s">
        <v>2761</v>
      </c>
      <c r="T2262" t="s">
        <v>4061</v>
      </c>
      <c r="U2262" s="201">
        <v>3.9950000000000001</v>
      </c>
      <c r="V2262" t="s">
        <v>3045</v>
      </c>
      <c r="W2262" t="s">
        <v>3260</v>
      </c>
      <c r="X2262" t="s">
        <v>3261</v>
      </c>
      <c r="Y2262" t="s">
        <v>3224</v>
      </c>
      <c r="Z2262" t="s">
        <v>3671</v>
      </c>
      <c r="AA2262">
        <v>808052</v>
      </c>
      <c r="AB2262" s="198">
        <v>37036.875</v>
      </c>
      <c r="AC2262" s="198">
        <v>37036.875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3300</v>
      </c>
      <c r="G2263" s="202">
        <v>1290665</v>
      </c>
      <c r="H2263" s="198">
        <v>37035.375891203701</v>
      </c>
      <c r="I2263" t="s">
        <v>3769</v>
      </c>
      <c r="M2263" t="s">
        <v>2760</v>
      </c>
      <c r="N2263" t="s">
        <v>3220</v>
      </c>
      <c r="O2263" t="s">
        <v>2599</v>
      </c>
      <c r="P2263" s="199">
        <v>3300</v>
      </c>
      <c r="S2263" t="s">
        <v>2761</v>
      </c>
      <c r="T2263" t="s">
        <v>4061</v>
      </c>
      <c r="U2263" s="201">
        <v>3.5</v>
      </c>
      <c r="V2263" t="s">
        <v>3081</v>
      </c>
      <c r="W2263" t="s">
        <v>2692</v>
      </c>
      <c r="X2263" t="s">
        <v>2682</v>
      </c>
      <c r="Y2263" t="s">
        <v>3224</v>
      </c>
      <c r="Z2263" t="s">
        <v>3671</v>
      </c>
      <c r="AA2263">
        <v>808053</v>
      </c>
      <c r="AB2263" s="198">
        <v>37036.875</v>
      </c>
      <c r="AC2263" s="198">
        <v>37036.875</v>
      </c>
    </row>
    <row r="2264" spans="1:29" x14ac:dyDescent="0.2">
      <c r="A2264" s="44" t="str">
        <f t="shared" si="176"/>
        <v xml:space="preserve"> Metals Financial</v>
      </c>
      <c r="B2264" s="44" t="str">
        <f t="shared" si="177"/>
        <v/>
      </c>
      <c r="C2264" s="44" t="str">
        <f t="shared" si="178"/>
        <v>Metals</v>
      </c>
      <c r="D2264" s="44" t="str">
        <f t="shared" si="179"/>
        <v>Financial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10</v>
      </c>
      <c r="G2264" s="202">
        <v>1290666</v>
      </c>
      <c r="H2264" s="198">
        <v>37035.375902777778</v>
      </c>
      <c r="I2264" t="s">
        <v>4163</v>
      </c>
      <c r="M2264" t="s">
        <v>2766</v>
      </c>
      <c r="N2264" t="s">
        <v>4072</v>
      </c>
      <c r="O2264" t="s">
        <v>4073</v>
      </c>
      <c r="P2264" s="199">
        <v>10</v>
      </c>
      <c r="S2264" t="s">
        <v>4060</v>
      </c>
      <c r="T2264" t="s">
        <v>4061</v>
      </c>
      <c r="U2264" s="201">
        <v>1544</v>
      </c>
      <c r="V2264" t="s">
        <v>4164</v>
      </c>
      <c r="W2264" t="s">
        <v>4068</v>
      </c>
      <c r="X2264" t="s">
        <v>4064</v>
      </c>
      <c r="Y2264" t="s">
        <v>4065</v>
      </c>
      <c r="Z2264" t="s">
        <v>4066</v>
      </c>
      <c r="AA2264">
        <v>2150736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1290667</v>
      </c>
      <c r="H2265" s="198">
        <v>37035.375925925924</v>
      </c>
      <c r="I2265" t="s">
        <v>2831</v>
      </c>
      <c r="M2265" t="s">
        <v>2760</v>
      </c>
      <c r="N2265" t="s">
        <v>3220</v>
      </c>
      <c r="O2265" t="s">
        <v>2463</v>
      </c>
      <c r="Q2265" s="199">
        <v>10000</v>
      </c>
      <c r="S2265" t="s">
        <v>2761</v>
      </c>
      <c r="T2265" t="s">
        <v>4061</v>
      </c>
      <c r="U2265" s="201">
        <v>4.2012999999999998</v>
      </c>
      <c r="V2265" t="s">
        <v>3251</v>
      </c>
      <c r="W2265" t="s">
        <v>3222</v>
      </c>
      <c r="X2265" t="s">
        <v>3223</v>
      </c>
      <c r="Y2265" t="s">
        <v>3224</v>
      </c>
      <c r="Z2265" t="s">
        <v>3671</v>
      </c>
      <c r="AA2265">
        <v>808055</v>
      </c>
      <c r="AB2265" s="198">
        <v>37036.875</v>
      </c>
      <c r="AC2265" s="198">
        <v>37036.875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5000</v>
      </c>
      <c r="G2266" s="202">
        <v>1290668</v>
      </c>
      <c r="H2266" s="198">
        <v>37035.375937500001</v>
      </c>
      <c r="I2266" t="s">
        <v>2932</v>
      </c>
      <c r="M2266" t="s">
        <v>2760</v>
      </c>
      <c r="N2266" t="s">
        <v>3220</v>
      </c>
      <c r="O2266" t="s">
        <v>2494</v>
      </c>
      <c r="P2266" s="199">
        <v>5000</v>
      </c>
      <c r="S2266" t="s">
        <v>2761</v>
      </c>
      <c r="T2266" t="s">
        <v>4061</v>
      </c>
      <c r="U2266" s="201">
        <v>4.0125000000000002</v>
      </c>
      <c r="V2266" t="s">
        <v>4218</v>
      </c>
      <c r="W2266" t="s">
        <v>3004</v>
      </c>
      <c r="X2266" t="s">
        <v>3246</v>
      </c>
      <c r="Y2266" t="s">
        <v>3224</v>
      </c>
      <c r="Z2266" t="s">
        <v>3671</v>
      </c>
      <c r="AA2266">
        <v>808056</v>
      </c>
      <c r="AB2266" s="198">
        <v>37036.875</v>
      </c>
      <c r="AC2266" s="198">
        <v>37036.875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4552</v>
      </c>
      <c r="G2267" s="202">
        <v>1290669</v>
      </c>
      <c r="H2267" s="198">
        <v>37035.375983796293</v>
      </c>
      <c r="I2267" t="s">
        <v>2686</v>
      </c>
      <c r="M2267" t="s">
        <v>2760</v>
      </c>
      <c r="N2267" t="s">
        <v>3220</v>
      </c>
      <c r="O2267" t="s">
        <v>4393</v>
      </c>
      <c r="Q2267" s="199">
        <v>4552</v>
      </c>
      <c r="S2267" t="s">
        <v>2761</v>
      </c>
      <c r="T2267" t="s">
        <v>4061</v>
      </c>
      <c r="U2267" s="201">
        <v>4.4050000000000002</v>
      </c>
      <c r="V2267" t="s">
        <v>2687</v>
      </c>
      <c r="W2267" t="s">
        <v>2661</v>
      </c>
      <c r="X2267" t="s">
        <v>2662</v>
      </c>
      <c r="Y2267" t="s">
        <v>3224</v>
      </c>
      <c r="Z2267" t="s">
        <v>3671</v>
      </c>
      <c r="AA2267">
        <v>808058</v>
      </c>
      <c r="AB2267" s="198">
        <v>37036.875</v>
      </c>
      <c r="AC2267" s="198">
        <v>37036.875</v>
      </c>
    </row>
    <row r="2268" spans="1:29" x14ac:dyDescent="0.2">
      <c r="A2268" s="44" t="str">
        <f t="shared" si="176"/>
        <v>US Natural Gas Financial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30</v>
      </c>
      <c r="F2268" s="213">
        <f t="shared" si="180"/>
        <v>150000</v>
      </c>
      <c r="G2268" s="202">
        <v>1290670</v>
      </c>
      <c r="H2268" s="198">
        <v>37035.37604166667</v>
      </c>
      <c r="I2268" t="s">
        <v>3890</v>
      </c>
      <c r="M2268" t="s">
        <v>2760</v>
      </c>
      <c r="N2268" t="s">
        <v>3235</v>
      </c>
      <c r="O2268" t="s">
        <v>1757</v>
      </c>
      <c r="P2268" s="199">
        <v>5000</v>
      </c>
      <c r="S2268" t="s">
        <v>2761</v>
      </c>
      <c r="T2268" t="s">
        <v>4061</v>
      </c>
      <c r="U2268" s="201">
        <v>3.01</v>
      </c>
      <c r="V2268" t="s">
        <v>336</v>
      </c>
      <c r="W2268" t="s">
        <v>2708</v>
      </c>
      <c r="X2268" t="s">
        <v>2709</v>
      </c>
      <c r="Y2268" t="s">
        <v>4082</v>
      </c>
      <c r="Z2268" t="s">
        <v>3671</v>
      </c>
      <c r="AA2268" t="s">
        <v>337</v>
      </c>
      <c r="AB2268" s="198">
        <v>37043.875</v>
      </c>
      <c r="AC2268" s="198">
        <v>37072.875</v>
      </c>
    </row>
    <row r="2269" spans="1:29" x14ac:dyDescent="0.2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3">
        <f t="shared" si="180"/>
        <v>5000</v>
      </c>
      <c r="G2269" s="202">
        <v>1290671</v>
      </c>
      <c r="H2269" s="198">
        <v>37035.376122685186</v>
      </c>
      <c r="I2269" t="s">
        <v>2831</v>
      </c>
      <c r="M2269" t="s">
        <v>2760</v>
      </c>
      <c r="N2269" t="s">
        <v>3220</v>
      </c>
      <c r="O2269" t="s">
        <v>2532</v>
      </c>
      <c r="P2269" s="199">
        <v>5000</v>
      </c>
      <c r="S2269" t="s">
        <v>2761</v>
      </c>
      <c r="T2269" t="s">
        <v>4061</v>
      </c>
      <c r="U2269" s="201">
        <v>3.96</v>
      </c>
      <c r="V2269" t="s">
        <v>3221</v>
      </c>
      <c r="W2269" t="s">
        <v>2692</v>
      </c>
      <c r="X2269" t="s">
        <v>2682</v>
      </c>
      <c r="Y2269" t="s">
        <v>3224</v>
      </c>
      <c r="Z2269" t="s">
        <v>3671</v>
      </c>
      <c r="AA2269">
        <v>808059</v>
      </c>
      <c r="AB2269" s="198">
        <v>37036.875</v>
      </c>
      <c r="AC2269" s="198">
        <v>37036.875</v>
      </c>
    </row>
    <row r="2270" spans="1:29" x14ac:dyDescent="0.2">
      <c r="A2270" s="44" t="str">
        <f t="shared" si="176"/>
        <v>US Natural Gas Financial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30</v>
      </c>
      <c r="F2270" s="213">
        <f t="shared" si="180"/>
        <v>300000</v>
      </c>
      <c r="G2270" s="202">
        <v>1290672</v>
      </c>
      <c r="H2270" s="198">
        <v>37035.376134259262</v>
      </c>
      <c r="I2270" t="s">
        <v>4255</v>
      </c>
      <c r="M2270" t="s">
        <v>2760</v>
      </c>
      <c r="N2270" t="s">
        <v>3235</v>
      </c>
      <c r="O2270" t="s">
        <v>338</v>
      </c>
      <c r="Q2270" s="199">
        <v>10000</v>
      </c>
      <c r="S2270" t="s">
        <v>2761</v>
      </c>
      <c r="T2270" t="s">
        <v>4061</v>
      </c>
      <c r="U2270" s="201">
        <v>-7.7499999999999999E-2</v>
      </c>
      <c r="V2270" t="s">
        <v>322</v>
      </c>
      <c r="W2270" t="s">
        <v>2726</v>
      </c>
      <c r="X2270" t="s">
        <v>2727</v>
      </c>
      <c r="Y2270" t="s">
        <v>4082</v>
      </c>
      <c r="Z2270" t="s">
        <v>3671</v>
      </c>
      <c r="AA2270" t="s">
        <v>339</v>
      </c>
      <c r="AB2270" s="198">
        <v>37043.875</v>
      </c>
      <c r="AC2270" s="198">
        <v>37072.875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5000</v>
      </c>
      <c r="G2271" s="202">
        <v>1290673</v>
      </c>
      <c r="H2271" s="198">
        <v>37035.376145833332</v>
      </c>
      <c r="I2271" t="s">
        <v>2801</v>
      </c>
      <c r="M2271" t="s">
        <v>2760</v>
      </c>
      <c r="N2271" t="s">
        <v>3220</v>
      </c>
      <c r="O2271" t="s">
        <v>2532</v>
      </c>
      <c r="Q2271" s="199">
        <v>5000</v>
      </c>
      <c r="S2271" t="s">
        <v>2761</v>
      </c>
      <c r="T2271" t="s">
        <v>4061</v>
      </c>
      <c r="U2271" s="201">
        <v>3.9849999999999999</v>
      </c>
      <c r="V2271" t="s">
        <v>3132</v>
      </c>
      <c r="W2271" t="s">
        <v>2692</v>
      </c>
      <c r="X2271" t="s">
        <v>2682</v>
      </c>
      <c r="Y2271" t="s">
        <v>3224</v>
      </c>
      <c r="Z2271" t="s">
        <v>3671</v>
      </c>
      <c r="AA2271">
        <v>808060</v>
      </c>
      <c r="AB2271" s="198">
        <v>37036.875</v>
      </c>
      <c r="AC2271" s="198">
        <v>37036.875</v>
      </c>
    </row>
    <row r="2272" spans="1:29" x14ac:dyDescent="0.2">
      <c r="A2272" s="44" t="str">
        <f t="shared" si="176"/>
        <v>US Power Physical</v>
      </c>
      <c r="B2272" s="44" t="str">
        <f t="shared" si="177"/>
        <v>US</v>
      </c>
      <c r="C2272" s="44" t="str">
        <f t="shared" si="178"/>
        <v>Power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92</v>
      </c>
      <c r="F2272" s="213">
        <f t="shared" si="180"/>
        <v>4600</v>
      </c>
      <c r="G2272" s="202">
        <v>1290674</v>
      </c>
      <c r="H2272" s="198">
        <v>37035.376180555555</v>
      </c>
      <c r="I2272" t="s">
        <v>2831</v>
      </c>
      <c r="M2272" t="s">
        <v>3364</v>
      </c>
      <c r="N2272" t="s">
        <v>2802</v>
      </c>
      <c r="O2272" t="s">
        <v>1755</v>
      </c>
      <c r="P2272" s="199">
        <v>50</v>
      </c>
      <c r="S2272" t="s">
        <v>2759</v>
      </c>
      <c r="T2272" t="s">
        <v>4061</v>
      </c>
      <c r="U2272" s="201">
        <v>35</v>
      </c>
      <c r="V2272" t="s">
        <v>4199</v>
      </c>
      <c r="W2272" t="s">
        <v>2811</v>
      </c>
      <c r="X2272" t="s">
        <v>1756</v>
      </c>
      <c r="Y2272" t="s">
        <v>4193</v>
      </c>
      <c r="Z2272" t="s">
        <v>3666</v>
      </c>
      <c r="AA2272">
        <v>621472.1</v>
      </c>
      <c r="AB2272" s="198">
        <v>37530.875</v>
      </c>
      <c r="AC2272" s="198">
        <v>37621.875</v>
      </c>
    </row>
    <row r="2273" spans="1:29" x14ac:dyDescent="0.2">
      <c r="A2273" s="44" t="str">
        <f t="shared" si="176"/>
        <v xml:space="preserve"> Metals Financial</v>
      </c>
      <c r="B2273" s="44" t="str">
        <f t="shared" si="177"/>
        <v/>
      </c>
      <c r="C2273" s="44" t="str">
        <f t="shared" si="178"/>
        <v>Metals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8</v>
      </c>
      <c r="G2273" s="202">
        <v>1290677</v>
      </c>
      <c r="H2273" s="198">
        <v>37035.376192129632</v>
      </c>
      <c r="I2273" t="s">
        <v>4085</v>
      </c>
      <c r="M2273" t="s">
        <v>2766</v>
      </c>
      <c r="N2273" t="s">
        <v>4072</v>
      </c>
      <c r="O2273" t="s">
        <v>4073</v>
      </c>
      <c r="P2273" s="199">
        <v>8</v>
      </c>
      <c r="S2273" t="s">
        <v>4060</v>
      </c>
      <c r="T2273" t="s">
        <v>4061</v>
      </c>
      <c r="U2273" s="201">
        <v>1544</v>
      </c>
      <c r="V2273" t="s">
        <v>4098</v>
      </c>
      <c r="W2273" t="s">
        <v>4068</v>
      </c>
      <c r="X2273" t="s">
        <v>4064</v>
      </c>
      <c r="Y2273" t="s">
        <v>4065</v>
      </c>
      <c r="Z2273" t="s">
        <v>4066</v>
      </c>
      <c r="AA2273">
        <v>2150740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1290679</v>
      </c>
      <c r="H2274" s="198">
        <v>37035.376261574071</v>
      </c>
      <c r="I2274" t="s">
        <v>4237</v>
      </c>
      <c r="M2274" t="s">
        <v>2760</v>
      </c>
      <c r="N2274" t="s">
        <v>3220</v>
      </c>
      <c r="O2274" t="s">
        <v>2503</v>
      </c>
      <c r="P2274" s="199">
        <v>5000</v>
      </c>
      <c r="S2274" t="s">
        <v>2761</v>
      </c>
      <c r="T2274" t="s">
        <v>4061</v>
      </c>
      <c r="U2274" s="201">
        <v>4.34</v>
      </c>
      <c r="V2274" t="s">
        <v>3431</v>
      </c>
      <c r="W2274" t="s">
        <v>3275</v>
      </c>
      <c r="X2274" t="s">
        <v>3276</v>
      </c>
      <c r="Y2274" t="s">
        <v>3224</v>
      </c>
      <c r="Z2274" t="s">
        <v>3671</v>
      </c>
      <c r="AA2274">
        <v>808061</v>
      </c>
      <c r="AB2274" s="198">
        <v>37036.875</v>
      </c>
      <c r="AC2274" s="198">
        <v>37036.875</v>
      </c>
    </row>
    <row r="2275" spans="1:29" x14ac:dyDescent="0.2">
      <c r="A2275" s="44" t="str">
        <f t="shared" si="176"/>
        <v>US Crude Financial</v>
      </c>
      <c r="B2275" s="44" t="str">
        <f t="shared" si="177"/>
        <v>US</v>
      </c>
      <c r="C2275" s="44" t="str">
        <f t="shared" si="178"/>
        <v>Crude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25000</v>
      </c>
      <c r="G2275" s="202">
        <v>1290678</v>
      </c>
      <c r="H2275" s="198">
        <v>37035.376261574071</v>
      </c>
      <c r="I2275" t="s">
        <v>3057</v>
      </c>
      <c r="M2275" t="s">
        <v>3757</v>
      </c>
      <c r="N2275" t="s">
        <v>4183</v>
      </c>
      <c r="O2275" t="s">
        <v>2967</v>
      </c>
      <c r="Q2275" s="199">
        <v>25000</v>
      </c>
      <c r="S2275" t="s">
        <v>2767</v>
      </c>
      <c r="T2275" t="s">
        <v>4061</v>
      </c>
      <c r="U2275" s="201">
        <v>29.58</v>
      </c>
      <c r="V2275" t="s">
        <v>1699</v>
      </c>
      <c r="W2275" t="s">
        <v>4185</v>
      </c>
      <c r="X2275" t="s">
        <v>4266</v>
      </c>
      <c r="Y2275" t="s">
        <v>3401</v>
      </c>
      <c r="Z2275" t="s">
        <v>3671</v>
      </c>
      <c r="AA2275">
        <v>106931</v>
      </c>
      <c r="AB2275" s="198">
        <v>37073</v>
      </c>
      <c r="AC2275" s="198">
        <v>37103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15000</v>
      </c>
      <c r="G2276" s="202">
        <v>1290680</v>
      </c>
      <c r="H2276" s="198">
        <v>37035.376284722224</v>
      </c>
      <c r="I2276" t="s">
        <v>3249</v>
      </c>
      <c r="M2276" t="s">
        <v>2760</v>
      </c>
      <c r="N2276" t="s">
        <v>3220</v>
      </c>
      <c r="O2276" t="s">
        <v>4383</v>
      </c>
      <c r="Q2276" s="199">
        <v>15000</v>
      </c>
      <c r="S2276" t="s">
        <v>2761</v>
      </c>
      <c r="T2276" t="s">
        <v>4061</v>
      </c>
      <c r="U2276" s="201">
        <v>4.13</v>
      </c>
      <c r="V2276" t="s">
        <v>3005</v>
      </c>
      <c r="W2276" t="s">
        <v>4246</v>
      </c>
      <c r="X2276" t="s">
        <v>4247</v>
      </c>
      <c r="Y2276" t="s">
        <v>3224</v>
      </c>
      <c r="Z2276" t="s">
        <v>3671</v>
      </c>
      <c r="AA2276">
        <v>808062</v>
      </c>
      <c r="AB2276" s="198">
        <v>37036.875</v>
      </c>
      <c r="AC2276" s="198">
        <v>37036.875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4560</v>
      </c>
      <c r="G2277" s="202">
        <v>1290681</v>
      </c>
      <c r="H2277" s="198">
        <v>37035.376296296294</v>
      </c>
      <c r="I2277" t="s">
        <v>3982</v>
      </c>
      <c r="M2277" t="s">
        <v>2760</v>
      </c>
      <c r="N2277" t="s">
        <v>3220</v>
      </c>
      <c r="O2277" t="s">
        <v>2465</v>
      </c>
      <c r="P2277" s="199">
        <v>4560</v>
      </c>
      <c r="S2277" t="s">
        <v>2761</v>
      </c>
      <c r="T2277" t="s">
        <v>4061</v>
      </c>
      <c r="U2277" s="201">
        <v>4.085</v>
      </c>
      <c r="V2277" t="s">
        <v>313</v>
      </c>
      <c r="W2277" t="s">
        <v>3260</v>
      </c>
      <c r="X2277" t="s">
        <v>3261</v>
      </c>
      <c r="Y2277" t="s">
        <v>3224</v>
      </c>
      <c r="Z2277" t="s">
        <v>3671</v>
      </c>
      <c r="AA2277">
        <v>808063</v>
      </c>
      <c r="AB2277" s="198">
        <v>37036.875</v>
      </c>
      <c r="AC2277" s="198">
        <v>37036.875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3500</v>
      </c>
      <c r="G2278" s="202">
        <v>1290682</v>
      </c>
      <c r="H2278" s="198">
        <v>37035.376307870371</v>
      </c>
      <c r="I2278" t="s">
        <v>4237</v>
      </c>
      <c r="M2278" t="s">
        <v>2760</v>
      </c>
      <c r="N2278" t="s">
        <v>3220</v>
      </c>
      <c r="O2278" t="s">
        <v>2506</v>
      </c>
      <c r="P2278" s="199">
        <v>3500</v>
      </c>
      <c r="S2278" t="s">
        <v>2761</v>
      </c>
      <c r="T2278" t="s">
        <v>4061</v>
      </c>
      <c r="U2278" s="201">
        <v>4.33</v>
      </c>
      <c r="V2278" t="s">
        <v>3431</v>
      </c>
      <c r="W2278" t="s">
        <v>3275</v>
      </c>
      <c r="X2278" t="s">
        <v>3276</v>
      </c>
      <c r="Y2278" t="s">
        <v>3224</v>
      </c>
      <c r="Z2278" t="s">
        <v>3671</v>
      </c>
      <c r="AA2278">
        <v>808064</v>
      </c>
      <c r="AB2278" s="198">
        <v>37036.875</v>
      </c>
      <c r="AC2278" s="198">
        <v>37036.875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1841</v>
      </c>
      <c r="G2279" s="202">
        <v>1290683</v>
      </c>
      <c r="H2279" s="198">
        <v>37035.376319444447</v>
      </c>
      <c r="I2279" t="s">
        <v>3244</v>
      </c>
      <c r="M2279" t="s">
        <v>2760</v>
      </c>
      <c r="N2279" t="s">
        <v>3220</v>
      </c>
      <c r="O2279" t="s">
        <v>2550</v>
      </c>
      <c r="P2279" s="199">
        <v>1841</v>
      </c>
      <c r="S2279" t="s">
        <v>2761</v>
      </c>
      <c r="T2279" t="s">
        <v>4061</v>
      </c>
      <c r="U2279" s="201">
        <v>7.1</v>
      </c>
      <c r="V2279" t="s">
        <v>2737</v>
      </c>
      <c r="W2279" t="s">
        <v>2681</v>
      </c>
      <c r="X2279" t="s">
        <v>2682</v>
      </c>
      <c r="Y2279" t="s">
        <v>3224</v>
      </c>
      <c r="Z2279" t="s">
        <v>3671</v>
      </c>
      <c r="AA2279">
        <v>808065</v>
      </c>
      <c r="AB2279" s="198">
        <v>37036.875</v>
      </c>
      <c r="AC2279" s="198">
        <v>37036.875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1290684</v>
      </c>
      <c r="H2280" s="198">
        <v>37035.376331018517</v>
      </c>
      <c r="I2280" t="s">
        <v>2935</v>
      </c>
      <c r="M2280" t="s">
        <v>2760</v>
      </c>
      <c r="N2280" t="s">
        <v>3220</v>
      </c>
      <c r="O2280" t="s">
        <v>2599</v>
      </c>
      <c r="P2280" s="199">
        <v>5000</v>
      </c>
      <c r="S2280" t="s">
        <v>2761</v>
      </c>
      <c r="T2280" t="s">
        <v>4061</v>
      </c>
      <c r="U2280" s="201">
        <v>3.4750000000000001</v>
      </c>
      <c r="V2280" t="s">
        <v>2936</v>
      </c>
      <c r="W2280" t="s">
        <v>2692</v>
      </c>
      <c r="X2280" t="s">
        <v>2682</v>
      </c>
      <c r="Y2280" t="s">
        <v>3224</v>
      </c>
      <c r="Z2280" t="s">
        <v>3671</v>
      </c>
      <c r="AA2280">
        <v>808066</v>
      </c>
      <c r="AB2280" s="198">
        <v>37036.875</v>
      </c>
      <c r="AC2280" s="198">
        <v>37036.875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10000</v>
      </c>
      <c r="G2281" s="202">
        <v>1290685</v>
      </c>
      <c r="H2281" s="198">
        <v>37035.376331018517</v>
      </c>
      <c r="I2281" t="s">
        <v>2818</v>
      </c>
      <c r="M2281" t="s">
        <v>2760</v>
      </c>
      <c r="N2281" t="s">
        <v>3220</v>
      </c>
      <c r="O2281" t="s">
        <v>2545</v>
      </c>
      <c r="P2281" s="199">
        <v>10000</v>
      </c>
      <c r="S2281" t="s">
        <v>2761</v>
      </c>
      <c r="T2281" t="s">
        <v>4061</v>
      </c>
      <c r="U2281" s="201">
        <v>12.55</v>
      </c>
      <c r="V2281" t="s">
        <v>2776</v>
      </c>
      <c r="W2281" t="s">
        <v>2731</v>
      </c>
      <c r="X2281" t="s">
        <v>2682</v>
      </c>
      <c r="Y2281" t="s">
        <v>3224</v>
      </c>
      <c r="Z2281" t="s">
        <v>3671</v>
      </c>
      <c r="AA2281">
        <v>808067</v>
      </c>
      <c r="AB2281" s="198">
        <v>37036.875</v>
      </c>
      <c r="AC2281" s="198">
        <v>37036.875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</v>
      </c>
      <c r="G2282" s="202">
        <v>1290686</v>
      </c>
      <c r="H2282" s="198">
        <v>37035.376342592594</v>
      </c>
      <c r="I2282" t="s">
        <v>2873</v>
      </c>
      <c r="M2282" t="s">
        <v>2760</v>
      </c>
      <c r="N2282" t="s">
        <v>3220</v>
      </c>
      <c r="O2282" t="s">
        <v>4397</v>
      </c>
      <c r="P2282" s="199">
        <v>5000</v>
      </c>
      <c r="S2282" t="s">
        <v>2761</v>
      </c>
      <c r="T2282" t="s">
        <v>4061</v>
      </c>
      <c r="U2282" s="201">
        <v>4.04</v>
      </c>
      <c r="V2282" t="s">
        <v>3290</v>
      </c>
      <c r="W2282" t="s">
        <v>3046</v>
      </c>
      <c r="X2282" t="s">
        <v>2685</v>
      </c>
      <c r="Y2282" t="s">
        <v>3224</v>
      </c>
      <c r="Z2282" t="s">
        <v>3671</v>
      </c>
      <c r="AA2282">
        <v>808068</v>
      </c>
      <c r="AB2282" s="198">
        <v>37036.875</v>
      </c>
      <c r="AC2282" s="198">
        <v>37036.875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5000</v>
      </c>
      <c r="G2283" s="202">
        <v>1290687</v>
      </c>
      <c r="H2283" s="198">
        <v>37035.376377314817</v>
      </c>
      <c r="I2283" t="s">
        <v>3306</v>
      </c>
      <c r="M2283" t="s">
        <v>2760</v>
      </c>
      <c r="N2283" t="s">
        <v>3220</v>
      </c>
      <c r="O2283" t="s">
        <v>2494</v>
      </c>
      <c r="Q2283" s="199">
        <v>5000</v>
      </c>
      <c r="S2283" t="s">
        <v>2761</v>
      </c>
      <c r="T2283" t="s">
        <v>4061</v>
      </c>
      <c r="U2283" s="201">
        <v>4.0149999999999997</v>
      </c>
      <c r="V2283" t="s">
        <v>3006</v>
      </c>
      <c r="W2283" t="s">
        <v>3004</v>
      </c>
      <c r="X2283" t="s">
        <v>3246</v>
      </c>
      <c r="Y2283" t="s">
        <v>3224</v>
      </c>
      <c r="Z2283" t="s">
        <v>3671</v>
      </c>
      <c r="AA2283">
        <v>808069</v>
      </c>
      <c r="AB2283" s="198">
        <v>37036.875</v>
      </c>
      <c r="AC2283" s="198">
        <v>37036.875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1290688</v>
      </c>
      <c r="H2284" s="198">
        <v>37035.376388888886</v>
      </c>
      <c r="I2284" t="s">
        <v>2818</v>
      </c>
      <c r="M2284" t="s">
        <v>2760</v>
      </c>
      <c r="N2284" t="s">
        <v>3220</v>
      </c>
      <c r="O2284" t="s">
        <v>2542</v>
      </c>
      <c r="P2284" s="199">
        <v>10000</v>
      </c>
      <c r="S2284" t="s">
        <v>2761</v>
      </c>
      <c r="T2284" t="s">
        <v>4061</v>
      </c>
      <c r="U2284" s="201">
        <v>12.574999999999999</v>
      </c>
      <c r="V2284" t="s">
        <v>2776</v>
      </c>
      <c r="W2284" t="s">
        <v>2731</v>
      </c>
      <c r="X2284" t="s">
        <v>2682</v>
      </c>
      <c r="Y2284" t="s">
        <v>3224</v>
      </c>
      <c r="Z2284" t="s">
        <v>3671</v>
      </c>
      <c r="AA2284">
        <v>808070</v>
      </c>
      <c r="AB2284" s="198">
        <v>37036.875</v>
      </c>
      <c r="AC2284" s="198">
        <v>37036.875</v>
      </c>
    </row>
    <row r="2285" spans="1:29" x14ac:dyDescent="0.2">
      <c r="A2285" s="44" t="str">
        <f t="shared" si="176"/>
        <v xml:space="preserve"> Natural Gas Financial</v>
      </c>
      <c r="B2285" s="44" t="str">
        <f t="shared" si="177"/>
        <v/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92</v>
      </c>
      <c r="F2285" s="213">
        <f t="shared" si="180"/>
        <v>460000</v>
      </c>
      <c r="G2285" s="202">
        <v>1290690</v>
      </c>
      <c r="H2285" s="198">
        <v>37035.376400462963</v>
      </c>
      <c r="I2285" t="s">
        <v>3128</v>
      </c>
      <c r="M2285" t="s">
        <v>2760</v>
      </c>
      <c r="N2285" t="s">
        <v>4017</v>
      </c>
      <c r="O2285" t="s">
        <v>340</v>
      </c>
      <c r="P2285" s="199">
        <v>5000</v>
      </c>
      <c r="S2285" t="s">
        <v>2761</v>
      </c>
      <c r="T2285" t="s">
        <v>4061</v>
      </c>
      <c r="U2285" s="201">
        <v>-0.22</v>
      </c>
      <c r="V2285" t="s">
        <v>1685</v>
      </c>
      <c r="W2285" t="s">
        <v>4019</v>
      </c>
      <c r="X2285" t="s">
        <v>3073</v>
      </c>
      <c r="Y2285" t="s">
        <v>4082</v>
      </c>
      <c r="Z2285" t="s">
        <v>3672</v>
      </c>
      <c r="AA2285" t="s">
        <v>341</v>
      </c>
      <c r="AB2285" s="198">
        <v>37073</v>
      </c>
      <c r="AC2285" s="198">
        <v>37164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4000</v>
      </c>
      <c r="G2286" s="202">
        <v>1290691</v>
      </c>
      <c r="H2286" s="198">
        <v>37035.376516203702</v>
      </c>
      <c r="I2286" t="s">
        <v>2663</v>
      </c>
      <c r="M2286" t="s">
        <v>2760</v>
      </c>
      <c r="N2286" t="s">
        <v>3220</v>
      </c>
      <c r="O2286" t="s">
        <v>2532</v>
      </c>
      <c r="Q2286" s="199">
        <v>4000</v>
      </c>
      <c r="S2286" t="s">
        <v>2761</v>
      </c>
      <c r="T2286" t="s">
        <v>4061</v>
      </c>
      <c r="U2286" s="201">
        <v>4</v>
      </c>
      <c r="V2286" t="s">
        <v>4004</v>
      </c>
      <c r="W2286" t="s">
        <v>2692</v>
      </c>
      <c r="X2286" t="s">
        <v>2682</v>
      </c>
      <c r="Y2286" t="s">
        <v>3224</v>
      </c>
      <c r="Z2286" t="s">
        <v>3671</v>
      </c>
      <c r="AA2286">
        <v>808071</v>
      </c>
      <c r="AB2286" s="198">
        <v>37036.875</v>
      </c>
      <c r="AC2286" s="198">
        <v>37036.875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10000</v>
      </c>
      <c r="G2287" s="202">
        <v>1290692</v>
      </c>
      <c r="H2287" s="198">
        <v>37035.376585648148</v>
      </c>
      <c r="I2287" t="s">
        <v>4033</v>
      </c>
      <c r="M2287" t="s">
        <v>2760</v>
      </c>
      <c r="N2287" t="s">
        <v>3220</v>
      </c>
      <c r="O2287" t="s">
        <v>4383</v>
      </c>
      <c r="Q2287" s="199">
        <v>10000</v>
      </c>
      <c r="S2287" t="s">
        <v>2761</v>
      </c>
      <c r="T2287" t="s">
        <v>4061</v>
      </c>
      <c r="U2287" s="201">
        <v>4.13</v>
      </c>
      <c r="V2287" t="s">
        <v>4268</v>
      </c>
      <c r="W2287" t="s">
        <v>4246</v>
      </c>
      <c r="X2287" t="s">
        <v>4247</v>
      </c>
      <c r="Y2287" t="s">
        <v>3224</v>
      </c>
      <c r="Z2287" t="s">
        <v>3671</v>
      </c>
      <c r="AA2287">
        <v>808072</v>
      </c>
      <c r="AB2287" s="198">
        <v>37036.875</v>
      </c>
      <c r="AC2287" s="198">
        <v>37036.875</v>
      </c>
    </row>
    <row r="2288" spans="1:29" x14ac:dyDescent="0.2">
      <c r="A2288" s="44" t="str">
        <f t="shared" si="176"/>
        <v>US Power Physical</v>
      </c>
      <c r="B2288" s="44" t="str">
        <f t="shared" si="177"/>
        <v>US</v>
      </c>
      <c r="C2288" s="44" t="str">
        <f t="shared" si="178"/>
        <v>Power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31</v>
      </c>
      <c r="F2288" s="213">
        <f t="shared" si="180"/>
        <v>1550</v>
      </c>
      <c r="G2288" s="202">
        <v>1290693</v>
      </c>
      <c r="H2288" s="198">
        <v>37035.376597222225</v>
      </c>
      <c r="I2288" t="s">
        <v>2836</v>
      </c>
      <c r="M2288" t="s">
        <v>3364</v>
      </c>
      <c r="N2288" t="s">
        <v>2802</v>
      </c>
      <c r="O2288" t="s">
        <v>4276</v>
      </c>
      <c r="P2288" s="199">
        <v>50</v>
      </c>
      <c r="S2288" t="s">
        <v>2759</v>
      </c>
      <c r="T2288" t="s">
        <v>4061</v>
      </c>
      <c r="U2288" s="201">
        <v>44.5</v>
      </c>
      <c r="V2288" t="s">
        <v>2992</v>
      </c>
      <c r="W2288" t="s">
        <v>2811</v>
      </c>
      <c r="X2288" t="s">
        <v>1756</v>
      </c>
      <c r="Y2288" t="s">
        <v>4193</v>
      </c>
      <c r="Z2288" t="s">
        <v>3666</v>
      </c>
      <c r="AA2288">
        <v>621473.1</v>
      </c>
      <c r="AB2288" s="198">
        <v>37377.875</v>
      </c>
      <c r="AC2288" s="198">
        <v>37407.875</v>
      </c>
    </row>
    <row r="2289" spans="1:29" x14ac:dyDescent="0.2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30</v>
      </c>
      <c r="F2289" s="213">
        <f t="shared" si="180"/>
        <v>150000</v>
      </c>
      <c r="G2289" s="202">
        <v>1290694</v>
      </c>
      <c r="H2289" s="198">
        <v>37035.376631944448</v>
      </c>
      <c r="I2289" t="s">
        <v>4284</v>
      </c>
      <c r="M2289" t="s">
        <v>2760</v>
      </c>
      <c r="N2289" t="s">
        <v>2864</v>
      </c>
      <c r="O2289" t="s">
        <v>2561</v>
      </c>
      <c r="P2289" s="199">
        <v>5000</v>
      </c>
      <c r="S2289" t="s">
        <v>2761</v>
      </c>
      <c r="T2289" t="s">
        <v>4061</v>
      </c>
      <c r="U2289" s="201">
        <v>4.6025</v>
      </c>
      <c r="V2289" t="s">
        <v>4285</v>
      </c>
      <c r="W2289" t="s">
        <v>2668</v>
      </c>
      <c r="X2289" t="s">
        <v>4389</v>
      </c>
      <c r="Y2289" t="s">
        <v>4082</v>
      </c>
      <c r="Z2289" t="s">
        <v>3671</v>
      </c>
      <c r="AA2289" t="s">
        <v>342</v>
      </c>
      <c r="AB2289" s="198">
        <v>37043.875</v>
      </c>
      <c r="AC2289" s="198">
        <v>37072.875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1290696</v>
      </c>
      <c r="H2290" s="198">
        <v>37035.376701388886</v>
      </c>
      <c r="I2290" t="s">
        <v>2935</v>
      </c>
      <c r="M2290" t="s">
        <v>2760</v>
      </c>
      <c r="N2290" t="s">
        <v>3220</v>
      </c>
      <c r="O2290" t="s">
        <v>2580</v>
      </c>
      <c r="Q2290" s="199">
        <v>5000</v>
      </c>
      <c r="S2290" t="s">
        <v>2761</v>
      </c>
      <c r="T2290" t="s">
        <v>4061</v>
      </c>
      <c r="U2290" s="201">
        <v>4.1375000000000002</v>
      </c>
      <c r="V2290" t="s">
        <v>2936</v>
      </c>
      <c r="W2290" t="s">
        <v>3046</v>
      </c>
      <c r="X2290" t="s">
        <v>3141</v>
      </c>
      <c r="Y2290" t="s">
        <v>3224</v>
      </c>
      <c r="Z2290" t="s">
        <v>3671</v>
      </c>
      <c r="AA2290">
        <v>808073</v>
      </c>
      <c r="AB2290" s="198">
        <v>37036.875</v>
      </c>
      <c r="AC2290" s="198">
        <v>37036.875</v>
      </c>
    </row>
    <row r="2291" spans="1:29" x14ac:dyDescent="0.2">
      <c r="A2291" s="44" t="str">
        <f t="shared" si="176"/>
        <v xml:space="preserve"> Natural Gas Physical</v>
      </c>
      <c r="B2291" s="44" t="str">
        <f t="shared" si="177"/>
        <v/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5000</v>
      </c>
      <c r="G2291" s="202">
        <v>1290697</v>
      </c>
      <c r="H2291" s="198">
        <v>37035.376747685186</v>
      </c>
      <c r="I2291" t="s">
        <v>3268</v>
      </c>
      <c r="M2291" t="s">
        <v>2760</v>
      </c>
      <c r="N2291" t="s">
        <v>2697</v>
      </c>
      <c r="O2291" t="s">
        <v>223</v>
      </c>
      <c r="Q2291" s="199">
        <v>5000</v>
      </c>
      <c r="S2291" t="s">
        <v>2761</v>
      </c>
      <c r="T2291" t="s">
        <v>4061</v>
      </c>
      <c r="U2291" s="201">
        <v>3.93</v>
      </c>
      <c r="V2291" t="s">
        <v>4413</v>
      </c>
      <c r="W2291" t="s">
        <v>3170</v>
      </c>
      <c r="X2291" t="s">
        <v>1686</v>
      </c>
      <c r="Y2291" t="s">
        <v>3224</v>
      </c>
      <c r="Z2291" t="s">
        <v>3672</v>
      </c>
      <c r="AA2291">
        <v>808074</v>
      </c>
      <c r="AB2291" s="198">
        <v>37036.875</v>
      </c>
      <c r="AC2291" s="198">
        <v>37036.875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1290698</v>
      </c>
      <c r="H2292" s="198">
        <v>37035.376759259256</v>
      </c>
      <c r="I2292" t="s">
        <v>2874</v>
      </c>
      <c r="M2292" t="s">
        <v>2760</v>
      </c>
      <c r="N2292" t="s">
        <v>3220</v>
      </c>
      <c r="O2292" t="s">
        <v>4383</v>
      </c>
      <c r="Q2292" s="199">
        <v>10000</v>
      </c>
      <c r="S2292" t="s">
        <v>2761</v>
      </c>
      <c r="T2292" t="s">
        <v>4061</v>
      </c>
      <c r="U2292" s="201">
        <v>4.1349999999999998</v>
      </c>
      <c r="V2292" t="s">
        <v>3920</v>
      </c>
      <c r="W2292" t="s">
        <v>4246</v>
      </c>
      <c r="X2292" t="s">
        <v>4247</v>
      </c>
      <c r="Y2292" t="s">
        <v>3224</v>
      </c>
      <c r="Z2292" t="s">
        <v>3671</v>
      </c>
      <c r="AA2292">
        <v>808075</v>
      </c>
      <c r="AB2292" s="198">
        <v>37036.875</v>
      </c>
      <c r="AC2292" s="198">
        <v>37036.875</v>
      </c>
    </row>
    <row r="2293" spans="1:29" x14ac:dyDescent="0.2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30</v>
      </c>
      <c r="F2293" s="213">
        <f t="shared" si="180"/>
        <v>300000</v>
      </c>
      <c r="G2293" s="202">
        <v>1290699</v>
      </c>
      <c r="H2293" s="198">
        <v>37035.376782407409</v>
      </c>
      <c r="I2293" t="s">
        <v>2863</v>
      </c>
      <c r="M2293" t="s">
        <v>2760</v>
      </c>
      <c r="N2293" t="s">
        <v>2864</v>
      </c>
      <c r="O2293" t="s">
        <v>2865</v>
      </c>
      <c r="P2293" s="199">
        <v>10000</v>
      </c>
      <c r="S2293" t="s">
        <v>2761</v>
      </c>
      <c r="T2293" t="s">
        <v>4061</v>
      </c>
      <c r="U2293" s="201">
        <v>4.1749999999999998</v>
      </c>
      <c r="V2293" t="s">
        <v>4000</v>
      </c>
      <c r="W2293" t="s">
        <v>3529</v>
      </c>
      <c r="X2293" t="s">
        <v>2866</v>
      </c>
      <c r="Y2293" t="s">
        <v>4082</v>
      </c>
      <c r="Z2293" t="s">
        <v>3671</v>
      </c>
      <c r="AA2293" t="s">
        <v>343</v>
      </c>
      <c r="AB2293" s="198">
        <v>37043.875</v>
      </c>
      <c r="AC2293" s="198">
        <v>37072.875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10000</v>
      </c>
      <c r="G2294" s="202">
        <v>1290700</v>
      </c>
      <c r="H2294" s="198">
        <v>37035.376793981479</v>
      </c>
      <c r="I2294" t="s">
        <v>3219</v>
      </c>
      <c r="M2294" t="s">
        <v>2760</v>
      </c>
      <c r="N2294" t="s">
        <v>3220</v>
      </c>
      <c r="O2294" t="s">
        <v>2551</v>
      </c>
      <c r="P2294" s="199">
        <v>10000</v>
      </c>
      <c r="S2294" t="s">
        <v>2761</v>
      </c>
      <c r="T2294" t="s">
        <v>4061</v>
      </c>
      <c r="U2294" s="201">
        <v>8</v>
      </c>
      <c r="V2294" t="s">
        <v>3799</v>
      </c>
      <c r="W2294" t="s">
        <v>2681</v>
      </c>
      <c r="X2294" t="s">
        <v>2682</v>
      </c>
      <c r="Y2294" t="s">
        <v>3224</v>
      </c>
      <c r="Z2294" t="s">
        <v>3671</v>
      </c>
      <c r="AA2294">
        <v>808076</v>
      </c>
      <c r="AB2294" s="198">
        <v>37036.875</v>
      </c>
      <c r="AC2294" s="198">
        <v>37036.875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10000</v>
      </c>
      <c r="G2295" s="202">
        <v>1290701</v>
      </c>
      <c r="H2295" s="198">
        <v>37035.376840277779</v>
      </c>
      <c r="I2295" t="s">
        <v>2831</v>
      </c>
      <c r="M2295" t="s">
        <v>2760</v>
      </c>
      <c r="N2295" t="s">
        <v>2741</v>
      </c>
      <c r="O2295" t="s">
        <v>2548</v>
      </c>
      <c r="P2295" s="199">
        <v>10000</v>
      </c>
      <c r="S2295" t="s">
        <v>2761</v>
      </c>
      <c r="T2295" t="s">
        <v>4061</v>
      </c>
      <c r="U2295" s="201">
        <v>4.08</v>
      </c>
      <c r="V2295" t="s">
        <v>2784</v>
      </c>
      <c r="W2295" t="s">
        <v>2938</v>
      </c>
      <c r="X2295" t="s">
        <v>2742</v>
      </c>
      <c r="Y2295" t="s">
        <v>3224</v>
      </c>
      <c r="Z2295" t="s">
        <v>2743</v>
      </c>
      <c r="AA2295">
        <v>808077</v>
      </c>
      <c r="AB2295" s="198">
        <v>37036.875</v>
      </c>
      <c r="AC2295" s="198">
        <v>37036.875</v>
      </c>
    </row>
    <row r="2296" spans="1:29" x14ac:dyDescent="0.2">
      <c r="A2296" s="44" t="str">
        <f t="shared" si="176"/>
        <v xml:space="preserve"> Metals Financial</v>
      </c>
      <c r="B2296" s="44" t="str">
        <f t="shared" si="177"/>
        <v/>
      </c>
      <c r="C2296" s="44" t="str">
        <f t="shared" si="178"/>
        <v>Metals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20</v>
      </c>
      <c r="G2296" s="202">
        <v>1290702</v>
      </c>
      <c r="H2296" s="198">
        <v>37035.376875000002</v>
      </c>
      <c r="I2296" t="s">
        <v>4141</v>
      </c>
      <c r="M2296" t="s">
        <v>2766</v>
      </c>
      <c r="N2296" t="s">
        <v>4058</v>
      </c>
      <c r="O2296" t="s">
        <v>4059</v>
      </c>
      <c r="P2296" s="199">
        <v>20</v>
      </c>
      <c r="S2296" t="s">
        <v>4060</v>
      </c>
      <c r="T2296" t="s">
        <v>4061</v>
      </c>
      <c r="U2296" s="201">
        <v>1743</v>
      </c>
      <c r="V2296" t="s">
        <v>2351</v>
      </c>
      <c r="W2296" t="s">
        <v>4068</v>
      </c>
      <c r="X2296" t="s">
        <v>4064</v>
      </c>
      <c r="Y2296" t="s">
        <v>4065</v>
      </c>
      <c r="Z2296" t="s">
        <v>4066</v>
      </c>
      <c r="AA2296">
        <v>2150746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1290703</v>
      </c>
      <c r="H2297" s="198">
        <v>37035.376921296294</v>
      </c>
      <c r="I2297" t="s">
        <v>3306</v>
      </c>
      <c r="M2297" t="s">
        <v>2760</v>
      </c>
      <c r="N2297" t="s">
        <v>3220</v>
      </c>
      <c r="O2297" t="s">
        <v>2463</v>
      </c>
      <c r="Q2297" s="199">
        <v>10000</v>
      </c>
      <c r="S2297" t="s">
        <v>2761</v>
      </c>
      <c r="T2297" t="s">
        <v>4061</v>
      </c>
      <c r="U2297" s="201">
        <v>4.1976000000000004</v>
      </c>
      <c r="V2297" t="s">
        <v>3006</v>
      </c>
      <c r="W2297" t="s">
        <v>3222</v>
      </c>
      <c r="X2297" t="s">
        <v>3223</v>
      </c>
      <c r="Y2297" t="s">
        <v>3224</v>
      </c>
      <c r="Z2297" t="s">
        <v>3671</v>
      </c>
      <c r="AA2297">
        <v>808078</v>
      </c>
      <c r="AB2297" s="198">
        <v>37036.875</v>
      </c>
      <c r="AC2297" s="198">
        <v>37036.875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1290704</v>
      </c>
      <c r="H2298" s="198">
        <v>37035.376932870371</v>
      </c>
      <c r="I2298" t="s">
        <v>2863</v>
      </c>
      <c r="M2298" t="s">
        <v>2760</v>
      </c>
      <c r="N2298" t="s">
        <v>3220</v>
      </c>
      <c r="O2298" t="s">
        <v>2545</v>
      </c>
      <c r="Q2298" s="199">
        <v>10000</v>
      </c>
      <c r="S2298" t="s">
        <v>2761</v>
      </c>
      <c r="T2298" t="s">
        <v>4061</v>
      </c>
      <c r="U2298" s="201">
        <v>12.625</v>
      </c>
      <c r="V2298" t="s">
        <v>2736</v>
      </c>
      <c r="W2298" t="s">
        <v>2731</v>
      </c>
      <c r="X2298" t="s">
        <v>2682</v>
      </c>
      <c r="Y2298" t="s">
        <v>3224</v>
      </c>
      <c r="Z2298" t="s">
        <v>3671</v>
      </c>
      <c r="AA2298">
        <v>808079</v>
      </c>
      <c r="AB2298" s="198">
        <v>37036.875</v>
      </c>
      <c r="AC2298" s="198">
        <v>37036.875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1290705</v>
      </c>
      <c r="H2299" s="198">
        <v>37035.376979166664</v>
      </c>
      <c r="I2299" t="s">
        <v>2863</v>
      </c>
      <c r="M2299" t="s">
        <v>2760</v>
      </c>
      <c r="N2299" t="s">
        <v>3220</v>
      </c>
      <c r="O2299" t="s">
        <v>2542</v>
      </c>
      <c r="Q2299" s="199">
        <v>10000</v>
      </c>
      <c r="S2299" t="s">
        <v>2761</v>
      </c>
      <c r="T2299" t="s">
        <v>4061</v>
      </c>
      <c r="U2299" s="201">
        <v>12.65</v>
      </c>
      <c r="V2299" t="s">
        <v>2736</v>
      </c>
      <c r="W2299" t="s">
        <v>2731</v>
      </c>
      <c r="X2299" t="s">
        <v>2682</v>
      </c>
      <c r="Y2299" t="s">
        <v>3224</v>
      </c>
      <c r="Z2299" t="s">
        <v>3671</v>
      </c>
      <c r="AA2299">
        <v>808080</v>
      </c>
      <c r="AB2299" s="198">
        <v>37036.875</v>
      </c>
      <c r="AC2299" s="198">
        <v>37036.875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1290706</v>
      </c>
      <c r="H2300" s="198">
        <v>37035.37699074074</v>
      </c>
      <c r="I2300" t="s">
        <v>2858</v>
      </c>
      <c r="M2300" t="s">
        <v>2760</v>
      </c>
      <c r="N2300" t="s">
        <v>3220</v>
      </c>
      <c r="O2300" t="s">
        <v>2551</v>
      </c>
      <c r="Q2300" s="199">
        <v>10000</v>
      </c>
      <c r="S2300" t="s">
        <v>2761</v>
      </c>
      <c r="T2300" t="s">
        <v>4061</v>
      </c>
      <c r="U2300" s="201">
        <v>8</v>
      </c>
      <c r="V2300" t="s">
        <v>2780</v>
      </c>
      <c r="W2300" t="s">
        <v>2681</v>
      </c>
      <c r="X2300" t="s">
        <v>2682</v>
      </c>
      <c r="Y2300" t="s">
        <v>3224</v>
      </c>
      <c r="Z2300" t="s">
        <v>3671</v>
      </c>
      <c r="AA2300">
        <v>808081</v>
      </c>
      <c r="AB2300" s="198">
        <v>37036.875</v>
      </c>
      <c r="AC2300" s="198">
        <v>37036.875</v>
      </c>
    </row>
    <row r="2301" spans="1:29" x14ac:dyDescent="0.2">
      <c r="A2301" s="44" t="str">
        <f t="shared" si="176"/>
        <v>US Natural Gas Financial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30</v>
      </c>
      <c r="F2301" s="213">
        <f t="shared" si="180"/>
        <v>300000</v>
      </c>
      <c r="G2301" s="202">
        <v>1290707</v>
      </c>
      <c r="H2301" s="198">
        <v>37035.377025462964</v>
      </c>
      <c r="I2301" t="s">
        <v>3252</v>
      </c>
      <c r="M2301" t="s">
        <v>2760</v>
      </c>
      <c r="N2301" t="s">
        <v>3235</v>
      </c>
      <c r="O2301" t="s">
        <v>344</v>
      </c>
      <c r="Q2301" s="199">
        <v>10000</v>
      </c>
      <c r="S2301" t="s">
        <v>2761</v>
      </c>
      <c r="T2301" t="s">
        <v>4061</v>
      </c>
      <c r="U2301" s="201">
        <v>-0.1275</v>
      </c>
      <c r="V2301" t="s">
        <v>345</v>
      </c>
      <c r="W2301" t="s">
        <v>2726</v>
      </c>
      <c r="X2301" t="s">
        <v>2727</v>
      </c>
      <c r="Y2301" t="s">
        <v>4082</v>
      </c>
      <c r="Z2301" t="s">
        <v>3671</v>
      </c>
      <c r="AA2301" t="s">
        <v>346</v>
      </c>
      <c r="AB2301" s="198">
        <v>37043.875</v>
      </c>
      <c r="AC2301" s="198">
        <v>37072.875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30</v>
      </c>
      <c r="F2302" s="213">
        <f t="shared" si="180"/>
        <v>150000</v>
      </c>
      <c r="G2302" s="202">
        <v>1290708</v>
      </c>
      <c r="H2302" s="198">
        <v>37035.377071759256</v>
      </c>
      <c r="I2302" t="s">
        <v>2935</v>
      </c>
      <c r="M2302" t="s">
        <v>2760</v>
      </c>
      <c r="N2302" t="s">
        <v>3220</v>
      </c>
      <c r="O2302" t="s">
        <v>4300</v>
      </c>
      <c r="Q2302" s="199">
        <v>5000</v>
      </c>
      <c r="S2302" t="s">
        <v>2761</v>
      </c>
      <c r="T2302" t="s">
        <v>4061</v>
      </c>
      <c r="U2302" s="201">
        <v>2.89</v>
      </c>
      <c r="V2302" t="s">
        <v>3035</v>
      </c>
      <c r="W2302" t="s">
        <v>4279</v>
      </c>
      <c r="X2302" t="s">
        <v>2682</v>
      </c>
      <c r="Y2302" t="s">
        <v>3224</v>
      </c>
      <c r="Z2302" t="s">
        <v>3671</v>
      </c>
      <c r="AA2302" t="s">
        <v>347</v>
      </c>
      <c r="AB2302" s="198">
        <v>37043.875</v>
      </c>
      <c r="AC2302" s="198">
        <v>37072.875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5000</v>
      </c>
      <c r="G2303" s="202">
        <v>1290709</v>
      </c>
      <c r="H2303" s="198">
        <v>37035.377106481479</v>
      </c>
      <c r="I2303" t="s">
        <v>2873</v>
      </c>
      <c r="M2303" t="s">
        <v>2760</v>
      </c>
      <c r="N2303" t="s">
        <v>3220</v>
      </c>
      <c r="O2303" t="s">
        <v>2537</v>
      </c>
      <c r="P2303" s="199">
        <v>5000</v>
      </c>
      <c r="S2303" t="s">
        <v>2761</v>
      </c>
      <c r="T2303" t="s">
        <v>4061</v>
      </c>
      <c r="U2303" s="201">
        <v>3.0950000000000002</v>
      </c>
      <c r="V2303" t="s">
        <v>137</v>
      </c>
      <c r="W2303" t="s">
        <v>2705</v>
      </c>
      <c r="X2303" t="s">
        <v>2682</v>
      </c>
      <c r="Y2303" t="s">
        <v>3224</v>
      </c>
      <c r="Z2303" t="s">
        <v>3671</v>
      </c>
      <c r="AA2303">
        <v>808082</v>
      </c>
      <c r="AB2303" s="198">
        <v>37036.875</v>
      </c>
      <c r="AC2303" s="198">
        <v>37036.875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10000</v>
      </c>
      <c r="G2304" s="202">
        <v>1290711</v>
      </c>
      <c r="H2304" s="198">
        <v>37035.377256944441</v>
      </c>
      <c r="I2304" t="s">
        <v>4255</v>
      </c>
      <c r="M2304" t="s">
        <v>2760</v>
      </c>
      <c r="N2304" t="s">
        <v>3220</v>
      </c>
      <c r="O2304" t="s">
        <v>4383</v>
      </c>
      <c r="P2304" s="199">
        <v>10000</v>
      </c>
      <c r="S2304" t="s">
        <v>2761</v>
      </c>
      <c r="T2304" t="s">
        <v>4061</v>
      </c>
      <c r="U2304" s="201">
        <v>4.13</v>
      </c>
      <c r="V2304" t="s">
        <v>4256</v>
      </c>
      <c r="W2304" t="s">
        <v>4246</v>
      </c>
      <c r="X2304" t="s">
        <v>4247</v>
      </c>
      <c r="Y2304" t="s">
        <v>3224</v>
      </c>
      <c r="Z2304" t="s">
        <v>3671</v>
      </c>
      <c r="AA2304">
        <v>808087</v>
      </c>
      <c r="AB2304" s="198">
        <v>37036.875</v>
      </c>
      <c r="AC2304" s="198">
        <v>37036.875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10000</v>
      </c>
      <c r="G2305" s="202">
        <v>1290712</v>
      </c>
      <c r="H2305" s="198">
        <v>37035.377268518518</v>
      </c>
      <c r="I2305" t="s">
        <v>2729</v>
      </c>
      <c r="M2305" t="s">
        <v>2760</v>
      </c>
      <c r="N2305" t="s">
        <v>2741</v>
      </c>
      <c r="O2305" t="s">
        <v>348</v>
      </c>
      <c r="P2305" s="199">
        <v>10000</v>
      </c>
      <c r="S2305" t="s">
        <v>2761</v>
      </c>
      <c r="T2305" t="s">
        <v>4061</v>
      </c>
      <c r="U2305" s="201">
        <v>4.07</v>
      </c>
      <c r="V2305" t="s">
        <v>3291</v>
      </c>
      <c r="W2305" t="s">
        <v>2938</v>
      </c>
      <c r="X2305" t="s">
        <v>2742</v>
      </c>
      <c r="Y2305" t="s">
        <v>3224</v>
      </c>
      <c r="Z2305" t="s">
        <v>2743</v>
      </c>
      <c r="AA2305">
        <v>808088</v>
      </c>
      <c r="AB2305" s="198">
        <v>37036.875</v>
      </c>
      <c r="AC2305" s="198">
        <v>37036.875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15000</v>
      </c>
      <c r="G2306" s="202">
        <v>1290713</v>
      </c>
      <c r="H2306" s="198">
        <v>37035.377291666664</v>
      </c>
      <c r="I2306" t="s">
        <v>2754</v>
      </c>
      <c r="M2306" t="s">
        <v>2760</v>
      </c>
      <c r="N2306" t="s">
        <v>3220</v>
      </c>
      <c r="O2306" t="s">
        <v>4383</v>
      </c>
      <c r="P2306" s="199">
        <v>15000</v>
      </c>
      <c r="S2306" t="s">
        <v>2761</v>
      </c>
      <c r="T2306" t="s">
        <v>4061</v>
      </c>
      <c r="U2306" s="201">
        <v>4.13</v>
      </c>
      <c r="V2306" t="s">
        <v>4175</v>
      </c>
      <c r="W2306" t="s">
        <v>4246</v>
      </c>
      <c r="X2306" t="s">
        <v>4247</v>
      </c>
      <c r="Y2306" t="s">
        <v>3224</v>
      </c>
      <c r="Z2306" t="s">
        <v>3671</v>
      </c>
      <c r="AA2306">
        <v>808089</v>
      </c>
      <c r="AB2306" s="198">
        <v>37036.875</v>
      </c>
      <c r="AC2306" s="198">
        <v>37036.875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</v>
      </c>
      <c r="G2307" s="202">
        <v>1290714</v>
      </c>
      <c r="H2307" s="198">
        <v>37035.377303240741</v>
      </c>
      <c r="I2307" t="s">
        <v>3769</v>
      </c>
      <c r="M2307" t="s">
        <v>2760</v>
      </c>
      <c r="N2307" t="s">
        <v>3220</v>
      </c>
      <c r="O2307" t="s">
        <v>2532</v>
      </c>
      <c r="P2307" s="199">
        <v>5000</v>
      </c>
      <c r="S2307" t="s">
        <v>2761</v>
      </c>
      <c r="T2307" t="s">
        <v>4061</v>
      </c>
      <c r="U2307" s="201">
        <v>3.9750000000000001</v>
      </c>
      <c r="V2307" t="s">
        <v>2744</v>
      </c>
      <c r="W2307" t="s">
        <v>2692</v>
      </c>
      <c r="X2307" t="s">
        <v>2682</v>
      </c>
      <c r="Y2307" t="s">
        <v>3224</v>
      </c>
      <c r="Z2307" t="s">
        <v>3671</v>
      </c>
      <c r="AA2307">
        <v>808090</v>
      </c>
      <c r="AB2307" s="198">
        <v>37036.875</v>
      </c>
      <c r="AC2307" s="198">
        <v>37036.875</v>
      </c>
    </row>
    <row r="2308" spans="1:29" x14ac:dyDescent="0.2">
      <c r="A2308" s="44" t="str">
        <f t="shared" si="176"/>
        <v>US Natural Gas Financial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31</v>
      </c>
      <c r="F2308" s="213">
        <f t="shared" si="180"/>
        <v>155000</v>
      </c>
      <c r="G2308" s="202">
        <v>1290715</v>
      </c>
      <c r="H2308" s="198">
        <v>37035.377326388887</v>
      </c>
      <c r="I2308" t="s">
        <v>2657</v>
      </c>
      <c r="M2308" t="s">
        <v>2760</v>
      </c>
      <c r="N2308" t="s">
        <v>2864</v>
      </c>
      <c r="O2308" t="s">
        <v>3234</v>
      </c>
      <c r="P2308" s="199">
        <v>5000</v>
      </c>
      <c r="S2308" t="s">
        <v>2761</v>
      </c>
      <c r="T2308" t="s">
        <v>4061</v>
      </c>
      <c r="U2308" s="201">
        <v>4.2374999999999998</v>
      </c>
      <c r="V2308" t="s">
        <v>3933</v>
      </c>
      <c r="W2308" t="s">
        <v>3529</v>
      </c>
      <c r="X2308" t="s">
        <v>2866</v>
      </c>
      <c r="Y2308" t="s">
        <v>4082</v>
      </c>
      <c r="Z2308" t="s">
        <v>3671</v>
      </c>
      <c r="AA2308" t="s">
        <v>349</v>
      </c>
      <c r="AB2308" s="198">
        <v>37073.875</v>
      </c>
      <c r="AC2308" s="198">
        <v>37103.875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5000</v>
      </c>
      <c r="G2309" s="202">
        <v>1290717</v>
      </c>
      <c r="H2309" s="198">
        <v>37035.37736111111</v>
      </c>
      <c r="I2309" t="s">
        <v>2831</v>
      </c>
      <c r="M2309" t="s">
        <v>2760</v>
      </c>
      <c r="N2309" t="s">
        <v>3220</v>
      </c>
      <c r="O2309" t="s">
        <v>2503</v>
      </c>
      <c r="Q2309" s="199">
        <v>5000</v>
      </c>
      <c r="S2309" t="s">
        <v>2761</v>
      </c>
      <c r="T2309" t="s">
        <v>4061</v>
      </c>
      <c r="U2309" s="201">
        <v>4.3499999999999996</v>
      </c>
      <c r="V2309" t="s">
        <v>3251</v>
      </c>
      <c r="W2309" t="s">
        <v>3275</v>
      </c>
      <c r="X2309" t="s">
        <v>3276</v>
      </c>
      <c r="Y2309" t="s">
        <v>3224</v>
      </c>
      <c r="Z2309" t="s">
        <v>3671</v>
      </c>
      <c r="AA2309">
        <v>808091</v>
      </c>
      <c r="AB2309" s="198">
        <v>37036.875</v>
      </c>
      <c r="AC2309" s="198">
        <v>37036.875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3650</v>
      </c>
      <c r="G2310" s="202">
        <v>1290718</v>
      </c>
      <c r="H2310" s="198">
        <v>37035.37736111111</v>
      </c>
      <c r="I2310" t="s">
        <v>2849</v>
      </c>
      <c r="M2310" t="s">
        <v>2760</v>
      </c>
      <c r="N2310" t="s">
        <v>3220</v>
      </c>
      <c r="O2310" t="s">
        <v>2630</v>
      </c>
      <c r="Q2310" s="199">
        <v>3650</v>
      </c>
      <c r="S2310" t="s">
        <v>2761</v>
      </c>
      <c r="T2310" t="s">
        <v>4061</v>
      </c>
      <c r="U2310" s="201">
        <v>4.1988000000000003</v>
      </c>
      <c r="V2310" t="s">
        <v>3036</v>
      </c>
      <c r="W2310" t="s">
        <v>3222</v>
      </c>
      <c r="X2310" t="s">
        <v>3223</v>
      </c>
      <c r="Y2310" t="s">
        <v>3224</v>
      </c>
      <c r="Z2310" t="s">
        <v>3671</v>
      </c>
      <c r="AA2310">
        <v>808092</v>
      </c>
      <c r="AB2310" s="198">
        <v>37036.875</v>
      </c>
      <c r="AC2310" s="198">
        <v>37036.875</v>
      </c>
    </row>
    <row r="2311" spans="1:29" x14ac:dyDescent="0.2">
      <c r="A2311" s="44" t="str">
        <f t="shared" si="176"/>
        <v>US Natural Gas Financial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30</v>
      </c>
      <c r="F2311" s="213">
        <f t="shared" si="180"/>
        <v>300000</v>
      </c>
      <c r="G2311" s="202">
        <v>1290720</v>
      </c>
      <c r="H2311" s="198">
        <v>37035.37740740741</v>
      </c>
      <c r="I2311" t="s">
        <v>3268</v>
      </c>
      <c r="M2311" t="s">
        <v>2760</v>
      </c>
      <c r="N2311" t="s">
        <v>2864</v>
      </c>
      <c r="O2311" t="s">
        <v>2865</v>
      </c>
      <c r="P2311" s="199">
        <v>10000</v>
      </c>
      <c r="S2311" t="s">
        <v>2761</v>
      </c>
      <c r="T2311" t="s">
        <v>4061</v>
      </c>
      <c r="U2311" s="201">
        <v>4.17</v>
      </c>
      <c r="V2311" t="s">
        <v>1697</v>
      </c>
      <c r="W2311" t="s">
        <v>3529</v>
      </c>
      <c r="X2311" t="s">
        <v>2866</v>
      </c>
      <c r="Y2311" t="s">
        <v>4082</v>
      </c>
      <c r="Z2311" t="s">
        <v>3671</v>
      </c>
      <c r="AA2311" t="s">
        <v>350</v>
      </c>
      <c r="AB2311" s="198">
        <v>37043.875</v>
      </c>
      <c r="AC2311" s="198">
        <v>37072.875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10000</v>
      </c>
      <c r="G2312" s="202">
        <v>1290721</v>
      </c>
      <c r="H2312" s="198">
        <v>37035.377430555556</v>
      </c>
      <c r="I2312" t="s">
        <v>4227</v>
      </c>
      <c r="M2312" t="s">
        <v>2760</v>
      </c>
      <c r="N2312" t="s">
        <v>3220</v>
      </c>
      <c r="O2312" t="s">
        <v>2537</v>
      </c>
      <c r="P2312" s="199">
        <v>10000</v>
      </c>
      <c r="S2312" t="s">
        <v>2761</v>
      </c>
      <c r="T2312" t="s">
        <v>4061</v>
      </c>
      <c r="U2312" s="201">
        <v>3.08</v>
      </c>
      <c r="V2312" t="s">
        <v>351</v>
      </c>
      <c r="W2312" t="s">
        <v>2705</v>
      </c>
      <c r="X2312" t="s">
        <v>2682</v>
      </c>
      <c r="Y2312" t="s">
        <v>3224</v>
      </c>
      <c r="Z2312" t="s">
        <v>3671</v>
      </c>
      <c r="AA2312">
        <v>808093</v>
      </c>
      <c r="AB2312" s="198">
        <v>37036.875</v>
      </c>
      <c r="AC2312" s="198">
        <v>37036.875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3256</v>
      </c>
      <c r="G2313" s="202">
        <v>1290722</v>
      </c>
      <c r="H2313" s="198">
        <v>37035.377476851849</v>
      </c>
      <c r="I2313" t="s">
        <v>2729</v>
      </c>
      <c r="M2313" t="s">
        <v>2760</v>
      </c>
      <c r="N2313" t="s">
        <v>3220</v>
      </c>
      <c r="O2313" t="s">
        <v>2532</v>
      </c>
      <c r="Q2313" s="199">
        <v>3256</v>
      </c>
      <c r="S2313" t="s">
        <v>2761</v>
      </c>
      <c r="T2313" t="s">
        <v>4061</v>
      </c>
      <c r="U2313" s="201">
        <v>4</v>
      </c>
      <c r="V2313" t="s">
        <v>2608</v>
      </c>
      <c r="W2313" t="s">
        <v>2692</v>
      </c>
      <c r="X2313" t="s">
        <v>2682</v>
      </c>
      <c r="Y2313" t="s">
        <v>3224</v>
      </c>
      <c r="Z2313" t="s">
        <v>3671</v>
      </c>
      <c r="AA2313">
        <v>808094</v>
      </c>
      <c r="AB2313" s="198">
        <v>37036.875</v>
      </c>
      <c r="AC2313" s="198">
        <v>37036.875</v>
      </c>
    </row>
    <row r="2314" spans="1:29" x14ac:dyDescent="0.2">
      <c r="A2314" s="44" t="str">
        <f t="shared" si="176"/>
        <v>US Crude Financial</v>
      </c>
      <c r="B2314" s="44" t="str">
        <f t="shared" si="177"/>
        <v>US</v>
      </c>
      <c r="C2314" s="44" t="str">
        <f t="shared" si="178"/>
        <v>Crude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50000</v>
      </c>
      <c r="G2314" s="202">
        <v>1290723</v>
      </c>
      <c r="H2314" s="198">
        <v>37035.377500000002</v>
      </c>
      <c r="I2314" t="s">
        <v>2863</v>
      </c>
      <c r="M2314" t="s">
        <v>3757</v>
      </c>
      <c r="N2314" t="s">
        <v>4183</v>
      </c>
      <c r="O2314" t="s">
        <v>2790</v>
      </c>
      <c r="P2314" s="199">
        <v>50000</v>
      </c>
      <c r="S2314" t="s">
        <v>2767</v>
      </c>
      <c r="T2314" t="s">
        <v>4061</v>
      </c>
      <c r="U2314" s="201">
        <v>29.56</v>
      </c>
      <c r="V2314" t="s">
        <v>3199</v>
      </c>
      <c r="W2314" t="s">
        <v>4185</v>
      </c>
      <c r="X2314" t="s">
        <v>4186</v>
      </c>
      <c r="Y2314" t="s">
        <v>3401</v>
      </c>
      <c r="Z2314" t="s">
        <v>3671</v>
      </c>
      <c r="AA2314">
        <v>106933</v>
      </c>
      <c r="AB2314" s="198">
        <v>37073</v>
      </c>
      <c r="AC2314" s="198">
        <v>37103</v>
      </c>
    </row>
    <row r="2315" spans="1:29" x14ac:dyDescent="0.2">
      <c r="A2315" s="44" t="str">
        <f t="shared" ref="A2315:A2378" si="181">B2315&amp;" "&amp;C2315&amp;" "&amp;D2315</f>
        <v>US Natural Gas Financial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30</v>
      </c>
      <c r="F2315" s="213">
        <f t="shared" ref="F2315:F2378" si="185">E2315*SUM(P2315:Q2315)</f>
        <v>150000</v>
      </c>
      <c r="G2315" s="202">
        <v>1290724</v>
      </c>
      <c r="H2315" s="198">
        <v>37035.377534722225</v>
      </c>
      <c r="I2315" t="s">
        <v>2871</v>
      </c>
      <c r="M2315" t="s">
        <v>2760</v>
      </c>
      <c r="N2315" t="s">
        <v>2864</v>
      </c>
      <c r="O2315" t="s">
        <v>2561</v>
      </c>
      <c r="Q2315" s="199">
        <v>5000</v>
      </c>
      <c r="S2315" t="s">
        <v>2761</v>
      </c>
      <c r="T2315" t="s">
        <v>4061</v>
      </c>
      <c r="U2315" s="201">
        <v>4.6074999999999999</v>
      </c>
      <c r="V2315" t="s">
        <v>2644</v>
      </c>
      <c r="W2315" t="s">
        <v>2668</v>
      </c>
      <c r="X2315" t="s">
        <v>4389</v>
      </c>
      <c r="Y2315" t="s">
        <v>4082</v>
      </c>
      <c r="Z2315" t="s">
        <v>3671</v>
      </c>
      <c r="AA2315" t="s">
        <v>352</v>
      </c>
      <c r="AB2315" s="198">
        <v>37043.875</v>
      </c>
      <c r="AC2315" s="198">
        <v>37072.875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5000</v>
      </c>
      <c r="G2316" s="202">
        <v>1290726</v>
      </c>
      <c r="H2316" s="198">
        <v>37035.377557870372</v>
      </c>
      <c r="I2316" t="s">
        <v>2858</v>
      </c>
      <c r="M2316" t="s">
        <v>2760</v>
      </c>
      <c r="N2316" t="s">
        <v>3220</v>
      </c>
      <c r="O2316" t="s">
        <v>136</v>
      </c>
      <c r="P2316" s="199">
        <v>5000</v>
      </c>
      <c r="S2316" t="s">
        <v>2761</v>
      </c>
      <c r="T2316" t="s">
        <v>4061</v>
      </c>
      <c r="U2316" s="201">
        <v>3.9925000000000002</v>
      </c>
      <c r="V2316" t="s">
        <v>3258</v>
      </c>
      <c r="W2316" t="s">
        <v>3004</v>
      </c>
      <c r="X2316" t="s">
        <v>3246</v>
      </c>
      <c r="Y2316" t="s">
        <v>3224</v>
      </c>
      <c r="Z2316" t="s">
        <v>3671</v>
      </c>
      <c r="AA2316">
        <v>808095</v>
      </c>
      <c r="AB2316" s="198">
        <v>37036.875</v>
      </c>
      <c r="AC2316" s="198">
        <v>37036.875</v>
      </c>
    </row>
    <row r="2317" spans="1:29" x14ac:dyDescent="0.2">
      <c r="A2317" s="44" t="str">
        <f t="shared" si="181"/>
        <v>US Power Physical</v>
      </c>
      <c r="B2317" s="44" t="str">
        <f t="shared" si="182"/>
        <v>US</v>
      </c>
      <c r="C2317" s="44" t="str">
        <f t="shared" si="183"/>
        <v>Power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92</v>
      </c>
      <c r="F2317" s="213">
        <f t="shared" si="185"/>
        <v>2300</v>
      </c>
      <c r="G2317" s="202">
        <v>1290727</v>
      </c>
      <c r="H2317" s="198">
        <v>37035.377581018518</v>
      </c>
      <c r="I2317" t="s">
        <v>2863</v>
      </c>
      <c r="M2317" t="s">
        <v>3364</v>
      </c>
      <c r="N2317" t="s">
        <v>2713</v>
      </c>
      <c r="O2317" t="s">
        <v>4346</v>
      </c>
      <c r="P2317" s="199">
        <v>25</v>
      </c>
      <c r="S2317" t="s">
        <v>2759</v>
      </c>
      <c r="T2317" t="s">
        <v>4061</v>
      </c>
      <c r="U2317" s="201">
        <v>82</v>
      </c>
      <c r="V2317" t="s">
        <v>3455</v>
      </c>
      <c r="W2317" t="s">
        <v>3021</v>
      </c>
      <c r="X2317" t="s">
        <v>2716</v>
      </c>
      <c r="Y2317" t="s">
        <v>4193</v>
      </c>
      <c r="Z2317" t="s">
        <v>3666</v>
      </c>
      <c r="AA2317">
        <v>621474.1</v>
      </c>
      <c r="AB2317" s="198">
        <v>37165</v>
      </c>
      <c r="AC2317" s="198">
        <v>37256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1290728</v>
      </c>
      <c r="H2318" s="198">
        <v>37035.377604166664</v>
      </c>
      <c r="I2318" t="s">
        <v>3306</v>
      </c>
      <c r="M2318" t="s">
        <v>2760</v>
      </c>
      <c r="N2318" t="s">
        <v>3220</v>
      </c>
      <c r="O2318" t="s">
        <v>2484</v>
      </c>
      <c r="P2318" s="199">
        <v>5000</v>
      </c>
      <c r="S2318" t="s">
        <v>2761</v>
      </c>
      <c r="T2318" t="s">
        <v>4061</v>
      </c>
      <c r="U2318" s="201">
        <v>4.0324999999999998</v>
      </c>
      <c r="V2318" t="s">
        <v>3006</v>
      </c>
      <c r="W2318" t="s">
        <v>3004</v>
      </c>
      <c r="X2318" t="s">
        <v>3246</v>
      </c>
      <c r="Y2318" t="s">
        <v>3224</v>
      </c>
      <c r="Z2318" t="s">
        <v>3671</v>
      </c>
      <c r="AA2318">
        <v>808097</v>
      </c>
      <c r="AB2318" s="198">
        <v>37036.875</v>
      </c>
      <c r="AC2318" s="198">
        <v>37036.875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10000</v>
      </c>
      <c r="G2319" s="202">
        <v>1290729</v>
      </c>
      <c r="H2319" s="198">
        <v>37035.377604166664</v>
      </c>
      <c r="I2319" t="s">
        <v>3769</v>
      </c>
      <c r="M2319" t="s">
        <v>2760</v>
      </c>
      <c r="N2319" t="s">
        <v>3220</v>
      </c>
      <c r="O2319" t="s">
        <v>2614</v>
      </c>
      <c r="Q2319" s="199">
        <v>10000</v>
      </c>
      <c r="S2319" t="s">
        <v>2761</v>
      </c>
      <c r="T2319" t="s">
        <v>4061</v>
      </c>
      <c r="U2319" s="201">
        <v>4.1050000000000004</v>
      </c>
      <c r="V2319" t="s">
        <v>2755</v>
      </c>
      <c r="W2319" t="s">
        <v>4253</v>
      </c>
      <c r="X2319" t="s">
        <v>4254</v>
      </c>
      <c r="Y2319" t="s">
        <v>3224</v>
      </c>
      <c r="Z2319" t="s">
        <v>3671</v>
      </c>
      <c r="AA2319">
        <v>808096</v>
      </c>
      <c r="AB2319" s="198">
        <v>37036.875</v>
      </c>
      <c r="AC2319" s="198">
        <v>37036.875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1290730</v>
      </c>
      <c r="H2320" s="198">
        <v>37035.377615740741</v>
      </c>
      <c r="I2320" t="s">
        <v>3182</v>
      </c>
      <c r="M2320" t="s">
        <v>2760</v>
      </c>
      <c r="N2320" t="s">
        <v>3220</v>
      </c>
      <c r="O2320" t="s">
        <v>2551</v>
      </c>
      <c r="P2320" s="199">
        <v>5000</v>
      </c>
      <c r="S2320" t="s">
        <v>2761</v>
      </c>
      <c r="T2320" t="s">
        <v>4061</v>
      </c>
      <c r="U2320" s="201">
        <v>7.85</v>
      </c>
      <c r="V2320" t="s">
        <v>3183</v>
      </c>
      <c r="W2320" t="s">
        <v>2681</v>
      </c>
      <c r="X2320" t="s">
        <v>2682</v>
      </c>
      <c r="Y2320" t="s">
        <v>3224</v>
      </c>
      <c r="Z2320" t="s">
        <v>3671</v>
      </c>
      <c r="AA2320">
        <v>808098</v>
      </c>
      <c r="AB2320" s="198">
        <v>37036.875</v>
      </c>
      <c r="AC2320" s="198">
        <v>37036.875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7</v>
      </c>
      <c r="F2321" s="213">
        <f t="shared" si="185"/>
        <v>140000</v>
      </c>
      <c r="G2321" s="202">
        <v>1290732</v>
      </c>
      <c r="H2321" s="198">
        <v>37035.377650462964</v>
      </c>
      <c r="I2321" t="s">
        <v>2801</v>
      </c>
      <c r="M2321" t="s">
        <v>2760</v>
      </c>
      <c r="N2321" t="s">
        <v>2864</v>
      </c>
      <c r="O2321" t="s">
        <v>353</v>
      </c>
      <c r="P2321" s="199">
        <v>20000</v>
      </c>
      <c r="S2321" t="s">
        <v>2761</v>
      </c>
      <c r="T2321" t="s">
        <v>4061</v>
      </c>
      <c r="U2321" s="201">
        <v>4.0750000000000002</v>
      </c>
      <c r="V2321" t="s">
        <v>354</v>
      </c>
      <c r="W2321" t="s">
        <v>2938</v>
      </c>
      <c r="X2321" t="s">
        <v>355</v>
      </c>
      <c r="Y2321" t="s">
        <v>4082</v>
      </c>
      <c r="Z2321" t="s">
        <v>3671</v>
      </c>
      <c r="AA2321" t="s">
        <v>356</v>
      </c>
      <c r="AB2321" s="198">
        <v>37036.875</v>
      </c>
      <c r="AC2321" s="198">
        <v>37042.875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1000</v>
      </c>
      <c r="G2322" s="202">
        <v>1290731</v>
      </c>
      <c r="H2322" s="198">
        <v>37035.377650462964</v>
      </c>
      <c r="I2322" t="s">
        <v>2663</v>
      </c>
      <c r="M2322" t="s">
        <v>2760</v>
      </c>
      <c r="N2322" t="s">
        <v>3220</v>
      </c>
      <c r="O2322" t="s">
        <v>4397</v>
      </c>
      <c r="P2322" s="199">
        <v>1000</v>
      </c>
      <c r="S2322" t="s">
        <v>2761</v>
      </c>
      <c r="T2322" t="s">
        <v>4061</v>
      </c>
      <c r="U2322" s="201">
        <v>4.03</v>
      </c>
      <c r="V2322" t="s">
        <v>3068</v>
      </c>
      <c r="W2322" t="s">
        <v>3046</v>
      </c>
      <c r="X2322" t="s">
        <v>2685</v>
      </c>
      <c r="Y2322" t="s">
        <v>3224</v>
      </c>
      <c r="Z2322" t="s">
        <v>3671</v>
      </c>
      <c r="AA2322">
        <v>808099</v>
      </c>
      <c r="AB2322" s="198">
        <v>37036.875</v>
      </c>
      <c r="AC2322" s="198">
        <v>37036.875</v>
      </c>
    </row>
    <row r="2323" spans="1:29" x14ac:dyDescent="0.2">
      <c r="A2323" s="44" t="str">
        <f t="shared" si="181"/>
        <v>US Natural Gas Financial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30</v>
      </c>
      <c r="F2323" s="213">
        <f t="shared" si="185"/>
        <v>300000</v>
      </c>
      <c r="G2323" s="202">
        <v>1290734</v>
      </c>
      <c r="H2323" s="198">
        <v>37035.37767361111</v>
      </c>
      <c r="I2323" t="s">
        <v>3267</v>
      </c>
      <c r="M2323" t="s">
        <v>2760</v>
      </c>
      <c r="N2323" t="s">
        <v>3235</v>
      </c>
      <c r="O2323" t="s">
        <v>2939</v>
      </c>
      <c r="Q2323" s="199">
        <v>10000</v>
      </c>
      <c r="S2323" t="s">
        <v>2761</v>
      </c>
      <c r="T2323" t="s">
        <v>4061</v>
      </c>
      <c r="U2323" s="201">
        <v>-3.2500000000000001E-2</v>
      </c>
      <c r="V2323" t="s">
        <v>3088</v>
      </c>
      <c r="W2323" t="s">
        <v>3074</v>
      </c>
      <c r="X2323" t="s">
        <v>3075</v>
      </c>
      <c r="Y2323" t="s">
        <v>4082</v>
      </c>
      <c r="Z2323" t="s">
        <v>3671</v>
      </c>
      <c r="AA2323" t="s">
        <v>357</v>
      </c>
      <c r="AB2323" s="198">
        <v>37043.875</v>
      </c>
      <c r="AC2323" s="198">
        <v>37072.875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1000</v>
      </c>
      <c r="G2324" s="202">
        <v>1290735</v>
      </c>
      <c r="H2324" s="198">
        <v>37035.377708333333</v>
      </c>
      <c r="I2324" t="s">
        <v>3306</v>
      </c>
      <c r="M2324" t="s">
        <v>2760</v>
      </c>
      <c r="N2324" t="s">
        <v>3220</v>
      </c>
      <c r="O2324" t="s">
        <v>2488</v>
      </c>
      <c r="P2324" s="199">
        <v>1000</v>
      </c>
      <c r="S2324" t="s">
        <v>2761</v>
      </c>
      <c r="T2324" t="s">
        <v>4061</v>
      </c>
      <c r="U2324" s="201">
        <v>3.99</v>
      </c>
      <c r="V2324" t="s">
        <v>3796</v>
      </c>
      <c r="W2324" t="s">
        <v>3260</v>
      </c>
      <c r="X2324" t="s">
        <v>3261</v>
      </c>
      <c r="Y2324" t="s">
        <v>3224</v>
      </c>
      <c r="Z2324" t="s">
        <v>3671</v>
      </c>
      <c r="AA2324">
        <v>808100</v>
      </c>
      <c r="AB2324" s="198">
        <v>37036.875</v>
      </c>
      <c r="AC2324" s="198">
        <v>37036.875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10000</v>
      </c>
      <c r="G2325" s="202">
        <v>1290736</v>
      </c>
      <c r="H2325" s="198">
        <v>37035.377743055556</v>
      </c>
      <c r="I2325" t="s">
        <v>4257</v>
      </c>
      <c r="M2325" t="s">
        <v>2760</v>
      </c>
      <c r="N2325" t="s">
        <v>3220</v>
      </c>
      <c r="O2325" t="s">
        <v>2550</v>
      </c>
      <c r="P2325" s="199">
        <v>10000</v>
      </c>
      <c r="S2325" t="s">
        <v>2761</v>
      </c>
      <c r="T2325" t="s">
        <v>4061</v>
      </c>
      <c r="U2325" s="201">
        <v>7.05</v>
      </c>
      <c r="V2325" t="s">
        <v>3976</v>
      </c>
      <c r="W2325" t="s">
        <v>2681</v>
      </c>
      <c r="X2325" t="s">
        <v>2682</v>
      </c>
      <c r="Y2325" t="s">
        <v>3224</v>
      </c>
      <c r="Z2325" t="s">
        <v>3671</v>
      </c>
      <c r="AA2325">
        <v>808101</v>
      </c>
      <c r="AB2325" s="198">
        <v>37036.875</v>
      </c>
      <c r="AC2325" s="198">
        <v>37036.875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5000</v>
      </c>
      <c r="G2326" s="202">
        <v>1290737</v>
      </c>
      <c r="H2326" s="198">
        <v>37035.377789351849</v>
      </c>
      <c r="I2326" t="s">
        <v>2874</v>
      </c>
      <c r="M2326" t="s">
        <v>2760</v>
      </c>
      <c r="N2326" t="s">
        <v>3220</v>
      </c>
      <c r="O2326" t="s">
        <v>2494</v>
      </c>
      <c r="P2326" s="199">
        <v>5000</v>
      </c>
      <c r="S2326" t="s">
        <v>2761</v>
      </c>
      <c r="T2326" t="s">
        <v>4061</v>
      </c>
      <c r="U2326" s="201">
        <v>4.0125000000000002</v>
      </c>
      <c r="V2326" t="s">
        <v>3920</v>
      </c>
      <c r="W2326" t="s">
        <v>3004</v>
      </c>
      <c r="X2326" t="s">
        <v>3246</v>
      </c>
      <c r="Y2326" t="s">
        <v>3224</v>
      </c>
      <c r="Z2326" t="s">
        <v>3671</v>
      </c>
      <c r="AA2326">
        <v>808102</v>
      </c>
      <c r="AB2326" s="198">
        <v>37036.875</v>
      </c>
      <c r="AC2326" s="198">
        <v>37036.875</v>
      </c>
    </row>
    <row r="2327" spans="1:29" x14ac:dyDescent="0.2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</v>
      </c>
      <c r="G2327" s="202">
        <v>1290738</v>
      </c>
      <c r="H2327" s="198">
        <v>37035.377800925926</v>
      </c>
      <c r="I2327" t="s">
        <v>4034</v>
      </c>
      <c r="M2327" t="s">
        <v>3364</v>
      </c>
      <c r="N2327" t="s">
        <v>2802</v>
      </c>
      <c r="O2327" t="s">
        <v>2426</v>
      </c>
      <c r="P2327" s="199">
        <v>50</v>
      </c>
      <c r="S2327" t="s">
        <v>2759</v>
      </c>
      <c r="T2327" t="s">
        <v>4061</v>
      </c>
      <c r="U2327" s="201">
        <v>12.5</v>
      </c>
      <c r="V2327" t="s">
        <v>3434</v>
      </c>
      <c r="W2327" t="s">
        <v>2814</v>
      </c>
      <c r="X2327" t="s">
        <v>2815</v>
      </c>
      <c r="Y2327" t="s">
        <v>4193</v>
      </c>
      <c r="Z2327" t="s">
        <v>3666</v>
      </c>
      <c r="AA2327">
        <v>621475.1</v>
      </c>
      <c r="AB2327" s="198">
        <v>37036.875</v>
      </c>
      <c r="AC2327" s="198">
        <v>37036.875</v>
      </c>
    </row>
    <row r="2328" spans="1:29" x14ac:dyDescent="0.2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7</v>
      </c>
      <c r="F2328" s="213">
        <f t="shared" si="185"/>
        <v>140000</v>
      </c>
      <c r="G2328" s="202">
        <v>1290739</v>
      </c>
      <c r="H2328" s="198">
        <v>37035.377824074072</v>
      </c>
      <c r="I2328" t="s">
        <v>2801</v>
      </c>
      <c r="M2328" t="s">
        <v>2760</v>
      </c>
      <c r="N2328" t="s">
        <v>2864</v>
      </c>
      <c r="O2328" t="s">
        <v>358</v>
      </c>
      <c r="Q2328" s="199">
        <v>20000</v>
      </c>
      <c r="S2328" t="s">
        <v>2761</v>
      </c>
      <c r="T2328" t="s">
        <v>4061</v>
      </c>
      <c r="U2328" s="201">
        <v>3.9849999999999999</v>
      </c>
      <c r="V2328" t="s">
        <v>354</v>
      </c>
      <c r="W2328" t="s">
        <v>3074</v>
      </c>
      <c r="X2328" t="s">
        <v>3075</v>
      </c>
      <c r="Y2328" t="s">
        <v>4082</v>
      </c>
      <c r="Z2328" t="s">
        <v>3671</v>
      </c>
      <c r="AA2328" t="s">
        <v>359</v>
      </c>
      <c r="AB2328" s="198">
        <v>37036.875</v>
      </c>
      <c r="AC2328" s="198">
        <v>37042.875</v>
      </c>
    </row>
    <row r="2329" spans="1:29" x14ac:dyDescent="0.2">
      <c r="A2329" s="44" t="str">
        <f t="shared" si="181"/>
        <v>US Natural Gas Financial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30</v>
      </c>
      <c r="F2329" s="213">
        <f t="shared" si="185"/>
        <v>150000</v>
      </c>
      <c r="G2329" s="202">
        <v>1290740</v>
      </c>
      <c r="H2329" s="198">
        <v>37035.377847222226</v>
      </c>
      <c r="I2329" t="s">
        <v>3264</v>
      </c>
      <c r="M2329" t="s">
        <v>2760</v>
      </c>
      <c r="N2329" t="s">
        <v>2864</v>
      </c>
      <c r="O2329" t="s">
        <v>2865</v>
      </c>
      <c r="P2329" s="199">
        <v>5000</v>
      </c>
      <c r="S2329" t="s">
        <v>2761</v>
      </c>
      <c r="T2329" t="s">
        <v>4061</v>
      </c>
      <c r="U2329" s="201">
        <v>4.165</v>
      </c>
      <c r="V2329" t="s">
        <v>2557</v>
      </c>
      <c r="W2329" t="s">
        <v>3529</v>
      </c>
      <c r="X2329" t="s">
        <v>2866</v>
      </c>
      <c r="Y2329" t="s">
        <v>4082</v>
      </c>
      <c r="Z2329" t="s">
        <v>3671</v>
      </c>
      <c r="AA2329" t="s">
        <v>360</v>
      </c>
      <c r="AB2329" s="198">
        <v>37043.875</v>
      </c>
      <c r="AC2329" s="198">
        <v>37072.875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1290741</v>
      </c>
      <c r="H2330" s="198">
        <v>37035.377858796295</v>
      </c>
      <c r="I2330" t="s">
        <v>4237</v>
      </c>
      <c r="M2330" t="s">
        <v>2760</v>
      </c>
      <c r="N2330" t="s">
        <v>3220</v>
      </c>
      <c r="O2330" t="s">
        <v>2503</v>
      </c>
      <c r="P2330" s="199">
        <v>5000</v>
      </c>
      <c r="S2330" t="s">
        <v>2761</v>
      </c>
      <c r="T2330" t="s">
        <v>4061</v>
      </c>
      <c r="U2330" s="201">
        <v>4.3449999999999998</v>
      </c>
      <c r="V2330" t="s">
        <v>3431</v>
      </c>
      <c r="W2330" t="s">
        <v>3275</v>
      </c>
      <c r="X2330" t="s">
        <v>3276</v>
      </c>
      <c r="Y2330" t="s">
        <v>3224</v>
      </c>
      <c r="Z2330" t="s">
        <v>3671</v>
      </c>
      <c r="AA2330">
        <v>808103</v>
      </c>
      <c r="AB2330" s="198">
        <v>37036.875</v>
      </c>
      <c r="AC2330" s="198">
        <v>37036.875</v>
      </c>
    </row>
    <row r="2331" spans="1:29" x14ac:dyDescent="0.2">
      <c r="A2331" s="44" t="str">
        <f t="shared" si="181"/>
        <v>US Crude Financial</v>
      </c>
      <c r="B2331" s="44" t="str">
        <f t="shared" si="182"/>
        <v>US</v>
      </c>
      <c r="C2331" s="44" t="str">
        <f t="shared" si="183"/>
        <v>Crude</v>
      </c>
      <c r="D2331" s="44" t="str">
        <f t="shared" si="184"/>
        <v>Financial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25000</v>
      </c>
      <c r="G2331" s="202">
        <v>1290742</v>
      </c>
      <c r="H2331" s="198">
        <v>37035.377881944441</v>
      </c>
      <c r="I2331" t="s">
        <v>3876</v>
      </c>
      <c r="M2331" t="s">
        <v>3757</v>
      </c>
      <c r="N2331" t="s">
        <v>4183</v>
      </c>
      <c r="O2331" t="s">
        <v>2790</v>
      </c>
      <c r="P2331" s="199">
        <v>25000</v>
      </c>
      <c r="S2331" t="s">
        <v>2767</v>
      </c>
      <c r="T2331" t="s">
        <v>4061</v>
      </c>
      <c r="U2331" s="201">
        <v>29.54</v>
      </c>
      <c r="V2331" t="s">
        <v>2358</v>
      </c>
      <c r="W2331" t="s">
        <v>4185</v>
      </c>
      <c r="X2331" t="s">
        <v>4186</v>
      </c>
      <c r="Y2331" t="s">
        <v>3401</v>
      </c>
      <c r="Z2331" t="s">
        <v>3671</v>
      </c>
      <c r="AA2331">
        <v>106934</v>
      </c>
      <c r="AB2331" s="198">
        <v>37073</v>
      </c>
      <c r="AC2331" s="198">
        <v>37103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5000</v>
      </c>
      <c r="G2332" s="202">
        <v>1290743</v>
      </c>
      <c r="H2332" s="198">
        <v>37035.377893518518</v>
      </c>
      <c r="I2332" t="s">
        <v>4237</v>
      </c>
      <c r="M2332" t="s">
        <v>2760</v>
      </c>
      <c r="N2332" t="s">
        <v>3220</v>
      </c>
      <c r="O2332" t="s">
        <v>2506</v>
      </c>
      <c r="P2332" s="199">
        <v>5000</v>
      </c>
      <c r="S2332" t="s">
        <v>2761</v>
      </c>
      <c r="T2332" t="s">
        <v>4061</v>
      </c>
      <c r="U2332" s="201">
        <v>4.33</v>
      </c>
      <c r="V2332" t="s">
        <v>3431</v>
      </c>
      <c r="W2332" t="s">
        <v>3275</v>
      </c>
      <c r="X2332" t="s">
        <v>3276</v>
      </c>
      <c r="Y2332" t="s">
        <v>3224</v>
      </c>
      <c r="Z2332" t="s">
        <v>3671</v>
      </c>
      <c r="AA2332">
        <v>808104</v>
      </c>
      <c r="AB2332" s="198">
        <v>37036.875</v>
      </c>
      <c r="AC2332" s="198">
        <v>37036.875</v>
      </c>
    </row>
    <row r="2333" spans="1:29" x14ac:dyDescent="0.2">
      <c r="A2333" s="44" t="str">
        <f t="shared" si="181"/>
        <v xml:space="preserve"> Natural Gas Financial</v>
      </c>
      <c r="B2333" s="44" t="str">
        <f t="shared" si="182"/>
        <v/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92</v>
      </c>
      <c r="F2333" s="213">
        <f t="shared" si="185"/>
        <v>460000</v>
      </c>
      <c r="G2333" s="202">
        <v>1290744</v>
      </c>
      <c r="H2333" s="198">
        <v>37035.377905092595</v>
      </c>
      <c r="I2333" t="s">
        <v>3128</v>
      </c>
      <c r="M2333" t="s">
        <v>2760</v>
      </c>
      <c r="N2333" t="s">
        <v>4017</v>
      </c>
      <c r="O2333" t="s">
        <v>340</v>
      </c>
      <c r="P2333" s="199">
        <v>5000</v>
      </c>
      <c r="S2333" t="s">
        <v>2761</v>
      </c>
      <c r="T2333" t="s">
        <v>4061</v>
      </c>
      <c r="U2333" s="201">
        <v>-0.23</v>
      </c>
      <c r="V2333" t="s">
        <v>1685</v>
      </c>
      <c r="W2333" t="s">
        <v>4019</v>
      </c>
      <c r="X2333" t="s">
        <v>3073</v>
      </c>
      <c r="Y2333" t="s">
        <v>4082</v>
      </c>
      <c r="Z2333" t="s">
        <v>3672</v>
      </c>
      <c r="AA2333" t="s">
        <v>361</v>
      </c>
      <c r="AB2333" s="198">
        <v>37073</v>
      </c>
      <c r="AC2333" s="198">
        <v>37164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1290745</v>
      </c>
      <c r="H2334" s="198">
        <v>37035.377916666665</v>
      </c>
      <c r="I2334" t="s">
        <v>2729</v>
      </c>
      <c r="M2334" t="s">
        <v>2760</v>
      </c>
      <c r="N2334" t="s">
        <v>3220</v>
      </c>
      <c r="O2334" t="s">
        <v>2519</v>
      </c>
      <c r="Q2334" s="199">
        <v>5000</v>
      </c>
      <c r="S2334" t="s">
        <v>2761</v>
      </c>
      <c r="T2334" t="s">
        <v>4061</v>
      </c>
      <c r="U2334" s="201">
        <v>4.4749999999999996</v>
      </c>
      <c r="V2334" t="s">
        <v>3126</v>
      </c>
      <c r="W2334" t="s">
        <v>2668</v>
      </c>
      <c r="X2334" t="s">
        <v>2669</v>
      </c>
      <c r="Y2334" t="s">
        <v>3224</v>
      </c>
      <c r="Z2334" t="s">
        <v>3671</v>
      </c>
      <c r="AA2334">
        <v>808105</v>
      </c>
      <c r="AB2334" s="198">
        <v>37036.875</v>
      </c>
      <c r="AC2334" s="198">
        <v>37036.875</v>
      </c>
    </row>
    <row r="2335" spans="1:29" x14ac:dyDescent="0.2">
      <c r="A2335" s="44" t="str">
        <f t="shared" si="181"/>
        <v>US Crude Financial</v>
      </c>
      <c r="B2335" s="44" t="str">
        <f t="shared" si="182"/>
        <v>US</v>
      </c>
      <c r="C2335" s="44" t="str">
        <f t="shared" si="183"/>
        <v>Crude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25000</v>
      </c>
      <c r="G2335" s="202">
        <v>1290746</v>
      </c>
      <c r="H2335" s="198">
        <v>37035.377928240741</v>
      </c>
      <c r="I2335" t="s">
        <v>4031</v>
      </c>
      <c r="M2335" t="s">
        <v>3757</v>
      </c>
      <c r="N2335" t="s">
        <v>4183</v>
      </c>
      <c r="O2335" t="s">
        <v>2790</v>
      </c>
      <c r="P2335" s="199">
        <v>25000</v>
      </c>
      <c r="S2335" t="s">
        <v>2767</v>
      </c>
      <c r="T2335" t="s">
        <v>4061</v>
      </c>
      <c r="U2335" s="201">
        <v>29.54</v>
      </c>
      <c r="V2335" t="s">
        <v>4305</v>
      </c>
      <c r="W2335" t="s">
        <v>4185</v>
      </c>
      <c r="X2335" t="s">
        <v>4186</v>
      </c>
      <c r="Y2335" t="s">
        <v>3401</v>
      </c>
      <c r="Z2335" t="s">
        <v>3671</v>
      </c>
      <c r="AA2335">
        <v>106935</v>
      </c>
      <c r="AB2335" s="198">
        <v>37073</v>
      </c>
      <c r="AC2335" s="198">
        <v>37103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10000</v>
      </c>
      <c r="G2336" s="202">
        <v>1290747</v>
      </c>
      <c r="H2336" s="198">
        <v>37035.377986111111</v>
      </c>
      <c r="I2336" t="s">
        <v>3306</v>
      </c>
      <c r="M2336" t="s">
        <v>2760</v>
      </c>
      <c r="N2336" t="s">
        <v>2741</v>
      </c>
      <c r="O2336" t="s">
        <v>73</v>
      </c>
      <c r="Q2336" s="199">
        <v>10000</v>
      </c>
      <c r="S2336" t="s">
        <v>2761</v>
      </c>
      <c r="T2336" t="s">
        <v>4061</v>
      </c>
      <c r="U2336" s="201">
        <v>4.0199999999999996</v>
      </c>
      <c r="V2336" t="s">
        <v>3110</v>
      </c>
      <c r="W2336" t="s">
        <v>2938</v>
      </c>
      <c r="X2336" t="s">
        <v>2742</v>
      </c>
      <c r="Y2336" t="s">
        <v>3224</v>
      </c>
      <c r="Z2336" t="s">
        <v>2743</v>
      </c>
      <c r="AA2336">
        <v>808106</v>
      </c>
      <c r="AB2336" s="198">
        <v>37036.875</v>
      </c>
      <c r="AC2336" s="198">
        <v>37036.875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841</v>
      </c>
      <c r="G2337" s="202">
        <v>1290748</v>
      </c>
      <c r="H2337" s="198">
        <v>37035.377997685187</v>
      </c>
      <c r="I2337" t="s">
        <v>4241</v>
      </c>
      <c r="M2337" t="s">
        <v>2760</v>
      </c>
      <c r="N2337" t="s">
        <v>3220</v>
      </c>
      <c r="O2337" t="s">
        <v>136</v>
      </c>
      <c r="Q2337" s="199">
        <v>841</v>
      </c>
      <c r="S2337" t="s">
        <v>2761</v>
      </c>
      <c r="T2337" t="s">
        <v>4061</v>
      </c>
      <c r="U2337" s="201">
        <v>4.0025000000000004</v>
      </c>
      <c r="V2337" t="s">
        <v>3925</v>
      </c>
      <c r="W2337" t="s">
        <v>3004</v>
      </c>
      <c r="X2337" t="s">
        <v>3246</v>
      </c>
      <c r="Y2337" t="s">
        <v>3224</v>
      </c>
      <c r="Z2337" t="s">
        <v>3671</v>
      </c>
      <c r="AA2337">
        <v>808107</v>
      </c>
      <c r="AB2337" s="198">
        <v>37036.875</v>
      </c>
      <c r="AC2337" s="198">
        <v>37036.875</v>
      </c>
    </row>
    <row r="2338" spans="1:29" x14ac:dyDescent="0.2">
      <c r="A2338" s="44" t="str">
        <f t="shared" si="181"/>
        <v>US Natural Gas Financial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30</v>
      </c>
      <c r="F2338" s="213">
        <f t="shared" si="185"/>
        <v>150000</v>
      </c>
      <c r="G2338" s="202">
        <v>1290749</v>
      </c>
      <c r="H2338" s="198">
        <v>37035.37804398148</v>
      </c>
      <c r="I2338" t="s">
        <v>4033</v>
      </c>
      <c r="M2338" t="s">
        <v>2760</v>
      </c>
      <c r="N2338" t="s">
        <v>2864</v>
      </c>
      <c r="O2338" t="s">
        <v>2865</v>
      </c>
      <c r="P2338" s="199">
        <v>5000</v>
      </c>
      <c r="S2338" t="s">
        <v>2761</v>
      </c>
      <c r="T2338" t="s">
        <v>4061</v>
      </c>
      <c r="U2338" s="201">
        <v>4.165</v>
      </c>
      <c r="V2338" t="s">
        <v>3987</v>
      </c>
      <c r="W2338" t="s">
        <v>3529</v>
      </c>
      <c r="X2338" t="s">
        <v>2866</v>
      </c>
      <c r="Y2338" t="s">
        <v>4082</v>
      </c>
      <c r="Z2338" t="s">
        <v>3671</v>
      </c>
      <c r="AA2338" t="s">
        <v>362</v>
      </c>
      <c r="AB2338" s="198">
        <v>37043.875</v>
      </c>
      <c r="AC2338" s="198">
        <v>37072.875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1290750</v>
      </c>
      <c r="H2339" s="198">
        <v>37035.378055555557</v>
      </c>
      <c r="I2339" t="s">
        <v>4241</v>
      </c>
      <c r="M2339" t="s">
        <v>2760</v>
      </c>
      <c r="N2339" t="s">
        <v>3220</v>
      </c>
      <c r="O2339" t="s">
        <v>2463</v>
      </c>
      <c r="P2339" s="199">
        <v>5000</v>
      </c>
      <c r="S2339" t="s">
        <v>2761</v>
      </c>
      <c r="T2339" t="s">
        <v>4061</v>
      </c>
      <c r="U2339" s="201">
        <v>4.1938000000000004</v>
      </c>
      <c r="V2339" t="s">
        <v>2508</v>
      </c>
      <c r="W2339" t="s">
        <v>3222</v>
      </c>
      <c r="X2339" t="s">
        <v>3223</v>
      </c>
      <c r="Y2339" t="s">
        <v>3224</v>
      </c>
      <c r="Z2339" t="s">
        <v>3671</v>
      </c>
      <c r="AA2339">
        <v>808108</v>
      </c>
      <c r="AB2339" s="198">
        <v>37036.875</v>
      </c>
      <c r="AC2339" s="198">
        <v>37036.875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</v>
      </c>
      <c r="G2340" s="202">
        <v>1290751</v>
      </c>
      <c r="H2340" s="198">
        <v>37035.378055555557</v>
      </c>
      <c r="I2340" t="s">
        <v>1737</v>
      </c>
      <c r="M2340" t="s">
        <v>2760</v>
      </c>
      <c r="N2340" t="s">
        <v>3220</v>
      </c>
      <c r="O2340" t="s">
        <v>2494</v>
      </c>
      <c r="P2340" s="199">
        <v>5000</v>
      </c>
      <c r="S2340" t="s">
        <v>2761</v>
      </c>
      <c r="T2340" t="s">
        <v>4061</v>
      </c>
      <c r="U2340" s="201">
        <v>4.01</v>
      </c>
      <c r="V2340" t="s">
        <v>1738</v>
      </c>
      <c r="W2340" t="s">
        <v>3004</v>
      </c>
      <c r="X2340" t="s">
        <v>3246</v>
      </c>
      <c r="Y2340" t="s">
        <v>3224</v>
      </c>
      <c r="Z2340" t="s">
        <v>3671</v>
      </c>
      <c r="AA2340">
        <v>808109</v>
      </c>
      <c r="AB2340" s="198">
        <v>37036.875</v>
      </c>
      <c r="AC2340" s="198">
        <v>37036.875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841</v>
      </c>
      <c r="G2341" s="202">
        <v>1290752</v>
      </c>
      <c r="H2341" s="198">
        <v>37035.378078703703</v>
      </c>
      <c r="I2341" t="s">
        <v>4241</v>
      </c>
      <c r="M2341" t="s">
        <v>2760</v>
      </c>
      <c r="N2341" t="s">
        <v>3220</v>
      </c>
      <c r="O2341" t="s">
        <v>2485</v>
      </c>
      <c r="P2341" s="199">
        <v>841</v>
      </c>
      <c r="S2341" t="s">
        <v>2761</v>
      </c>
      <c r="T2341" t="s">
        <v>4061</v>
      </c>
      <c r="U2341" s="201">
        <v>4.0324999999999998</v>
      </c>
      <c r="V2341" t="s">
        <v>3925</v>
      </c>
      <c r="W2341" t="s">
        <v>3004</v>
      </c>
      <c r="X2341" t="s">
        <v>3246</v>
      </c>
      <c r="Y2341" t="s">
        <v>3224</v>
      </c>
      <c r="Z2341" t="s">
        <v>3671</v>
      </c>
      <c r="AA2341">
        <v>808111</v>
      </c>
      <c r="AB2341" s="198">
        <v>37036.875</v>
      </c>
      <c r="AC2341" s="198">
        <v>37036.875</v>
      </c>
    </row>
    <row r="2342" spans="1:29" x14ac:dyDescent="0.2">
      <c r="A2342" s="44" t="str">
        <f t="shared" si="181"/>
        <v xml:space="preserve"> Natural Gas Physical</v>
      </c>
      <c r="B2342" s="44" t="str">
        <f t="shared" si="182"/>
        <v/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5000</v>
      </c>
      <c r="G2342" s="202">
        <v>1290753</v>
      </c>
      <c r="H2342" s="198">
        <v>37035.37809027778</v>
      </c>
      <c r="I2342" t="s">
        <v>3128</v>
      </c>
      <c r="M2342" t="s">
        <v>2760</v>
      </c>
      <c r="N2342" t="s">
        <v>2697</v>
      </c>
      <c r="O2342" t="s">
        <v>223</v>
      </c>
      <c r="Q2342" s="199">
        <v>5000</v>
      </c>
      <c r="S2342" t="s">
        <v>2761</v>
      </c>
      <c r="T2342" t="s">
        <v>4061</v>
      </c>
      <c r="U2342" s="201">
        <v>3.9449999999999998</v>
      </c>
      <c r="V2342" t="s">
        <v>3960</v>
      </c>
      <c r="W2342" t="s">
        <v>3170</v>
      </c>
      <c r="X2342" t="s">
        <v>1686</v>
      </c>
      <c r="Y2342" t="s">
        <v>3224</v>
      </c>
      <c r="Z2342" t="s">
        <v>3672</v>
      </c>
      <c r="AA2342">
        <v>808112</v>
      </c>
      <c r="AB2342" s="198">
        <v>37036.875</v>
      </c>
      <c r="AC2342" s="198">
        <v>37036.875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10000</v>
      </c>
      <c r="G2343" s="202">
        <v>1290754</v>
      </c>
      <c r="H2343" s="198">
        <v>37035.378113425926</v>
      </c>
      <c r="I2343" t="s">
        <v>2729</v>
      </c>
      <c r="M2343" t="s">
        <v>2760</v>
      </c>
      <c r="N2343" t="s">
        <v>3220</v>
      </c>
      <c r="O2343" t="s">
        <v>2551</v>
      </c>
      <c r="Q2343" s="199">
        <v>10000</v>
      </c>
      <c r="S2343" t="s">
        <v>2761</v>
      </c>
      <c r="T2343" t="s">
        <v>4061</v>
      </c>
      <c r="U2343" s="201">
        <v>7.85</v>
      </c>
      <c r="V2343" t="s">
        <v>2730</v>
      </c>
      <c r="W2343" t="s">
        <v>2681</v>
      </c>
      <c r="X2343" t="s">
        <v>2682</v>
      </c>
      <c r="Y2343" t="s">
        <v>3224</v>
      </c>
      <c r="Z2343" t="s">
        <v>3671</v>
      </c>
      <c r="AA2343">
        <v>808113</v>
      </c>
      <c r="AB2343" s="198">
        <v>37036.875</v>
      </c>
      <c r="AC2343" s="198">
        <v>37036.875</v>
      </c>
    </row>
    <row r="2344" spans="1:29" x14ac:dyDescent="0.2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30</v>
      </c>
      <c r="F2344" s="213">
        <f t="shared" si="185"/>
        <v>150000</v>
      </c>
      <c r="G2344" s="202">
        <v>1290755</v>
      </c>
      <c r="H2344" s="198">
        <v>37035.378136574072</v>
      </c>
      <c r="I2344" t="s">
        <v>2935</v>
      </c>
      <c r="M2344" t="s">
        <v>2760</v>
      </c>
      <c r="N2344" t="s">
        <v>3235</v>
      </c>
      <c r="O2344" t="s">
        <v>2707</v>
      </c>
      <c r="P2344" s="199">
        <v>5000</v>
      </c>
      <c r="S2344" t="s">
        <v>2761</v>
      </c>
      <c r="T2344" t="s">
        <v>4061</v>
      </c>
      <c r="U2344" s="201">
        <v>-1.27</v>
      </c>
      <c r="V2344" t="s">
        <v>4335</v>
      </c>
      <c r="W2344" t="s">
        <v>2708</v>
      </c>
      <c r="X2344" t="s">
        <v>2709</v>
      </c>
      <c r="Y2344" t="s">
        <v>4082</v>
      </c>
      <c r="Z2344" t="s">
        <v>3671</v>
      </c>
      <c r="AA2344" t="s">
        <v>363</v>
      </c>
      <c r="AB2344" s="198">
        <v>37043.875</v>
      </c>
      <c r="AC2344" s="198">
        <v>37072.875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1958</v>
      </c>
      <c r="G2345" s="202">
        <v>1290756</v>
      </c>
      <c r="H2345" s="198">
        <v>37035.378159722219</v>
      </c>
      <c r="I2345" t="s">
        <v>3100</v>
      </c>
      <c r="M2345" t="s">
        <v>2760</v>
      </c>
      <c r="N2345" t="s">
        <v>3220</v>
      </c>
      <c r="O2345" t="s">
        <v>2503</v>
      </c>
      <c r="P2345" s="199">
        <v>1958</v>
      </c>
      <c r="S2345" t="s">
        <v>2761</v>
      </c>
      <c r="T2345" t="s">
        <v>4061</v>
      </c>
      <c r="U2345" s="201">
        <v>4.34</v>
      </c>
      <c r="V2345" t="s">
        <v>3129</v>
      </c>
      <c r="W2345" t="s">
        <v>3275</v>
      </c>
      <c r="X2345" t="s">
        <v>3276</v>
      </c>
      <c r="Y2345" t="s">
        <v>3224</v>
      </c>
      <c r="Z2345" t="s">
        <v>3671</v>
      </c>
      <c r="AA2345">
        <v>808114</v>
      </c>
      <c r="AB2345" s="198">
        <v>37036.875</v>
      </c>
      <c r="AC2345" s="198">
        <v>37036.875</v>
      </c>
    </row>
    <row r="2346" spans="1:29" x14ac:dyDescent="0.2">
      <c r="A2346" s="44" t="str">
        <f t="shared" si="181"/>
        <v xml:space="preserve"> Natural Gas Physical</v>
      </c>
      <c r="B2346" s="44" t="str">
        <f t="shared" si="182"/>
        <v/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10000</v>
      </c>
      <c r="G2346" s="202">
        <v>1290758</v>
      </c>
      <c r="H2346" s="198">
        <v>37035.378182870372</v>
      </c>
      <c r="I2346" t="s">
        <v>3298</v>
      </c>
      <c r="M2346" t="s">
        <v>2760</v>
      </c>
      <c r="N2346" t="s">
        <v>2697</v>
      </c>
      <c r="O2346" t="s">
        <v>4269</v>
      </c>
      <c r="Q2346" s="199">
        <v>10000</v>
      </c>
      <c r="S2346" t="s">
        <v>4150</v>
      </c>
      <c r="T2346" t="s">
        <v>2698</v>
      </c>
      <c r="U2346" s="201">
        <v>5.6849999999999996</v>
      </c>
      <c r="V2346" t="s">
        <v>3299</v>
      </c>
      <c r="W2346" t="s">
        <v>2699</v>
      </c>
      <c r="X2346" t="s">
        <v>2700</v>
      </c>
      <c r="Y2346" t="s">
        <v>3224</v>
      </c>
      <c r="Z2346" t="s">
        <v>3672</v>
      </c>
      <c r="AA2346">
        <v>808116</v>
      </c>
      <c r="AB2346" s="198">
        <v>37035.875</v>
      </c>
      <c r="AC2346" s="198">
        <v>37035.875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3042</v>
      </c>
      <c r="G2347" s="202">
        <v>1290757</v>
      </c>
      <c r="H2347" s="198">
        <v>37035.378182870372</v>
      </c>
      <c r="I2347" t="s">
        <v>4237</v>
      </c>
      <c r="M2347" t="s">
        <v>2760</v>
      </c>
      <c r="N2347" t="s">
        <v>3220</v>
      </c>
      <c r="O2347" t="s">
        <v>2503</v>
      </c>
      <c r="P2347" s="199">
        <v>3042</v>
      </c>
      <c r="S2347" t="s">
        <v>2761</v>
      </c>
      <c r="T2347" t="s">
        <v>4061</v>
      </c>
      <c r="U2347" s="201">
        <v>4.34</v>
      </c>
      <c r="V2347" t="s">
        <v>3431</v>
      </c>
      <c r="W2347" t="s">
        <v>3275</v>
      </c>
      <c r="X2347" t="s">
        <v>3276</v>
      </c>
      <c r="Y2347" t="s">
        <v>3224</v>
      </c>
      <c r="Z2347" t="s">
        <v>3671</v>
      </c>
      <c r="AA2347">
        <v>808115</v>
      </c>
      <c r="AB2347" s="198">
        <v>37036.875</v>
      </c>
      <c r="AC2347" s="198">
        <v>37036.875</v>
      </c>
    </row>
    <row r="2348" spans="1:29" x14ac:dyDescent="0.2">
      <c r="A2348" s="44" t="str">
        <f t="shared" si="181"/>
        <v>US Crude Financial</v>
      </c>
      <c r="B2348" s="44" t="str">
        <f t="shared" si="182"/>
        <v>US</v>
      </c>
      <c r="C2348" s="44" t="str">
        <f t="shared" si="183"/>
        <v>Crude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50000</v>
      </c>
      <c r="G2348" s="202">
        <v>1290760</v>
      </c>
      <c r="H2348" s="198">
        <v>37035.378206018519</v>
      </c>
      <c r="I2348" t="s">
        <v>4182</v>
      </c>
      <c r="M2348" t="s">
        <v>3757</v>
      </c>
      <c r="N2348" t="s">
        <v>4183</v>
      </c>
      <c r="O2348" t="s">
        <v>2790</v>
      </c>
      <c r="P2348" s="199">
        <v>50000</v>
      </c>
      <c r="S2348" t="s">
        <v>2767</v>
      </c>
      <c r="T2348" t="s">
        <v>4061</v>
      </c>
      <c r="U2348" s="201">
        <v>29.52</v>
      </c>
      <c r="V2348" t="s">
        <v>3201</v>
      </c>
      <c r="W2348" t="s">
        <v>4185</v>
      </c>
      <c r="X2348" t="s">
        <v>4186</v>
      </c>
      <c r="Y2348" t="s">
        <v>3401</v>
      </c>
      <c r="Z2348" t="s">
        <v>3671</v>
      </c>
      <c r="AA2348">
        <v>106937</v>
      </c>
      <c r="AB2348" s="198">
        <v>37073</v>
      </c>
      <c r="AC2348" s="198">
        <v>37103</v>
      </c>
    </row>
    <row r="2349" spans="1:29" x14ac:dyDescent="0.2">
      <c r="A2349" s="44" t="str">
        <f t="shared" si="181"/>
        <v xml:space="preserve"> Natural Gas Physical</v>
      </c>
      <c r="B2349" s="44" t="str">
        <f t="shared" si="182"/>
        <v/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1290761</v>
      </c>
      <c r="H2349" s="198">
        <v>37035.378229166665</v>
      </c>
      <c r="I2349" t="s">
        <v>3102</v>
      </c>
      <c r="M2349" t="s">
        <v>2760</v>
      </c>
      <c r="N2349" t="s">
        <v>3254</v>
      </c>
      <c r="O2349" t="s">
        <v>2474</v>
      </c>
      <c r="Q2349" s="199">
        <v>10000</v>
      </c>
      <c r="S2349" t="s">
        <v>2761</v>
      </c>
      <c r="T2349" t="s">
        <v>4061</v>
      </c>
      <c r="U2349" s="201">
        <v>4.3499999999999996</v>
      </c>
      <c r="V2349" t="s">
        <v>3461</v>
      </c>
      <c r="W2349" t="s">
        <v>3255</v>
      </c>
      <c r="X2349" t="s">
        <v>3256</v>
      </c>
      <c r="Y2349" t="s">
        <v>3224</v>
      </c>
      <c r="Z2349" t="s">
        <v>3671</v>
      </c>
      <c r="AA2349">
        <v>808117</v>
      </c>
      <c r="AB2349" s="198">
        <v>37036.875</v>
      </c>
      <c r="AC2349" s="198">
        <v>37036.875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1290763</v>
      </c>
      <c r="H2350" s="198">
        <v>37035.378240740742</v>
      </c>
      <c r="I2350" t="s">
        <v>2907</v>
      </c>
      <c r="M2350" t="s">
        <v>2760</v>
      </c>
      <c r="N2350" t="s">
        <v>3220</v>
      </c>
      <c r="O2350" t="s">
        <v>2551</v>
      </c>
      <c r="Q2350" s="199">
        <v>5000</v>
      </c>
      <c r="S2350" t="s">
        <v>2761</v>
      </c>
      <c r="T2350" t="s">
        <v>4061</v>
      </c>
      <c r="U2350" s="201">
        <v>7.95</v>
      </c>
      <c r="V2350" t="s">
        <v>53</v>
      </c>
      <c r="W2350" t="s">
        <v>2681</v>
      </c>
      <c r="X2350" t="s">
        <v>2682</v>
      </c>
      <c r="Y2350" t="s">
        <v>3224</v>
      </c>
      <c r="Z2350" t="s">
        <v>3671</v>
      </c>
      <c r="AA2350">
        <v>808119</v>
      </c>
      <c r="AB2350" s="198">
        <v>37036.875</v>
      </c>
      <c r="AC2350" s="198">
        <v>37036.875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3000</v>
      </c>
      <c r="G2351" s="202">
        <v>1290762</v>
      </c>
      <c r="H2351" s="198">
        <v>37035.378240740742</v>
      </c>
      <c r="I2351" t="s">
        <v>4241</v>
      </c>
      <c r="M2351" t="s">
        <v>2760</v>
      </c>
      <c r="N2351" t="s">
        <v>3220</v>
      </c>
      <c r="O2351" t="s">
        <v>2532</v>
      </c>
      <c r="Q2351" s="199">
        <v>3000</v>
      </c>
      <c r="S2351" t="s">
        <v>2761</v>
      </c>
      <c r="T2351" t="s">
        <v>4061</v>
      </c>
      <c r="U2351" s="201">
        <v>4</v>
      </c>
      <c r="V2351" t="s">
        <v>3194</v>
      </c>
      <c r="W2351" t="s">
        <v>2692</v>
      </c>
      <c r="X2351" t="s">
        <v>2682</v>
      </c>
      <c r="Y2351" t="s">
        <v>3224</v>
      </c>
      <c r="Z2351" t="s">
        <v>3671</v>
      </c>
      <c r="AA2351">
        <v>808118</v>
      </c>
      <c r="AB2351" s="198">
        <v>37036.875</v>
      </c>
      <c r="AC2351" s="198">
        <v>37036.875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1000</v>
      </c>
      <c r="G2352" s="202">
        <v>1290764</v>
      </c>
      <c r="H2352" s="198">
        <v>37035.378263888888</v>
      </c>
      <c r="I2352" t="s">
        <v>3142</v>
      </c>
      <c r="M2352" t="s">
        <v>2760</v>
      </c>
      <c r="N2352" t="s">
        <v>3220</v>
      </c>
      <c r="O2352" t="s">
        <v>2500</v>
      </c>
      <c r="P2352" s="199">
        <v>1000</v>
      </c>
      <c r="S2352" t="s">
        <v>2761</v>
      </c>
      <c r="T2352" t="s">
        <v>4061</v>
      </c>
      <c r="U2352" s="201">
        <v>4.4749999999999996</v>
      </c>
      <c r="V2352">
        <v>19691994</v>
      </c>
      <c r="W2352" t="s">
        <v>2668</v>
      </c>
      <c r="X2352" t="s">
        <v>2669</v>
      </c>
      <c r="Y2352" t="s">
        <v>3224</v>
      </c>
      <c r="Z2352" t="s">
        <v>3671</v>
      </c>
      <c r="AA2352">
        <v>808120</v>
      </c>
      <c r="AB2352" s="198">
        <v>37036.875</v>
      </c>
      <c r="AC2352" s="198">
        <v>37036.875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550</v>
      </c>
      <c r="G2353" s="202">
        <v>1290765</v>
      </c>
      <c r="H2353" s="198">
        <v>37035.378275462965</v>
      </c>
      <c r="I2353" t="s">
        <v>268</v>
      </c>
      <c r="M2353" t="s">
        <v>2760</v>
      </c>
      <c r="N2353" t="s">
        <v>3220</v>
      </c>
      <c r="O2353" t="s">
        <v>90</v>
      </c>
      <c r="P2353" s="199">
        <v>550</v>
      </c>
      <c r="S2353" t="s">
        <v>2761</v>
      </c>
      <c r="T2353" t="s">
        <v>4061</v>
      </c>
      <c r="U2353" s="201">
        <v>3.99</v>
      </c>
      <c r="V2353" t="s">
        <v>269</v>
      </c>
      <c r="W2353" t="s">
        <v>4253</v>
      </c>
      <c r="X2353" t="s">
        <v>2685</v>
      </c>
      <c r="Y2353" t="s">
        <v>3224</v>
      </c>
      <c r="Z2353" t="s">
        <v>3671</v>
      </c>
      <c r="AA2353">
        <v>808121</v>
      </c>
      <c r="AB2353" s="198">
        <v>37036.875</v>
      </c>
      <c r="AC2353" s="198">
        <v>37036.875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3775</v>
      </c>
      <c r="G2354" s="202">
        <v>1290766</v>
      </c>
      <c r="H2354" s="198">
        <v>37035.378287037034</v>
      </c>
      <c r="I2354" t="s">
        <v>3092</v>
      </c>
      <c r="M2354" t="s">
        <v>2760</v>
      </c>
      <c r="N2354" t="s">
        <v>3220</v>
      </c>
      <c r="O2354" t="s">
        <v>4383</v>
      </c>
      <c r="Q2354" s="199">
        <v>3775</v>
      </c>
      <c r="S2354" t="s">
        <v>2761</v>
      </c>
      <c r="T2354" t="s">
        <v>4061</v>
      </c>
      <c r="U2354" s="201">
        <v>4.13</v>
      </c>
      <c r="V2354" t="s">
        <v>3093</v>
      </c>
      <c r="W2354" t="s">
        <v>4246</v>
      </c>
      <c r="X2354" t="s">
        <v>4247</v>
      </c>
      <c r="Y2354" t="s">
        <v>3224</v>
      </c>
      <c r="Z2354" t="s">
        <v>3671</v>
      </c>
      <c r="AA2354">
        <v>808122</v>
      </c>
      <c r="AB2354" s="198">
        <v>37036.875</v>
      </c>
      <c r="AC2354" s="198">
        <v>37036.875</v>
      </c>
    </row>
    <row r="2355" spans="1:31" x14ac:dyDescent="0.2">
      <c r="A2355" s="44" t="str">
        <f t="shared" si="181"/>
        <v>US Crude Financial</v>
      </c>
      <c r="B2355" s="44" t="str">
        <f t="shared" si="182"/>
        <v>US</v>
      </c>
      <c r="C2355" s="44" t="str">
        <f t="shared" si="183"/>
        <v>Crude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50000</v>
      </c>
      <c r="G2355" s="202">
        <v>1290767</v>
      </c>
      <c r="H2355" s="198">
        <v>37035.378310185188</v>
      </c>
      <c r="I2355" t="s">
        <v>4031</v>
      </c>
      <c r="M2355" t="s">
        <v>3757</v>
      </c>
      <c r="N2355" t="s">
        <v>4183</v>
      </c>
      <c r="O2355" t="s">
        <v>2790</v>
      </c>
      <c r="P2355" s="199">
        <v>50000</v>
      </c>
      <c r="S2355" t="s">
        <v>2767</v>
      </c>
      <c r="T2355" t="s">
        <v>4061</v>
      </c>
      <c r="U2355" s="201">
        <v>29.5</v>
      </c>
      <c r="V2355" t="s">
        <v>4305</v>
      </c>
      <c r="W2355" t="s">
        <v>4185</v>
      </c>
      <c r="X2355" t="s">
        <v>4186</v>
      </c>
      <c r="Y2355" t="s">
        <v>3401</v>
      </c>
      <c r="Z2355" t="s">
        <v>3671</v>
      </c>
      <c r="AA2355">
        <v>106938</v>
      </c>
      <c r="AB2355" s="198">
        <v>37073</v>
      </c>
      <c r="AC2355" s="198">
        <v>37103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1290768</v>
      </c>
      <c r="H2356" s="198">
        <v>37035.378321759257</v>
      </c>
      <c r="I2356" t="s">
        <v>3982</v>
      </c>
      <c r="M2356" t="s">
        <v>2760</v>
      </c>
      <c r="N2356" t="s">
        <v>3220</v>
      </c>
      <c r="O2356" t="s">
        <v>2488</v>
      </c>
      <c r="Q2356" s="199">
        <v>5000</v>
      </c>
      <c r="S2356" t="s">
        <v>2761</v>
      </c>
      <c r="T2356" t="s">
        <v>4061</v>
      </c>
      <c r="U2356" s="201">
        <v>3.99</v>
      </c>
      <c r="V2356" t="s">
        <v>313</v>
      </c>
      <c r="W2356" t="s">
        <v>3260</v>
      </c>
      <c r="X2356" t="s">
        <v>3261</v>
      </c>
      <c r="Y2356" t="s">
        <v>3224</v>
      </c>
      <c r="Z2356" t="s">
        <v>3671</v>
      </c>
      <c r="AA2356">
        <v>808123</v>
      </c>
      <c r="AB2356" s="198">
        <v>37036.875</v>
      </c>
      <c r="AC2356" s="198">
        <v>37036.875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30</v>
      </c>
      <c r="F2357" s="213">
        <f t="shared" si="185"/>
        <v>150000</v>
      </c>
      <c r="G2357" s="202">
        <v>1290769</v>
      </c>
      <c r="H2357" s="198">
        <v>37035.37835648148</v>
      </c>
      <c r="I2357" t="s">
        <v>2813</v>
      </c>
      <c r="M2357" t="s">
        <v>2760</v>
      </c>
      <c r="N2357" t="s">
        <v>3220</v>
      </c>
      <c r="O2357" t="s">
        <v>4325</v>
      </c>
      <c r="P2357" s="199">
        <v>5000</v>
      </c>
      <c r="S2357" t="s">
        <v>2761</v>
      </c>
      <c r="T2357" t="s">
        <v>4061</v>
      </c>
      <c r="U2357" s="201">
        <v>4.5025000000000004</v>
      </c>
      <c r="V2357" t="s">
        <v>3148</v>
      </c>
      <c r="W2357" t="s">
        <v>2668</v>
      </c>
      <c r="X2357" t="s">
        <v>2669</v>
      </c>
      <c r="Y2357" t="s">
        <v>3224</v>
      </c>
      <c r="Z2357" t="s">
        <v>3671</v>
      </c>
      <c r="AA2357" t="s">
        <v>364</v>
      </c>
      <c r="AB2357" s="198">
        <v>37043.875</v>
      </c>
      <c r="AC2357" s="198">
        <v>37072.875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5000</v>
      </c>
      <c r="G2358" s="202">
        <v>1290771</v>
      </c>
      <c r="H2358" s="198">
        <v>37035.37840277778</v>
      </c>
      <c r="I2358" t="s">
        <v>2676</v>
      </c>
      <c r="M2358" t="s">
        <v>2760</v>
      </c>
      <c r="N2358" t="s">
        <v>3220</v>
      </c>
      <c r="O2358" t="s">
        <v>2570</v>
      </c>
      <c r="P2358" s="199">
        <v>5000</v>
      </c>
      <c r="S2358" t="s">
        <v>2761</v>
      </c>
      <c r="T2358" t="s">
        <v>4061</v>
      </c>
      <c r="U2358" s="201">
        <v>4.0250000000000004</v>
      </c>
      <c r="V2358" t="s">
        <v>4461</v>
      </c>
      <c r="W2358" t="s">
        <v>4253</v>
      </c>
      <c r="X2358" t="s">
        <v>2685</v>
      </c>
      <c r="Y2358" t="s">
        <v>3224</v>
      </c>
      <c r="Z2358" t="s">
        <v>3671</v>
      </c>
      <c r="AA2358">
        <v>808124</v>
      </c>
      <c r="AB2358" s="198">
        <v>37036.875</v>
      </c>
      <c r="AC2358" s="198">
        <v>37036.875</v>
      </c>
    </row>
    <row r="2359" spans="1:31" x14ac:dyDescent="0.2">
      <c r="A2359" s="44" t="str">
        <f t="shared" si="181"/>
        <v>US Power Physical</v>
      </c>
      <c r="B2359" s="44" t="str">
        <f t="shared" si="182"/>
        <v>US</v>
      </c>
      <c r="C2359" s="44" t="str">
        <f t="shared" si="183"/>
        <v>Power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31</v>
      </c>
      <c r="F2359" s="213">
        <f t="shared" si="185"/>
        <v>1550</v>
      </c>
      <c r="G2359" s="202">
        <v>1290772</v>
      </c>
      <c r="H2359" s="198">
        <v>37035.37841435185</v>
      </c>
      <c r="I2359" t="s">
        <v>2832</v>
      </c>
      <c r="M2359" t="s">
        <v>3364</v>
      </c>
      <c r="N2359" t="s">
        <v>2802</v>
      </c>
      <c r="O2359" t="s">
        <v>365</v>
      </c>
      <c r="Q2359" s="199">
        <v>50</v>
      </c>
      <c r="S2359" t="s">
        <v>2759</v>
      </c>
      <c r="T2359" t="s">
        <v>4061</v>
      </c>
      <c r="U2359" s="201">
        <v>100.75</v>
      </c>
      <c r="V2359" t="s">
        <v>3896</v>
      </c>
      <c r="W2359" t="s">
        <v>2841</v>
      </c>
      <c r="X2359" t="s">
        <v>2820</v>
      </c>
      <c r="Y2359" t="s">
        <v>4193</v>
      </c>
      <c r="Z2359" t="s">
        <v>3666</v>
      </c>
      <c r="AA2359">
        <v>621476.1</v>
      </c>
      <c r="AB2359" s="198">
        <v>37073.875</v>
      </c>
      <c r="AC2359" s="198">
        <v>37103.875</v>
      </c>
    </row>
    <row r="2360" spans="1:31" x14ac:dyDescent="0.2">
      <c r="A2360" s="44" t="str">
        <f t="shared" si="181"/>
        <v xml:space="preserve"> Metals Financial</v>
      </c>
      <c r="B2360" s="44" t="str">
        <f t="shared" si="182"/>
        <v/>
      </c>
      <c r="C2360" s="44" t="str">
        <f t="shared" si="183"/>
        <v>Metals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20</v>
      </c>
      <c r="G2360" s="202">
        <v>1290773</v>
      </c>
      <c r="H2360" s="198">
        <v>37035.378425925926</v>
      </c>
      <c r="I2360" t="s">
        <v>4137</v>
      </c>
      <c r="M2360" t="s">
        <v>2766</v>
      </c>
      <c r="N2360" t="s">
        <v>4072</v>
      </c>
      <c r="O2360" t="s">
        <v>4073</v>
      </c>
      <c r="P2360" s="199">
        <v>20</v>
      </c>
      <c r="S2360" t="s">
        <v>4060</v>
      </c>
      <c r="T2360" t="s">
        <v>4061</v>
      </c>
      <c r="U2360" s="201">
        <v>1543</v>
      </c>
      <c r="V2360" t="s">
        <v>2881</v>
      </c>
      <c r="W2360" t="s">
        <v>4068</v>
      </c>
      <c r="X2360" t="s">
        <v>4064</v>
      </c>
      <c r="Y2360" t="s">
        <v>4065</v>
      </c>
      <c r="Z2360" t="s">
        <v>4066</v>
      </c>
      <c r="AA2360">
        <v>2150759</v>
      </c>
      <c r="AE2360" s="116">
        <f>IF(S2360="Gallon",F2360/42,F2360)</f>
        <v>20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2000</v>
      </c>
      <c r="G2361" s="202">
        <v>1290774</v>
      </c>
      <c r="H2361" s="198">
        <v>37035.378460648149</v>
      </c>
      <c r="I2361" t="s">
        <v>3128</v>
      </c>
      <c r="M2361" t="s">
        <v>2760</v>
      </c>
      <c r="N2361" t="s">
        <v>2697</v>
      </c>
      <c r="O2361" t="s">
        <v>223</v>
      </c>
      <c r="Q2361" s="199">
        <v>2000</v>
      </c>
      <c r="S2361" t="s">
        <v>2761</v>
      </c>
      <c r="T2361" t="s">
        <v>4061</v>
      </c>
      <c r="U2361" s="201">
        <v>3.96</v>
      </c>
      <c r="V2361" t="s">
        <v>3960</v>
      </c>
      <c r="W2361" t="s">
        <v>3170</v>
      </c>
      <c r="X2361" t="s">
        <v>1686</v>
      </c>
      <c r="Y2361" t="s">
        <v>3224</v>
      </c>
      <c r="Z2361" t="s">
        <v>3672</v>
      </c>
      <c r="AA2361">
        <v>808125</v>
      </c>
      <c r="AB2361" s="198">
        <v>37036.875</v>
      </c>
      <c r="AC2361" s="198">
        <v>37036.875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1290775</v>
      </c>
      <c r="H2362" s="198">
        <v>37035.378472222219</v>
      </c>
      <c r="I2362" t="s">
        <v>2801</v>
      </c>
      <c r="M2362" t="s">
        <v>2760</v>
      </c>
      <c r="N2362" t="s">
        <v>3220</v>
      </c>
      <c r="O2362" t="s">
        <v>2551</v>
      </c>
      <c r="Q2362" s="199">
        <v>10000</v>
      </c>
      <c r="S2362" t="s">
        <v>2761</v>
      </c>
      <c r="T2362" t="s">
        <v>4061</v>
      </c>
      <c r="U2362" s="201">
        <v>8</v>
      </c>
      <c r="V2362" t="s">
        <v>2877</v>
      </c>
      <c r="W2362" t="s">
        <v>2681</v>
      </c>
      <c r="X2362" t="s">
        <v>2682</v>
      </c>
      <c r="Y2362" t="s">
        <v>3224</v>
      </c>
      <c r="Z2362" t="s">
        <v>3671</v>
      </c>
      <c r="AA2362">
        <v>808126</v>
      </c>
      <c r="AB2362" s="198">
        <v>37036.875</v>
      </c>
      <c r="AC2362" s="198">
        <v>37036.875</v>
      </c>
    </row>
    <row r="2363" spans="1:31" x14ac:dyDescent="0.2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10000</v>
      </c>
      <c r="G2363" s="202">
        <v>1290776</v>
      </c>
      <c r="H2363" s="198">
        <v>37035.378506944442</v>
      </c>
      <c r="I2363" t="s">
        <v>3143</v>
      </c>
      <c r="M2363" t="s">
        <v>2760</v>
      </c>
      <c r="N2363" t="s">
        <v>2697</v>
      </c>
      <c r="O2363" t="s">
        <v>4269</v>
      </c>
      <c r="P2363" s="199">
        <v>10000</v>
      </c>
      <c r="S2363" t="s">
        <v>4150</v>
      </c>
      <c r="T2363" t="s">
        <v>2698</v>
      </c>
      <c r="U2363" s="201">
        <v>5.6749999999999998</v>
      </c>
      <c r="V2363" t="s">
        <v>1687</v>
      </c>
      <c r="W2363" t="s">
        <v>2699</v>
      </c>
      <c r="X2363" t="s">
        <v>2700</v>
      </c>
      <c r="Y2363" t="s">
        <v>3224</v>
      </c>
      <c r="Z2363" t="s">
        <v>3672</v>
      </c>
      <c r="AA2363">
        <v>808128</v>
      </c>
      <c r="AB2363" s="198">
        <v>37035.875</v>
      </c>
      <c r="AC2363" s="198">
        <v>37035.875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</v>
      </c>
      <c r="G2364" s="202">
        <v>1290777</v>
      </c>
      <c r="H2364" s="198">
        <v>37035.378518518519</v>
      </c>
      <c r="I2364" t="s">
        <v>3769</v>
      </c>
      <c r="M2364" t="s">
        <v>2760</v>
      </c>
      <c r="N2364" t="s">
        <v>3220</v>
      </c>
      <c r="O2364" t="s">
        <v>2506</v>
      </c>
      <c r="P2364" s="199">
        <v>5000</v>
      </c>
      <c r="S2364" t="s">
        <v>2761</v>
      </c>
      <c r="T2364" t="s">
        <v>4061</v>
      </c>
      <c r="U2364" s="201">
        <v>4.3250000000000002</v>
      </c>
      <c r="V2364" t="s">
        <v>3002</v>
      </c>
      <c r="W2364" t="s">
        <v>3275</v>
      </c>
      <c r="X2364" t="s">
        <v>3276</v>
      </c>
      <c r="Y2364" t="s">
        <v>3224</v>
      </c>
      <c r="Z2364" t="s">
        <v>3671</v>
      </c>
      <c r="AA2364">
        <v>808127</v>
      </c>
      <c r="AB2364" s="198">
        <v>37036.875</v>
      </c>
      <c r="AC2364" s="198">
        <v>37036.875</v>
      </c>
    </row>
    <row r="2365" spans="1:31" x14ac:dyDescent="0.2">
      <c r="A2365" s="44" t="str">
        <f t="shared" si="181"/>
        <v>US Power Physical</v>
      </c>
      <c r="B2365" s="44" t="str">
        <f t="shared" si="182"/>
        <v>US</v>
      </c>
      <c r="C2365" s="44" t="str">
        <f t="shared" si="183"/>
        <v>Power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59</v>
      </c>
      <c r="F2365" s="213">
        <f t="shared" si="185"/>
        <v>2950</v>
      </c>
      <c r="G2365" s="202">
        <v>1290778</v>
      </c>
      <c r="H2365" s="198">
        <v>37035.378530092596</v>
      </c>
      <c r="I2365" t="s">
        <v>3306</v>
      </c>
      <c r="M2365" t="s">
        <v>3364</v>
      </c>
      <c r="N2365" t="s">
        <v>2802</v>
      </c>
      <c r="O2365" t="s">
        <v>4200</v>
      </c>
      <c r="P2365" s="199">
        <v>50</v>
      </c>
      <c r="S2365" t="s">
        <v>2759</v>
      </c>
      <c r="T2365" t="s">
        <v>4061</v>
      </c>
      <c r="U2365" s="201">
        <v>41.25</v>
      </c>
      <c r="V2365" t="s">
        <v>2857</v>
      </c>
      <c r="W2365" t="s">
        <v>2823</v>
      </c>
      <c r="X2365" t="s">
        <v>2824</v>
      </c>
      <c r="Y2365" t="s">
        <v>4193</v>
      </c>
      <c r="Z2365" t="s">
        <v>3666</v>
      </c>
      <c r="AA2365">
        <v>621477.1</v>
      </c>
      <c r="AB2365" s="198">
        <v>37257.71597222222</v>
      </c>
      <c r="AC2365" s="198">
        <v>37315.71597222222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1290779</v>
      </c>
      <c r="H2366" s="198">
        <v>37035.378541666665</v>
      </c>
      <c r="I2366" t="s">
        <v>2831</v>
      </c>
      <c r="M2366" t="s">
        <v>2760</v>
      </c>
      <c r="N2366" t="s">
        <v>3220</v>
      </c>
      <c r="O2366" t="s">
        <v>2463</v>
      </c>
      <c r="Q2366" s="199">
        <v>10000</v>
      </c>
      <c r="S2366" t="s">
        <v>2761</v>
      </c>
      <c r="T2366" t="s">
        <v>4061</v>
      </c>
      <c r="U2366" s="201">
        <v>4.1962999999999999</v>
      </c>
      <c r="V2366" t="s">
        <v>3251</v>
      </c>
      <c r="W2366" t="s">
        <v>3222</v>
      </c>
      <c r="X2366" t="s">
        <v>3223</v>
      </c>
      <c r="Y2366" t="s">
        <v>3224</v>
      </c>
      <c r="Z2366" t="s">
        <v>3671</v>
      </c>
      <c r="AA2366">
        <v>808131</v>
      </c>
      <c r="AB2366" s="198">
        <v>37036.875</v>
      </c>
      <c r="AC2366" s="198">
        <v>37036.875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</v>
      </c>
      <c r="G2367" s="202">
        <v>1290780</v>
      </c>
      <c r="H2367" s="198">
        <v>37035.378587962965</v>
      </c>
      <c r="I2367" t="s">
        <v>3100</v>
      </c>
      <c r="M2367" t="s">
        <v>2760</v>
      </c>
      <c r="N2367" t="s">
        <v>3220</v>
      </c>
      <c r="O2367" t="s">
        <v>2506</v>
      </c>
      <c r="Q2367" s="199">
        <v>5000</v>
      </c>
      <c r="S2367" t="s">
        <v>2761</v>
      </c>
      <c r="T2367" t="s">
        <v>4061</v>
      </c>
      <c r="U2367" s="201">
        <v>4.33</v>
      </c>
      <c r="V2367" t="s">
        <v>3129</v>
      </c>
      <c r="W2367" t="s">
        <v>3275</v>
      </c>
      <c r="X2367" t="s">
        <v>3276</v>
      </c>
      <c r="Y2367" t="s">
        <v>3224</v>
      </c>
      <c r="Z2367" t="s">
        <v>3671</v>
      </c>
      <c r="AA2367">
        <v>808132</v>
      </c>
      <c r="AB2367" s="198">
        <v>37036.875</v>
      </c>
      <c r="AC2367" s="198">
        <v>37036.875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10000</v>
      </c>
      <c r="G2368" s="202">
        <v>1290782</v>
      </c>
      <c r="H2368" s="198">
        <v>37035.378599537034</v>
      </c>
      <c r="I2368" t="s">
        <v>2729</v>
      </c>
      <c r="M2368" t="s">
        <v>2760</v>
      </c>
      <c r="N2368" t="s">
        <v>3220</v>
      </c>
      <c r="O2368" t="s">
        <v>2551</v>
      </c>
      <c r="Q2368" s="199">
        <v>10000</v>
      </c>
      <c r="S2368" t="s">
        <v>2761</v>
      </c>
      <c r="T2368" t="s">
        <v>4061</v>
      </c>
      <c r="U2368" s="201">
        <v>8.1</v>
      </c>
      <c r="V2368" t="s">
        <v>2730</v>
      </c>
      <c r="W2368" t="s">
        <v>2681</v>
      </c>
      <c r="X2368" t="s">
        <v>2682</v>
      </c>
      <c r="Y2368" t="s">
        <v>3224</v>
      </c>
      <c r="Z2368" t="s">
        <v>3671</v>
      </c>
      <c r="AA2368">
        <v>808134</v>
      </c>
      <c r="AB2368" s="198">
        <v>37036.875</v>
      </c>
      <c r="AC2368" s="198">
        <v>37036.875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</v>
      </c>
      <c r="G2369" s="202">
        <v>1290781</v>
      </c>
      <c r="H2369" s="198">
        <v>37035.378599537034</v>
      </c>
      <c r="I2369" t="s">
        <v>3769</v>
      </c>
      <c r="M2369" t="s">
        <v>2760</v>
      </c>
      <c r="N2369" t="s">
        <v>3220</v>
      </c>
      <c r="O2369" t="s">
        <v>2506</v>
      </c>
      <c r="P2369" s="199">
        <v>5000</v>
      </c>
      <c r="S2369" t="s">
        <v>2761</v>
      </c>
      <c r="T2369" t="s">
        <v>4061</v>
      </c>
      <c r="U2369" s="201">
        <v>4.3250000000000002</v>
      </c>
      <c r="V2369" t="s">
        <v>3002</v>
      </c>
      <c r="W2369" t="s">
        <v>3275</v>
      </c>
      <c r="X2369" t="s">
        <v>3276</v>
      </c>
      <c r="Y2369" t="s">
        <v>3224</v>
      </c>
      <c r="Z2369" t="s">
        <v>3671</v>
      </c>
      <c r="AA2369">
        <v>808133</v>
      </c>
      <c r="AB2369" s="198">
        <v>37036.875</v>
      </c>
      <c r="AC2369" s="198">
        <v>37036.875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2500</v>
      </c>
      <c r="G2370" s="202">
        <v>1290783</v>
      </c>
      <c r="H2370" s="198">
        <v>37035.378611111111</v>
      </c>
      <c r="I2370" t="s">
        <v>2831</v>
      </c>
      <c r="M2370" t="s">
        <v>2760</v>
      </c>
      <c r="N2370" t="s">
        <v>3220</v>
      </c>
      <c r="O2370" t="s">
        <v>2532</v>
      </c>
      <c r="P2370" s="199">
        <v>2500</v>
      </c>
      <c r="S2370" t="s">
        <v>2761</v>
      </c>
      <c r="T2370" t="s">
        <v>4061</v>
      </c>
      <c r="U2370" s="201">
        <v>3.9750000000000001</v>
      </c>
      <c r="V2370" t="s">
        <v>3221</v>
      </c>
      <c r="W2370" t="s">
        <v>2692</v>
      </c>
      <c r="X2370" t="s">
        <v>2682</v>
      </c>
      <c r="Y2370" t="s">
        <v>3224</v>
      </c>
      <c r="Z2370" t="s">
        <v>3671</v>
      </c>
      <c r="AA2370">
        <v>808135</v>
      </c>
      <c r="AB2370" s="198">
        <v>37036.875</v>
      </c>
      <c r="AC2370" s="198">
        <v>37036.875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10000</v>
      </c>
      <c r="G2371" s="202">
        <v>1290784</v>
      </c>
      <c r="H2371" s="198">
        <v>37035.378738425927</v>
      </c>
      <c r="I2371" t="s">
        <v>2873</v>
      </c>
      <c r="M2371" t="s">
        <v>2760</v>
      </c>
      <c r="N2371" t="s">
        <v>2741</v>
      </c>
      <c r="O2371" t="s">
        <v>73</v>
      </c>
      <c r="Q2371" s="199">
        <v>10000</v>
      </c>
      <c r="S2371" t="s">
        <v>2761</v>
      </c>
      <c r="T2371" t="s">
        <v>4061</v>
      </c>
      <c r="U2371" s="201">
        <v>4.03</v>
      </c>
      <c r="V2371" t="s">
        <v>3171</v>
      </c>
      <c r="W2371" t="s">
        <v>2938</v>
      </c>
      <c r="X2371" t="s">
        <v>2742</v>
      </c>
      <c r="Y2371" t="s">
        <v>3224</v>
      </c>
      <c r="Z2371" t="s">
        <v>2743</v>
      </c>
      <c r="AA2371">
        <v>808136</v>
      </c>
      <c r="AB2371" s="198">
        <v>37036.875</v>
      </c>
      <c r="AC2371" s="198">
        <v>37036.875</v>
      </c>
    </row>
    <row r="2372" spans="1:29" x14ac:dyDescent="0.2">
      <c r="A2372" s="44" t="str">
        <f t="shared" si="181"/>
        <v>US Natural Gas Financial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31</v>
      </c>
      <c r="F2372" s="213">
        <f t="shared" si="185"/>
        <v>62000</v>
      </c>
      <c r="G2372" s="202">
        <v>1290785</v>
      </c>
      <c r="H2372" s="198">
        <v>37035.37877314815</v>
      </c>
      <c r="I2372" t="s">
        <v>2758</v>
      </c>
      <c r="M2372" t="s">
        <v>2760</v>
      </c>
      <c r="N2372" t="s">
        <v>3235</v>
      </c>
      <c r="O2372" t="s">
        <v>3082</v>
      </c>
      <c r="Q2372" s="199">
        <v>2000</v>
      </c>
      <c r="S2372" t="s">
        <v>2761</v>
      </c>
      <c r="T2372" t="s">
        <v>4061</v>
      </c>
      <c r="U2372" s="201">
        <v>7.62</v>
      </c>
      <c r="V2372" t="s">
        <v>3173</v>
      </c>
      <c r="W2372" t="s">
        <v>3083</v>
      </c>
      <c r="X2372" t="s">
        <v>3084</v>
      </c>
      <c r="Y2372" t="s">
        <v>4082</v>
      </c>
      <c r="Z2372" t="s">
        <v>3671</v>
      </c>
      <c r="AA2372" t="s">
        <v>366</v>
      </c>
      <c r="AB2372" s="198">
        <v>37073.875</v>
      </c>
      <c r="AC2372" s="198">
        <v>37103.875</v>
      </c>
    </row>
    <row r="2373" spans="1:29" x14ac:dyDescent="0.2">
      <c r="A2373" s="44" t="str">
        <f t="shared" si="181"/>
        <v>US Natural Gas Financial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Financial</v>
      </c>
      <c r="E2373" s="44">
        <f>IF(VLOOKUP(S2373,'DD-Lookup'!$J$6:$L$50,3,FALSE)="Monthly",(YEAR(AC2373)-YEAR(AB2373))*12+MONTH(AC2373)-MONTH(AB2373)+1,(AC2373-AB2373+1))</f>
        <v>30</v>
      </c>
      <c r="F2373" s="213">
        <f t="shared" si="185"/>
        <v>600000</v>
      </c>
      <c r="G2373" s="202">
        <v>1290786</v>
      </c>
      <c r="H2373" s="198">
        <v>37035.378796296296</v>
      </c>
      <c r="I2373" t="s">
        <v>2834</v>
      </c>
      <c r="M2373" t="s">
        <v>2760</v>
      </c>
      <c r="N2373" t="s">
        <v>2864</v>
      </c>
      <c r="O2373" t="s">
        <v>2865</v>
      </c>
      <c r="P2373" s="199">
        <v>20000</v>
      </c>
      <c r="S2373" t="s">
        <v>2761</v>
      </c>
      <c r="T2373" t="s">
        <v>4061</v>
      </c>
      <c r="U2373" s="201">
        <v>4.16</v>
      </c>
      <c r="V2373" t="s">
        <v>367</v>
      </c>
      <c r="W2373" t="s">
        <v>3529</v>
      </c>
      <c r="X2373" t="s">
        <v>2866</v>
      </c>
      <c r="Y2373" t="s">
        <v>4082</v>
      </c>
      <c r="Z2373" t="s">
        <v>3671</v>
      </c>
      <c r="AA2373" t="s">
        <v>368</v>
      </c>
      <c r="AB2373" s="198">
        <v>37043.875</v>
      </c>
      <c r="AC2373" s="198">
        <v>37072.875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1744</v>
      </c>
      <c r="G2374" s="202">
        <v>1290788</v>
      </c>
      <c r="H2374" s="198">
        <v>37035.378819444442</v>
      </c>
      <c r="I2374" t="s">
        <v>2676</v>
      </c>
      <c r="M2374" t="s">
        <v>2760</v>
      </c>
      <c r="N2374" t="s">
        <v>3220</v>
      </c>
      <c r="O2374" t="s">
        <v>2481</v>
      </c>
      <c r="P2374" s="199">
        <v>1744</v>
      </c>
      <c r="S2374" t="s">
        <v>2761</v>
      </c>
      <c r="T2374" t="s">
        <v>4061</v>
      </c>
      <c r="U2374" s="201">
        <v>4.0625</v>
      </c>
      <c r="V2374" t="s">
        <v>2883</v>
      </c>
      <c r="W2374" t="s">
        <v>3004</v>
      </c>
      <c r="X2374" t="s">
        <v>3246</v>
      </c>
      <c r="Y2374" t="s">
        <v>3224</v>
      </c>
      <c r="Z2374" t="s">
        <v>3671</v>
      </c>
      <c r="AA2374">
        <v>808137</v>
      </c>
      <c r="AB2374" s="198">
        <v>37036.875</v>
      </c>
      <c r="AC2374" s="198">
        <v>37036.875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25000</v>
      </c>
      <c r="G2375" s="202">
        <v>1290787</v>
      </c>
      <c r="H2375" s="198">
        <v>37035.378819444442</v>
      </c>
      <c r="I2375" t="s">
        <v>2674</v>
      </c>
      <c r="M2375" t="s">
        <v>2760</v>
      </c>
      <c r="N2375" t="s">
        <v>3220</v>
      </c>
      <c r="O2375" t="s">
        <v>4383</v>
      </c>
      <c r="P2375" s="199">
        <v>25000</v>
      </c>
      <c r="S2375" t="s">
        <v>2761</v>
      </c>
      <c r="T2375" t="s">
        <v>4061</v>
      </c>
      <c r="U2375" s="201">
        <v>4.125</v>
      </c>
      <c r="V2375" t="s">
        <v>2675</v>
      </c>
      <c r="W2375" t="s">
        <v>4246</v>
      </c>
      <c r="X2375" t="s">
        <v>4247</v>
      </c>
      <c r="Y2375" t="s">
        <v>3224</v>
      </c>
      <c r="Z2375" t="s">
        <v>3671</v>
      </c>
      <c r="AA2375">
        <v>808138</v>
      </c>
      <c r="AB2375" s="198">
        <v>37036.875</v>
      </c>
      <c r="AC2375" s="198">
        <v>37036.875</v>
      </c>
    </row>
    <row r="2376" spans="1:29" x14ac:dyDescent="0.2">
      <c r="A2376" s="44" t="str">
        <f t="shared" si="181"/>
        <v xml:space="preserve"> Natural Gas Physical</v>
      </c>
      <c r="B2376" s="44" t="str">
        <f t="shared" si="182"/>
        <v/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1290789</v>
      </c>
      <c r="H2376" s="198">
        <v>37035.378854166665</v>
      </c>
      <c r="I2376" t="s">
        <v>3167</v>
      </c>
      <c r="M2376" t="s">
        <v>2760</v>
      </c>
      <c r="N2376" t="s">
        <v>2697</v>
      </c>
      <c r="O2376" t="s">
        <v>4269</v>
      </c>
      <c r="P2376" s="199">
        <v>10000</v>
      </c>
      <c r="S2376" t="s">
        <v>4150</v>
      </c>
      <c r="T2376" t="s">
        <v>2698</v>
      </c>
      <c r="U2376" s="201">
        <v>5.665</v>
      </c>
      <c r="V2376" t="s">
        <v>1741</v>
      </c>
      <c r="W2376" t="s">
        <v>2699</v>
      </c>
      <c r="X2376" t="s">
        <v>2700</v>
      </c>
      <c r="Y2376" t="s">
        <v>3224</v>
      </c>
      <c r="Z2376" t="s">
        <v>3672</v>
      </c>
      <c r="AA2376">
        <v>808139</v>
      </c>
      <c r="AB2376" s="198">
        <v>37035.875</v>
      </c>
      <c r="AC2376" s="198">
        <v>37035.875</v>
      </c>
    </row>
    <row r="2377" spans="1:29" x14ac:dyDescent="0.2">
      <c r="A2377" s="44" t="str">
        <f t="shared" si="181"/>
        <v>US Power Physical</v>
      </c>
      <c r="B2377" s="44" t="str">
        <f t="shared" si="182"/>
        <v>US</v>
      </c>
      <c r="C2377" s="44" t="str">
        <f t="shared" si="183"/>
        <v>Power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31</v>
      </c>
      <c r="F2377" s="213">
        <f t="shared" si="185"/>
        <v>775</v>
      </c>
      <c r="G2377" s="202">
        <v>1290790</v>
      </c>
      <c r="H2377" s="198">
        <v>37035.378923611112</v>
      </c>
      <c r="I2377" t="s">
        <v>2801</v>
      </c>
      <c r="M2377" t="s">
        <v>3364</v>
      </c>
      <c r="N2377" t="s">
        <v>2713</v>
      </c>
      <c r="O2377" t="s">
        <v>3032</v>
      </c>
      <c r="P2377" s="199">
        <v>25</v>
      </c>
      <c r="S2377" t="s">
        <v>2759</v>
      </c>
      <c r="T2377" t="s">
        <v>4061</v>
      </c>
      <c r="U2377" s="201">
        <v>335</v>
      </c>
      <c r="V2377" t="s">
        <v>3037</v>
      </c>
      <c r="W2377" t="s">
        <v>3021</v>
      </c>
      <c r="X2377" t="s">
        <v>3022</v>
      </c>
      <c r="Y2377" t="s">
        <v>4193</v>
      </c>
      <c r="Z2377" t="s">
        <v>3666</v>
      </c>
      <c r="AA2377">
        <v>621479.1</v>
      </c>
      <c r="AB2377" s="198">
        <v>37073.875</v>
      </c>
      <c r="AC2377" s="198">
        <v>37103.875</v>
      </c>
    </row>
    <row r="2378" spans="1:29" x14ac:dyDescent="0.2">
      <c r="A2378" s="44" t="str">
        <f t="shared" si="181"/>
        <v xml:space="preserve"> Natural Gas Physical</v>
      </c>
      <c r="B2378" s="44" t="str">
        <f t="shared" si="182"/>
        <v/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5000</v>
      </c>
      <c r="G2378" s="202">
        <v>1290792</v>
      </c>
      <c r="H2378" s="198">
        <v>37035.378935185188</v>
      </c>
      <c r="I2378" t="s">
        <v>4251</v>
      </c>
      <c r="M2378" t="s">
        <v>2760</v>
      </c>
      <c r="N2378" t="s">
        <v>3254</v>
      </c>
      <c r="O2378" t="s">
        <v>369</v>
      </c>
      <c r="P2378" s="199">
        <v>5000</v>
      </c>
      <c r="S2378" t="s">
        <v>2761</v>
      </c>
      <c r="T2378" t="s">
        <v>4061</v>
      </c>
      <c r="U2378" s="201">
        <v>4.34</v>
      </c>
      <c r="V2378" t="s">
        <v>4292</v>
      </c>
      <c r="W2378" t="s">
        <v>3255</v>
      </c>
      <c r="X2378" t="s">
        <v>3256</v>
      </c>
      <c r="Y2378" t="s">
        <v>3224</v>
      </c>
      <c r="Z2378" t="s">
        <v>3671</v>
      </c>
      <c r="AA2378">
        <v>808140</v>
      </c>
      <c r="AB2378" s="198">
        <v>37036.875</v>
      </c>
      <c r="AC2378" s="198">
        <v>37036.875</v>
      </c>
    </row>
    <row r="2379" spans="1:29" x14ac:dyDescent="0.2">
      <c r="A2379" s="44" t="str">
        <f t="shared" ref="A2379:A2442" si="186">B2379&amp;" "&amp;C2379&amp;" "&amp;D2379</f>
        <v>US Crude Financial</v>
      </c>
      <c r="B2379" s="44" t="str">
        <f t="shared" ref="B2379:B2442" si="187">IF((LEFT(N2379,2)="US"),"US","")</f>
        <v>US</v>
      </c>
      <c r="C2379" s="44" t="str">
        <f t="shared" ref="C2379:C2442" si="188">M2379</f>
        <v>Crude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50000</v>
      </c>
      <c r="G2379" s="202">
        <v>1290793</v>
      </c>
      <c r="H2379" s="198">
        <v>37035.378981481481</v>
      </c>
      <c r="I2379" t="s">
        <v>3057</v>
      </c>
      <c r="M2379" t="s">
        <v>3757</v>
      </c>
      <c r="N2379" t="s">
        <v>4183</v>
      </c>
      <c r="O2379" t="s">
        <v>2967</v>
      </c>
      <c r="Q2379" s="199">
        <v>50000</v>
      </c>
      <c r="S2379" t="s">
        <v>2767</v>
      </c>
      <c r="T2379" t="s">
        <v>4061</v>
      </c>
      <c r="U2379" s="201">
        <v>29.52</v>
      </c>
      <c r="V2379" t="s">
        <v>1699</v>
      </c>
      <c r="W2379" t="s">
        <v>4185</v>
      </c>
      <c r="X2379" t="s">
        <v>4266</v>
      </c>
      <c r="Y2379" t="s">
        <v>3401</v>
      </c>
      <c r="Z2379" t="s">
        <v>3671</v>
      </c>
      <c r="AA2379">
        <v>106939</v>
      </c>
      <c r="AB2379" s="198">
        <v>37073</v>
      </c>
      <c r="AC2379" s="198">
        <v>37103</v>
      </c>
    </row>
    <row r="2380" spans="1:29" x14ac:dyDescent="0.2">
      <c r="A2380" s="44" t="str">
        <f t="shared" si="186"/>
        <v>US Natural Gas Financial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Financial</v>
      </c>
      <c r="E2380" s="44">
        <f>IF(VLOOKUP(S2380,'DD-Lookup'!$J$6:$L$50,3,FALSE)="Monthly",(YEAR(AC2380)-YEAR(AB2380))*12+MONTH(AC2380)-MONTH(AB2380)+1,(AC2380-AB2380+1))</f>
        <v>31</v>
      </c>
      <c r="F2380" s="213">
        <f t="shared" si="190"/>
        <v>155000</v>
      </c>
      <c r="G2380" s="202">
        <v>1290794</v>
      </c>
      <c r="H2380" s="198">
        <v>37035.379004629627</v>
      </c>
      <c r="I2380" t="s">
        <v>3264</v>
      </c>
      <c r="M2380" t="s">
        <v>2760</v>
      </c>
      <c r="N2380" t="s">
        <v>2864</v>
      </c>
      <c r="O2380" t="s">
        <v>3234</v>
      </c>
      <c r="P2380" s="199">
        <v>5000</v>
      </c>
      <c r="S2380" t="s">
        <v>2761</v>
      </c>
      <c r="T2380" t="s">
        <v>4061</v>
      </c>
      <c r="U2380" s="201">
        <v>4.2225000000000001</v>
      </c>
      <c r="V2380" t="s">
        <v>2557</v>
      </c>
      <c r="W2380" t="s">
        <v>3529</v>
      </c>
      <c r="X2380" t="s">
        <v>2866</v>
      </c>
      <c r="Y2380" t="s">
        <v>4082</v>
      </c>
      <c r="Z2380" t="s">
        <v>3671</v>
      </c>
      <c r="AA2380" t="s">
        <v>370</v>
      </c>
      <c r="AB2380" s="198">
        <v>37073.875</v>
      </c>
      <c r="AC2380" s="198">
        <v>37103.875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1290797</v>
      </c>
      <c r="H2381" s="198">
        <v>37035.379027777781</v>
      </c>
      <c r="I2381" t="s">
        <v>2729</v>
      </c>
      <c r="M2381" t="s">
        <v>2760</v>
      </c>
      <c r="N2381" t="s">
        <v>3220</v>
      </c>
      <c r="O2381" t="s">
        <v>2599</v>
      </c>
      <c r="Q2381" s="199">
        <v>5000</v>
      </c>
      <c r="S2381" t="s">
        <v>2761</v>
      </c>
      <c r="T2381" t="s">
        <v>4061</v>
      </c>
      <c r="U2381" s="201">
        <v>3.4750000000000001</v>
      </c>
      <c r="V2381" t="s">
        <v>2608</v>
      </c>
      <c r="W2381" t="s">
        <v>2692</v>
      </c>
      <c r="X2381" t="s">
        <v>2682</v>
      </c>
      <c r="Y2381" t="s">
        <v>3224</v>
      </c>
      <c r="Z2381" t="s">
        <v>3671</v>
      </c>
      <c r="AA2381">
        <v>808142</v>
      </c>
      <c r="AB2381" s="198">
        <v>37036.875</v>
      </c>
      <c r="AC2381" s="198">
        <v>37036.875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100</v>
      </c>
      <c r="G2382" s="202">
        <v>1290798</v>
      </c>
      <c r="H2382" s="198">
        <v>37035.379050925927</v>
      </c>
      <c r="I2382" t="s">
        <v>3092</v>
      </c>
      <c r="M2382" t="s">
        <v>2760</v>
      </c>
      <c r="N2382" t="s">
        <v>3220</v>
      </c>
      <c r="O2382" t="s">
        <v>2494</v>
      </c>
      <c r="P2382" s="199">
        <v>100</v>
      </c>
      <c r="S2382" t="s">
        <v>2761</v>
      </c>
      <c r="T2382" t="s">
        <v>4061</v>
      </c>
      <c r="U2382" s="201">
        <v>4.0075000000000003</v>
      </c>
      <c r="V2382" t="s">
        <v>3093</v>
      </c>
      <c r="W2382" t="s">
        <v>3004</v>
      </c>
      <c r="X2382" t="s">
        <v>3246</v>
      </c>
      <c r="Y2382" t="s">
        <v>3224</v>
      </c>
      <c r="Z2382" t="s">
        <v>3671</v>
      </c>
      <c r="AA2382">
        <v>808143</v>
      </c>
      <c r="AB2382" s="198">
        <v>37036.875</v>
      </c>
      <c r="AC2382" s="198">
        <v>37036.875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20000</v>
      </c>
      <c r="G2383" s="202">
        <v>1290799</v>
      </c>
      <c r="H2383" s="198">
        <v>37035.379062499997</v>
      </c>
      <c r="I2383" t="s">
        <v>2909</v>
      </c>
      <c r="M2383" t="s">
        <v>2760</v>
      </c>
      <c r="N2383" t="s">
        <v>3220</v>
      </c>
      <c r="O2383" t="s">
        <v>4367</v>
      </c>
      <c r="P2383" s="199">
        <v>20000</v>
      </c>
      <c r="S2383" t="s">
        <v>2761</v>
      </c>
      <c r="T2383" t="s">
        <v>4061</v>
      </c>
      <c r="U2383" s="201">
        <v>4.3499999999999996</v>
      </c>
      <c r="V2383" t="s">
        <v>2910</v>
      </c>
      <c r="W2383" t="s">
        <v>4263</v>
      </c>
      <c r="X2383" t="s">
        <v>4264</v>
      </c>
      <c r="Y2383" t="s">
        <v>3224</v>
      </c>
      <c r="Z2383" t="s">
        <v>3671</v>
      </c>
      <c r="AA2383">
        <v>808144</v>
      </c>
      <c r="AB2383" s="198">
        <v>37036.875</v>
      </c>
      <c r="AC2383" s="198">
        <v>37036.875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</v>
      </c>
      <c r="G2384" s="202">
        <v>1290801</v>
      </c>
      <c r="H2384" s="198">
        <v>37035.37909722222</v>
      </c>
      <c r="I2384" t="s">
        <v>3268</v>
      </c>
      <c r="M2384" t="s">
        <v>2760</v>
      </c>
      <c r="N2384" t="s">
        <v>3220</v>
      </c>
      <c r="O2384" t="s">
        <v>2463</v>
      </c>
      <c r="P2384" s="199">
        <v>5000</v>
      </c>
      <c r="S2384" t="s">
        <v>2761</v>
      </c>
      <c r="T2384" t="s">
        <v>4061</v>
      </c>
      <c r="U2384" s="201">
        <v>4.1951000000000001</v>
      </c>
      <c r="V2384" t="s">
        <v>371</v>
      </c>
      <c r="W2384" t="s">
        <v>3222</v>
      </c>
      <c r="X2384" t="s">
        <v>3223</v>
      </c>
      <c r="Y2384" t="s">
        <v>3224</v>
      </c>
      <c r="Z2384" t="s">
        <v>3671</v>
      </c>
      <c r="AA2384">
        <v>808145</v>
      </c>
      <c r="AB2384" s="198">
        <v>37036.875</v>
      </c>
      <c r="AC2384" s="198">
        <v>37036.875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1290802</v>
      </c>
      <c r="H2385" s="198">
        <v>37035.379131944443</v>
      </c>
      <c r="I2385" t="s">
        <v>3185</v>
      </c>
      <c r="M2385" t="s">
        <v>2760</v>
      </c>
      <c r="N2385" t="s">
        <v>3220</v>
      </c>
      <c r="O2385" t="s">
        <v>2484</v>
      </c>
      <c r="P2385" s="199">
        <v>5000</v>
      </c>
      <c r="S2385" t="s">
        <v>2761</v>
      </c>
      <c r="T2385" t="s">
        <v>4061</v>
      </c>
      <c r="U2385" s="201">
        <v>4.03</v>
      </c>
      <c r="V2385" t="s">
        <v>3186</v>
      </c>
      <c r="W2385" t="s">
        <v>3004</v>
      </c>
      <c r="X2385" t="s">
        <v>3246</v>
      </c>
      <c r="Y2385" t="s">
        <v>3224</v>
      </c>
      <c r="Z2385" t="s">
        <v>3671</v>
      </c>
      <c r="AA2385">
        <v>808146</v>
      </c>
      <c r="AB2385" s="198">
        <v>37036.875</v>
      </c>
      <c r="AC2385" s="198">
        <v>37036.875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10000</v>
      </c>
      <c r="G2386" s="202">
        <v>1290803</v>
      </c>
      <c r="H2386" s="198">
        <v>37035.379166666666</v>
      </c>
      <c r="I2386" t="s">
        <v>2873</v>
      </c>
      <c r="M2386" t="s">
        <v>2760</v>
      </c>
      <c r="N2386" t="s">
        <v>3220</v>
      </c>
      <c r="O2386" t="s">
        <v>2545</v>
      </c>
      <c r="P2386" s="199">
        <v>10000</v>
      </c>
      <c r="S2386" t="s">
        <v>2761</v>
      </c>
      <c r="T2386" t="s">
        <v>4061</v>
      </c>
      <c r="U2386" s="201">
        <v>12.55</v>
      </c>
      <c r="V2386" t="s">
        <v>4226</v>
      </c>
      <c r="W2386" t="s">
        <v>2731</v>
      </c>
      <c r="X2386" t="s">
        <v>2682</v>
      </c>
      <c r="Y2386" t="s">
        <v>3224</v>
      </c>
      <c r="Z2386" t="s">
        <v>3671</v>
      </c>
      <c r="AA2386">
        <v>808147</v>
      </c>
      <c r="AB2386" s="198">
        <v>37036.875</v>
      </c>
      <c r="AC2386" s="198">
        <v>37036.875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10000</v>
      </c>
      <c r="G2387" s="202">
        <v>1290804</v>
      </c>
      <c r="H2387" s="198">
        <v>37035.379201388889</v>
      </c>
      <c r="I2387" t="s">
        <v>2671</v>
      </c>
      <c r="M2387" t="s">
        <v>2760</v>
      </c>
      <c r="N2387" t="s">
        <v>3220</v>
      </c>
      <c r="O2387" t="s">
        <v>2463</v>
      </c>
      <c r="P2387" s="199">
        <v>10000</v>
      </c>
      <c r="S2387" t="s">
        <v>2761</v>
      </c>
      <c r="T2387" t="s">
        <v>4061</v>
      </c>
      <c r="U2387" s="201">
        <v>4.1938000000000004</v>
      </c>
      <c r="V2387" t="s">
        <v>292</v>
      </c>
      <c r="W2387" t="s">
        <v>3222</v>
      </c>
      <c r="X2387" t="s">
        <v>3223</v>
      </c>
      <c r="Y2387" t="s">
        <v>3224</v>
      </c>
      <c r="Z2387" t="s">
        <v>3671</v>
      </c>
      <c r="AA2387">
        <v>808148</v>
      </c>
      <c r="AB2387" s="198">
        <v>37036.875</v>
      </c>
      <c r="AC2387" s="198">
        <v>37036.875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153</v>
      </c>
      <c r="F2388" s="213">
        <f t="shared" si="190"/>
        <v>765000</v>
      </c>
      <c r="G2388" s="202">
        <v>1290805</v>
      </c>
      <c r="H2388" s="198">
        <v>37035.379247685189</v>
      </c>
      <c r="I2388" t="s">
        <v>2863</v>
      </c>
      <c r="M2388" t="s">
        <v>2760</v>
      </c>
      <c r="N2388" t="s">
        <v>2864</v>
      </c>
      <c r="O2388" t="s">
        <v>4239</v>
      </c>
      <c r="P2388" s="199">
        <v>5000</v>
      </c>
      <c r="S2388" t="s">
        <v>2761</v>
      </c>
      <c r="T2388" t="s">
        <v>4061</v>
      </c>
      <c r="U2388" s="201">
        <v>4.2850000000000001</v>
      </c>
      <c r="V2388" t="s">
        <v>2966</v>
      </c>
      <c r="W2388" t="s">
        <v>3529</v>
      </c>
      <c r="X2388" t="s">
        <v>2866</v>
      </c>
      <c r="Y2388" t="s">
        <v>4082</v>
      </c>
      <c r="Z2388" t="s">
        <v>3671</v>
      </c>
      <c r="AA2388" t="s">
        <v>372</v>
      </c>
      <c r="AB2388" s="198">
        <v>37043</v>
      </c>
      <c r="AC2388" s="198">
        <v>37195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4900</v>
      </c>
      <c r="G2389" s="202">
        <v>1290806</v>
      </c>
      <c r="H2389" s="198">
        <v>37035.379259259258</v>
      </c>
      <c r="I2389" t="s">
        <v>3225</v>
      </c>
      <c r="M2389" t="s">
        <v>2760</v>
      </c>
      <c r="N2389" t="s">
        <v>3220</v>
      </c>
      <c r="O2389" t="s">
        <v>2494</v>
      </c>
      <c r="P2389" s="199">
        <v>4900</v>
      </c>
      <c r="S2389" t="s">
        <v>2761</v>
      </c>
      <c r="T2389" t="s">
        <v>4061</v>
      </c>
      <c r="U2389" s="201">
        <v>4.0075000000000003</v>
      </c>
      <c r="V2389" t="s">
        <v>3265</v>
      </c>
      <c r="W2389" t="s">
        <v>3004</v>
      </c>
      <c r="X2389" t="s">
        <v>3246</v>
      </c>
      <c r="Y2389" t="s">
        <v>3224</v>
      </c>
      <c r="Z2389" t="s">
        <v>3671</v>
      </c>
      <c r="AA2389">
        <v>808149</v>
      </c>
      <c r="AB2389" s="198">
        <v>37036.875</v>
      </c>
      <c r="AC2389" s="198">
        <v>37036.875</v>
      </c>
    </row>
    <row r="2390" spans="1:29" x14ac:dyDescent="0.2">
      <c r="A2390" s="44" t="str">
        <f t="shared" si="186"/>
        <v>US Crude Financial</v>
      </c>
      <c r="B2390" s="44" t="str">
        <f t="shared" si="187"/>
        <v>US</v>
      </c>
      <c r="C2390" s="44" t="str">
        <f t="shared" si="188"/>
        <v>Crude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50000</v>
      </c>
      <c r="G2390" s="202">
        <v>1290807</v>
      </c>
      <c r="H2390" s="198">
        <v>37035.379270833335</v>
      </c>
      <c r="I2390" t="s">
        <v>4182</v>
      </c>
      <c r="M2390" t="s">
        <v>3757</v>
      </c>
      <c r="N2390" t="s">
        <v>4183</v>
      </c>
      <c r="O2390" t="s">
        <v>2790</v>
      </c>
      <c r="P2390" s="199">
        <v>50000</v>
      </c>
      <c r="S2390" t="s">
        <v>2767</v>
      </c>
      <c r="T2390" t="s">
        <v>4061</v>
      </c>
      <c r="U2390" s="201">
        <v>29.5</v>
      </c>
      <c r="V2390" t="s">
        <v>3201</v>
      </c>
      <c r="W2390" t="s">
        <v>4185</v>
      </c>
      <c r="X2390" t="s">
        <v>4186</v>
      </c>
      <c r="Y2390" t="s">
        <v>3401</v>
      </c>
      <c r="Z2390" t="s">
        <v>3671</v>
      </c>
      <c r="AA2390">
        <v>106941</v>
      </c>
      <c r="AB2390" s="198">
        <v>37073</v>
      </c>
      <c r="AC2390" s="198">
        <v>37103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1290808</v>
      </c>
      <c r="H2391" s="198">
        <v>37035.379282407404</v>
      </c>
      <c r="I2391" t="s">
        <v>2801</v>
      </c>
      <c r="M2391" t="s">
        <v>2760</v>
      </c>
      <c r="N2391" t="s">
        <v>3220</v>
      </c>
      <c r="O2391" t="s">
        <v>2484</v>
      </c>
      <c r="P2391" s="199">
        <v>5000</v>
      </c>
      <c r="S2391" t="s">
        <v>2761</v>
      </c>
      <c r="T2391" t="s">
        <v>4061</v>
      </c>
      <c r="U2391" s="201">
        <v>4.0274999999999999</v>
      </c>
      <c r="V2391" t="s">
        <v>3180</v>
      </c>
      <c r="W2391" t="s">
        <v>3004</v>
      </c>
      <c r="X2391" t="s">
        <v>3246</v>
      </c>
      <c r="Y2391" t="s">
        <v>3224</v>
      </c>
      <c r="Z2391" t="s">
        <v>3671</v>
      </c>
      <c r="AA2391">
        <v>808150</v>
      </c>
      <c r="AB2391" s="198">
        <v>37036.875</v>
      </c>
      <c r="AC2391" s="198">
        <v>37036.875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5000</v>
      </c>
      <c r="G2392" s="202">
        <v>1290809</v>
      </c>
      <c r="H2392" s="198">
        <v>37035.379282407404</v>
      </c>
      <c r="I2392" t="s">
        <v>3794</v>
      </c>
      <c r="M2392" t="s">
        <v>2760</v>
      </c>
      <c r="N2392" t="s">
        <v>3220</v>
      </c>
      <c r="O2392" t="s">
        <v>2466</v>
      </c>
      <c r="P2392" s="199">
        <v>5000</v>
      </c>
      <c r="S2392" t="s">
        <v>2761</v>
      </c>
      <c r="T2392" t="s">
        <v>4061</v>
      </c>
      <c r="U2392" s="201">
        <v>4.0125000000000002</v>
      </c>
      <c r="V2392" t="s">
        <v>138</v>
      </c>
      <c r="W2392" t="s">
        <v>3260</v>
      </c>
      <c r="X2392" t="s">
        <v>3261</v>
      </c>
      <c r="Y2392" t="s">
        <v>3224</v>
      </c>
      <c r="Z2392" t="s">
        <v>3671</v>
      </c>
      <c r="AA2392">
        <v>808151</v>
      </c>
      <c r="AB2392" s="198">
        <v>37036.875</v>
      </c>
      <c r="AC2392" s="198">
        <v>37036.875</v>
      </c>
    </row>
    <row r="2393" spans="1:29" x14ac:dyDescent="0.2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30</v>
      </c>
      <c r="F2393" s="213">
        <f t="shared" si="190"/>
        <v>300000</v>
      </c>
      <c r="G2393" s="202">
        <v>1290810</v>
      </c>
      <c r="H2393" s="198">
        <v>37035.379317129627</v>
      </c>
      <c r="I2393" t="s">
        <v>2863</v>
      </c>
      <c r="M2393" t="s">
        <v>2760</v>
      </c>
      <c r="N2393" t="s">
        <v>2864</v>
      </c>
      <c r="O2393" t="s">
        <v>2865</v>
      </c>
      <c r="Q2393" s="199">
        <v>10000</v>
      </c>
      <c r="S2393" t="s">
        <v>2761</v>
      </c>
      <c r="T2393" t="s">
        <v>4061</v>
      </c>
      <c r="U2393" s="201">
        <v>4.16</v>
      </c>
      <c r="V2393" t="s">
        <v>3033</v>
      </c>
      <c r="W2393" t="s">
        <v>3529</v>
      </c>
      <c r="X2393" t="s">
        <v>2866</v>
      </c>
      <c r="Y2393" t="s">
        <v>4082</v>
      </c>
      <c r="Z2393" t="s">
        <v>3671</v>
      </c>
      <c r="AA2393" t="s">
        <v>373</v>
      </c>
      <c r="AB2393" s="198">
        <v>37043.875</v>
      </c>
      <c r="AC2393" s="198">
        <v>37072.875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5000</v>
      </c>
      <c r="G2394" s="202">
        <v>1290812</v>
      </c>
      <c r="H2394" s="198">
        <v>37035.379317129627</v>
      </c>
      <c r="I2394" t="s">
        <v>3225</v>
      </c>
      <c r="M2394" t="s">
        <v>2760</v>
      </c>
      <c r="N2394" t="s">
        <v>3220</v>
      </c>
      <c r="O2394" t="s">
        <v>2485</v>
      </c>
      <c r="P2394" s="199">
        <v>5000</v>
      </c>
      <c r="S2394" t="s">
        <v>2761</v>
      </c>
      <c r="T2394" t="s">
        <v>4061</v>
      </c>
      <c r="U2394" s="201">
        <v>4.0324999999999998</v>
      </c>
      <c r="V2394" t="s">
        <v>3226</v>
      </c>
      <c r="W2394" t="s">
        <v>3004</v>
      </c>
      <c r="X2394" t="s">
        <v>3246</v>
      </c>
      <c r="Y2394" t="s">
        <v>3224</v>
      </c>
      <c r="Z2394" t="s">
        <v>3671</v>
      </c>
      <c r="AA2394">
        <v>808152</v>
      </c>
      <c r="AB2394" s="198">
        <v>37036.875</v>
      </c>
      <c r="AC2394" s="198">
        <v>37036.875</v>
      </c>
    </row>
    <row r="2395" spans="1:29" x14ac:dyDescent="0.2">
      <c r="A2395" s="44" t="str">
        <f t="shared" si="186"/>
        <v xml:space="preserve"> Natural Gas Physical</v>
      </c>
      <c r="B2395" s="44" t="str">
        <f t="shared" si="187"/>
        <v/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1290811</v>
      </c>
      <c r="H2395" s="198">
        <v>37035.379317129627</v>
      </c>
      <c r="I2395" t="s">
        <v>2863</v>
      </c>
      <c r="M2395" t="s">
        <v>2760</v>
      </c>
      <c r="N2395" t="s">
        <v>3254</v>
      </c>
      <c r="O2395" t="s">
        <v>369</v>
      </c>
      <c r="Q2395" s="199">
        <v>5000</v>
      </c>
      <c r="S2395" t="s">
        <v>2761</v>
      </c>
      <c r="T2395" t="s">
        <v>4061</v>
      </c>
      <c r="U2395" s="201">
        <v>4.3600000000000003</v>
      </c>
      <c r="V2395" t="s">
        <v>4445</v>
      </c>
      <c r="W2395" t="s">
        <v>3255</v>
      </c>
      <c r="X2395" t="s">
        <v>3256</v>
      </c>
      <c r="Y2395" t="s">
        <v>3224</v>
      </c>
      <c r="Z2395" t="s">
        <v>3671</v>
      </c>
      <c r="AA2395">
        <v>808154</v>
      </c>
      <c r="AB2395" s="198">
        <v>37036.875</v>
      </c>
      <c r="AC2395" s="198">
        <v>37036.875</v>
      </c>
    </row>
    <row r="2396" spans="1:29" x14ac:dyDescent="0.2">
      <c r="A2396" s="44" t="str">
        <f t="shared" si="186"/>
        <v>US Natural Gas Financial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Financial</v>
      </c>
      <c r="E2396" s="44">
        <f>IF(VLOOKUP(S2396,'DD-Lookup'!$J$6:$L$50,3,FALSE)="Monthly",(YEAR(AC2396)-YEAR(AB2396))*12+MONTH(AC2396)-MONTH(AB2396)+1,(AC2396-AB2396+1))</f>
        <v>30</v>
      </c>
      <c r="F2396" s="213">
        <f t="shared" si="190"/>
        <v>45000</v>
      </c>
      <c r="G2396" s="202">
        <v>1290814</v>
      </c>
      <c r="H2396" s="198">
        <v>37035.379340277781</v>
      </c>
      <c r="I2396" t="s">
        <v>2758</v>
      </c>
      <c r="M2396" t="s">
        <v>2760</v>
      </c>
      <c r="N2396" t="s">
        <v>3235</v>
      </c>
      <c r="O2396" t="s">
        <v>3098</v>
      </c>
      <c r="Q2396" s="199">
        <v>1500</v>
      </c>
      <c r="S2396" t="s">
        <v>2761</v>
      </c>
      <c r="T2396" t="s">
        <v>4061</v>
      </c>
      <c r="U2396" s="201">
        <v>8.36</v>
      </c>
      <c r="V2396" t="s">
        <v>3173</v>
      </c>
      <c r="W2396" t="s">
        <v>3083</v>
      </c>
      <c r="X2396" t="s">
        <v>3084</v>
      </c>
      <c r="Y2396" t="s">
        <v>4082</v>
      </c>
      <c r="Z2396" t="s">
        <v>3671</v>
      </c>
      <c r="AA2396" t="s">
        <v>374</v>
      </c>
      <c r="AB2396" s="198">
        <v>37043.875</v>
      </c>
      <c r="AC2396" s="198">
        <v>37072.875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5000</v>
      </c>
      <c r="G2397" s="202">
        <v>1290813</v>
      </c>
      <c r="H2397" s="198">
        <v>37035.379340277781</v>
      </c>
      <c r="I2397" t="s">
        <v>4251</v>
      </c>
      <c r="M2397" t="s">
        <v>2760</v>
      </c>
      <c r="N2397" t="s">
        <v>3220</v>
      </c>
      <c r="O2397" t="s">
        <v>2503</v>
      </c>
      <c r="Q2397" s="199">
        <v>5000</v>
      </c>
      <c r="S2397" t="s">
        <v>2761</v>
      </c>
      <c r="T2397" t="s">
        <v>4061</v>
      </c>
      <c r="U2397" s="201">
        <v>4.3449999999999998</v>
      </c>
      <c r="V2397" t="s">
        <v>4292</v>
      </c>
      <c r="W2397" t="s">
        <v>3275</v>
      </c>
      <c r="X2397" t="s">
        <v>3276</v>
      </c>
      <c r="Y2397" t="s">
        <v>3224</v>
      </c>
      <c r="Z2397" t="s">
        <v>3671</v>
      </c>
      <c r="AA2397">
        <v>808153</v>
      </c>
      <c r="AB2397" s="198">
        <v>37036.875</v>
      </c>
      <c r="AC2397" s="198">
        <v>37036.875</v>
      </c>
    </row>
    <row r="2398" spans="1:29" x14ac:dyDescent="0.2">
      <c r="A2398" s="44" t="str">
        <f t="shared" si="186"/>
        <v>US Natural Gas Financial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Financial</v>
      </c>
      <c r="E2398" s="44">
        <f>IF(VLOOKUP(S2398,'DD-Lookup'!$J$6:$L$50,3,FALSE)="Monthly",(YEAR(AC2398)-YEAR(AB2398))*12+MONTH(AC2398)-MONTH(AB2398)+1,(AC2398-AB2398+1))</f>
        <v>30</v>
      </c>
      <c r="F2398" s="213">
        <f t="shared" si="190"/>
        <v>300000</v>
      </c>
      <c r="G2398" s="202">
        <v>1290815</v>
      </c>
      <c r="H2398" s="198">
        <v>37035.379340277781</v>
      </c>
      <c r="I2398" t="s">
        <v>2834</v>
      </c>
      <c r="M2398" t="s">
        <v>2760</v>
      </c>
      <c r="N2398" t="s">
        <v>3235</v>
      </c>
      <c r="O2398" t="s">
        <v>4407</v>
      </c>
      <c r="P2398" s="199">
        <v>10000</v>
      </c>
      <c r="S2398" t="s">
        <v>2761</v>
      </c>
      <c r="T2398" t="s">
        <v>4061</v>
      </c>
      <c r="U2398" s="201">
        <v>0.18</v>
      </c>
      <c r="V2398" t="s">
        <v>375</v>
      </c>
      <c r="W2398" t="s">
        <v>2690</v>
      </c>
      <c r="X2398" t="s">
        <v>2691</v>
      </c>
      <c r="Y2398" t="s">
        <v>4082</v>
      </c>
      <c r="Z2398" t="s">
        <v>3671</v>
      </c>
      <c r="AA2398" t="s">
        <v>376</v>
      </c>
      <c r="AB2398" s="198">
        <v>37043.875</v>
      </c>
      <c r="AC2398" s="198">
        <v>37072.875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1290816</v>
      </c>
      <c r="H2399" s="198">
        <v>37035.379386574074</v>
      </c>
      <c r="I2399" t="s">
        <v>4033</v>
      </c>
      <c r="M2399" t="s">
        <v>2760</v>
      </c>
      <c r="N2399" t="s">
        <v>3220</v>
      </c>
      <c r="O2399" t="s">
        <v>2519</v>
      </c>
      <c r="P2399" s="199">
        <v>5000</v>
      </c>
      <c r="S2399" t="s">
        <v>2761</v>
      </c>
      <c r="T2399" t="s">
        <v>4061</v>
      </c>
      <c r="U2399" s="201">
        <v>4.4649999999999999</v>
      </c>
      <c r="V2399" t="s">
        <v>3286</v>
      </c>
      <c r="W2399" t="s">
        <v>2668</v>
      </c>
      <c r="X2399" t="s">
        <v>2669</v>
      </c>
      <c r="Y2399" t="s">
        <v>3224</v>
      </c>
      <c r="Z2399" t="s">
        <v>3671</v>
      </c>
      <c r="AA2399">
        <v>808155</v>
      </c>
      <c r="AB2399" s="198">
        <v>37036.875</v>
      </c>
      <c r="AC2399" s="198">
        <v>37036.875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10000</v>
      </c>
      <c r="G2400" s="202">
        <v>1290817</v>
      </c>
      <c r="H2400" s="198">
        <v>37035.37940972222</v>
      </c>
      <c r="I2400" t="s">
        <v>2818</v>
      </c>
      <c r="M2400" t="s">
        <v>2760</v>
      </c>
      <c r="N2400" t="s">
        <v>3220</v>
      </c>
      <c r="O2400" t="s">
        <v>4400</v>
      </c>
      <c r="P2400" s="199">
        <v>10000</v>
      </c>
      <c r="S2400" t="s">
        <v>2761</v>
      </c>
      <c r="T2400" t="s">
        <v>4061</v>
      </c>
      <c r="U2400" s="201">
        <v>4.0650000000000004</v>
      </c>
      <c r="V2400" t="s">
        <v>3293</v>
      </c>
      <c r="W2400" t="s">
        <v>3046</v>
      </c>
      <c r="X2400" t="s">
        <v>2685</v>
      </c>
      <c r="Y2400" t="s">
        <v>3224</v>
      </c>
      <c r="Z2400" t="s">
        <v>3671</v>
      </c>
      <c r="AA2400">
        <v>808156</v>
      </c>
      <c r="AB2400" s="198">
        <v>37036.875</v>
      </c>
      <c r="AC2400" s="198">
        <v>37036.875</v>
      </c>
    </row>
    <row r="2401" spans="1:31" x14ac:dyDescent="0.2">
      <c r="A2401" s="44" t="str">
        <f t="shared" si="186"/>
        <v xml:space="preserve"> Natural Gas Physical</v>
      </c>
      <c r="B2401" s="44" t="str">
        <f t="shared" si="187"/>
        <v/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10000</v>
      </c>
      <c r="G2401" s="202">
        <v>1290818</v>
      </c>
      <c r="H2401" s="198">
        <v>37035.379421296297</v>
      </c>
      <c r="I2401" t="s">
        <v>3298</v>
      </c>
      <c r="M2401" t="s">
        <v>2760</v>
      </c>
      <c r="N2401" t="s">
        <v>2697</v>
      </c>
      <c r="O2401" t="s">
        <v>4269</v>
      </c>
      <c r="Q2401" s="199">
        <v>10000</v>
      </c>
      <c r="S2401" t="s">
        <v>4150</v>
      </c>
      <c r="T2401" t="s">
        <v>2698</v>
      </c>
      <c r="U2401" s="201">
        <v>5.6749999999999998</v>
      </c>
      <c r="V2401" t="s">
        <v>3299</v>
      </c>
      <c r="W2401" t="s">
        <v>2699</v>
      </c>
      <c r="X2401" t="s">
        <v>2700</v>
      </c>
      <c r="Y2401" t="s">
        <v>3224</v>
      </c>
      <c r="Z2401" t="s">
        <v>3672</v>
      </c>
      <c r="AA2401">
        <v>808157</v>
      </c>
      <c r="AB2401" s="198">
        <v>37035.875</v>
      </c>
      <c r="AC2401" s="198">
        <v>37035.875</v>
      </c>
    </row>
    <row r="2402" spans="1:31" x14ac:dyDescent="0.2">
      <c r="A2402" s="44" t="str">
        <f t="shared" si="186"/>
        <v>US Natural Gas Financial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Financial</v>
      </c>
      <c r="E2402" s="44">
        <f>IF(VLOOKUP(S2402,'DD-Lookup'!$J$6:$L$50,3,FALSE)="Monthly",(YEAR(AC2402)-YEAR(AB2402))*12+MONTH(AC2402)-MONTH(AB2402)+1,(AC2402-AB2402+1))</f>
        <v>30</v>
      </c>
      <c r="F2402" s="213">
        <f t="shared" si="190"/>
        <v>150000</v>
      </c>
      <c r="G2402" s="202">
        <v>1290819</v>
      </c>
      <c r="H2402" s="198">
        <v>37035.379444444443</v>
      </c>
      <c r="I2402" t="s">
        <v>3769</v>
      </c>
      <c r="M2402" t="s">
        <v>2760</v>
      </c>
      <c r="N2402" t="s">
        <v>2864</v>
      </c>
      <c r="O2402" t="s">
        <v>2865</v>
      </c>
      <c r="Q2402" s="199">
        <v>5000</v>
      </c>
      <c r="S2402" t="s">
        <v>2761</v>
      </c>
      <c r="T2402" t="s">
        <v>4061</v>
      </c>
      <c r="U2402" s="201">
        <v>4.16</v>
      </c>
      <c r="V2402" t="s">
        <v>4013</v>
      </c>
      <c r="W2402" t="s">
        <v>3529</v>
      </c>
      <c r="X2402" t="s">
        <v>2866</v>
      </c>
      <c r="Y2402" t="s">
        <v>4082</v>
      </c>
      <c r="Z2402" t="s">
        <v>3671</v>
      </c>
      <c r="AA2402" t="s">
        <v>377</v>
      </c>
      <c r="AB2402" s="198">
        <v>37043.875</v>
      </c>
      <c r="AC2402" s="198">
        <v>37072.875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10000</v>
      </c>
      <c r="G2403" s="202">
        <v>1290820</v>
      </c>
      <c r="H2403" s="198">
        <v>37035.379479166666</v>
      </c>
      <c r="I2403" t="s">
        <v>3306</v>
      </c>
      <c r="M2403" t="s">
        <v>2760</v>
      </c>
      <c r="N2403" t="s">
        <v>3220</v>
      </c>
      <c r="O2403" t="s">
        <v>2545</v>
      </c>
      <c r="Q2403" s="199">
        <v>10000</v>
      </c>
      <c r="S2403" t="s">
        <v>2761</v>
      </c>
      <c r="T2403" t="s">
        <v>4061</v>
      </c>
      <c r="U2403" s="201">
        <v>12.625</v>
      </c>
      <c r="V2403" t="s">
        <v>3822</v>
      </c>
      <c r="W2403" t="s">
        <v>2731</v>
      </c>
      <c r="X2403" t="s">
        <v>2682</v>
      </c>
      <c r="Y2403" t="s">
        <v>3224</v>
      </c>
      <c r="Z2403" t="s">
        <v>3671</v>
      </c>
      <c r="AA2403">
        <v>808158</v>
      </c>
      <c r="AB2403" s="198">
        <v>37036.875</v>
      </c>
      <c r="AC2403" s="198">
        <v>37036.875</v>
      </c>
      <c r="AE2403" s="116">
        <f>IF(S2403="Gallon",F2403/42,F2403)</f>
        <v>10000</v>
      </c>
    </row>
    <row r="2404" spans="1:31" x14ac:dyDescent="0.2">
      <c r="A2404" s="44" t="str">
        <f t="shared" si="186"/>
        <v xml:space="preserve"> Metals Financial</v>
      </c>
      <c r="B2404" s="44" t="str">
        <f t="shared" si="187"/>
        <v/>
      </c>
      <c r="C2404" s="44" t="str">
        <f t="shared" si="188"/>
        <v>Metals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20</v>
      </c>
      <c r="G2404" s="202">
        <v>1290821</v>
      </c>
      <c r="H2404" s="198">
        <v>37035.379548611112</v>
      </c>
      <c r="I2404" t="s">
        <v>4077</v>
      </c>
      <c r="M2404" t="s">
        <v>2766</v>
      </c>
      <c r="N2404" t="s">
        <v>4072</v>
      </c>
      <c r="O2404" t="s">
        <v>4073</v>
      </c>
      <c r="P2404" s="199">
        <v>20</v>
      </c>
      <c r="S2404" t="s">
        <v>4060</v>
      </c>
      <c r="T2404" t="s">
        <v>4061</v>
      </c>
      <c r="U2404" s="201">
        <v>1542</v>
      </c>
      <c r="V2404" t="s">
        <v>3867</v>
      </c>
      <c r="W2404" t="s">
        <v>4068</v>
      </c>
      <c r="X2404" t="s">
        <v>4064</v>
      </c>
      <c r="Y2404" t="s">
        <v>4065</v>
      </c>
      <c r="Z2404" t="s">
        <v>4066</v>
      </c>
      <c r="AA2404">
        <v>2150771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30</v>
      </c>
      <c r="F2405" s="213">
        <f t="shared" si="190"/>
        <v>150000</v>
      </c>
      <c r="G2405" s="202">
        <v>1290823</v>
      </c>
      <c r="H2405" s="198">
        <v>37035.379583333335</v>
      </c>
      <c r="I2405" t="s">
        <v>4257</v>
      </c>
      <c r="M2405" t="s">
        <v>2760</v>
      </c>
      <c r="N2405" t="s">
        <v>3220</v>
      </c>
      <c r="O2405" t="s">
        <v>4313</v>
      </c>
      <c r="P2405" s="199">
        <v>5000</v>
      </c>
      <c r="S2405" t="s">
        <v>2761</v>
      </c>
      <c r="T2405" t="s">
        <v>4061</v>
      </c>
      <c r="U2405" s="201">
        <v>7.0750000000000002</v>
      </c>
      <c r="V2405" t="s">
        <v>3976</v>
      </c>
      <c r="W2405" t="s">
        <v>4279</v>
      </c>
      <c r="X2405" t="s">
        <v>2682</v>
      </c>
      <c r="Y2405" t="s">
        <v>3224</v>
      </c>
      <c r="Z2405" t="s">
        <v>3671</v>
      </c>
      <c r="AA2405" t="s">
        <v>378</v>
      </c>
      <c r="AB2405" s="198">
        <v>37043.875</v>
      </c>
      <c r="AC2405" s="198">
        <v>37072.875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4201</v>
      </c>
      <c r="G2406" s="202">
        <v>1290824</v>
      </c>
      <c r="H2406" s="198">
        <v>37035.379594907405</v>
      </c>
      <c r="I2406" t="s">
        <v>3100</v>
      </c>
      <c r="M2406" t="s">
        <v>2760</v>
      </c>
      <c r="N2406" t="s">
        <v>3220</v>
      </c>
      <c r="O2406" t="s">
        <v>4403</v>
      </c>
      <c r="Q2406" s="199">
        <v>4201</v>
      </c>
      <c r="S2406" t="s">
        <v>2761</v>
      </c>
      <c r="T2406" t="s">
        <v>4061</v>
      </c>
      <c r="U2406" s="201">
        <v>4.07</v>
      </c>
      <c r="V2406" t="s">
        <v>3131</v>
      </c>
      <c r="W2406" t="s">
        <v>3046</v>
      </c>
      <c r="X2406" t="s">
        <v>2685</v>
      </c>
      <c r="Y2406" t="s">
        <v>3224</v>
      </c>
      <c r="Z2406" t="s">
        <v>3671</v>
      </c>
      <c r="AA2406">
        <v>808159</v>
      </c>
      <c r="AB2406" s="198">
        <v>37036.875</v>
      </c>
      <c r="AC2406" s="198">
        <v>37036.875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5000</v>
      </c>
      <c r="G2407" s="202">
        <v>1290825</v>
      </c>
      <c r="H2407" s="198">
        <v>37035.379618055558</v>
      </c>
      <c r="I2407" t="s">
        <v>2722</v>
      </c>
      <c r="M2407" t="s">
        <v>2760</v>
      </c>
      <c r="N2407" t="s">
        <v>3220</v>
      </c>
      <c r="O2407" t="s">
        <v>2519</v>
      </c>
      <c r="P2407" s="199">
        <v>5000</v>
      </c>
      <c r="S2407" t="s">
        <v>2761</v>
      </c>
      <c r="T2407" t="s">
        <v>4061</v>
      </c>
      <c r="U2407" s="201">
        <v>4.46</v>
      </c>
      <c r="V2407" t="s">
        <v>379</v>
      </c>
      <c r="W2407" t="s">
        <v>2668</v>
      </c>
      <c r="X2407" t="s">
        <v>2669</v>
      </c>
      <c r="Y2407" t="s">
        <v>3224</v>
      </c>
      <c r="Z2407" t="s">
        <v>3671</v>
      </c>
      <c r="AA2407">
        <v>808160</v>
      </c>
      <c r="AB2407" s="198">
        <v>37036.875</v>
      </c>
      <c r="AC2407" s="198">
        <v>37036.875</v>
      </c>
    </row>
    <row r="2408" spans="1:31" x14ac:dyDescent="0.2">
      <c r="A2408" s="44" t="str">
        <f t="shared" si="186"/>
        <v>US Natural Gas Financial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151</v>
      </c>
      <c r="F2408" s="213">
        <f t="shared" si="190"/>
        <v>377500</v>
      </c>
      <c r="G2408" s="202">
        <v>1290826</v>
      </c>
      <c r="H2408" s="198">
        <v>37035.379629629628</v>
      </c>
      <c r="I2408" t="s">
        <v>2664</v>
      </c>
      <c r="M2408" t="s">
        <v>2760</v>
      </c>
      <c r="N2408" t="s">
        <v>2864</v>
      </c>
      <c r="O2408" t="s">
        <v>3253</v>
      </c>
      <c r="P2408" s="199">
        <v>2500</v>
      </c>
      <c r="S2408" t="s">
        <v>2761</v>
      </c>
      <c r="T2408" t="s">
        <v>4061</v>
      </c>
      <c r="U2408" s="201">
        <v>4.6550000000000002</v>
      </c>
      <c r="V2408" t="s">
        <v>3791</v>
      </c>
      <c r="W2408" t="s">
        <v>3529</v>
      </c>
      <c r="X2408" t="s">
        <v>2866</v>
      </c>
      <c r="Y2408" t="s">
        <v>4082</v>
      </c>
      <c r="Z2408" t="s">
        <v>3671</v>
      </c>
      <c r="AA2408" t="s">
        <v>380</v>
      </c>
      <c r="AB2408" s="198">
        <v>37196</v>
      </c>
      <c r="AC2408" s="198">
        <v>37346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1290827</v>
      </c>
      <c r="H2409" s="198">
        <v>37035.379652777781</v>
      </c>
      <c r="I2409" t="s">
        <v>3249</v>
      </c>
      <c r="M2409" t="s">
        <v>2760</v>
      </c>
      <c r="N2409" t="s">
        <v>3220</v>
      </c>
      <c r="O2409" t="s">
        <v>4367</v>
      </c>
      <c r="P2409" s="199">
        <v>10000</v>
      </c>
      <c r="S2409" t="s">
        <v>2761</v>
      </c>
      <c r="T2409" t="s">
        <v>4061</v>
      </c>
      <c r="U2409" s="201">
        <v>4.34</v>
      </c>
      <c r="V2409" t="s">
        <v>3951</v>
      </c>
      <c r="W2409" t="s">
        <v>4263</v>
      </c>
      <c r="X2409" t="s">
        <v>4264</v>
      </c>
      <c r="Y2409" t="s">
        <v>3224</v>
      </c>
      <c r="Z2409" t="s">
        <v>3671</v>
      </c>
      <c r="AA2409">
        <v>808161</v>
      </c>
      <c r="AB2409" s="198">
        <v>37036.875</v>
      </c>
      <c r="AC2409" s="198">
        <v>37036.875</v>
      </c>
    </row>
    <row r="2410" spans="1:31" x14ac:dyDescent="0.2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30</v>
      </c>
      <c r="F2410" s="213">
        <f t="shared" si="190"/>
        <v>600000</v>
      </c>
      <c r="G2410" s="202">
        <v>1290828</v>
      </c>
      <c r="H2410" s="198">
        <v>37035.379664351851</v>
      </c>
      <c r="I2410" t="s">
        <v>3271</v>
      </c>
      <c r="M2410" t="s">
        <v>2760</v>
      </c>
      <c r="N2410" t="s">
        <v>2864</v>
      </c>
      <c r="O2410" t="s">
        <v>2865</v>
      </c>
      <c r="P2410" s="199">
        <v>20000</v>
      </c>
      <c r="S2410" t="s">
        <v>2761</v>
      </c>
      <c r="T2410" t="s">
        <v>4061</v>
      </c>
      <c r="U2410" s="201">
        <v>4.1550000000000002</v>
      </c>
      <c r="V2410" t="s">
        <v>3436</v>
      </c>
      <c r="W2410" t="s">
        <v>3529</v>
      </c>
      <c r="X2410" t="s">
        <v>2866</v>
      </c>
      <c r="Y2410" t="s">
        <v>4082</v>
      </c>
      <c r="Z2410" t="s">
        <v>3671</v>
      </c>
      <c r="AA2410" t="s">
        <v>381</v>
      </c>
      <c r="AB2410" s="198">
        <v>37043.875</v>
      </c>
      <c r="AC2410" s="198">
        <v>37072.875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5000</v>
      </c>
      <c r="G2411" s="202">
        <v>1290829</v>
      </c>
      <c r="H2411" s="198">
        <v>37035.379675925928</v>
      </c>
      <c r="I2411" t="s">
        <v>2676</v>
      </c>
      <c r="M2411" t="s">
        <v>2760</v>
      </c>
      <c r="N2411" t="s">
        <v>3220</v>
      </c>
      <c r="O2411" t="s">
        <v>2570</v>
      </c>
      <c r="P2411" s="199">
        <v>5000</v>
      </c>
      <c r="S2411" t="s">
        <v>2761</v>
      </c>
      <c r="T2411" t="s">
        <v>4061</v>
      </c>
      <c r="U2411" s="201">
        <v>4.01</v>
      </c>
      <c r="V2411" t="s">
        <v>4461</v>
      </c>
      <c r="W2411" t="s">
        <v>4253</v>
      </c>
      <c r="X2411" t="s">
        <v>2685</v>
      </c>
      <c r="Y2411" t="s">
        <v>3224</v>
      </c>
      <c r="Z2411" t="s">
        <v>3671</v>
      </c>
      <c r="AA2411">
        <v>808164</v>
      </c>
      <c r="AB2411" s="198">
        <v>37036.875</v>
      </c>
      <c r="AC2411" s="198">
        <v>37036.875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6031</v>
      </c>
      <c r="G2412" s="202">
        <v>1290830</v>
      </c>
      <c r="H2412" s="198">
        <v>37035.379687499997</v>
      </c>
      <c r="I2412" t="s">
        <v>3244</v>
      </c>
      <c r="M2412" t="s">
        <v>2760</v>
      </c>
      <c r="N2412" t="s">
        <v>2741</v>
      </c>
      <c r="O2412" t="s">
        <v>348</v>
      </c>
      <c r="P2412" s="199">
        <v>6031</v>
      </c>
      <c r="S2412" t="s">
        <v>2761</v>
      </c>
      <c r="T2412" t="s">
        <v>4061</v>
      </c>
      <c r="U2412" s="201">
        <v>4.0650000000000004</v>
      </c>
      <c r="V2412" t="s">
        <v>4215</v>
      </c>
      <c r="W2412" t="s">
        <v>2938</v>
      </c>
      <c r="X2412" t="s">
        <v>2742</v>
      </c>
      <c r="Y2412" t="s">
        <v>3224</v>
      </c>
      <c r="Z2412" t="s">
        <v>2743</v>
      </c>
      <c r="AA2412">
        <v>808163</v>
      </c>
      <c r="AB2412" s="198">
        <v>37036.875</v>
      </c>
      <c r="AC2412" s="198">
        <v>37036.875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10000</v>
      </c>
      <c r="G2413" s="202">
        <v>1290831</v>
      </c>
      <c r="H2413" s="198">
        <v>37035.379710648151</v>
      </c>
      <c r="I2413" t="s">
        <v>2869</v>
      </c>
      <c r="M2413" t="s">
        <v>2760</v>
      </c>
      <c r="N2413" t="s">
        <v>3220</v>
      </c>
      <c r="O2413" t="s">
        <v>2463</v>
      </c>
      <c r="P2413" s="199">
        <v>10000</v>
      </c>
      <c r="S2413" t="s">
        <v>2761</v>
      </c>
      <c r="T2413" t="s">
        <v>4061</v>
      </c>
      <c r="U2413" s="201">
        <v>4.1925999999999997</v>
      </c>
      <c r="V2413" t="s">
        <v>3067</v>
      </c>
      <c r="W2413" t="s">
        <v>3222</v>
      </c>
      <c r="X2413" t="s">
        <v>3223</v>
      </c>
      <c r="Y2413" t="s">
        <v>3224</v>
      </c>
      <c r="Z2413" t="s">
        <v>3671</v>
      </c>
      <c r="AA2413">
        <v>808166</v>
      </c>
      <c r="AB2413" s="198">
        <v>37036.875</v>
      </c>
      <c r="AC2413" s="198">
        <v>37036.875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3319</v>
      </c>
      <c r="G2414" s="202">
        <v>1290832</v>
      </c>
      <c r="H2414" s="198">
        <v>37035.379733796297</v>
      </c>
      <c r="I2414" t="s">
        <v>2932</v>
      </c>
      <c r="M2414" t="s">
        <v>2760</v>
      </c>
      <c r="N2414" t="s">
        <v>3220</v>
      </c>
      <c r="O2414" t="s">
        <v>136</v>
      </c>
      <c r="Q2414" s="199">
        <v>3319</v>
      </c>
      <c r="S2414" t="s">
        <v>2761</v>
      </c>
      <c r="T2414" t="s">
        <v>4061</v>
      </c>
      <c r="U2414" s="201">
        <v>3.9950000000000001</v>
      </c>
      <c r="V2414" t="s">
        <v>4218</v>
      </c>
      <c r="W2414" t="s">
        <v>3004</v>
      </c>
      <c r="X2414" t="s">
        <v>3246</v>
      </c>
      <c r="Y2414" t="s">
        <v>3224</v>
      </c>
      <c r="Z2414" t="s">
        <v>3671</v>
      </c>
      <c r="AA2414">
        <v>808167</v>
      </c>
      <c r="AB2414" s="198">
        <v>37036.875</v>
      </c>
      <c r="AC2414" s="198">
        <v>37036.875</v>
      </c>
    </row>
    <row r="2415" spans="1:31" x14ac:dyDescent="0.2">
      <c r="A2415" s="44" t="str">
        <f t="shared" si="186"/>
        <v>US Natural Gas Financial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7</v>
      </c>
      <c r="F2415" s="213">
        <f t="shared" si="190"/>
        <v>210000</v>
      </c>
      <c r="G2415" s="202">
        <v>1290833</v>
      </c>
      <c r="H2415" s="198">
        <v>37035.379745370374</v>
      </c>
      <c r="I2415" t="s">
        <v>3112</v>
      </c>
      <c r="M2415" t="s">
        <v>2760</v>
      </c>
      <c r="N2415" t="s">
        <v>2864</v>
      </c>
      <c r="O2415" t="s">
        <v>4375</v>
      </c>
      <c r="P2415" s="199">
        <v>30000</v>
      </c>
      <c r="S2415" t="s">
        <v>2761</v>
      </c>
      <c r="T2415" t="s">
        <v>4061</v>
      </c>
      <c r="U2415" s="201">
        <v>4.1050000000000004</v>
      </c>
      <c r="V2415" t="s">
        <v>1731</v>
      </c>
      <c r="W2415" t="s">
        <v>3281</v>
      </c>
      <c r="X2415" t="s">
        <v>4236</v>
      </c>
      <c r="Y2415" t="s">
        <v>4082</v>
      </c>
      <c r="Z2415" t="s">
        <v>3671</v>
      </c>
      <c r="AA2415" t="s">
        <v>382</v>
      </c>
      <c r="AB2415" s="198">
        <v>37036.875</v>
      </c>
      <c r="AC2415" s="198">
        <v>37042.875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151</v>
      </c>
      <c r="F2416" s="213">
        <f t="shared" si="190"/>
        <v>377500</v>
      </c>
      <c r="G2416" s="202">
        <v>1290834</v>
      </c>
      <c r="H2416" s="198">
        <v>37035.379780092589</v>
      </c>
      <c r="I2416" t="s">
        <v>4255</v>
      </c>
      <c r="M2416" t="s">
        <v>2760</v>
      </c>
      <c r="N2416" t="s">
        <v>2864</v>
      </c>
      <c r="O2416" t="s">
        <v>3253</v>
      </c>
      <c r="P2416" s="199">
        <v>2500</v>
      </c>
      <c r="S2416" t="s">
        <v>2761</v>
      </c>
      <c r="T2416" t="s">
        <v>4061</v>
      </c>
      <c r="U2416" s="201">
        <v>4.6550000000000002</v>
      </c>
      <c r="V2416" t="s">
        <v>3166</v>
      </c>
      <c r="W2416" t="s">
        <v>3529</v>
      </c>
      <c r="X2416" t="s">
        <v>2866</v>
      </c>
      <c r="Y2416" t="s">
        <v>4082</v>
      </c>
      <c r="Z2416" t="s">
        <v>3671</v>
      </c>
      <c r="AA2416" t="s">
        <v>383</v>
      </c>
      <c r="AB2416" s="198">
        <v>37196</v>
      </c>
      <c r="AC2416" s="198">
        <v>37346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1290835</v>
      </c>
      <c r="H2417" s="198">
        <v>37035.379791666666</v>
      </c>
      <c r="I2417" t="s">
        <v>3225</v>
      </c>
      <c r="M2417" t="s">
        <v>2760</v>
      </c>
      <c r="N2417" t="s">
        <v>3220</v>
      </c>
      <c r="O2417" t="s">
        <v>2463</v>
      </c>
      <c r="P2417" s="199">
        <v>10000</v>
      </c>
      <c r="S2417" t="s">
        <v>2761</v>
      </c>
      <c r="T2417" t="s">
        <v>4061</v>
      </c>
      <c r="U2417" s="201">
        <v>4.1913</v>
      </c>
      <c r="V2417" t="s">
        <v>2611</v>
      </c>
      <c r="W2417" t="s">
        <v>3222</v>
      </c>
      <c r="X2417" t="s">
        <v>3223</v>
      </c>
      <c r="Y2417" t="s">
        <v>3224</v>
      </c>
      <c r="Z2417" t="s">
        <v>3671</v>
      </c>
      <c r="AA2417">
        <v>808168</v>
      </c>
      <c r="AB2417" s="198">
        <v>37036.875</v>
      </c>
      <c r="AC2417" s="198">
        <v>37036.875</v>
      </c>
    </row>
    <row r="2418" spans="1:29" x14ac:dyDescent="0.2">
      <c r="A2418" s="44" t="str">
        <f t="shared" si="186"/>
        <v>US Crude Financial</v>
      </c>
      <c r="B2418" s="44" t="str">
        <f t="shared" si="187"/>
        <v>US</v>
      </c>
      <c r="C2418" s="44" t="str">
        <f t="shared" si="188"/>
        <v>Crude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25000</v>
      </c>
      <c r="G2418" s="202">
        <v>1290836</v>
      </c>
      <c r="H2418" s="198">
        <v>37035.379814814813</v>
      </c>
      <c r="I2418" t="s">
        <v>3876</v>
      </c>
      <c r="M2418" t="s">
        <v>3757</v>
      </c>
      <c r="N2418" t="s">
        <v>4183</v>
      </c>
      <c r="O2418" t="s">
        <v>2790</v>
      </c>
      <c r="P2418" s="199">
        <v>25000</v>
      </c>
      <c r="S2418" t="s">
        <v>2767</v>
      </c>
      <c r="T2418" t="s">
        <v>4061</v>
      </c>
      <c r="U2418" s="201">
        <v>29.48</v>
      </c>
      <c r="V2418" t="s">
        <v>2358</v>
      </c>
      <c r="W2418" t="s">
        <v>4185</v>
      </c>
      <c r="X2418" t="s">
        <v>4186</v>
      </c>
      <c r="Y2418" t="s">
        <v>3401</v>
      </c>
      <c r="Z2418" t="s">
        <v>3671</v>
      </c>
      <c r="AA2418">
        <v>106942</v>
      </c>
      <c r="AB2418" s="198">
        <v>37073</v>
      </c>
      <c r="AC2418" s="198">
        <v>37103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500</v>
      </c>
      <c r="G2419" s="202">
        <v>1290837</v>
      </c>
      <c r="H2419" s="198">
        <v>37035.379837962966</v>
      </c>
      <c r="I2419" t="s">
        <v>2801</v>
      </c>
      <c r="M2419" t="s">
        <v>2760</v>
      </c>
      <c r="N2419" t="s">
        <v>3220</v>
      </c>
      <c r="O2419" t="s">
        <v>2463</v>
      </c>
      <c r="Q2419" s="199">
        <v>500</v>
      </c>
      <c r="S2419" t="s">
        <v>2761</v>
      </c>
      <c r="T2419" t="s">
        <v>4061</v>
      </c>
      <c r="U2419" s="201">
        <v>4.1925999999999997</v>
      </c>
      <c r="V2419" t="s">
        <v>1680</v>
      </c>
      <c r="W2419" t="s">
        <v>3222</v>
      </c>
      <c r="X2419" t="s">
        <v>3223</v>
      </c>
      <c r="Y2419" t="s">
        <v>3224</v>
      </c>
      <c r="Z2419" t="s">
        <v>3671</v>
      </c>
      <c r="AA2419">
        <v>808169</v>
      </c>
      <c r="AB2419" s="198">
        <v>37036.875</v>
      </c>
      <c r="AC2419" s="198">
        <v>37036.875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1290839</v>
      </c>
      <c r="H2420" s="198">
        <v>37035.379861111112</v>
      </c>
      <c r="I2420" t="s">
        <v>2874</v>
      </c>
      <c r="M2420" t="s">
        <v>2760</v>
      </c>
      <c r="N2420" t="s">
        <v>3220</v>
      </c>
      <c r="O2420" t="s">
        <v>4383</v>
      </c>
      <c r="P2420" s="199">
        <v>10000</v>
      </c>
      <c r="S2420" t="s">
        <v>2761</v>
      </c>
      <c r="T2420" t="s">
        <v>4061</v>
      </c>
      <c r="U2420" s="201">
        <v>4.1150000000000002</v>
      </c>
      <c r="V2420" t="s">
        <v>2749</v>
      </c>
      <c r="W2420" t="s">
        <v>4246</v>
      </c>
      <c r="X2420" t="s">
        <v>4247</v>
      </c>
      <c r="Y2420" t="s">
        <v>3224</v>
      </c>
      <c r="Z2420" t="s">
        <v>3671</v>
      </c>
      <c r="AA2420">
        <v>808170</v>
      </c>
      <c r="AB2420" s="198">
        <v>37036.875</v>
      </c>
      <c r="AC2420" s="198">
        <v>37036.875</v>
      </c>
    </row>
    <row r="2421" spans="1:29" x14ac:dyDescent="0.2">
      <c r="A2421" s="44" t="str">
        <f t="shared" si="186"/>
        <v>US Crude Financial</v>
      </c>
      <c r="B2421" s="44" t="str">
        <f t="shared" si="187"/>
        <v>US</v>
      </c>
      <c r="C2421" s="44" t="str">
        <f t="shared" si="188"/>
        <v>Crude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1</v>
      </c>
      <c r="F2421" s="213">
        <f t="shared" si="190"/>
        <v>25000</v>
      </c>
      <c r="G2421" s="202">
        <v>1290838</v>
      </c>
      <c r="H2421" s="198">
        <v>37035.379861111112</v>
      </c>
      <c r="I2421" t="s">
        <v>2863</v>
      </c>
      <c r="M2421" t="s">
        <v>3757</v>
      </c>
      <c r="N2421" t="s">
        <v>4183</v>
      </c>
      <c r="O2421" t="s">
        <v>2790</v>
      </c>
      <c r="P2421" s="199">
        <v>25000</v>
      </c>
      <c r="S2421" t="s">
        <v>2767</v>
      </c>
      <c r="T2421" t="s">
        <v>4061</v>
      </c>
      <c r="U2421" s="201">
        <v>29.48</v>
      </c>
      <c r="V2421" t="s">
        <v>3199</v>
      </c>
      <c r="W2421" t="s">
        <v>4185</v>
      </c>
      <c r="X2421" t="s">
        <v>4186</v>
      </c>
      <c r="Y2421" t="s">
        <v>3401</v>
      </c>
      <c r="Z2421" t="s">
        <v>3671</v>
      </c>
      <c r="AA2421">
        <v>106943</v>
      </c>
      <c r="AB2421" s="198">
        <v>37073</v>
      </c>
      <c r="AC2421" s="198">
        <v>37103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4536</v>
      </c>
      <c r="G2422" s="202">
        <v>1290840</v>
      </c>
      <c r="H2422" s="198">
        <v>37035.379872685182</v>
      </c>
      <c r="I2422" t="s">
        <v>3794</v>
      </c>
      <c r="M2422" t="s">
        <v>2760</v>
      </c>
      <c r="N2422" t="s">
        <v>3220</v>
      </c>
      <c r="O2422" t="s">
        <v>2556</v>
      </c>
      <c r="P2422" s="199">
        <v>4536</v>
      </c>
      <c r="S2422" t="s">
        <v>2761</v>
      </c>
      <c r="T2422" t="s">
        <v>4061</v>
      </c>
      <c r="U2422" s="201">
        <v>4.0374999999999996</v>
      </c>
      <c r="V2422" t="s">
        <v>138</v>
      </c>
      <c r="W2422" t="s">
        <v>3260</v>
      </c>
      <c r="X2422" t="s">
        <v>3261</v>
      </c>
      <c r="Y2422" t="s">
        <v>3224</v>
      </c>
      <c r="Z2422" t="s">
        <v>3671</v>
      </c>
      <c r="AA2422">
        <v>808171</v>
      </c>
      <c r="AB2422" s="198">
        <v>37036.875</v>
      </c>
      <c r="AC2422" s="198">
        <v>37036.875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25000</v>
      </c>
      <c r="G2423" s="202">
        <v>1290841</v>
      </c>
      <c r="H2423" s="198">
        <v>37035.379884259259</v>
      </c>
      <c r="I2423" t="s">
        <v>3092</v>
      </c>
      <c r="M2423" t="s">
        <v>2760</v>
      </c>
      <c r="N2423" t="s">
        <v>3220</v>
      </c>
      <c r="O2423" t="s">
        <v>4383</v>
      </c>
      <c r="Q2423" s="199">
        <v>25000</v>
      </c>
      <c r="S2423" t="s">
        <v>2761</v>
      </c>
      <c r="T2423" t="s">
        <v>4061</v>
      </c>
      <c r="U2423" s="201">
        <v>4.12</v>
      </c>
      <c r="V2423" t="s">
        <v>2772</v>
      </c>
      <c r="W2423" t="s">
        <v>4246</v>
      </c>
      <c r="X2423" t="s">
        <v>4247</v>
      </c>
      <c r="Y2423" t="s">
        <v>3224</v>
      </c>
      <c r="Z2423" t="s">
        <v>3671</v>
      </c>
      <c r="AA2423">
        <v>808172</v>
      </c>
      <c r="AB2423" s="198">
        <v>37036.875</v>
      </c>
      <c r="AC2423" s="198">
        <v>37036.875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3">
        <f t="shared" si="190"/>
        <v>5000</v>
      </c>
      <c r="G2424" s="202">
        <v>1290842</v>
      </c>
      <c r="H2424" s="198">
        <v>37035.379895833335</v>
      </c>
      <c r="I2424" t="s">
        <v>3225</v>
      </c>
      <c r="M2424" t="s">
        <v>2760</v>
      </c>
      <c r="N2424" t="s">
        <v>3220</v>
      </c>
      <c r="O2424" t="s">
        <v>2463</v>
      </c>
      <c r="P2424" s="199">
        <v>5000</v>
      </c>
      <c r="S2424" t="s">
        <v>2761</v>
      </c>
      <c r="T2424" t="s">
        <v>4061</v>
      </c>
      <c r="U2424" s="201">
        <v>4.1900000000000004</v>
      </c>
      <c r="V2424" t="s">
        <v>4235</v>
      </c>
      <c r="W2424" t="s">
        <v>3222</v>
      </c>
      <c r="X2424" t="s">
        <v>3223</v>
      </c>
      <c r="Y2424" t="s">
        <v>3224</v>
      </c>
      <c r="Z2424" t="s">
        <v>3671</v>
      </c>
      <c r="AA2424">
        <v>808173</v>
      </c>
      <c r="AB2424" s="198">
        <v>37036.875</v>
      </c>
      <c r="AC2424" s="198">
        <v>37036.875</v>
      </c>
    </row>
    <row r="2425" spans="1:29" x14ac:dyDescent="0.2">
      <c r="A2425" s="44" t="str">
        <f t="shared" si="186"/>
        <v xml:space="preserve"> Natural Gas Physical</v>
      </c>
      <c r="B2425" s="44" t="str">
        <f t="shared" si="187"/>
        <v/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1000</v>
      </c>
      <c r="G2425" s="202">
        <v>1290843</v>
      </c>
      <c r="H2425" s="198">
        <v>37035.379907407405</v>
      </c>
      <c r="I2425" t="s">
        <v>3128</v>
      </c>
      <c r="M2425" t="s">
        <v>2760</v>
      </c>
      <c r="N2425" t="s">
        <v>2697</v>
      </c>
      <c r="O2425" t="s">
        <v>223</v>
      </c>
      <c r="Q2425" s="199">
        <v>1000</v>
      </c>
      <c r="S2425" t="s">
        <v>2761</v>
      </c>
      <c r="T2425" t="s">
        <v>4061</v>
      </c>
      <c r="U2425" s="201">
        <v>3.94</v>
      </c>
      <c r="V2425" t="s">
        <v>3960</v>
      </c>
      <c r="W2425" t="s">
        <v>3170</v>
      </c>
      <c r="X2425" t="s">
        <v>1686</v>
      </c>
      <c r="Y2425" t="s">
        <v>3224</v>
      </c>
      <c r="Z2425" t="s">
        <v>3672</v>
      </c>
      <c r="AA2425">
        <v>808174</v>
      </c>
      <c r="AB2425" s="198">
        <v>37036.875</v>
      </c>
      <c r="AC2425" s="198">
        <v>37036.875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4644</v>
      </c>
      <c r="G2426" s="202">
        <v>1290845</v>
      </c>
      <c r="H2426" s="198">
        <v>37035.379942129628</v>
      </c>
      <c r="I2426" t="s">
        <v>3271</v>
      </c>
      <c r="M2426" t="s">
        <v>2760</v>
      </c>
      <c r="N2426" t="s">
        <v>3220</v>
      </c>
      <c r="O2426" t="s">
        <v>2484</v>
      </c>
      <c r="Q2426" s="199">
        <v>4644</v>
      </c>
      <c r="S2426" t="s">
        <v>2761</v>
      </c>
      <c r="T2426" t="s">
        <v>4061</v>
      </c>
      <c r="U2426" s="201">
        <v>4.0250000000000004</v>
      </c>
      <c r="V2426" t="s">
        <v>4242</v>
      </c>
      <c r="W2426" t="s">
        <v>3004</v>
      </c>
      <c r="X2426" t="s">
        <v>3246</v>
      </c>
      <c r="Y2426" t="s">
        <v>3224</v>
      </c>
      <c r="Z2426" t="s">
        <v>3671</v>
      </c>
      <c r="AA2426">
        <v>808175</v>
      </c>
      <c r="AB2426" s="198">
        <v>37036.875</v>
      </c>
      <c r="AC2426" s="198">
        <v>37036.875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10000</v>
      </c>
      <c r="G2427" s="202">
        <v>1290846</v>
      </c>
      <c r="H2427" s="198">
        <v>37035.379942129628</v>
      </c>
      <c r="I2427" t="s">
        <v>3249</v>
      </c>
      <c r="M2427" t="s">
        <v>2760</v>
      </c>
      <c r="N2427" t="s">
        <v>3220</v>
      </c>
      <c r="O2427" t="s">
        <v>4400</v>
      </c>
      <c r="P2427" s="199">
        <v>10000</v>
      </c>
      <c r="S2427" t="s">
        <v>2761</v>
      </c>
      <c r="T2427" t="s">
        <v>4061</v>
      </c>
      <c r="U2427" s="201">
        <v>4.0650000000000004</v>
      </c>
      <c r="V2427" t="s">
        <v>3951</v>
      </c>
      <c r="W2427" t="s">
        <v>3046</v>
      </c>
      <c r="X2427" t="s">
        <v>2685</v>
      </c>
      <c r="Y2427" t="s">
        <v>3224</v>
      </c>
      <c r="Z2427" t="s">
        <v>3671</v>
      </c>
      <c r="AA2427">
        <v>808176</v>
      </c>
      <c r="AB2427" s="198">
        <v>37036.875</v>
      </c>
      <c r="AC2427" s="198">
        <v>37036.875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10000</v>
      </c>
      <c r="G2428" s="202">
        <v>1290849</v>
      </c>
      <c r="H2428" s="198">
        <v>37035.379999999997</v>
      </c>
      <c r="I2428" t="s">
        <v>3769</v>
      </c>
      <c r="M2428" t="s">
        <v>2760</v>
      </c>
      <c r="N2428" t="s">
        <v>3220</v>
      </c>
      <c r="O2428" t="s">
        <v>2463</v>
      </c>
      <c r="P2428" s="199">
        <v>10000</v>
      </c>
      <c r="S2428" t="s">
        <v>2761</v>
      </c>
      <c r="T2428" t="s">
        <v>4061</v>
      </c>
      <c r="U2428" s="201">
        <v>4.1887999999999996</v>
      </c>
      <c r="V2428" t="s">
        <v>3002</v>
      </c>
      <c r="W2428" t="s">
        <v>3222</v>
      </c>
      <c r="X2428" t="s">
        <v>3223</v>
      </c>
      <c r="Y2428" t="s">
        <v>3224</v>
      </c>
      <c r="Z2428" t="s">
        <v>3671</v>
      </c>
      <c r="AA2428">
        <v>808178</v>
      </c>
      <c r="AB2428" s="198">
        <v>37036.875</v>
      </c>
      <c r="AC2428" s="198">
        <v>37036.875</v>
      </c>
    </row>
    <row r="2429" spans="1:29" x14ac:dyDescent="0.2">
      <c r="A2429" s="44" t="str">
        <f t="shared" si="186"/>
        <v>US Crude Financial</v>
      </c>
      <c r="B2429" s="44" t="str">
        <f t="shared" si="187"/>
        <v>US</v>
      </c>
      <c r="C2429" s="44" t="str">
        <f t="shared" si="188"/>
        <v>Crude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25000</v>
      </c>
      <c r="G2429" s="202">
        <v>1290853</v>
      </c>
      <c r="H2429" s="198">
        <v>37035.380011574074</v>
      </c>
      <c r="I2429" t="s">
        <v>2863</v>
      </c>
      <c r="M2429" t="s">
        <v>3757</v>
      </c>
      <c r="N2429" t="s">
        <v>4183</v>
      </c>
      <c r="O2429" t="s">
        <v>2790</v>
      </c>
      <c r="Q2429" s="199">
        <v>25000</v>
      </c>
      <c r="S2429" t="s">
        <v>2767</v>
      </c>
      <c r="T2429" t="s">
        <v>4061</v>
      </c>
      <c r="U2429" s="201">
        <v>29.5</v>
      </c>
      <c r="V2429" t="s">
        <v>1679</v>
      </c>
      <c r="W2429" t="s">
        <v>4185</v>
      </c>
      <c r="X2429" t="s">
        <v>4186</v>
      </c>
      <c r="Y2429" t="s">
        <v>3401</v>
      </c>
      <c r="Z2429" t="s">
        <v>3671</v>
      </c>
      <c r="AA2429">
        <v>106945</v>
      </c>
      <c r="AB2429" s="198">
        <v>37073</v>
      </c>
      <c r="AC2429" s="198">
        <v>37103</v>
      </c>
    </row>
    <row r="2430" spans="1:29" x14ac:dyDescent="0.2">
      <c r="A2430" s="44" t="str">
        <f t="shared" si="186"/>
        <v xml:space="preserve"> Natural Gas Financial</v>
      </c>
      <c r="B2430" s="44" t="str">
        <f t="shared" si="187"/>
        <v/>
      </c>
      <c r="C2430" s="44" t="str">
        <f t="shared" si="188"/>
        <v>Natural Gas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214</v>
      </c>
      <c r="F2430" s="213">
        <f t="shared" si="190"/>
        <v>1070000</v>
      </c>
      <c r="G2430" s="202">
        <v>1290855</v>
      </c>
      <c r="H2430" s="198">
        <v>37035.380046296297</v>
      </c>
      <c r="I2430" t="s">
        <v>2818</v>
      </c>
      <c r="M2430" t="s">
        <v>2760</v>
      </c>
      <c r="N2430" t="s">
        <v>4017</v>
      </c>
      <c r="O2430" t="s">
        <v>384</v>
      </c>
      <c r="P2430" s="199">
        <v>5000</v>
      </c>
      <c r="S2430" t="s">
        <v>2761</v>
      </c>
      <c r="T2430" t="s">
        <v>4061</v>
      </c>
      <c r="U2430" s="201">
        <v>0.01</v>
      </c>
      <c r="V2430" t="s">
        <v>2778</v>
      </c>
      <c r="W2430" t="s">
        <v>4019</v>
      </c>
      <c r="X2430" t="s">
        <v>3073</v>
      </c>
      <c r="Y2430" t="s">
        <v>4082</v>
      </c>
      <c r="Z2430" t="s">
        <v>3672</v>
      </c>
      <c r="AA2430" t="s">
        <v>385</v>
      </c>
      <c r="AB2430" s="198">
        <v>37347</v>
      </c>
      <c r="AC2430" s="198">
        <v>37560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10000</v>
      </c>
      <c r="G2431" s="202">
        <v>1290854</v>
      </c>
      <c r="H2431" s="198">
        <v>37035.380046296297</v>
      </c>
      <c r="I2431" t="s">
        <v>3306</v>
      </c>
      <c r="M2431" t="s">
        <v>2760</v>
      </c>
      <c r="N2431" t="s">
        <v>3220</v>
      </c>
      <c r="O2431" t="s">
        <v>2465</v>
      </c>
      <c r="Q2431" s="199">
        <v>10000</v>
      </c>
      <c r="S2431" t="s">
        <v>2761</v>
      </c>
      <c r="T2431" t="s">
        <v>4061</v>
      </c>
      <c r="U2431" s="201">
        <v>4.08</v>
      </c>
      <c r="V2431" t="s">
        <v>3006</v>
      </c>
      <c r="W2431" t="s">
        <v>3260</v>
      </c>
      <c r="X2431" t="s">
        <v>3261</v>
      </c>
      <c r="Y2431" t="s">
        <v>3224</v>
      </c>
      <c r="Z2431" t="s">
        <v>3671</v>
      </c>
      <c r="AA2431">
        <v>808180</v>
      </c>
      <c r="AB2431" s="198">
        <v>37036.875</v>
      </c>
      <c r="AC2431" s="198">
        <v>37036.875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5000</v>
      </c>
      <c r="G2432" s="202">
        <v>1290856</v>
      </c>
      <c r="H2432" s="198">
        <v>37035.380057870374</v>
      </c>
      <c r="I2432" t="s">
        <v>3238</v>
      </c>
      <c r="M2432" t="s">
        <v>2760</v>
      </c>
      <c r="N2432" t="s">
        <v>2697</v>
      </c>
      <c r="O2432" t="s">
        <v>252</v>
      </c>
      <c r="Q2432" s="199">
        <v>5000</v>
      </c>
      <c r="S2432" t="s">
        <v>4150</v>
      </c>
      <c r="T2432" t="s">
        <v>2698</v>
      </c>
      <c r="U2432" s="201">
        <v>5.65</v>
      </c>
      <c r="V2432" t="s">
        <v>4291</v>
      </c>
      <c r="W2432" t="s">
        <v>3170</v>
      </c>
      <c r="X2432" t="s">
        <v>1686</v>
      </c>
      <c r="Y2432" t="s">
        <v>3224</v>
      </c>
      <c r="Z2432" t="s">
        <v>3672</v>
      </c>
      <c r="AA2432">
        <v>808179</v>
      </c>
      <c r="AB2432" s="198">
        <v>37036.875</v>
      </c>
      <c r="AC2432" s="198">
        <v>37036.875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5000</v>
      </c>
      <c r="G2433" s="202">
        <v>1290857</v>
      </c>
      <c r="H2433" s="198">
        <v>37035.380069444444</v>
      </c>
      <c r="I2433" t="s">
        <v>2674</v>
      </c>
      <c r="M2433" t="s">
        <v>2760</v>
      </c>
      <c r="N2433" t="s">
        <v>3220</v>
      </c>
      <c r="O2433" t="s">
        <v>2532</v>
      </c>
      <c r="Q2433" s="199">
        <v>5000</v>
      </c>
      <c r="S2433" t="s">
        <v>2761</v>
      </c>
      <c r="T2433" t="s">
        <v>4061</v>
      </c>
      <c r="U2433" s="201">
        <v>4.0250000000000004</v>
      </c>
      <c r="V2433" t="s">
        <v>386</v>
      </c>
      <c r="W2433" t="s">
        <v>2692</v>
      </c>
      <c r="X2433" t="s">
        <v>2682</v>
      </c>
      <c r="Y2433" t="s">
        <v>3224</v>
      </c>
      <c r="Z2433" t="s">
        <v>3671</v>
      </c>
      <c r="AA2433">
        <v>808182</v>
      </c>
      <c r="AB2433" s="198">
        <v>37036.875</v>
      </c>
      <c r="AC2433" s="198">
        <v>37036.875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9500</v>
      </c>
      <c r="G2434" s="202">
        <v>1290859</v>
      </c>
      <c r="H2434" s="198">
        <v>37035.38008101852</v>
      </c>
      <c r="I2434" t="s">
        <v>3249</v>
      </c>
      <c r="M2434" t="s">
        <v>2760</v>
      </c>
      <c r="N2434" t="s">
        <v>3220</v>
      </c>
      <c r="O2434" t="s">
        <v>2463</v>
      </c>
      <c r="Q2434" s="199">
        <v>9500</v>
      </c>
      <c r="S2434" t="s">
        <v>2761</v>
      </c>
      <c r="T2434" t="s">
        <v>4061</v>
      </c>
      <c r="U2434" s="201">
        <v>4.1900000000000004</v>
      </c>
      <c r="V2434" t="s">
        <v>4176</v>
      </c>
      <c r="W2434" t="s">
        <v>3222</v>
      </c>
      <c r="X2434" t="s">
        <v>3223</v>
      </c>
      <c r="Y2434" t="s">
        <v>3224</v>
      </c>
      <c r="Z2434" t="s">
        <v>3671</v>
      </c>
      <c r="AA2434">
        <v>808183</v>
      </c>
      <c r="AB2434" s="198">
        <v>37036.875</v>
      </c>
      <c r="AC2434" s="198">
        <v>37036.875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20000</v>
      </c>
      <c r="G2435" s="202">
        <v>1290858</v>
      </c>
      <c r="H2435" s="198">
        <v>37035.38008101852</v>
      </c>
      <c r="I2435" t="s">
        <v>2871</v>
      </c>
      <c r="M2435" t="s">
        <v>2760</v>
      </c>
      <c r="N2435" t="s">
        <v>3220</v>
      </c>
      <c r="O2435" t="s">
        <v>4367</v>
      </c>
      <c r="Q2435" s="199">
        <v>20000</v>
      </c>
      <c r="S2435" t="s">
        <v>2761</v>
      </c>
      <c r="T2435" t="s">
        <v>4061</v>
      </c>
      <c r="U2435" s="201">
        <v>4.3499999999999996</v>
      </c>
      <c r="V2435" t="s">
        <v>2644</v>
      </c>
      <c r="W2435" t="s">
        <v>4263</v>
      </c>
      <c r="X2435" t="s">
        <v>4264</v>
      </c>
      <c r="Y2435" t="s">
        <v>3224</v>
      </c>
      <c r="Z2435" t="s">
        <v>3671</v>
      </c>
      <c r="AA2435">
        <v>808181</v>
      </c>
      <c r="AB2435" s="198">
        <v>37036.875</v>
      </c>
      <c r="AC2435" s="198">
        <v>37036.875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</v>
      </c>
      <c r="G2436" s="202">
        <v>1290861</v>
      </c>
      <c r="H2436" s="198">
        <v>37035.38009259259</v>
      </c>
      <c r="I2436" t="s">
        <v>2858</v>
      </c>
      <c r="M2436" t="s">
        <v>2760</v>
      </c>
      <c r="N2436" t="s">
        <v>3220</v>
      </c>
      <c r="O2436" t="s">
        <v>2480</v>
      </c>
      <c r="P2436" s="199">
        <v>5000</v>
      </c>
      <c r="S2436" t="s">
        <v>2761</v>
      </c>
      <c r="T2436" t="s">
        <v>4061</v>
      </c>
      <c r="U2436" s="201">
        <v>4.0425000000000004</v>
      </c>
      <c r="V2436" t="s">
        <v>1739</v>
      </c>
      <c r="W2436" t="s">
        <v>3004</v>
      </c>
      <c r="X2436" t="s">
        <v>3246</v>
      </c>
      <c r="Y2436" t="s">
        <v>3224</v>
      </c>
      <c r="Z2436" t="s">
        <v>3671</v>
      </c>
      <c r="AA2436">
        <v>808186</v>
      </c>
      <c r="AB2436" s="198">
        <v>37036.875</v>
      </c>
      <c r="AC2436" s="198">
        <v>37036.875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10000</v>
      </c>
      <c r="G2437" s="202">
        <v>1290862</v>
      </c>
      <c r="H2437" s="198">
        <v>37035.380104166667</v>
      </c>
      <c r="I2437" t="s">
        <v>2909</v>
      </c>
      <c r="M2437" t="s">
        <v>2760</v>
      </c>
      <c r="N2437" t="s">
        <v>3220</v>
      </c>
      <c r="O2437" t="s">
        <v>4367</v>
      </c>
      <c r="P2437" s="199">
        <v>10000</v>
      </c>
      <c r="S2437" t="s">
        <v>2761</v>
      </c>
      <c r="T2437" t="s">
        <v>4061</v>
      </c>
      <c r="U2437" s="201">
        <v>4.34</v>
      </c>
      <c r="V2437" t="s">
        <v>2910</v>
      </c>
      <c r="W2437" t="s">
        <v>4263</v>
      </c>
      <c r="X2437" t="s">
        <v>4264</v>
      </c>
      <c r="Y2437" t="s">
        <v>3224</v>
      </c>
      <c r="Z2437" t="s">
        <v>3671</v>
      </c>
      <c r="AA2437">
        <v>808185</v>
      </c>
      <c r="AB2437" s="198">
        <v>37036.875</v>
      </c>
      <c r="AC2437" s="198">
        <v>37036.875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1290863</v>
      </c>
      <c r="H2438" s="198">
        <v>37035.380104166667</v>
      </c>
      <c r="I2438" t="s">
        <v>2706</v>
      </c>
      <c r="M2438" t="s">
        <v>2760</v>
      </c>
      <c r="N2438" t="s">
        <v>3220</v>
      </c>
      <c r="O2438" t="s">
        <v>4421</v>
      </c>
      <c r="Q2438" s="199">
        <v>5000</v>
      </c>
      <c r="S2438" t="s">
        <v>2761</v>
      </c>
      <c r="T2438" t="s">
        <v>4061</v>
      </c>
      <c r="U2438" s="201">
        <v>4.16</v>
      </c>
      <c r="V2438" t="s">
        <v>1700</v>
      </c>
      <c r="W2438" t="s">
        <v>4246</v>
      </c>
      <c r="X2438" t="s">
        <v>4247</v>
      </c>
      <c r="Y2438" t="s">
        <v>3224</v>
      </c>
      <c r="Z2438" t="s">
        <v>3671</v>
      </c>
      <c r="AA2438">
        <v>808184</v>
      </c>
      <c r="AB2438" s="198">
        <v>37036.875</v>
      </c>
      <c r="AC2438" s="198">
        <v>37036.875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5000</v>
      </c>
      <c r="G2439" s="202">
        <v>1290864</v>
      </c>
      <c r="H2439" s="198">
        <v>37035.38013888889</v>
      </c>
      <c r="I2439" t="s">
        <v>3306</v>
      </c>
      <c r="M2439" t="s">
        <v>2760</v>
      </c>
      <c r="N2439" t="s">
        <v>3220</v>
      </c>
      <c r="O2439" t="s">
        <v>2532</v>
      </c>
      <c r="P2439" s="199">
        <v>5000</v>
      </c>
      <c r="S2439" t="s">
        <v>2761</v>
      </c>
      <c r="T2439" t="s">
        <v>4061</v>
      </c>
      <c r="U2439" s="201">
        <v>4</v>
      </c>
      <c r="V2439" t="s">
        <v>3110</v>
      </c>
      <c r="W2439" t="s">
        <v>2692</v>
      </c>
      <c r="X2439" t="s">
        <v>2682</v>
      </c>
      <c r="Y2439" t="s">
        <v>3224</v>
      </c>
      <c r="Z2439" t="s">
        <v>3671</v>
      </c>
      <c r="AA2439">
        <v>808187</v>
      </c>
      <c r="AB2439" s="198">
        <v>37036.875</v>
      </c>
      <c r="AC2439" s="198">
        <v>37036.875</v>
      </c>
    </row>
    <row r="2440" spans="1:31" x14ac:dyDescent="0.2">
      <c r="A2440" s="44" t="str">
        <f t="shared" si="186"/>
        <v xml:space="preserve"> Natural Gas Physical</v>
      </c>
      <c r="B2440" s="44" t="str">
        <f t="shared" si="187"/>
        <v/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30</v>
      </c>
      <c r="F2440" s="213">
        <f t="shared" si="190"/>
        <v>150000</v>
      </c>
      <c r="G2440" s="202">
        <v>1290865</v>
      </c>
      <c r="H2440" s="198">
        <v>37035.380150462966</v>
      </c>
      <c r="I2440" t="s">
        <v>1698</v>
      </c>
      <c r="M2440" t="s">
        <v>2760</v>
      </c>
      <c r="N2440" t="s">
        <v>2697</v>
      </c>
      <c r="O2440" t="s">
        <v>3813</v>
      </c>
      <c r="Q2440" s="199">
        <v>5000</v>
      </c>
      <c r="S2440" t="s">
        <v>4150</v>
      </c>
      <c r="T2440" t="s">
        <v>2698</v>
      </c>
      <c r="U2440" s="201">
        <v>5.64</v>
      </c>
      <c r="V2440" t="s">
        <v>1780</v>
      </c>
      <c r="W2440" t="s">
        <v>3188</v>
      </c>
      <c r="X2440" t="s">
        <v>2700</v>
      </c>
      <c r="Y2440" t="s">
        <v>3224</v>
      </c>
      <c r="Z2440" t="s">
        <v>3672</v>
      </c>
      <c r="AA2440">
        <v>808188</v>
      </c>
      <c r="AB2440" s="198">
        <v>37043.875</v>
      </c>
      <c r="AC2440" s="198">
        <v>37072.875</v>
      </c>
      <c r="AE2440" s="116">
        <f>IF(S2440="Gallon",F2440/42,F2440)</f>
        <v>150000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1290866</v>
      </c>
      <c r="H2441" s="198">
        <v>37035.380185185182</v>
      </c>
      <c r="I2441" t="s">
        <v>2831</v>
      </c>
      <c r="M2441" t="s">
        <v>2760</v>
      </c>
      <c r="N2441" t="s">
        <v>3220</v>
      </c>
      <c r="O2441" t="s">
        <v>2463</v>
      </c>
      <c r="Q2441" s="199">
        <v>10000</v>
      </c>
      <c r="S2441" t="s">
        <v>2761</v>
      </c>
      <c r="T2441" t="s">
        <v>4061</v>
      </c>
      <c r="U2441" s="201">
        <v>4.1913</v>
      </c>
      <c r="V2441" t="s">
        <v>3251</v>
      </c>
      <c r="W2441" t="s">
        <v>3222</v>
      </c>
      <c r="X2441" t="s">
        <v>3223</v>
      </c>
      <c r="Y2441" t="s">
        <v>3224</v>
      </c>
      <c r="Z2441" t="s">
        <v>3671</v>
      </c>
      <c r="AA2441">
        <v>808189</v>
      </c>
      <c r="AB2441" s="198">
        <v>37036.875</v>
      </c>
      <c r="AC2441" s="198">
        <v>37036.875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5000</v>
      </c>
      <c r="G2442" s="202">
        <v>1290867</v>
      </c>
      <c r="H2442" s="198">
        <v>37035.380208333336</v>
      </c>
      <c r="I2442" t="s">
        <v>3225</v>
      </c>
      <c r="M2442" t="s">
        <v>2760</v>
      </c>
      <c r="N2442" t="s">
        <v>3220</v>
      </c>
      <c r="O2442" t="s">
        <v>2485</v>
      </c>
      <c r="Q2442" s="199">
        <v>5000</v>
      </c>
      <c r="S2442" t="s">
        <v>2761</v>
      </c>
      <c r="T2442" t="s">
        <v>4061</v>
      </c>
      <c r="U2442" s="201">
        <v>4.03</v>
      </c>
      <c r="V2442" t="s">
        <v>3226</v>
      </c>
      <c r="W2442" t="s">
        <v>3004</v>
      </c>
      <c r="X2442" t="s">
        <v>3246</v>
      </c>
      <c r="Y2442" t="s">
        <v>3224</v>
      </c>
      <c r="Z2442" t="s">
        <v>3671</v>
      </c>
      <c r="AA2442">
        <v>808190</v>
      </c>
      <c r="AB2442" s="198">
        <v>37036.875</v>
      </c>
      <c r="AC2442" s="198">
        <v>37036.875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7</v>
      </c>
      <c r="F2443" s="213">
        <f t="shared" ref="F2443:F2506" si="195">E2443*SUM(P2443:Q2443)</f>
        <v>70000</v>
      </c>
      <c r="G2443" s="202">
        <v>1290868</v>
      </c>
      <c r="H2443" s="198">
        <v>37035.380266203705</v>
      </c>
      <c r="I2443" t="s">
        <v>3244</v>
      </c>
      <c r="M2443" t="s">
        <v>2760</v>
      </c>
      <c r="N2443" t="s">
        <v>2864</v>
      </c>
      <c r="O2443" t="s">
        <v>4375</v>
      </c>
      <c r="Q2443" s="199">
        <v>10000</v>
      </c>
      <c r="S2443" t="s">
        <v>2761</v>
      </c>
      <c r="T2443" t="s">
        <v>4061</v>
      </c>
      <c r="U2443" s="201">
        <v>4.1100000000000003</v>
      </c>
      <c r="V2443" t="s">
        <v>2672</v>
      </c>
      <c r="W2443" t="s">
        <v>3281</v>
      </c>
      <c r="X2443" t="s">
        <v>4236</v>
      </c>
      <c r="Y2443" t="s">
        <v>4082</v>
      </c>
      <c r="Z2443" t="s">
        <v>3671</v>
      </c>
      <c r="AA2443" t="s">
        <v>387</v>
      </c>
      <c r="AB2443" s="198">
        <v>37036.875</v>
      </c>
      <c r="AC2443" s="198">
        <v>37042.875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10000</v>
      </c>
      <c r="G2444" s="202">
        <v>1290869</v>
      </c>
      <c r="H2444" s="198">
        <v>37035.380266203705</v>
      </c>
      <c r="I2444" t="s">
        <v>2831</v>
      </c>
      <c r="M2444" t="s">
        <v>2760</v>
      </c>
      <c r="N2444" t="s">
        <v>3220</v>
      </c>
      <c r="O2444" t="s">
        <v>2463</v>
      </c>
      <c r="Q2444" s="199">
        <v>10000</v>
      </c>
      <c r="S2444" t="s">
        <v>2761</v>
      </c>
      <c r="T2444" t="s">
        <v>4061</v>
      </c>
      <c r="U2444" s="201">
        <v>4.1925999999999997</v>
      </c>
      <c r="V2444" t="s">
        <v>3251</v>
      </c>
      <c r="W2444" t="s">
        <v>3222</v>
      </c>
      <c r="X2444" t="s">
        <v>3223</v>
      </c>
      <c r="Y2444" t="s">
        <v>3224</v>
      </c>
      <c r="Z2444" t="s">
        <v>3671</v>
      </c>
      <c r="AA2444">
        <v>808191</v>
      </c>
      <c r="AB2444" s="198">
        <v>37036.875</v>
      </c>
      <c r="AC2444" s="198">
        <v>37036.875</v>
      </c>
    </row>
    <row r="2445" spans="1:31" x14ac:dyDescent="0.2">
      <c r="A2445" s="44" t="str">
        <f t="shared" si="191"/>
        <v xml:space="preserve"> Natural Gas Physical</v>
      </c>
      <c r="B2445" s="44" t="str">
        <f t="shared" si="192"/>
        <v/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3">
        <f t="shared" si="195"/>
        <v>10000</v>
      </c>
      <c r="G2445" s="202">
        <v>1290870</v>
      </c>
      <c r="H2445" s="198">
        <v>37035.380277777775</v>
      </c>
      <c r="I2445" t="s">
        <v>2863</v>
      </c>
      <c r="M2445" t="s">
        <v>2760</v>
      </c>
      <c r="N2445" t="s">
        <v>2697</v>
      </c>
      <c r="O2445" t="s">
        <v>223</v>
      </c>
      <c r="Q2445" s="199">
        <v>10000</v>
      </c>
      <c r="S2445" t="s">
        <v>2761</v>
      </c>
      <c r="T2445" t="s">
        <v>4061</v>
      </c>
      <c r="U2445" s="201">
        <v>3.94</v>
      </c>
      <c r="V2445" t="s">
        <v>3978</v>
      </c>
      <c r="W2445" t="s">
        <v>3170</v>
      </c>
      <c r="X2445" t="s">
        <v>1686</v>
      </c>
      <c r="Y2445" t="s">
        <v>3224</v>
      </c>
      <c r="Z2445" t="s">
        <v>3672</v>
      </c>
      <c r="AA2445">
        <v>808192</v>
      </c>
      <c r="AB2445" s="198">
        <v>37036.875</v>
      </c>
      <c r="AC2445" s="198">
        <v>37036.875</v>
      </c>
    </row>
    <row r="2446" spans="1:31" x14ac:dyDescent="0.2">
      <c r="A2446" s="44" t="str">
        <f t="shared" si="191"/>
        <v>US Oil Products Financial</v>
      </c>
      <c r="B2446" s="44" t="str">
        <f t="shared" si="192"/>
        <v>US</v>
      </c>
      <c r="C2446" s="44" t="str">
        <f t="shared" si="193"/>
        <v>Oil Products</v>
      </c>
      <c r="D2446" s="44" t="str">
        <f t="shared" si="194"/>
        <v>Financial</v>
      </c>
      <c r="E2446" s="44">
        <f>IF(VLOOKUP(S2446,'DD-Lookup'!$J$6:$L$50,3,FALSE)="Monthly",(YEAR(AC2446)-YEAR(AB2446))*12+MONTH(AC2446)-MONTH(AB2446)+1,(AC2446-AB2446+1))</f>
        <v>12</v>
      </c>
      <c r="F2446" s="213">
        <f t="shared" si="195"/>
        <v>300000</v>
      </c>
      <c r="G2446" s="202">
        <v>1290871</v>
      </c>
      <c r="H2446" s="198">
        <v>37035.380324074074</v>
      </c>
      <c r="I2446" t="s">
        <v>2758</v>
      </c>
      <c r="M2446" t="s">
        <v>2764</v>
      </c>
      <c r="N2446" t="s">
        <v>388</v>
      </c>
      <c r="O2446" t="s">
        <v>389</v>
      </c>
      <c r="Q2446" s="199">
        <v>25000</v>
      </c>
      <c r="S2446" t="s">
        <v>2767</v>
      </c>
      <c r="T2446" t="s">
        <v>4061</v>
      </c>
      <c r="U2446" s="201">
        <v>4.25</v>
      </c>
      <c r="V2446" t="s">
        <v>4344</v>
      </c>
      <c r="W2446" t="s">
        <v>3971</v>
      </c>
      <c r="X2446" t="s">
        <v>3972</v>
      </c>
      <c r="Y2446" t="s">
        <v>4082</v>
      </c>
      <c r="Z2446" t="s">
        <v>3671</v>
      </c>
      <c r="AA2446" t="s">
        <v>390</v>
      </c>
      <c r="AB2446" s="198">
        <v>37257</v>
      </c>
      <c r="AC2446" s="198">
        <v>37621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500</v>
      </c>
      <c r="G2447" s="202">
        <v>1290872</v>
      </c>
      <c r="H2447" s="198">
        <v>37035.380370370367</v>
      </c>
      <c r="I2447" t="s">
        <v>3249</v>
      </c>
      <c r="M2447" t="s">
        <v>2760</v>
      </c>
      <c r="N2447" t="s">
        <v>3220</v>
      </c>
      <c r="O2447" t="s">
        <v>2463</v>
      </c>
      <c r="Q2447" s="199">
        <v>500</v>
      </c>
      <c r="S2447" t="s">
        <v>2761</v>
      </c>
      <c r="T2447" t="s">
        <v>4061</v>
      </c>
      <c r="U2447" s="201">
        <v>4.1938000000000004</v>
      </c>
      <c r="V2447" t="s">
        <v>4176</v>
      </c>
      <c r="W2447" t="s">
        <v>3222</v>
      </c>
      <c r="X2447" t="s">
        <v>3223</v>
      </c>
      <c r="Y2447" t="s">
        <v>3224</v>
      </c>
      <c r="Z2447" t="s">
        <v>3671</v>
      </c>
      <c r="AA2447">
        <v>808193</v>
      </c>
      <c r="AB2447" s="198">
        <v>37036.875</v>
      </c>
      <c r="AC2447" s="198">
        <v>37036.875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25000</v>
      </c>
      <c r="G2448" s="202">
        <v>1290873</v>
      </c>
      <c r="H2448" s="198">
        <v>37035.380462962959</v>
      </c>
      <c r="I2448" t="s">
        <v>4033</v>
      </c>
      <c r="M2448" t="s">
        <v>2760</v>
      </c>
      <c r="N2448" t="s">
        <v>3220</v>
      </c>
      <c r="O2448" t="s">
        <v>4383</v>
      </c>
      <c r="Q2448" s="199">
        <v>25000</v>
      </c>
      <c r="S2448" t="s">
        <v>2761</v>
      </c>
      <c r="T2448" t="s">
        <v>4061</v>
      </c>
      <c r="U2448" s="201">
        <v>4.12</v>
      </c>
      <c r="V2448" t="s">
        <v>4268</v>
      </c>
      <c r="W2448" t="s">
        <v>4246</v>
      </c>
      <c r="X2448" t="s">
        <v>4247</v>
      </c>
      <c r="Y2448" t="s">
        <v>3224</v>
      </c>
      <c r="Z2448" t="s">
        <v>3671</v>
      </c>
      <c r="AA2448">
        <v>808194</v>
      </c>
      <c r="AB2448" s="198">
        <v>37036.875</v>
      </c>
      <c r="AC2448" s="198">
        <v>37036.875</v>
      </c>
    </row>
    <row r="2449" spans="1:29" x14ac:dyDescent="0.2">
      <c r="A2449" s="44" t="str">
        <f t="shared" si="191"/>
        <v>US Natural Gas Financial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31</v>
      </c>
      <c r="F2449" s="213">
        <f t="shared" si="195"/>
        <v>77500</v>
      </c>
      <c r="G2449" s="202">
        <v>1290874</v>
      </c>
      <c r="H2449" s="198">
        <v>37035.380486111113</v>
      </c>
      <c r="I2449" t="s">
        <v>2869</v>
      </c>
      <c r="M2449" t="s">
        <v>2760</v>
      </c>
      <c r="N2449" t="s">
        <v>2864</v>
      </c>
      <c r="O2449" t="s">
        <v>3234</v>
      </c>
      <c r="Q2449" s="199">
        <v>2500</v>
      </c>
      <c r="S2449" t="s">
        <v>2761</v>
      </c>
      <c r="T2449" t="s">
        <v>4061</v>
      </c>
      <c r="U2449" s="201">
        <v>4.2374999999999998</v>
      </c>
      <c r="V2449" t="s">
        <v>2870</v>
      </c>
      <c r="W2449" t="s">
        <v>3529</v>
      </c>
      <c r="X2449" t="s">
        <v>2866</v>
      </c>
      <c r="Y2449" t="s">
        <v>4082</v>
      </c>
      <c r="Z2449" t="s">
        <v>3671</v>
      </c>
      <c r="AA2449" t="s">
        <v>391</v>
      </c>
      <c r="AB2449" s="198">
        <v>37073.875</v>
      </c>
      <c r="AC2449" s="198">
        <v>37103.875</v>
      </c>
    </row>
    <row r="2450" spans="1:29" x14ac:dyDescent="0.2">
      <c r="A2450" s="44" t="str">
        <f t="shared" si="191"/>
        <v xml:space="preserve"> Natural Gas Physical</v>
      </c>
      <c r="B2450" s="44" t="str">
        <f t="shared" si="192"/>
        <v/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10000</v>
      </c>
      <c r="G2450" s="202">
        <v>1290876</v>
      </c>
      <c r="H2450" s="198">
        <v>37035.380532407406</v>
      </c>
      <c r="I2450" t="s">
        <v>3143</v>
      </c>
      <c r="M2450" t="s">
        <v>2760</v>
      </c>
      <c r="N2450" t="s">
        <v>2697</v>
      </c>
      <c r="O2450" t="s">
        <v>4269</v>
      </c>
      <c r="P2450" s="199">
        <v>10000</v>
      </c>
      <c r="S2450" t="s">
        <v>4150</v>
      </c>
      <c r="T2450" t="s">
        <v>2698</v>
      </c>
      <c r="U2450" s="201">
        <v>5.67</v>
      </c>
      <c r="V2450" t="s">
        <v>1687</v>
      </c>
      <c r="W2450" t="s">
        <v>2699</v>
      </c>
      <c r="X2450" t="s">
        <v>2700</v>
      </c>
      <c r="Y2450" t="s">
        <v>3224</v>
      </c>
      <c r="Z2450" t="s">
        <v>3672</v>
      </c>
      <c r="AA2450">
        <v>808195</v>
      </c>
      <c r="AB2450" s="198">
        <v>37035.875</v>
      </c>
      <c r="AC2450" s="198">
        <v>37035.875</v>
      </c>
    </row>
    <row r="2451" spans="1:29" x14ac:dyDescent="0.2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30</v>
      </c>
      <c r="F2451" s="213">
        <f t="shared" si="195"/>
        <v>150000</v>
      </c>
      <c r="G2451" s="202">
        <v>1290878</v>
      </c>
      <c r="H2451" s="198">
        <v>37035.380567129629</v>
      </c>
      <c r="I2451" t="s">
        <v>2935</v>
      </c>
      <c r="M2451" t="s">
        <v>2760</v>
      </c>
      <c r="N2451" t="s">
        <v>3220</v>
      </c>
      <c r="O2451" t="s">
        <v>4300</v>
      </c>
      <c r="Q2451" s="199">
        <v>5000</v>
      </c>
      <c r="S2451" t="s">
        <v>2761</v>
      </c>
      <c r="T2451" t="s">
        <v>4061</v>
      </c>
      <c r="U2451" s="201">
        <v>2.87</v>
      </c>
      <c r="V2451" t="s">
        <v>3035</v>
      </c>
      <c r="W2451" t="s">
        <v>4279</v>
      </c>
      <c r="X2451" t="s">
        <v>2682</v>
      </c>
      <c r="Y2451" t="s">
        <v>3224</v>
      </c>
      <c r="Z2451" t="s">
        <v>3671</v>
      </c>
      <c r="AA2451" t="s">
        <v>392</v>
      </c>
      <c r="AB2451" s="198">
        <v>37043.875</v>
      </c>
      <c r="AC2451" s="198">
        <v>37072.875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356</v>
      </c>
      <c r="G2452" s="202">
        <v>1290877</v>
      </c>
      <c r="H2452" s="198">
        <v>37035.380567129629</v>
      </c>
      <c r="I2452" t="s">
        <v>3306</v>
      </c>
      <c r="M2452" t="s">
        <v>2760</v>
      </c>
      <c r="N2452" t="s">
        <v>3220</v>
      </c>
      <c r="O2452" t="s">
        <v>2484</v>
      </c>
      <c r="Q2452" s="199">
        <v>356</v>
      </c>
      <c r="S2452" t="s">
        <v>2761</v>
      </c>
      <c r="T2452" t="s">
        <v>4061</v>
      </c>
      <c r="U2452" s="201">
        <v>4.0250000000000004</v>
      </c>
      <c r="V2452" t="s">
        <v>3923</v>
      </c>
      <c r="W2452" t="s">
        <v>3004</v>
      </c>
      <c r="X2452" t="s">
        <v>3246</v>
      </c>
      <c r="Y2452" t="s">
        <v>3224</v>
      </c>
      <c r="Z2452" t="s">
        <v>3671</v>
      </c>
      <c r="AA2452">
        <v>808196</v>
      </c>
      <c r="AB2452" s="198">
        <v>37036.875</v>
      </c>
      <c r="AC2452" s="198">
        <v>37036.875</v>
      </c>
    </row>
    <row r="2453" spans="1:29" x14ac:dyDescent="0.2">
      <c r="A2453" s="44" t="str">
        <f t="shared" si="191"/>
        <v>US Natural Gas Financial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Financial</v>
      </c>
      <c r="E2453" s="44">
        <f>IF(VLOOKUP(S2453,'DD-Lookup'!$J$6:$L$50,3,FALSE)="Monthly",(YEAR(AC2453)-YEAR(AB2453))*12+MONTH(AC2453)-MONTH(AB2453)+1,(AC2453-AB2453+1))</f>
        <v>30</v>
      </c>
      <c r="F2453" s="213">
        <f t="shared" si="195"/>
        <v>150000</v>
      </c>
      <c r="G2453" s="202">
        <v>1290879</v>
      </c>
      <c r="H2453" s="198">
        <v>37035.380578703705</v>
      </c>
      <c r="I2453" t="s">
        <v>4257</v>
      </c>
      <c r="M2453" t="s">
        <v>2760</v>
      </c>
      <c r="N2453" t="s">
        <v>3235</v>
      </c>
      <c r="O2453" t="s">
        <v>1757</v>
      </c>
      <c r="P2453" s="199">
        <v>5000</v>
      </c>
      <c r="S2453" t="s">
        <v>2761</v>
      </c>
      <c r="T2453" t="s">
        <v>4061</v>
      </c>
      <c r="U2453" s="201">
        <v>2.85</v>
      </c>
      <c r="V2453" t="s">
        <v>3976</v>
      </c>
      <c r="W2453" t="s">
        <v>2708</v>
      </c>
      <c r="X2453" t="s">
        <v>2709</v>
      </c>
      <c r="Y2453" t="s">
        <v>4082</v>
      </c>
      <c r="Z2453" t="s">
        <v>3671</v>
      </c>
      <c r="AA2453" t="s">
        <v>393</v>
      </c>
      <c r="AB2453" s="198">
        <v>37043.875</v>
      </c>
      <c r="AC2453" s="198">
        <v>37072.875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1290880</v>
      </c>
      <c r="H2454" s="198">
        <v>37035.380590277775</v>
      </c>
      <c r="I2454" t="s">
        <v>2831</v>
      </c>
      <c r="M2454" t="s">
        <v>2760</v>
      </c>
      <c r="N2454" t="s">
        <v>3220</v>
      </c>
      <c r="O2454" t="s">
        <v>4393</v>
      </c>
      <c r="P2454" s="199">
        <v>5000</v>
      </c>
      <c r="S2454" t="s">
        <v>2761</v>
      </c>
      <c r="T2454" t="s">
        <v>4061</v>
      </c>
      <c r="U2454" s="201">
        <v>4.3899999999999997</v>
      </c>
      <c r="V2454" t="s">
        <v>2636</v>
      </c>
      <c r="W2454" t="s">
        <v>2661</v>
      </c>
      <c r="X2454" t="s">
        <v>2662</v>
      </c>
      <c r="Y2454" t="s">
        <v>3224</v>
      </c>
      <c r="Z2454" t="s">
        <v>3671</v>
      </c>
      <c r="AA2454">
        <v>808197</v>
      </c>
      <c r="AB2454" s="198">
        <v>37036.875</v>
      </c>
      <c r="AC2454" s="198">
        <v>37036.875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5000</v>
      </c>
      <c r="G2455" s="202">
        <v>1290881</v>
      </c>
      <c r="H2455" s="198">
        <v>37035.380601851852</v>
      </c>
      <c r="I2455" t="s">
        <v>2874</v>
      </c>
      <c r="M2455" t="s">
        <v>2760</v>
      </c>
      <c r="N2455" t="s">
        <v>3220</v>
      </c>
      <c r="O2455" t="s">
        <v>2481</v>
      </c>
      <c r="Q2455" s="199">
        <v>5000</v>
      </c>
      <c r="S2455" t="s">
        <v>2761</v>
      </c>
      <c r="T2455" t="s">
        <v>4061</v>
      </c>
      <c r="U2455" s="201">
        <v>4.0575000000000001</v>
      </c>
      <c r="V2455" t="s">
        <v>2749</v>
      </c>
      <c r="W2455" t="s">
        <v>3004</v>
      </c>
      <c r="X2455" t="s">
        <v>3246</v>
      </c>
      <c r="Y2455" t="s">
        <v>3224</v>
      </c>
      <c r="Z2455" t="s">
        <v>3671</v>
      </c>
      <c r="AA2455">
        <v>808198</v>
      </c>
      <c r="AB2455" s="198">
        <v>37036.875</v>
      </c>
      <c r="AC2455" s="198">
        <v>37036.875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1290882</v>
      </c>
      <c r="H2456" s="198">
        <v>37035.380624999998</v>
      </c>
      <c r="I2456" t="s">
        <v>3306</v>
      </c>
      <c r="M2456" t="s">
        <v>2760</v>
      </c>
      <c r="N2456" t="s">
        <v>3220</v>
      </c>
      <c r="O2456" t="s">
        <v>2484</v>
      </c>
      <c r="Q2456" s="199">
        <v>5000</v>
      </c>
      <c r="S2456" t="s">
        <v>2761</v>
      </c>
      <c r="T2456" t="s">
        <v>4061</v>
      </c>
      <c r="U2456" s="201">
        <v>4.0274999999999999</v>
      </c>
      <c r="V2456" t="s">
        <v>3923</v>
      </c>
      <c r="W2456" t="s">
        <v>3004</v>
      </c>
      <c r="X2456" t="s">
        <v>3246</v>
      </c>
      <c r="Y2456" t="s">
        <v>3224</v>
      </c>
      <c r="Z2456" t="s">
        <v>3671</v>
      </c>
      <c r="AA2456">
        <v>808199</v>
      </c>
      <c r="AB2456" s="198">
        <v>37036.875</v>
      </c>
      <c r="AC2456" s="198">
        <v>37036.875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1957</v>
      </c>
      <c r="G2457" s="202">
        <v>1290883</v>
      </c>
      <c r="H2457" s="198">
        <v>37035.380648148152</v>
      </c>
      <c r="I2457" t="s">
        <v>2871</v>
      </c>
      <c r="M2457" t="s">
        <v>2760</v>
      </c>
      <c r="N2457" t="s">
        <v>3220</v>
      </c>
      <c r="O2457" t="s">
        <v>4367</v>
      </c>
      <c r="Q2457" s="199">
        <v>1957</v>
      </c>
      <c r="S2457" t="s">
        <v>2761</v>
      </c>
      <c r="T2457" t="s">
        <v>4061</v>
      </c>
      <c r="U2457" s="201">
        <v>4.3499999999999996</v>
      </c>
      <c r="V2457" t="s">
        <v>3418</v>
      </c>
      <c r="W2457" t="s">
        <v>4263</v>
      </c>
      <c r="X2457" t="s">
        <v>4264</v>
      </c>
      <c r="Y2457" t="s">
        <v>3224</v>
      </c>
      <c r="Z2457" t="s">
        <v>3671</v>
      </c>
      <c r="AA2457">
        <v>808203</v>
      </c>
      <c r="AB2457" s="198">
        <v>37036.875</v>
      </c>
      <c r="AC2457" s="198">
        <v>37036.875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</v>
      </c>
      <c r="G2458" s="202">
        <v>1290885</v>
      </c>
      <c r="H2458" s="198">
        <v>37035.380706018521</v>
      </c>
      <c r="I2458" t="s">
        <v>2874</v>
      </c>
      <c r="M2458" t="s">
        <v>2760</v>
      </c>
      <c r="N2458" t="s">
        <v>3220</v>
      </c>
      <c r="O2458" t="s">
        <v>2481</v>
      </c>
      <c r="Q2458" s="199">
        <v>5000</v>
      </c>
      <c r="S2458" t="s">
        <v>2761</v>
      </c>
      <c r="T2458" t="s">
        <v>4061</v>
      </c>
      <c r="U2458" s="201">
        <v>4.0599999999999996</v>
      </c>
      <c r="V2458" t="s">
        <v>2749</v>
      </c>
      <c r="W2458" t="s">
        <v>3004</v>
      </c>
      <c r="X2458" t="s">
        <v>3246</v>
      </c>
      <c r="Y2458" t="s">
        <v>3224</v>
      </c>
      <c r="Z2458" t="s">
        <v>3671</v>
      </c>
      <c r="AA2458">
        <v>808204</v>
      </c>
      <c r="AB2458" s="198">
        <v>37036.875</v>
      </c>
      <c r="AC2458" s="198">
        <v>37036.875</v>
      </c>
    </row>
    <row r="2459" spans="1:29" x14ac:dyDescent="0.2">
      <c r="A2459" s="44" t="str">
        <f t="shared" si="191"/>
        <v>US Crude Financial</v>
      </c>
      <c r="B2459" s="44" t="str">
        <f t="shared" si="192"/>
        <v>US</v>
      </c>
      <c r="C2459" s="44" t="str">
        <f t="shared" si="193"/>
        <v>Crude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50000</v>
      </c>
      <c r="G2459" s="202">
        <v>1290884</v>
      </c>
      <c r="H2459" s="198">
        <v>37035.380706018521</v>
      </c>
      <c r="I2459" t="s">
        <v>2863</v>
      </c>
      <c r="M2459" t="s">
        <v>3757</v>
      </c>
      <c r="N2459" t="s">
        <v>4183</v>
      </c>
      <c r="O2459" t="s">
        <v>2790</v>
      </c>
      <c r="P2459" s="199">
        <v>50000</v>
      </c>
      <c r="S2459" t="s">
        <v>2767</v>
      </c>
      <c r="T2459" t="s">
        <v>4061</v>
      </c>
      <c r="U2459" s="201">
        <v>29.48</v>
      </c>
      <c r="V2459" t="s">
        <v>3199</v>
      </c>
      <c r="W2459" t="s">
        <v>4185</v>
      </c>
      <c r="X2459" t="s">
        <v>4186</v>
      </c>
      <c r="Y2459" t="s">
        <v>3401</v>
      </c>
      <c r="Z2459" t="s">
        <v>3671</v>
      </c>
      <c r="AA2459">
        <v>106947</v>
      </c>
      <c r="AB2459" s="198">
        <v>37073</v>
      </c>
      <c r="AC2459" s="198">
        <v>37103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1290886</v>
      </c>
      <c r="H2460" s="198">
        <v>37035.38071759259</v>
      </c>
      <c r="I2460" t="s">
        <v>3306</v>
      </c>
      <c r="M2460" t="s">
        <v>2760</v>
      </c>
      <c r="N2460" t="s">
        <v>3220</v>
      </c>
      <c r="O2460" t="s">
        <v>2484</v>
      </c>
      <c r="Q2460" s="199">
        <v>5000</v>
      </c>
      <c r="S2460" t="s">
        <v>2761</v>
      </c>
      <c r="T2460" t="s">
        <v>4061</v>
      </c>
      <c r="U2460" s="201">
        <v>4.03</v>
      </c>
      <c r="V2460" t="s">
        <v>3923</v>
      </c>
      <c r="W2460" t="s">
        <v>3004</v>
      </c>
      <c r="X2460" t="s">
        <v>3246</v>
      </c>
      <c r="Y2460" t="s">
        <v>3224</v>
      </c>
      <c r="Z2460" t="s">
        <v>3671</v>
      </c>
      <c r="AA2460">
        <v>808205</v>
      </c>
      <c r="AB2460" s="198">
        <v>37036.875</v>
      </c>
      <c r="AC2460" s="198">
        <v>37036.875</v>
      </c>
    </row>
    <row r="2461" spans="1:29" x14ac:dyDescent="0.2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30</v>
      </c>
      <c r="F2461" s="213">
        <f t="shared" si="195"/>
        <v>150000</v>
      </c>
      <c r="G2461" s="202">
        <v>1290887</v>
      </c>
      <c r="H2461" s="198">
        <v>37035.380729166667</v>
      </c>
      <c r="I2461" t="s">
        <v>4257</v>
      </c>
      <c r="M2461" t="s">
        <v>2760</v>
      </c>
      <c r="N2461" t="s">
        <v>2864</v>
      </c>
      <c r="O2461" t="s">
        <v>2865</v>
      </c>
      <c r="P2461" s="199">
        <v>5000</v>
      </c>
      <c r="S2461" t="s">
        <v>2761</v>
      </c>
      <c r="T2461" t="s">
        <v>4061</v>
      </c>
      <c r="U2461" s="201">
        <v>4.16</v>
      </c>
      <c r="V2461" t="s">
        <v>3976</v>
      </c>
      <c r="W2461" t="s">
        <v>3529</v>
      </c>
      <c r="X2461" t="s">
        <v>2866</v>
      </c>
      <c r="Y2461" t="s">
        <v>4082</v>
      </c>
      <c r="Z2461" t="s">
        <v>3671</v>
      </c>
      <c r="AA2461" t="s">
        <v>394</v>
      </c>
      <c r="AB2461" s="198">
        <v>37043.875</v>
      </c>
      <c r="AC2461" s="198">
        <v>37072.875</v>
      </c>
    </row>
    <row r="2462" spans="1:29" x14ac:dyDescent="0.2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7</v>
      </c>
      <c r="F2462" s="213">
        <f t="shared" si="195"/>
        <v>210000</v>
      </c>
      <c r="G2462" s="202">
        <v>1290888</v>
      </c>
      <c r="H2462" s="198">
        <v>37035.380729166667</v>
      </c>
      <c r="I2462" t="s">
        <v>3112</v>
      </c>
      <c r="M2462" t="s">
        <v>2760</v>
      </c>
      <c r="N2462" t="s">
        <v>2864</v>
      </c>
      <c r="O2462" t="s">
        <v>4394</v>
      </c>
      <c r="Q2462" s="199">
        <v>30000</v>
      </c>
      <c r="S2462" t="s">
        <v>2761</v>
      </c>
      <c r="T2462" t="s">
        <v>4061</v>
      </c>
      <c r="U2462" s="201">
        <v>4.1100000000000003</v>
      </c>
      <c r="V2462" t="s">
        <v>1731</v>
      </c>
      <c r="W2462" t="s">
        <v>3074</v>
      </c>
      <c r="X2462" t="s">
        <v>3075</v>
      </c>
      <c r="Y2462" t="s">
        <v>4082</v>
      </c>
      <c r="Z2462" t="s">
        <v>3671</v>
      </c>
      <c r="AA2462" t="s">
        <v>395</v>
      </c>
      <c r="AB2462" s="198">
        <v>37036.875</v>
      </c>
      <c r="AC2462" s="198">
        <v>37042.875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5000</v>
      </c>
      <c r="G2463" s="202">
        <v>1290889</v>
      </c>
      <c r="H2463" s="198">
        <v>37035.38076388889</v>
      </c>
      <c r="I2463" t="s">
        <v>3306</v>
      </c>
      <c r="M2463" t="s">
        <v>2760</v>
      </c>
      <c r="N2463" t="s">
        <v>3220</v>
      </c>
      <c r="O2463" t="s">
        <v>2484</v>
      </c>
      <c r="Q2463" s="199">
        <v>5000</v>
      </c>
      <c r="S2463" t="s">
        <v>2761</v>
      </c>
      <c r="T2463" t="s">
        <v>4061</v>
      </c>
      <c r="U2463" s="201">
        <v>4.0324999999999998</v>
      </c>
      <c r="V2463" t="s">
        <v>3923</v>
      </c>
      <c r="W2463" t="s">
        <v>3004</v>
      </c>
      <c r="X2463" t="s">
        <v>3246</v>
      </c>
      <c r="Y2463" t="s">
        <v>3224</v>
      </c>
      <c r="Z2463" t="s">
        <v>3671</v>
      </c>
      <c r="AA2463">
        <v>808206</v>
      </c>
      <c r="AB2463" s="198">
        <v>37036.875</v>
      </c>
      <c r="AC2463" s="198">
        <v>37036.875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1290891</v>
      </c>
      <c r="H2464" s="198">
        <v>37035.380798611113</v>
      </c>
      <c r="I2464" t="s">
        <v>4259</v>
      </c>
      <c r="M2464" t="s">
        <v>2760</v>
      </c>
      <c r="N2464" t="s">
        <v>3220</v>
      </c>
      <c r="O2464" t="s">
        <v>2485</v>
      </c>
      <c r="Q2464" s="199">
        <v>5000</v>
      </c>
      <c r="S2464" t="s">
        <v>2761</v>
      </c>
      <c r="T2464" t="s">
        <v>4061</v>
      </c>
      <c r="U2464" s="201">
        <v>4.0324999999999998</v>
      </c>
      <c r="V2464" t="s">
        <v>3289</v>
      </c>
      <c r="W2464" t="s">
        <v>3004</v>
      </c>
      <c r="X2464" t="s">
        <v>3246</v>
      </c>
      <c r="Y2464" t="s">
        <v>3224</v>
      </c>
      <c r="Z2464" t="s">
        <v>3671</v>
      </c>
      <c r="AA2464">
        <v>808207</v>
      </c>
      <c r="AB2464" s="198">
        <v>37036.875</v>
      </c>
      <c r="AC2464" s="198">
        <v>37036.875</v>
      </c>
    </row>
    <row r="2465" spans="1:29" x14ac:dyDescent="0.2">
      <c r="A2465" s="44" t="str">
        <f t="shared" si="191"/>
        <v>US Power Physical</v>
      </c>
      <c r="B2465" s="44" t="str">
        <f t="shared" si="192"/>
        <v>US</v>
      </c>
      <c r="C2465" s="44" t="str">
        <f t="shared" si="193"/>
        <v>Power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31</v>
      </c>
      <c r="F2465" s="213">
        <f t="shared" si="195"/>
        <v>775</v>
      </c>
      <c r="G2465" s="202">
        <v>1290892</v>
      </c>
      <c r="H2465" s="198">
        <v>37035.380856481483</v>
      </c>
      <c r="I2465" t="s">
        <v>2801</v>
      </c>
      <c r="M2465" t="s">
        <v>3364</v>
      </c>
      <c r="N2465" t="s">
        <v>2710</v>
      </c>
      <c r="O2465" t="s">
        <v>3949</v>
      </c>
      <c r="Q2465" s="199">
        <v>25</v>
      </c>
      <c r="S2465" t="s">
        <v>2759</v>
      </c>
      <c r="T2465" t="s">
        <v>4061</v>
      </c>
      <c r="U2465" s="201">
        <v>348</v>
      </c>
      <c r="V2465" t="s">
        <v>3037</v>
      </c>
      <c r="W2465" t="s">
        <v>3164</v>
      </c>
      <c r="X2465" t="s">
        <v>3165</v>
      </c>
      <c r="Y2465" t="s">
        <v>4193</v>
      </c>
      <c r="Z2465" t="s">
        <v>3666</v>
      </c>
      <c r="AA2465">
        <v>621480.1</v>
      </c>
      <c r="AB2465" s="198">
        <v>37073.875</v>
      </c>
      <c r="AC2465" s="198">
        <v>37103.875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3059</v>
      </c>
      <c r="G2466" s="202">
        <v>1290895</v>
      </c>
      <c r="H2466" s="198">
        <v>37035.380914351852</v>
      </c>
      <c r="I2466" t="s">
        <v>2818</v>
      </c>
      <c r="M2466" t="s">
        <v>2760</v>
      </c>
      <c r="N2466" t="s">
        <v>3220</v>
      </c>
      <c r="O2466" t="s">
        <v>4393</v>
      </c>
      <c r="P2466" s="199">
        <v>3059</v>
      </c>
      <c r="S2466" t="s">
        <v>2761</v>
      </c>
      <c r="T2466" t="s">
        <v>4061</v>
      </c>
      <c r="U2466" s="201">
        <v>4.38</v>
      </c>
      <c r="V2466" t="s">
        <v>2666</v>
      </c>
      <c r="W2466" t="s">
        <v>2661</v>
      </c>
      <c r="X2466" t="s">
        <v>2662</v>
      </c>
      <c r="Y2466" t="s">
        <v>3224</v>
      </c>
      <c r="Z2466" t="s">
        <v>3671</v>
      </c>
      <c r="AA2466">
        <v>808208</v>
      </c>
      <c r="AB2466" s="198">
        <v>37036.875</v>
      </c>
      <c r="AC2466" s="198">
        <v>37036.875</v>
      </c>
    </row>
    <row r="2467" spans="1:29" x14ac:dyDescent="0.2">
      <c r="A2467" s="44" t="str">
        <f t="shared" si="191"/>
        <v>US Oil Products Financial</v>
      </c>
      <c r="B2467" s="44" t="str">
        <f t="shared" si="192"/>
        <v>US</v>
      </c>
      <c r="C2467" s="44" t="str">
        <f t="shared" si="193"/>
        <v>Oil Products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10000</v>
      </c>
      <c r="G2467" s="202">
        <v>1290893</v>
      </c>
      <c r="H2467" s="198">
        <v>37035.380914351852</v>
      </c>
      <c r="I2467" t="s">
        <v>2758</v>
      </c>
      <c r="M2467" t="s">
        <v>2764</v>
      </c>
      <c r="N2467" t="s">
        <v>3970</v>
      </c>
      <c r="O2467" t="s">
        <v>2800</v>
      </c>
      <c r="P2467" s="199">
        <v>10000</v>
      </c>
      <c r="S2467" t="s">
        <v>3301</v>
      </c>
      <c r="T2467" t="s">
        <v>4061</v>
      </c>
      <c r="U2467" s="201">
        <v>90.3</v>
      </c>
      <c r="V2467" t="s">
        <v>4344</v>
      </c>
      <c r="W2467" t="s">
        <v>3971</v>
      </c>
      <c r="X2467" t="s">
        <v>3972</v>
      </c>
      <c r="Y2467" t="s">
        <v>3401</v>
      </c>
      <c r="Z2467" t="s">
        <v>3671</v>
      </c>
      <c r="AA2467">
        <v>106952</v>
      </c>
      <c r="AB2467" s="198">
        <v>37043.875</v>
      </c>
      <c r="AC2467" s="198">
        <v>37072.875</v>
      </c>
    </row>
    <row r="2468" spans="1:29" x14ac:dyDescent="0.2">
      <c r="A2468" s="44" t="str">
        <f t="shared" si="191"/>
        <v>US Crude Financial</v>
      </c>
      <c r="B2468" s="44" t="str">
        <f t="shared" si="192"/>
        <v>US</v>
      </c>
      <c r="C2468" s="44" t="str">
        <f t="shared" si="193"/>
        <v>Crude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50000</v>
      </c>
      <c r="G2468" s="202">
        <v>1290894</v>
      </c>
      <c r="H2468" s="198">
        <v>37035.380914351852</v>
      </c>
      <c r="I2468" t="s">
        <v>2863</v>
      </c>
      <c r="M2468" t="s">
        <v>3757</v>
      </c>
      <c r="N2468" t="s">
        <v>4183</v>
      </c>
      <c r="O2468" t="s">
        <v>2790</v>
      </c>
      <c r="P2468" s="199">
        <v>50000</v>
      </c>
      <c r="S2468" t="s">
        <v>2767</v>
      </c>
      <c r="T2468" t="s">
        <v>4061</v>
      </c>
      <c r="U2468" s="201">
        <v>29.48</v>
      </c>
      <c r="V2468" t="s">
        <v>1679</v>
      </c>
      <c r="W2468" t="s">
        <v>4185</v>
      </c>
      <c r="X2468" t="s">
        <v>4186</v>
      </c>
      <c r="Y2468" t="s">
        <v>3401</v>
      </c>
      <c r="Z2468" t="s">
        <v>3671</v>
      </c>
      <c r="AA2468">
        <v>106953</v>
      </c>
      <c r="AB2468" s="198">
        <v>37073</v>
      </c>
      <c r="AC2468" s="198">
        <v>37103</v>
      </c>
    </row>
    <row r="2469" spans="1:29" x14ac:dyDescent="0.2">
      <c r="A2469" s="44" t="str">
        <f t="shared" si="191"/>
        <v>US Natural Gas Financial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Financial</v>
      </c>
      <c r="E2469" s="44">
        <f>IF(VLOOKUP(S2469,'DD-Lookup'!$J$6:$L$50,3,FALSE)="Monthly",(YEAR(AC2469)-YEAR(AB2469))*12+MONTH(AC2469)-MONTH(AB2469)+1,(AC2469-AB2469+1))</f>
        <v>31</v>
      </c>
      <c r="F2469" s="213">
        <f t="shared" si="195"/>
        <v>31000</v>
      </c>
      <c r="G2469" s="202">
        <v>1290897</v>
      </c>
      <c r="H2469" s="198">
        <v>37035.380960648145</v>
      </c>
      <c r="I2469" t="s">
        <v>2758</v>
      </c>
      <c r="M2469" t="s">
        <v>2760</v>
      </c>
      <c r="N2469" t="s">
        <v>3235</v>
      </c>
      <c r="O2469" t="s">
        <v>3094</v>
      </c>
      <c r="Q2469" s="199">
        <v>1000</v>
      </c>
      <c r="S2469" t="s">
        <v>2761</v>
      </c>
      <c r="T2469" t="s">
        <v>4061</v>
      </c>
      <c r="U2469" s="201">
        <v>6.14</v>
      </c>
      <c r="V2469" t="s">
        <v>3173</v>
      </c>
      <c r="W2469" t="s">
        <v>3083</v>
      </c>
      <c r="X2469" t="s">
        <v>3084</v>
      </c>
      <c r="Y2469" t="s">
        <v>4082</v>
      </c>
      <c r="Z2469" t="s">
        <v>3671</v>
      </c>
      <c r="AA2469" t="s">
        <v>396</v>
      </c>
      <c r="AB2469" s="198">
        <v>37165</v>
      </c>
      <c r="AC2469" s="198">
        <v>37195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1290896</v>
      </c>
      <c r="H2470" s="198">
        <v>37035.380960648145</v>
      </c>
      <c r="I2470" t="s">
        <v>2873</v>
      </c>
      <c r="M2470" t="s">
        <v>2760</v>
      </c>
      <c r="N2470" t="s">
        <v>3220</v>
      </c>
      <c r="O2470" t="s">
        <v>2532</v>
      </c>
      <c r="P2470" s="199">
        <v>5000</v>
      </c>
      <c r="S2470" t="s">
        <v>2761</v>
      </c>
      <c r="T2470" t="s">
        <v>4061</v>
      </c>
      <c r="U2470" s="201">
        <v>3.9750000000000001</v>
      </c>
      <c r="V2470" t="s">
        <v>3171</v>
      </c>
      <c r="W2470" t="s">
        <v>2692</v>
      </c>
      <c r="X2470" t="s">
        <v>2682</v>
      </c>
      <c r="Y2470" t="s">
        <v>3224</v>
      </c>
      <c r="Z2470" t="s">
        <v>3671</v>
      </c>
      <c r="AA2470">
        <v>808209</v>
      </c>
      <c r="AB2470" s="198">
        <v>37036.875</v>
      </c>
      <c r="AC2470" s="198">
        <v>37036.875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5000</v>
      </c>
      <c r="G2471" s="202">
        <v>1290899</v>
      </c>
      <c r="H2471" s="198">
        <v>37035.381064814814</v>
      </c>
      <c r="I2471" t="s">
        <v>3250</v>
      </c>
      <c r="M2471" t="s">
        <v>2760</v>
      </c>
      <c r="N2471" t="s">
        <v>3220</v>
      </c>
      <c r="O2471" t="s">
        <v>2480</v>
      </c>
      <c r="Q2471" s="199">
        <v>5000</v>
      </c>
      <c r="S2471" t="s">
        <v>2761</v>
      </c>
      <c r="T2471" t="s">
        <v>4061</v>
      </c>
      <c r="U2471" s="201">
        <v>4.0549999999999997</v>
      </c>
      <c r="V2471" t="s">
        <v>4267</v>
      </c>
      <c r="W2471" t="s">
        <v>3004</v>
      </c>
      <c r="X2471" t="s">
        <v>3246</v>
      </c>
      <c r="Y2471" t="s">
        <v>3224</v>
      </c>
      <c r="Z2471" t="s">
        <v>3671</v>
      </c>
      <c r="AA2471">
        <v>808211</v>
      </c>
      <c r="AB2471" s="198">
        <v>37036.875</v>
      </c>
      <c r="AC2471" s="198">
        <v>37036.875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2870</v>
      </c>
      <c r="G2472" s="202">
        <v>1290900</v>
      </c>
      <c r="H2472" s="198">
        <v>37035.381076388891</v>
      </c>
      <c r="I2472" t="s">
        <v>2932</v>
      </c>
      <c r="M2472" t="s">
        <v>2760</v>
      </c>
      <c r="N2472" t="s">
        <v>3220</v>
      </c>
      <c r="O2472" t="s">
        <v>2463</v>
      </c>
      <c r="Q2472" s="199">
        <v>2870</v>
      </c>
      <c r="S2472" t="s">
        <v>2761</v>
      </c>
      <c r="T2472" t="s">
        <v>4061</v>
      </c>
      <c r="U2472" s="201">
        <v>4.1938000000000004</v>
      </c>
      <c r="V2472" t="s">
        <v>3026</v>
      </c>
      <c r="W2472" t="s">
        <v>3222</v>
      </c>
      <c r="X2472" t="s">
        <v>3223</v>
      </c>
      <c r="Y2472" t="s">
        <v>3224</v>
      </c>
      <c r="Z2472" t="s">
        <v>3671</v>
      </c>
      <c r="AA2472">
        <v>808212</v>
      </c>
      <c r="AB2472" s="198">
        <v>37036.875</v>
      </c>
      <c r="AC2472" s="198">
        <v>37036.875</v>
      </c>
    </row>
    <row r="2473" spans="1:29" x14ac:dyDescent="0.2">
      <c r="A2473" s="44" t="str">
        <f t="shared" si="191"/>
        <v>US Power Financial</v>
      </c>
      <c r="B2473" s="44" t="str">
        <f t="shared" si="192"/>
        <v>US</v>
      </c>
      <c r="C2473" s="44" t="str">
        <f t="shared" si="193"/>
        <v>Power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</v>
      </c>
      <c r="G2473" s="202">
        <v>1290901</v>
      </c>
      <c r="H2473" s="198">
        <v>37035.381076388891</v>
      </c>
      <c r="I2473" t="s">
        <v>2854</v>
      </c>
      <c r="M2473" t="s">
        <v>3364</v>
      </c>
      <c r="N2473" t="s">
        <v>4190</v>
      </c>
      <c r="O2473" t="s">
        <v>397</v>
      </c>
      <c r="Q2473" s="199">
        <v>50</v>
      </c>
      <c r="S2473" t="s">
        <v>2759</v>
      </c>
      <c r="T2473" t="s">
        <v>4061</v>
      </c>
      <c r="U2473" s="201">
        <v>36</v>
      </c>
      <c r="V2473" t="s">
        <v>2385</v>
      </c>
      <c r="W2473" t="s">
        <v>4191</v>
      </c>
      <c r="X2473" t="s">
        <v>4192</v>
      </c>
      <c r="Y2473" t="s">
        <v>4193</v>
      </c>
      <c r="Z2473" t="s">
        <v>3671</v>
      </c>
      <c r="AA2473">
        <v>621481.1</v>
      </c>
      <c r="AB2473" s="198">
        <v>37035.875</v>
      </c>
      <c r="AC2473" s="198">
        <v>37035.875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3256</v>
      </c>
      <c r="G2474" s="202">
        <v>1290903</v>
      </c>
      <c r="H2474" s="198">
        <v>37035.38108796296</v>
      </c>
      <c r="I2474" t="s">
        <v>3250</v>
      </c>
      <c r="M2474" t="s">
        <v>2760</v>
      </c>
      <c r="N2474" t="s">
        <v>3220</v>
      </c>
      <c r="O2474" t="s">
        <v>2481</v>
      </c>
      <c r="P2474" s="199">
        <v>3256</v>
      </c>
      <c r="S2474" t="s">
        <v>2761</v>
      </c>
      <c r="T2474" t="s">
        <v>4061</v>
      </c>
      <c r="U2474" s="201">
        <v>4.0625</v>
      </c>
      <c r="V2474" t="s">
        <v>4267</v>
      </c>
      <c r="W2474" t="s">
        <v>3004</v>
      </c>
      <c r="X2474" t="s">
        <v>3246</v>
      </c>
      <c r="Y2474" t="s">
        <v>3224</v>
      </c>
      <c r="Z2474" t="s">
        <v>3671</v>
      </c>
      <c r="AA2474">
        <v>808214</v>
      </c>
      <c r="AB2474" s="198">
        <v>37036.875</v>
      </c>
      <c r="AC2474" s="198">
        <v>37036.875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1290902</v>
      </c>
      <c r="H2475" s="198">
        <v>37035.38108796296</v>
      </c>
      <c r="I2475" t="s">
        <v>3144</v>
      </c>
      <c r="M2475" t="s">
        <v>2760</v>
      </c>
      <c r="N2475" t="s">
        <v>3220</v>
      </c>
      <c r="O2475" t="s">
        <v>4383</v>
      </c>
      <c r="Q2475" s="199">
        <v>5000</v>
      </c>
      <c r="S2475" t="s">
        <v>2761</v>
      </c>
      <c r="T2475" t="s">
        <v>4061</v>
      </c>
      <c r="U2475" s="201">
        <v>4.125</v>
      </c>
      <c r="V2475" t="s">
        <v>4412</v>
      </c>
      <c r="W2475" t="s">
        <v>4246</v>
      </c>
      <c r="X2475" t="s">
        <v>4247</v>
      </c>
      <c r="Y2475" t="s">
        <v>3224</v>
      </c>
      <c r="Z2475" t="s">
        <v>3671</v>
      </c>
      <c r="AA2475">
        <v>808213</v>
      </c>
      <c r="AB2475" s="198">
        <v>37036.875</v>
      </c>
      <c r="AC2475" s="198">
        <v>37036.875</v>
      </c>
    </row>
    <row r="2476" spans="1:29" x14ac:dyDescent="0.2">
      <c r="A2476" s="44" t="str">
        <f t="shared" si="191"/>
        <v>US Natural Gas Financial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30</v>
      </c>
      <c r="F2476" s="213">
        <f t="shared" si="195"/>
        <v>525000</v>
      </c>
      <c r="G2476" s="202">
        <v>1290904</v>
      </c>
      <c r="H2476" s="198">
        <v>37035.381157407406</v>
      </c>
      <c r="I2476" t="s">
        <v>2863</v>
      </c>
      <c r="M2476" t="s">
        <v>2760</v>
      </c>
      <c r="N2476" t="s">
        <v>2864</v>
      </c>
      <c r="O2476" t="s">
        <v>2865</v>
      </c>
      <c r="Q2476" s="199">
        <v>17500</v>
      </c>
      <c r="S2476" t="s">
        <v>2761</v>
      </c>
      <c r="T2476" t="s">
        <v>4061</v>
      </c>
      <c r="U2476" s="201">
        <v>4.17</v>
      </c>
      <c r="V2476" t="s">
        <v>2966</v>
      </c>
      <c r="W2476" t="s">
        <v>3529</v>
      </c>
      <c r="X2476" t="s">
        <v>2866</v>
      </c>
      <c r="Y2476" t="s">
        <v>4082</v>
      </c>
      <c r="Z2476" t="s">
        <v>3671</v>
      </c>
      <c r="AA2476" t="s">
        <v>398</v>
      </c>
      <c r="AB2476" s="198">
        <v>37043.875</v>
      </c>
      <c r="AC2476" s="198">
        <v>37072.875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5000</v>
      </c>
      <c r="G2477" s="202">
        <v>1290906</v>
      </c>
      <c r="H2477" s="198">
        <v>37035.381192129629</v>
      </c>
      <c r="I2477" t="s">
        <v>2674</v>
      </c>
      <c r="M2477" t="s">
        <v>2760</v>
      </c>
      <c r="N2477" t="s">
        <v>3220</v>
      </c>
      <c r="O2477" t="s">
        <v>2532</v>
      </c>
      <c r="Q2477" s="199">
        <v>5000</v>
      </c>
      <c r="S2477" t="s">
        <v>2761</v>
      </c>
      <c r="T2477" t="s">
        <v>4061</v>
      </c>
      <c r="U2477" s="201">
        <v>4</v>
      </c>
      <c r="V2477" t="s">
        <v>386</v>
      </c>
      <c r="W2477" t="s">
        <v>2692</v>
      </c>
      <c r="X2477" t="s">
        <v>2682</v>
      </c>
      <c r="Y2477" t="s">
        <v>3224</v>
      </c>
      <c r="Z2477" t="s">
        <v>3671</v>
      </c>
      <c r="AA2477">
        <v>808216</v>
      </c>
      <c r="AB2477" s="198">
        <v>37036.875</v>
      </c>
      <c r="AC2477" s="198">
        <v>37036.875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1290905</v>
      </c>
      <c r="H2478" s="198">
        <v>37035.381192129629</v>
      </c>
      <c r="I2478" t="s">
        <v>2674</v>
      </c>
      <c r="M2478" t="s">
        <v>2760</v>
      </c>
      <c r="N2478" t="s">
        <v>3220</v>
      </c>
      <c r="O2478" t="s">
        <v>4393</v>
      </c>
      <c r="Q2478" s="199">
        <v>5000</v>
      </c>
      <c r="S2478" t="s">
        <v>2761</v>
      </c>
      <c r="T2478" t="s">
        <v>4061</v>
      </c>
      <c r="U2478" s="201">
        <v>4.38</v>
      </c>
      <c r="V2478" t="s">
        <v>3041</v>
      </c>
      <c r="W2478" t="s">
        <v>2661</v>
      </c>
      <c r="X2478" t="s">
        <v>2662</v>
      </c>
      <c r="Y2478" t="s">
        <v>3224</v>
      </c>
      <c r="Z2478" t="s">
        <v>3671</v>
      </c>
      <c r="AA2478">
        <v>808215</v>
      </c>
      <c r="AB2478" s="198">
        <v>37036.875</v>
      </c>
      <c r="AC2478" s="198">
        <v>37036.875</v>
      </c>
    </row>
    <row r="2479" spans="1:29" x14ac:dyDescent="0.2">
      <c r="A2479" s="44" t="str">
        <f t="shared" si="191"/>
        <v>US Oil Products Financial</v>
      </c>
      <c r="B2479" s="44" t="str">
        <f t="shared" si="192"/>
        <v>US</v>
      </c>
      <c r="C2479" s="44" t="str">
        <f t="shared" si="193"/>
        <v>Oil Products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3</v>
      </c>
      <c r="F2479" s="213">
        <f t="shared" si="195"/>
        <v>75000</v>
      </c>
      <c r="G2479" s="202">
        <v>1290907</v>
      </c>
      <c r="H2479" s="198">
        <v>37035.381215277775</v>
      </c>
      <c r="I2479" t="s">
        <v>2796</v>
      </c>
      <c r="M2479" t="s">
        <v>2764</v>
      </c>
      <c r="N2479" t="s">
        <v>388</v>
      </c>
      <c r="O2479" t="s">
        <v>399</v>
      </c>
      <c r="Q2479" s="199">
        <v>25000</v>
      </c>
      <c r="S2479" t="s">
        <v>2767</v>
      </c>
      <c r="T2479" t="s">
        <v>4061</v>
      </c>
      <c r="U2479" s="201">
        <v>8.7200000000000006</v>
      </c>
      <c r="V2479" t="s">
        <v>400</v>
      </c>
      <c r="W2479" t="s">
        <v>3971</v>
      </c>
      <c r="X2479" t="s">
        <v>3972</v>
      </c>
      <c r="Y2479" t="s">
        <v>4082</v>
      </c>
      <c r="Z2479" t="s">
        <v>3671</v>
      </c>
      <c r="AA2479" t="s">
        <v>401</v>
      </c>
      <c r="AB2479" s="198">
        <v>37073</v>
      </c>
      <c r="AC2479" s="198">
        <v>37164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301</v>
      </c>
      <c r="G2480" s="202">
        <v>1290908</v>
      </c>
      <c r="H2480" s="198">
        <v>37035.381249999999</v>
      </c>
      <c r="I2480" t="s">
        <v>3769</v>
      </c>
      <c r="M2480" t="s">
        <v>2760</v>
      </c>
      <c r="N2480" t="s">
        <v>3220</v>
      </c>
      <c r="O2480" t="s">
        <v>2506</v>
      </c>
      <c r="P2480" s="199">
        <v>301</v>
      </c>
      <c r="S2480" t="s">
        <v>2761</v>
      </c>
      <c r="T2480" t="s">
        <v>4061</v>
      </c>
      <c r="U2480" s="201">
        <v>4.32</v>
      </c>
      <c r="V2480" t="s">
        <v>3002</v>
      </c>
      <c r="W2480" t="s">
        <v>3275</v>
      </c>
      <c r="X2480" t="s">
        <v>3276</v>
      </c>
      <c r="Y2480" t="s">
        <v>3224</v>
      </c>
      <c r="Z2480" t="s">
        <v>3671</v>
      </c>
      <c r="AA2480">
        <v>808217</v>
      </c>
      <c r="AB2480" s="198">
        <v>37036.875</v>
      </c>
      <c r="AC2480" s="198">
        <v>37036.875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2000</v>
      </c>
      <c r="G2481" s="202">
        <v>1290909</v>
      </c>
      <c r="H2481" s="198">
        <v>37035.381261574075</v>
      </c>
      <c r="I2481" t="s">
        <v>3249</v>
      </c>
      <c r="M2481" t="s">
        <v>2760</v>
      </c>
      <c r="N2481" t="s">
        <v>3220</v>
      </c>
      <c r="O2481" t="s">
        <v>2512</v>
      </c>
      <c r="Q2481" s="199">
        <v>2000</v>
      </c>
      <c r="S2481" t="s">
        <v>2761</v>
      </c>
      <c r="T2481" t="s">
        <v>4061</v>
      </c>
      <c r="U2481" s="201">
        <v>4.0625</v>
      </c>
      <c r="V2481" t="s">
        <v>4176</v>
      </c>
      <c r="W2481" t="s">
        <v>3260</v>
      </c>
      <c r="X2481" t="s">
        <v>3261</v>
      </c>
      <c r="Y2481" t="s">
        <v>3224</v>
      </c>
      <c r="Z2481" t="s">
        <v>3671</v>
      </c>
      <c r="AA2481">
        <v>808218</v>
      </c>
      <c r="AB2481" s="198">
        <v>37036.875</v>
      </c>
      <c r="AC2481" s="198">
        <v>37036.875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1290910</v>
      </c>
      <c r="H2482" s="198">
        <v>37035.381284722222</v>
      </c>
      <c r="I2482" t="s">
        <v>3769</v>
      </c>
      <c r="M2482" t="s">
        <v>2760</v>
      </c>
      <c r="N2482" t="s">
        <v>3220</v>
      </c>
      <c r="O2482" t="s">
        <v>4403</v>
      </c>
      <c r="Q2482" s="199">
        <v>10000</v>
      </c>
      <c r="S2482" t="s">
        <v>2761</v>
      </c>
      <c r="T2482" t="s">
        <v>4061</v>
      </c>
      <c r="U2482" s="201">
        <v>4.07</v>
      </c>
      <c r="V2482" t="s">
        <v>2684</v>
      </c>
      <c r="W2482" t="s">
        <v>3046</v>
      </c>
      <c r="X2482" t="s">
        <v>2685</v>
      </c>
      <c r="Y2482" t="s">
        <v>3224</v>
      </c>
      <c r="Z2482" t="s">
        <v>3671</v>
      </c>
      <c r="AA2482">
        <v>808219</v>
      </c>
      <c r="AB2482" s="198">
        <v>37036.875</v>
      </c>
      <c r="AC2482" s="198">
        <v>37036.875</v>
      </c>
    </row>
    <row r="2483" spans="1:29" x14ac:dyDescent="0.2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7</v>
      </c>
      <c r="F2483" s="213">
        <f t="shared" si="195"/>
        <v>140000</v>
      </c>
      <c r="G2483" s="202">
        <v>1290911</v>
      </c>
      <c r="H2483" s="198">
        <v>37035.381296296298</v>
      </c>
      <c r="I2483" t="s">
        <v>3769</v>
      </c>
      <c r="M2483" t="s">
        <v>2760</v>
      </c>
      <c r="N2483" t="s">
        <v>2864</v>
      </c>
      <c r="O2483" t="s">
        <v>4375</v>
      </c>
      <c r="Q2483" s="199">
        <v>20000</v>
      </c>
      <c r="S2483" t="s">
        <v>2761</v>
      </c>
      <c r="T2483" t="s">
        <v>4061</v>
      </c>
      <c r="U2483" s="201">
        <v>4.1150000000000002</v>
      </c>
      <c r="V2483" t="s">
        <v>3280</v>
      </c>
      <c r="W2483" t="s">
        <v>3281</v>
      </c>
      <c r="X2483" t="s">
        <v>4236</v>
      </c>
      <c r="Y2483" t="s">
        <v>4082</v>
      </c>
      <c r="Z2483" t="s">
        <v>3671</v>
      </c>
      <c r="AA2483" t="s">
        <v>402</v>
      </c>
      <c r="AB2483" s="198">
        <v>37036.875</v>
      </c>
      <c r="AC2483" s="198">
        <v>37042.875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5000</v>
      </c>
      <c r="G2484" s="202">
        <v>1290914</v>
      </c>
      <c r="H2484" s="198">
        <v>37035.381331018521</v>
      </c>
      <c r="I2484" t="s">
        <v>3252</v>
      </c>
      <c r="M2484" t="s">
        <v>2760</v>
      </c>
      <c r="N2484" t="s">
        <v>3220</v>
      </c>
      <c r="O2484" t="s">
        <v>2484</v>
      </c>
      <c r="P2484" s="199">
        <v>5000</v>
      </c>
      <c r="S2484" t="s">
        <v>2761</v>
      </c>
      <c r="T2484" t="s">
        <v>4061</v>
      </c>
      <c r="U2484" s="201">
        <v>4.0350000000000001</v>
      </c>
      <c r="V2484" t="s">
        <v>3973</v>
      </c>
      <c r="W2484" t="s">
        <v>3004</v>
      </c>
      <c r="X2484" t="s">
        <v>3246</v>
      </c>
      <c r="Y2484" t="s">
        <v>3224</v>
      </c>
      <c r="Z2484" t="s">
        <v>3671</v>
      </c>
      <c r="AA2484">
        <v>808221</v>
      </c>
      <c r="AB2484" s="198">
        <v>37036.875</v>
      </c>
      <c r="AC2484" s="198">
        <v>37036.875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10000</v>
      </c>
      <c r="G2485" s="202">
        <v>1290912</v>
      </c>
      <c r="H2485" s="198">
        <v>37035.381331018521</v>
      </c>
      <c r="I2485" t="s">
        <v>3244</v>
      </c>
      <c r="M2485" t="s">
        <v>2760</v>
      </c>
      <c r="N2485" t="s">
        <v>3220</v>
      </c>
      <c r="O2485" t="s">
        <v>4397</v>
      </c>
      <c r="Q2485" s="199">
        <v>10000</v>
      </c>
      <c r="S2485" t="s">
        <v>2761</v>
      </c>
      <c r="T2485" t="s">
        <v>4061</v>
      </c>
      <c r="U2485" s="201">
        <v>4.0250000000000004</v>
      </c>
      <c r="V2485" t="s">
        <v>4005</v>
      </c>
      <c r="W2485" t="s">
        <v>3046</v>
      </c>
      <c r="X2485" t="s">
        <v>2685</v>
      </c>
      <c r="Y2485" t="s">
        <v>3224</v>
      </c>
      <c r="Z2485" t="s">
        <v>3671</v>
      </c>
      <c r="AA2485">
        <v>808220</v>
      </c>
      <c r="AB2485" s="198">
        <v>37036.875</v>
      </c>
      <c r="AC2485" s="198">
        <v>37036.875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1290913</v>
      </c>
      <c r="H2486" s="198">
        <v>37035.381331018521</v>
      </c>
      <c r="I2486" t="s">
        <v>3769</v>
      </c>
      <c r="M2486" t="s">
        <v>2760</v>
      </c>
      <c r="N2486" t="s">
        <v>3220</v>
      </c>
      <c r="O2486" t="s">
        <v>4403</v>
      </c>
      <c r="Q2486" s="199">
        <v>10000</v>
      </c>
      <c r="S2486" t="s">
        <v>2761</v>
      </c>
      <c r="T2486" t="s">
        <v>4061</v>
      </c>
      <c r="U2486" s="201">
        <v>4.0750000000000002</v>
      </c>
      <c r="V2486" t="s">
        <v>2684</v>
      </c>
      <c r="W2486" t="s">
        <v>3046</v>
      </c>
      <c r="X2486" t="s">
        <v>2685</v>
      </c>
      <c r="Y2486" t="s">
        <v>3224</v>
      </c>
      <c r="Z2486" t="s">
        <v>3671</v>
      </c>
      <c r="AA2486">
        <v>808222</v>
      </c>
      <c r="AB2486" s="198">
        <v>37036.875</v>
      </c>
      <c r="AC2486" s="198">
        <v>37036.875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</v>
      </c>
      <c r="G2487" s="202">
        <v>1290915</v>
      </c>
      <c r="H2487" s="198">
        <v>37035.381458333337</v>
      </c>
      <c r="I2487" t="s">
        <v>3219</v>
      </c>
      <c r="M2487" t="s">
        <v>2760</v>
      </c>
      <c r="N2487" t="s">
        <v>3220</v>
      </c>
      <c r="O2487" t="s">
        <v>2551</v>
      </c>
      <c r="P2487" s="199">
        <v>5000</v>
      </c>
      <c r="S2487" t="s">
        <v>2761</v>
      </c>
      <c r="T2487" t="s">
        <v>4061</v>
      </c>
      <c r="U2487" s="201">
        <v>8.1</v>
      </c>
      <c r="V2487" t="s">
        <v>3799</v>
      </c>
      <c r="W2487" t="s">
        <v>2681</v>
      </c>
      <c r="X2487" t="s">
        <v>2682</v>
      </c>
      <c r="Y2487" t="s">
        <v>3224</v>
      </c>
      <c r="Z2487" t="s">
        <v>3671</v>
      </c>
      <c r="AA2487">
        <v>808223</v>
      </c>
      <c r="AB2487" s="198">
        <v>37036.875</v>
      </c>
      <c r="AC2487" s="198">
        <v>37036.875</v>
      </c>
    </row>
    <row r="2488" spans="1:29" x14ac:dyDescent="0.2">
      <c r="A2488" s="44" t="str">
        <f t="shared" si="191"/>
        <v>US Crude Financial</v>
      </c>
      <c r="B2488" s="44" t="str">
        <f t="shared" si="192"/>
        <v>US</v>
      </c>
      <c r="C2488" s="44" t="str">
        <f t="shared" si="193"/>
        <v>Crude</v>
      </c>
      <c r="D2488" s="44" t="str">
        <f t="shared" si="194"/>
        <v>Financial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50000</v>
      </c>
      <c r="G2488" s="202">
        <v>1290916</v>
      </c>
      <c r="H2488" s="198">
        <v>37035.381458333337</v>
      </c>
      <c r="I2488" t="s">
        <v>3057</v>
      </c>
      <c r="M2488" t="s">
        <v>3757</v>
      </c>
      <c r="N2488" t="s">
        <v>4183</v>
      </c>
      <c r="O2488" t="s">
        <v>2967</v>
      </c>
      <c r="Q2488" s="199">
        <v>50000</v>
      </c>
      <c r="S2488" t="s">
        <v>2767</v>
      </c>
      <c r="T2488" t="s">
        <v>4061</v>
      </c>
      <c r="U2488" s="201">
        <v>29.48</v>
      </c>
      <c r="V2488" t="s">
        <v>1699</v>
      </c>
      <c r="W2488" t="s">
        <v>4185</v>
      </c>
      <c r="X2488" t="s">
        <v>4266</v>
      </c>
      <c r="Y2488" t="s">
        <v>3401</v>
      </c>
      <c r="Z2488" t="s">
        <v>3671</v>
      </c>
      <c r="AA2488">
        <v>106955</v>
      </c>
      <c r="AB2488" s="198">
        <v>37073</v>
      </c>
      <c r="AC2488" s="198">
        <v>37103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1681</v>
      </c>
      <c r="G2489" s="202">
        <v>1290917</v>
      </c>
      <c r="H2489" s="198">
        <v>37035.381481481483</v>
      </c>
      <c r="I2489" t="s">
        <v>2932</v>
      </c>
      <c r="M2489" t="s">
        <v>2760</v>
      </c>
      <c r="N2489" t="s">
        <v>3220</v>
      </c>
      <c r="O2489" t="s">
        <v>136</v>
      </c>
      <c r="Q2489" s="199">
        <v>1681</v>
      </c>
      <c r="S2489" t="s">
        <v>2761</v>
      </c>
      <c r="T2489" t="s">
        <v>4061</v>
      </c>
      <c r="U2489" s="201">
        <v>4</v>
      </c>
      <c r="V2489" t="s">
        <v>4218</v>
      </c>
      <c r="W2489" t="s">
        <v>3004</v>
      </c>
      <c r="X2489" t="s">
        <v>3246</v>
      </c>
      <c r="Y2489" t="s">
        <v>3224</v>
      </c>
      <c r="Z2489" t="s">
        <v>3671</v>
      </c>
      <c r="AA2489">
        <v>808224</v>
      </c>
      <c r="AB2489" s="198">
        <v>37036.875</v>
      </c>
      <c r="AC2489" s="198">
        <v>37036.875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1290918</v>
      </c>
      <c r="H2490" s="198">
        <v>37035.381481481483</v>
      </c>
      <c r="I2490" t="s">
        <v>3306</v>
      </c>
      <c r="M2490" t="s">
        <v>2760</v>
      </c>
      <c r="N2490" t="s">
        <v>3220</v>
      </c>
      <c r="O2490" t="s">
        <v>4393</v>
      </c>
      <c r="Q2490" s="199">
        <v>5000</v>
      </c>
      <c r="S2490" t="s">
        <v>2761</v>
      </c>
      <c r="T2490" t="s">
        <v>4061</v>
      </c>
      <c r="U2490" s="201">
        <v>4.3849999999999998</v>
      </c>
      <c r="V2490" t="s">
        <v>4245</v>
      </c>
      <c r="W2490" t="s">
        <v>2661</v>
      </c>
      <c r="X2490" t="s">
        <v>2662</v>
      </c>
      <c r="Y2490" t="s">
        <v>3224</v>
      </c>
      <c r="Z2490" t="s">
        <v>3671</v>
      </c>
      <c r="AA2490">
        <v>808225</v>
      </c>
      <c r="AB2490" s="198">
        <v>37036.875</v>
      </c>
      <c r="AC2490" s="198">
        <v>37036.875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5000</v>
      </c>
      <c r="G2491" s="202">
        <v>1290919</v>
      </c>
      <c r="H2491" s="198">
        <v>37035.381481481483</v>
      </c>
      <c r="I2491" t="s">
        <v>2831</v>
      </c>
      <c r="M2491" t="s">
        <v>2760</v>
      </c>
      <c r="N2491" t="s">
        <v>3220</v>
      </c>
      <c r="O2491" t="s">
        <v>2556</v>
      </c>
      <c r="Q2491" s="199">
        <v>5000</v>
      </c>
      <c r="S2491" t="s">
        <v>2761</v>
      </c>
      <c r="T2491" t="s">
        <v>4061</v>
      </c>
      <c r="U2491" s="201">
        <v>4.0425000000000004</v>
      </c>
      <c r="V2491" t="s">
        <v>3221</v>
      </c>
      <c r="W2491" t="s">
        <v>3260</v>
      </c>
      <c r="X2491" t="s">
        <v>3261</v>
      </c>
      <c r="Y2491" t="s">
        <v>3224</v>
      </c>
      <c r="Z2491" t="s">
        <v>3671</v>
      </c>
      <c r="AA2491">
        <v>808226</v>
      </c>
      <c r="AB2491" s="198">
        <v>37036.875</v>
      </c>
      <c r="AC2491" s="198">
        <v>37036.875</v>
      </c>
    </row>
    <row r="2492" spans="1:29" x14ac:dyDescent="0.2">
      <c r="A2492" s="44" t="str">
        <f t="shared" si="191"/>
        <v xml:space="preserve"> Natural Gas Physical</v>
      </c>
      <c r="B2492" s="44" t="str">
        <f t="shared" si="192"/>
        <v/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1290920</v>
      </c>
      <c r="H2492" s="198">
        <v>37035.381493055553</v>
      </c>
      <c r="I2492" t="s">
        <v>3238</v>
      </c>
      <c r="M2492" t="s">
        <v>2760</v>
      </c>
      <c r="N2492" t="s">
        <v>2697</v>
      </c>
      <c r="O2492" t="s">
        <v>252</v>
      </c>
      <c r="Q2492" s="199">
        <v>5000</v>
      </c>
      <c r="S2492" t="s">
        <v>4150</v>
      </c>
      <c r="T2492" t="s">
        <v>2698</v>
      </c>
      <c r="U2492" s="201">
        <v>5.68</v>
      </c>
      <c r="V2492" t="s">
        <v>4291</v>
      </c>
      <c r="W2492" t="s">
        <v>3170</v>
      </c>
      <c r="X2492" t="s">
        <v>1686</v>
      </c>
      <c r="Y2492" t="s">
        <v>3224</v>
      </c>
      <c r="Z2492" t="s">
        <v>3672</v>
      </c>
      <c r="AA2492">
        <v>808227</v>
      </c>
      <c r="AB2492" s="198">
        <v>37036.875</v>
      </c>
      <c r="AC2492" s="198">
        <v>37036.875</v>
      </c>
    </row>
    <row r="2493" spans="1:29" x14ac:dyDescent="0.2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30</v>
      </c>
      <c r="F2493" s="213">
        <f t="shared" si="195"/>
        <v>150000</v>
      </c>
      <c r="G2493" s="202">
        <v>1290921</v>
      </c>
      <c r="H2493" s="198">
        <v>37035.381504629629</v>
      </c>
      <c r="I2493" t="s">
        <v>2858</v>
      </c>
      <c r="M2493" t="s">
        <v>2760</v>
      </c>
      <c r="N2493" t="s">
        <v>3235</v>
      </c>
      <c r="O2493" t="s">
        <v>3098</v>
      </c>
      <c r="Q2493" s="199">
        <v>5000</v>
      </c>
      <c r="S2493" t="s">
        <v>2761</v>
      </c>
      <c r="T2493" t="s">
        <v>4061</v>
      </c>
      <c r="U2493" s="201">
        <v>8.4</v>
      </c>
      <c r="V2493" t="s">
        <v>4224</v>
      </c>
      <c r="W2493" t="s">
        <v>3083</v>
      </c>
      <c r="X2493" t="s">
        <v>3084</v>
      </c>
      <c r="Y2493" t="s">
        <v>4082</v>
      </c>
      <c r="Z2493" t="s">
        <v>3671</v>
      </c>
      <c r="AA2493" t="s">
        <v>403</v>
      </c>
      <c r="AB2493" s="198">
        <v>37043.875</v>
      </c>
      <c r="AC2493" s="198">
        <v>37072.875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5000</v>
      </c>
      <c r="G2494" s="202">
        <v>1290922</v>
      </c>
      <c r="H2494" s="198">
        <v>37035.381516203706</v>
      </c>
      <c r="I2494" t="s">
        <v>3306</v>
      </c>
      <c r="M2494" t="s">
        <v>2760</v>
      </c>
      <c r="N2494" t="s">
        <v>3220</v>
      </c>
      <c r="O2494" t="s">
        <v>4421</v>
      </c>
      <c r="P2494" s="199">
        <v>5000</v>
      </c>
      <c r="S2494" t="s">
        <v>2761</v>
      </c>
      <c r="T2494" t="s">
        <v>4061</v>
      </c>
      <c r="U2494" s="201">
        <v>4.165</v>
      </c>
      <c r="V2494" t="s">
        <v>3974</v>
      </c>
      <c r="W2494" t="s">
        <v>4246</v>
      </c>
      <c r="X2494" t="s">
        <v>4247</v>
      </c>
      <c r="Y2494" t="s">
        <v>3224</v>
      </c>
      <c r="Z2494" t="s">
        <v>3671</v>
      </c>
      <c r="AA2494">
        <v>808228</v>
      </c>
      <c r="AB2494" s="198">
        <v>37036.875</v>
      </c>
      <c r="AC2494" s="198">
        <v>37036.875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1290923</v>
      </c>
      <c r="H2495" s="198">
        <v>37035.381550925929</v>
      </c>
      <c r="I2495" t="s">
        <v>3095</v>
      </c>
      <c r="M2495" t="s">
        <v>2760</v>
      </c>
      <c r="N2495" t="s">
        <v>3220</v>
      </c>
      <c r="O2495" t="s">
        <v>2550</v>
      </c>
      <c r="P2495" s="199">
        <v>5000</v>
      </c>
      <c r="S2495" t="s">
        <v>2761</v>
      </c>
      <c r="T2495" t="s">
        <v>4061</v>
      </c>
      <c r="U2495" s="201">
        <v>6.95</v>
      </c>
      <c r="V2495" t="s">
        <v>3116</v>
      </c>
      <c r="W2495" t="s">
        <v>2681</v>
      </c>
      <c r="X2495" t="s">
        <v>2682</v>
      </c>
      <c r="Y2495" t="s">
        <v>3224</v>
      </c>
      <c r="Z2495" t="s">
        <v>3671</v>
      </c>
      <c r="AA2495">
        <v>808229</v>
      </c>
      <c r="AB2495" s="198">
        <v>37036.875</v>
      </c>
      <c r="AC2495" s="198">
        <v>37036.875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6630</v>
      </c>
      <c r="G2496" s="202">
        <v>1290924</v>
      </c>
      <c r="H2496" s="198">
        <v>37035.381597222222</v>
      </c>
      <c r="I2496" t="s">
        <v>3794</v>
      </c>
      <c r="M2496" t="s">
        <v>2760</v>
      </c>
      <c r="N2496" t="s">
        <v>3220</v>
      </c>
      <c r="O2496" t="s">
        <v>2463</v>
      </c>
      <c r="Q2496" s="199">
        <v>6630</v>
      </c>
      <c r="S2496" t="s">
        <v>2761</v>
      </c>
      <c r="T2496" t="s">
        <v>4061</v>
      </c>
      <c r="U2496" s="201">
        <v>4.1938000000000004</v>
      </c>
      <c r="V2496" t="s">
        <v>138</v>
      </c>
      <c r="W2496" t="s">
        <v>3222</v>
      </c>
      <c r="X2496" t="s">
        <v>3223</v>
      </c>
      <c r="Y2496" t="s">
        <v>3224</v>
      </c>
      <c r="Z2496" t="s">
        <v>3671</v>
      </c>
      <c r="AA2496">
        <v>808230</v>
      </c>
      <c r="AB2496" s="198">
        <v>37036.875</v>
      </c>
      <c r="AC2496" s="198">
        <v>37036.875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1290925</v>
      </c>
      <c r="H2497" s="198">
        <v>37035.381608796299</v>
      </c>
      <c r="I2497" t="s">
        <v>2801</v>
      </c>
      <c r="M2497" t="s">
        <v>2760</v>
      </c>
      <c r="N2497" t="s">
        <v>3220</v>
      </c>
      <c r="O2497" t="s">
        <v>2551</v>
      </c>
      <c r="Q2497" s="199">
        <v>10000</v>
      </c>
      <c r="S2497" t="s">
        <v>2761</v>
      </c>
      <c r="T2497" t="s">
        <v>4061</v>
      </c>
      <c r="U2497" s="201">
        <v>8.1999999999999993</v>
      </c>
      <c r="V2497" t="s">
        <v>2877</v>
      </c>
      <c r="W2497" t="s">
        <v>2681</v>
      </c>
      <c r="X2497" t="s">
        <v>2682</v>
      </c>
      <c r="Y2497" t="s">
        <v>3224</v>
      </c>
      <c r="Z2497" t="s">
        <v>3671</v>
      </c>
      <c r="AA2497">
        <v>808232</v>
      </c>
      <c r="AB2497" s="198">
        <v>37036.875</v>
      </c>
      <c r="AC2497" s="198">
        <v>37036.875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1681</v>
      </c>
      <c r="G2498" s="202">
        <v>1290926</v>
      </c>
      <c r="H2498" s="198">
        <v>37035.381608796299</v>
      </c>
      <c r="I2498" t="s">
        <v>2932</v>
      </c>
      <c r="M2498" t="s">
        <v>2760</v>
      </c>
      <c r="N2498" t="s">
        <v>3220</v>
      </c>
      <c r="O2498" t="s">
        <v>2484</v>
      </c>
      <c r="P2498" s="199">
        <v>1681</v>
      </c>
      <c r="S2498" t="s">
        <v>2761</v>
      </c>
      <c r="T2498" t="s">
        <v>4061</v>
      </c>
      <c r="U2498" s="201">
        <v>4.0324999999999998</v>
      </c>
      <c r="V2498" t="s">
        <v>3026</v>
      </c>
      <c r="W2498" t="s">
        <v>3004</v>
      </c>
      <c r="X2498" t="s">
        <v>3246</v>
      </c>
      <c r="Y2498" t="s">
        <v>3224</v>
      </c>
      <c r="Z2498" t="s">
        <v>3671</v>
      </c>
      <c r="AA2498">
        <v>808231</v>
      </c>
      <c r="AB2498" s="198">
        <v>37036.875</v>
      </c>
      <c r="AC2498" s="198">
        <v>37036.875</v>
      </c>
    </row>
    <row r="2499" spans="1:29" x14ac:dyDescent="0.2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30</v>
      </c>
      <c r="F2499" s="213">
        <f t="shared" si="195"/>
        <v>150000</v>
      </c>
      <c r="G2499" s="202">
        <v>1290927</v>
      </c>
      <c r="H2499" s="198">
        <v>37035.381620370368</v>
      </c>
      <c r="I2499" t="s">
        <v>2935</v>
      </c>
      <c r="M2499" t="s">
        <v>2760</v>
      </c>
      <c r="N2499" t="s">
        <v>3235</v>
      </c>
      <c r="O2499" t="s">
        <v>2707</v>
      </c>
      <c r="P2499" s="199">
        <v>5000</v>
      </c>
      <c r="S2499" t="s">
        <v>2761</v>
      </c>
      <c r="T2499" t="s">
        <v>4061</v>
      </c>
      <c r="U2499" s="201">
        <v>-1.28</v>
      </c>
      <c r="V2499" t="s">
        <v>4335</v>
      </c>
      <c r="W2499" t="s">
        <v>2708</v>
      </c>
      <c r="X2499" t="s">
        <v>2709</v>
      </c>
      <c r="Y2499" t="s">
        <v>4082</v>
      </c>
      <c r="Z2499" t="s">
        <v>3671</v>
      </c>
      <c r="AA2499" t="s">
        <v>404</v>
      </c>
      <c r="AB2499" s="198">
        <v>37043.875</v>
      </c>
      <c r="AC2499" s="198">
        <v>37072.875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30</v>
      </c>
      <c r="F2500" s="213">
        <f t="shared" si="195"/>
        <v>300000</v>
      </c>
      <c r="G2500" s="202">
        <v>1290928</v>
      </c>
      <c r="H2500" s="198">
        <v>37035.381620370368</v>
      </c>
      <c r="I2500" t="s">
        <v>3027</v>
      </c>
      <c r="M2500" t="s">
        <v>2760</v>
      </c>
      <c r="N2500" t="s">
        <v>3220</v>
      </c>
      <c r="O2500" t="s">
        <v>4334</v>
      </c>
      <c r="Q2500" s="199">
        <v>10000</v>
      </c>
      <c r="S2500" t="s">
        <v>2761</v>
      </c>
      <c r="T2500" t="s">
        <v>4061</v>
      </c>
      <c r="U2500" s="201">
        <v>3.42</v>
      </c>
      <c r="V2500" t="s">
        <v>300</v>
      </c>
      <c r="W2500" t="s">
        <v>4279</v>
      </c>
      <c r="X2500" t="s">
        <v>2682</v>
      </c>
      <c r="Y2500" t="s">
        <v>3224</v>
      </c>
      <c r="Z2500" t="s">
        <v>3671</v>
      </c>
      <c r="AA2500" t="s">
        <v>405</v>
      </c>
      <c r="AB2500" s="198">
        <v>37043.875</v>
      </c>
      <c r="AC2500" s="198">
        <v>37072.875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5000</v>
      </c>
      <c r="G2501" s="202">
        <v>1290929</v>
      </c>
      <c r="H2501" s="198">
        <v>37035.381631944445</v>
      </c>
      <c r="I2501" t="s">
        <v>3162</v>
      </c>
      <c r="M2501" t="s">
        <v>2760</v>
      </c>
      <c r="N2501" t="s">
        <v>3220</v>
      </c>
      <c r="O2501" t="s">
        <v>2503</v>
      </c>
      <c r="P2501" s="199">
        <v>5000</v>
      </c>
      <c r="S2501" t="s">
        <v>2761</v>
      </c>
      <c r="T2501" t="s">
        <v>4061</v>
      </c>
      <c r="U2501" s="201">
        <v>4.34</v>
      </c>
      <c r="V2501" t="s">
        <v>406</v>
      </c>
      <c r="W2501" t="s">
        <v>3275</v>
      </c>
      <c r="X2501" t="s">
        <v>3276</v>
      </c>
      <c r="Y2501" t="s">
        <v>3224</v>
      </c>
      <c r="Z2501" t="s">
        <v>3671</v>
      </c>
      <c r="AA2501">
        <v>808233</v>
      </c>
      <c r="AB2501" s="198">
        <v>37036.875</v>
      </c>
      <c r="AC2501" s="198">
        <v>37036.875</v>
      </c>
    </row>
    <row r="2502" spans="1:29" x14ac:dyDescent="0.2">
      <c r="A2502" s="44" t="str">
        <f t="shared" si="191"/>
        <v>US Natural Gas Financial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Financial</v>
      </c>
      <c r="E2502" s="44">
        <f>IF(VLOOKUP(S2502,'DD-Lookup'!$J$6:$L$50,3,FALSE)="Monthly",(YEAR(AC2502)-YEAR(AB2502))*12+MONTH(AC2502)-MONTH(AB2502)+1,(AC2502-AB2502+1))</f>
        <v>31</v>
      </c>
      <c r="F2502" s="213">
        <f t="shared" si="195"/>
        <v>310</v>
      </c>
      <c r="G2502" s="202">
        <v>1290933</v>
      </c>
      <c r="H2502" s="198">
        <v>37035.381643518522</v>
      </c>
      <c r="I2502" t="s">
        <v>3100</v>
      </c>
      <c r="M2502" t="s">
        <v>2760</v>
      </c>
      <c r="N2502" t="s">
        <v>2864</v>
      </c>
      <c r="O2502" t="s">
        <v>3984</v>
      </c>
      <c r="Q2502" s="199">
        <v>10</v>
      </c>
      <c r="S2502" t="s">
        <v>3118</v>
      </c>
      <c r="T2502" t="s">
        <v>4061</v>
      </c>
      <c r="U2502" s="201">
        <v>4.2380000000000004</v>
      </c>
      <c r="V2502" t="s">
        <v>1746</v>
      </c>
      <c r="W2502" t="s">
        <v>3529</v>
      </c>
      <c r="X2502" t="s">
        <v>2866</v>
      </c>
      <c r="Y2502" t="s">
        <v>4082</v>
      </c>
      <c r="Z2502" t="s">
        <v>3671</v>
      </c>
      <c r="AA2502" t="s">
        <v>407</v>
      </c>
      <c r="AB2502" s="198">
        <v>37073.875</v>
      </c>
      <c r="AC2502" s="198">
        <v>37103.875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3335</v>
      </c>
      <c r="G2503" s="202">
        <v>1290934</v>
      </c>
      <c r="H2503" s="198">
        <v>37035.381643518522</v>
      </c>
      <c r="I2503" t="s">
        <v>2858</v>
      </c>
      <c r="M2503" t="s">
        <v>2760</v>
      </c>
      <c r="N2503" t="s">
        <v>3220</v>
      </c>
      <c r="O2503" t="s">
        <v>90</v>
      </c>
      <c r="Q2503" s="199">
        <v>3335</v>
      </c>
      <c r="S2503" t="s">
        <v>2761</v>
      </c>
      <c r="T2503" t="s">
        <v>4061</v>
      </c>
      <c r="U2503" s="201">
        <v>4.01</v>
      </c>
      <c r="V2503" t="s">
        <v>2947</v>
      </c>
      <c r="W2503" t="s">
        <v>4253</v>
      </c>
      <c r="X2503" t="s">
        <v>2685</v>
      </c>
      <c r="Y2503" t="s">
        <v>3224</v>
      </c>
      <c r="Z2503" t="s">
        <v>3671</v>
      </c>
      <c r="AA2503">
        <v>808235</v>
      </c>
      <c r="AB2503" s="198">
        <v>37036.875</v>
      </c>
      <c r="AC2503" s="198">
        <v>37036.875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20000</v>
      </c>
      <c r="G2504" s="202">
        <v>1290932</v>
      </c>
      <c r="H2504" s="198">
        <v>37035.381643518522</v>
      </c>
      <c r="I2504" t="s">
        <v>3769</v>
      </c>
      <c r="M2504" t="s">
        <v>2760</v>
      </c>
      <c r="N2504" t="s">
        <v>3220</v>
      </c>
      <c r="O2504" t="s">
        <v>4367</v>
      </c>
      <c r="Q2504" s="199">
        <v>20000</v>
      </c>
      <c r="S2504" t="s">
        <v>2761</v>
      </c>
      <c r="T2504" t="s">
        <v>4061</v>
      </c>
      <c r="U2504" s="201">
        <v>4.3499999999999996</v>
      </c>
      <c r="V2504" t="s">
        <v>3059</v>
      </c>
      <c r="W2504" t="s">
        <v>4263</v>
      </c>
      <c r="X2504" t="s">
        <v>4264</v>
      </c>
      <c r="Y2504" t="s">
        <v>3224</v>
      </c>
      <c r="Z2504" t="s">
        <v>3671</v>
      </c>
      <c r="AA2504">
        <v>808234</v>
      </c>
      <c r="AB2504" s="198">
        <v>37036.875</v>
      </c>
      <c r="AC2504" s="198">
        <v>37036.875</v>
      </c>
    </row>
    <row r="2505" spans="1:29" x14ac:dyDescent="0.2">
      <c r="A2505" s="44" t="str">
        <f t="shared" si="191"/>
        <v>US Natural Gas Financial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Financial</v>
      </c>
      <c r="E2505" s="44">
        <f>IF(VLOOKUP(S2505,'DD-Lookup'!$J$6:$L$50,3,FALSE)="Monthly",(YEAR(AC2505)-YEAR(AB2505))*12+MONTH(AC2505)-MONTH(AB2505)+1,(AC2505-AB2505+1))</f>
        <v>30</v>
      </c>
      <c r="F2505" s="213">
        <f t="shared" si="195"/>
        <v>300</v>
      </c>
      <c r="G2505" s="202">
        <v>1290931</v>
      </c>
      <c r="H2505" s="198">
        <v>37035.381643518522</v>
      </c>
      <c r="I2505" t="s">
        <v>3100</v>
      </c>
      <c r="M2505" t="s">
        <v>2760</v>
      </c>
      <c r="N2505" t="s">
        <v>2864</v>
      </c>
      <c r="O2505" t="s">
        <v>3983</v>
      </c>
      <c r="P2505" s="199">
        <v>10</v>
      </c>
      <c r="S2505" t="s">
        <v>3118</v>
      </c>
      <c r="T2505" t="s">
        <v>4061</v>
      </c>
      <c r="U2505" s="201">
        <v>4.17</v>
      </c>
      <c r="V2505" t="s">
        <v>1746</v>
      </c>
      <c r="W2505" t="s">
        <v>3529</v>
      </c>
      <c r="X2505" t="s">
        <v>2866</v>
      </c>
      <c r="Y2505" t="s">
        <v>4082</v>
      </c>
      <c r="Z2505" t="s">
        <v>3671</v>
      </c>
      <c r="AA2505" t="s">
        <v>408</v>
      </c>
      <c r="AB2505" s="198">
        <v>37043.875</v>
      </c>
      <c r="AC2505" s="198">
        <v>37072.875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10000</v>
      </c>
      <c r="G2506" s="202">
        <v>1290935</v>
      </c>
      <c r="H2506" s="198">
        <v>37035.381666666668</v>
      </c>
      <c r="I2506" t="s">
        <v>2869</v>
      </c>
      <c r="M2506" t="s">
        <v>2760</v>
      </c>
      <c r="N2506" t="s">
        <v>3220</v>
      </c>
      <c r="O2506" t="s">
        <v>2463</v>
      </c>
      <c r="Q2506" s="199">
        <v>10000</v>
      </c>
      <c r="S2506" t="s">
        <v>2761</v>
      </c>
      <c r="T2506" t="s">
        <v>4061</v>
      </c>
      <c r="U2506" s="201">
        <v>4.1951000000000001</v>
      </c>
      <c r="V2506" t="s">
        <v>3067</v>
      </c>
      <c r="W2506" t="s">
        <v>3222</v>
      </c>
      <c r="X2506" t="s">
        <v>3223</v>
      </c>
      <c r="Y2506" t="s">
        <v>3224</v>
      </c>
      <c r="Z2506" t="s">
        <v>3671</v>
      </c>
      <c r="AA2506">
        <v>808236</v>
      </c>
      <c r="AB2506" s="198">
        <v>37036.875</v>
      </c>
      <c r="AC2506" s="198">
        <v>37036.875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5000</v>
      </c>
      <c r="G2507" s="202">
        <v>1290937</v>
      </c>
      <c r="H2507" s="198">
        <v>37035.381701388891</v>
      </c>
      <c r="I2507" t="s">
        <v>4251</v>
      </c>
      <c r="M2507" t="s">
        <v>2760</v>
      </c>
      <c r="N2507" t="s">
        <v>3220</v>
      </c>
      <c r="O2507" t="s">
        <v>2503</v>
      </c>
      <c r="Q2507" s="199">
        <v>5000</v>
      </c>
      <c r="S2507" t="s">
        <v>2761</v>
      </c>
      <c r="T2507" t="s">
        <v>4061</v>
      </c>
      <c r="U2507" s="201">
        <v>4.3449999999999998</v>
      </c>
      <c r="V2507" t="s">
        <v>4292</v>
      </c>
      <c r="W2507" t="s">
        <v>3275</v>
      </c>
      <c r="X2507" t="s">
        <v>3276</v>
      </c>
      <c r="Y2507" t="s">
        <v>3224</v>
      </c>
      <c r="Z2507" t="s">
        <v>3671</v>
      </c>
      <c r="AA2507">
        <v>808237</v>
      </c>
      <c r="AB2507" s="198">
        <v>37036.875</v>
      </c>
      <c r="AC2507" s="198">
        <v>37036.875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1290938</v>
      </c>
      <c r="H2508" s="198">
        <v>37035.381712962961</v>
      </c>
      <c r="I2508" t="s">
        <v>3306</v>
      </c>
      <c r="M2508" t="s">
        <v>2760</v>
      </c>
      <c r="N2508" t="s">
        <v>3220</v>
      </c>
      <c r="O2508" t="s">
        <v>2532</v>
      </c>
      <c r="P2508" s="199">
        <v>5000</v>
      </c>
      <c r="S2508" t="s">
        <v>2761</v>
      </c>
      <c r="T2508" t="s">
        <v>4061</v>
      </c>
      <c r="U2508" s="201">
        <v>4</v>
      </c>
      <c r="V2508" t="s">
        <v>3110</v>
      </c>
      <c r="W2508" t="s">
        <v>2692</v>
      </c>
      <c r="X2508" t="s">
        <v>2682</v>
      </c>
      <c r="Y2508" t="s">
        <v>3224</v>
      </c>
      <c r="Z2508" t="s">
        <v>3671</v>
      </c>
      <c r="AA2508">
        <v>808240</v>
      </c>
      <c r="AB2508" s="198">
        <v>37036.875</v>
      </c>
      <c r="AC2508" s="198">
        <v>37036.875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</v>
      </c>
      <c r="G2509" s="202">
        <v>1290940</v>
      </c>
      <c r="H2509" s="198">
        <v>37035.381724537037</v>
      </c>
      <c r="I2509" t="s">
        <v>2831</v>
      </c>
      <c r="M2509" t="s">
        <v>2760</v>
      </c>
      <c r="N2509" t="s">
        <v>3220</v>
      </c>
      <c r="O2509" t="s">
        <v>2481</v>
      </c>
      <c r="P2509" s="199">
        <v>5000</v>
      </c>
      <c r="S2509" t="s">
        <v>2761</v>
      </c>
      <c r="T2509" t="s">
        <v>4061</v>
      </c>
      <c r="U2509" s="201">
        <v>4.0599999999999996</v>
      </c>
      <c r="V2509" t="s">
        <v>3200</v>
      </c>
      <c r="W2509" t="s">
        <v>3004</v>
      </c>
      <c r="X2509" t="s">
        <v>3246</v>
      </c>
      <c r="Y2509" t="s">
        <v>3224</v>
      </c>
      <c r="Z2509" t="s">
        <v>3671</v>
      </c>
      <c r="AA2509">
        <v>808239</v>
      </c>
      <c r="AB2509" s="198">
        <v>37036.875</v>
      </c>
      <c r="AC2509" s="198">
        <v>37036.875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5000</v>
      </c>
      <c r="G2510" s="202">
        <v>1290941</v>
      </c>
      <c r="H2510" s="198">
        <v>37035.381747685184</v>
      </c>
      <c r="I2510" t="s">
        <v>2676</v>
      </c>
      <c r="M2510" t="s">
        <v>2760</v>
      </c>
      <c r="N2510" t="s">
        <v>3220</v>
      </c>
      <c r="O2510" t="s">
        <v>4383</v>
      </c>
      <c r="Q2510" s="199">
        <v>5000</v>
      </c>
      <c r="S2510" t="s">
        <v>2761</v>
      </c>
      <c r="T2510" t="s">
        <v>4061</v>
      </c>
      <c r="U2510" s="201">
        <v>4.13</v>
      </c>
      <c r="V2510" t="s">
        <v>4461</v>
      </c>
      <c r="W2510" t="s">
        <v>4246</v>
      </c>
      <c r="X2510" t="s">
        <v>4247</v>
      </c>
      <c r="Y2510" t="s">
        <v>3224</v>
      </c>
      <c r="Z2510" t="s">
        <v>3671</v>
      </c>
      <c r="AA2510">
        <v>808242</v>
      </c>
      <c r="AB2510" s="198">
        <v>37036.875</v>
      </c>
      <c r="AC2510" s="198">
        <v>37036.875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1290942</v>
      </c>
      <c r="H2511" s="198">
        <v>37035.38177083333</v>
      </c>
      <c r="I2511" t="s">
        <v>2873</v>
      </c>
      <c r="M2511" t="s">
        <v>2760</v>
      </c>
      <c r="N2511" t="s">
        <v>3220</v>
      </c>
      <c r="O2511" t="s">
        <v>2537</v>
      </c>
      <c r="P2511" s="199">
        <v>5000</v>
      </c>
      <c r="S2511" t="s">
        <v>2761</v>
      </c>
      <c r="T2511" t="s">
        <v>4061</v>
      </c>
      <c r="U2511" s="201">
        <v>3.0649999999999999</v>
      </c>
      <c r="V2511" t="s">
        <v>137</v>
      </c>
      <c r="W2511" t="s">
        <v>2705</v>
      </c>
      <c r="X2511" t="s">
        <v>2682</v>
      </c>
      <c r="Y2511" t="s">
        <v>3224</v>
      </c>
      <c r="Z2511" t="s">
        <v>3671</v>
      </c>
      <c r="AA2511">
        <v>808243</v>
      </c>
      <c r="AB2511" s="198">
        <v>37036.875</v>
      </c>
      <c r="AC2511" s="198">
        <v>37036.875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3">
        <f t="shared" si="200"/>
        <v>5000</v>
      </c>
      <c r="G2512" s="202">
        <v>1290943</v>
      </c>
      <c r="H2512" s="198">
        <v>37035.381840277776</v>
      </c>
      <c r="I2512" t="s">
        <v>2693</v>
      </c>
      <c r="M2512" t="s">
        <v>2760</v>
      </c>
      <c r="N2512" t="s">
        <v>3220</v>
      </c>
      <c r="O2512" t="s">
        <v>2551</v>
      </c>
      <c r="Q2512" s="199">
        <v>5000</v>
      </c>
      <c r="S2512" t="s">
        <v>2761</v>
      </c>
      <c r="T2512" t="s">
        <v>4061</v>
      </c>
      <c r="U2512" s="201">
        <v>8.25</v>
      </c>
      <c r="V2512" t="s">
        <v>1704</v>
      </c>
      <c r="W2512" t="s">
        <v>2681</v>
      </c>
      <c r="X2512" t="s">
        <v>2682</v>
      </c>
      <c r="Y2512" t="s">
        <v>3224</v>
      </c>
      <c r="Z2512" t="s">
        <v>3671</v>
      </c>
      <c r="AA2512">
        <v>808244</v>
      </c>
      <c r="AB2512" s="198">
        <v>37036.875</v>
      </c>
      <c r="AC2512" s="198">
        <v>37036.875</v>
      </c>
    </row>
    <row r="2513" spans="1:29" x14ac:dyDescent="0.2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10000</v>
      </c>
      <c r="G2513" s="202">
        <v>1290944</v>
      </c>
      <c r="H2513" s="198">
        <v>37035.382013888891</v>
      </c>
      <c r="I2513" t="s">
        <v>3249</v>
      </c>
      <c r="M2513" t="s">
        <v>2760</v>
      </c>
      <c r="N2513" t="s">
        <v>3220</v>
      </c>
      <c r="O2513" t="s">
        <v>4403</v>
      </c>
      <c r="P2513" s="199">
        <v>10000</v>
      </c>
      <c r="S2513" t="s">
        <v>2761</v>
      </c>
      <c r="T2513" t="s">
        <v>4061</v>
      </c>
      <c r="U2513" s="201">
        <v>4.07</v>
      </c>
      <c r="V2513" t="s">
        <v>3951</v>
      </c>
      <c r="W2513" t="s">
        <v>3046</v>
      </c>
      <c r="X2513" t="s">
        <v>2685</v>
      </c>
      <c r="Y2513" t="s">
        <v>3224</v>
      </c>
      <c r="Z2513" t="s">
        <v>3671</v>
      </c>
      <c r="AA2513">
        <v>808245</v>
      </c>
      <c r="AB2513" s="198">
        <v>37036.875</v>
      </c>
      <c r="AC2513" s="198">
        <v>37036.875</v>
      </c>
    </row>
    <row r="2514" spans="1:29" x14ac:dyDescent="0.2">
      <c r="A2514" s="44" t="str">
        <f t="shared" si="196"/>
        <v xml:space="preserve"> Natural Gas Physical</v>
      </c>
      <c r="B2514" s="44" t="str">
        <f t="shared" si="197"/>
        <v/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8326</v>
      </c>
      <c r="G2514" s="202">
        <v>1290945</v>
      </c>
      <c r="H2514" s="198">
        <v>37035.382037037038</v>
      </c>
      <c r="I2514" t="s">
        <v>3128</v>
      </c>
      <c r="M2514" t="s">
        <v>2760</v>
      </c>
      <c r="N2514" t="s">
        <v>3254</v>
      </c>
      <c r="O2514" t="s">
        <v>2474</v>
      </c>
      <c r="P2514" s="199">
        <v>8326</v>
      </c>
      <c r="S2514" t="s">
        <v>2761</v>
      </c>
      <c r="T2514" t="s">
        <v>4061</v>
      </c>
      <c r="U2514" s="201">
        <v>4.3499999999999996</v>
      </c>
      <c r="V2514" t="s">
        <v>3460</v>
      </c>
      <c r="W2514" t="s">
        <v>3255</v>
      </c>
      <c r="X2514" t="s">
        <v>3256</v>
      </c>
      <c r="Y2514" t="s">
        <v>3224</v>
      </c>
      <c r="Z2514" t="s">
        <v>3671</v>
      </c>
      <c r="AA2514">
        <v>808249</v>
      </c>
      <c r="AB2514" s="198">
        <v>37036.875</v>
      </c>
      <c r="AC2514" s="198">
        <v>37036.875</v>
      </c>
    </row>
    <row r="2515" spans="1:29" x14ac:dyDescent="0.2">
      <c r="A2515" s="44" t="str">
        <f t="shared" si="196"/>
        <v xml:space="preserve"> Natural Gas Physical</v>
      </c>
      <c r="B2515" s="44" t="str">
        <f t="shared" si="197"/>
        <v/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1290946</v>
      </c>
      <c r="H2515" s="198">
        <v>37035.382048611114</v>
      </c>
      <c r="I2515" t="s">
        <v>3238</v>
      </c>
      <c r="M2515" t="s">
        <v>2760</v>
      </c>
      <c r="N2515" t="s">
        <v>2697</v>
      </c>
      <c r="O2515" t="s">
        <v>252</v>
      </c>
      <c r="Q2515" s="199">
        <v>5000</v>
      </c>
      <c r="S2515" t="s">
        <v>4150</v>
      </c>
      <c r="T2515" t="s">
        <v>2698</v>
      </c>
      <c r="U2515" s="201">
        <v>5.71</v>
      </c>
      <c r="V2515" t="s">
        <v>4291</v>
      </c>
      <c r="W2515" t="s">
        <v>3170</v>
      </c>
      <c r="X2515" t="s">
        <v>1686</v>
      </c>
      <c r="Y2515" t="s">
        <v>3224</v>
      </c>
      <c r="Z2515" t="s">
        <v>3672</v>
      </c>
      <c r="AA2515">
        <v>808246</v>
      </c>
      <c r="AB2515" s="198">
        <v>37036.875</v>
      </c>
      <c r="AC2515" s="198">
        <v>37036.875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336</v>
      </c>
      <c r="G2516" s="202">
        <v>1290948</v>
      </c>
      <c r="H2516" s="198">
        <v>37035.382048611114</v>
      </c>
      <c r="I2516" t="s">
        <v>3100</v>
      </c>
      <c r="M2516" t="s">
        <v>2760</v>
      </c>
      <c r="N2516" t="s">
        <v>3220</v>
      </c>
      <c r="O2516" t="s">
        <v>2630</v>
      </c>
      <c r="Q2516" s="199">
        <v>336</v>
      </c>
      <c r="S2516" t="s">
        <v>2761</v>
      </c>
      <c r="T2516" t="s">
        <v>4061</v>
      </c>
      <c r="U2516" s="201">
        <v>4.1962999999999999</v>
      </c>
      <c r="V2516" t="s">
        <v>3129</v>
      </c>
      <c r="W2516" t="s">
        <v>3222</v>
      </c>
      <c r="X2516" t="s">
        <v>3223</v>
      </c>
      <c r="Y2516" t="s">
        <v>3224</v>
      </c>
      <c r="Z2516" t="s">
        <v>3671</v>
      </c>
      <c r="AA2516">
        <v>808248</v>
      </c>
      <c r="AB2516" s="198">
        <v>37036.875</v>
      </c>
      <c r="AC2516" s="198">
        <v>37036.875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1290947</v>
      </c>
      <c r="H2517" s="198">
        <v>37035.382048611114</v>
      </c>
      <c r="I2517" t="s">
        <v>3249</v>
      </c>
      <c r="M2517" t="s">
        <v>2760</v>
      </c>
      <c r="N2517" t="s">
        <v>3220</v>
      </c>
      <c r="O2517" t="s">
        <v>4400</v>
      </c>
      <c r="P2517" s="199">
        <v>10000</v>
      </c>
      <c r="S2517" t="s">
        <v>2761</v>
      </c>
      <c r="T2517" t="s">
        <v>4061</v>
      </c>
      <c r="U2517" s="201">
        <v>4.07</v>
      </c>
      <c r="V2517" t="s">
        <v>3951</v>
      </c>
      <c r="W2517" t="s">
        <v>3046</v>
      </c>
      <c r="X2517" t="s">
        <v>2685</v>
      </c>
      <c r="Y2517" t="s">
        <v>3224</v>
      </c>
      <c r="Z2517" t="s">
        <v>3671</v>
      </c>
      <c r="AA2517">
        <v>808247</v>
      </c>
      <c r="AB2517" s="198">
        <v>37036.875</v>
      </c>
      <c r="AC2517" s="198">
        <v>37036.875</v>
      </c>
    </row>
    <row r="2518" spans="1:29" x14ac:dyDescent="0.2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30</v>
      </c>
      <c r="F2518" s="213">
        <f t="shared" si="200"/>
        <v>300000</v>
      </c>
      <c r="G2518" s="202">
        <v>1290949</v>
      </c>
      <c r="H2518" s="198">
        <v>37035.382060185184</v>
      </c>
      <c r="I2518" t="s">
        <v>4241</v>
      </c>
      <c r="M2518" t="s">
        <v>2760</v>
      </c>
      <c r="N2518" t="s">
        <v>2864</v>
      </c>
      <c r="O2518" t="s">
        <v>4483</v>
      </c>
      <c r="P2518" s="199">
        <v>10000</v>
      </c>
      <c r="S2518" t="s">
        <v>2761</v>
      </c>
      <c r="T2518" t="s">
        <v>4061</v>
      </c>
      <c r="U2518" s="201">
        <v>-7.4999999999999997E-3</v>
      </c>
      <c r="V2518" t="s">
        <v>2940</v>
      </c>
      <c r="W2518" t="s">
        <v>3074</v>
      </c>
      <c r="X2518" t="s">
        <v>3075</v>
      </c>
      <c r="Y2518" t="s">
        <v>4082</v>
      </c>
      <c r="Z2518" t="s">
        <v>3671</v>
      </c>
      <c r="AA2518" t="s">
        <v>409</v>
      </c>
      <c r="AB2518" s="198">
        <v>37043.875</v>
      </c>
      <c r="AC2518" s="198">
        <v>37072.875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6000</v>
      </c>
      <c r="G2519" s="202">
        <v>1290950</v>
      </c>
      <c r="H2519" s="198">
        <v>37035.38212962963</v>
      </c>
      <c r="I2519" t="s">
        <v>2831</v>
      </c>
      <c r="M2519" t="s">
        <v>2760</v>
      </c>
      <c r="N2519" t="s">
        <v>3220</v>
      </c>
      <c r="O2519" t="s">
        <v>2488</v>
      </c>
      <c r="Q2519" s="199">
        <v>6000</v>
      </c>
      <c r="S2519" t="s">
        <v>2761</v>
      </c>
      <c r="T2519" t="s">
        <v>4061</v>
      </c>
      <c r="U2519" s="201">
        <v>3.98</v>
      </c>
      <c r="V2519" t="s">
        <v>3221</v>
      </c>
      <c r="W2519" t="s">
        <v>3260</v>
      </c>
      <c r="X2519" t="s">
        <v>3261</v>
      </c>
      <c r="Y2519" t="s">
        <v>3224</v>
      </c>
      <c r="Z2519" t="s">
        <v>3671</v>
      </c>
      <c r="AA2519">
        <v>808250</v>
      </c>
      <c r="AB2519" s="198">
        <v>37036.875</v>
      </c>
      <c r="AC2519" s="198">
        <v>37036.875</v>
      </c>
    </row>
    <row r="2520" spans="1:29" x14ac:dyDescent="0.2">
      <c r="A2520" s="44" t="str">
        <f t="shared" si="196"/>
        <v>US Natural Gas Financial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31</v>
      </c>
      <c r="F2520" s="213">
        <f t="shared" si="200"/>
        <v>155000</v>
      </c>
      <c r="G2520" s="202">
        <v>1290952</v>
      </c>
      <c r="H2520" s="198">
        <v>37035.382164351853</v>
      </c>
      <c r="I2520" t="s">
        <v>3267</v>
      </c>
      <c r="M2520" t="s">
        <v>2760</v>
      </c>
      <c r="N2520" t="s">
        <v>3235</v>
      </c>
      <c r="O2520" t="s">
        <v>410</v>
      </c>
      <c r="P2520" s="199">
        <v>5000</v>
      </c>
      <c r="S2520" t="s">
        <v>2761</v>
      </c>
      <c r="T2520" t="s">
        <v>4061</v>
      </c>
      <c r="U2520" s="201">
        <v>-0.68</v>
      </c>
      <c r="V2520" t="s">
        <v>2931</v>
      </c>
      <c r="W2520" t="s">
        <v>3152</v>
      </c>
      <c r="X2520" t="s">
        <v>3153</v>
      </c>
      <c r="Y2520" t="s">
        <v>4082</v>
      </c>
      <c r="Z2520" t="s">
        <v>3671</v>
      </c>
      <c r="AA2520" t="s">
        <v>411</v>
      </c>
      <c r="AB2520" s="198">
        <v>37104.875</v>
      </c>
      <c r="AC2520" s="198">
        <v>37134.875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1290953</v>
      </c>
      <c r="H2521" s="198">
        <v>37035.382187499999</v>
      </c>
      <c r="I2521" t="s">
        <v>3769</v>
      </c>
      <c r="M2521" t="s">
        <v>2760</v>
      </c>
      <c r="N2521" t="s">
        <v>3220</v>
      </c>
      <c r="O2521" t="s">
        <v>4393</v>
      </c>
      <c r="Q2521" s="199">
        <v>5000</v>
      </c>
      <c r="S2521" t="s">
        <v>2761</v>
      </c>
      <c r="T2521" t="s">
        <v>4061</v>
      </c>
      <c r="U2521" s="201">
        <v>4.3899999999999997</v>
      </c>
      <c r="V2521" t="s">
        <v>3059</v>
      </c>
      <c r="W2521" t="s">
        <v>2661</v>
      </c>
      <c r="X2521" t="s">
        <v>2662</v>
      </c>
      <c r="Y2521" t="s">
        <v>3224</v>
      </c>
      <c r="Z2521" t="s">
        <v>3671</v>
      </c>
      <c r="AA2521">
        <v>808251</v>
      </c>
      <c r="AB2521" s="198">
        <v>37036.875</v>
      </c>
      <c r="AC2521" s="198">
        <v>37036.875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5000</v>
      </c>
      <c r="G2522" s="202">
        <v>1290955</v>
      </c>
      <c r="H2522" s="198">
        <v>37035.382210648146</v>
      </c>
      <c r="I2522" t="s">
        <v>3162</v>
      </c>
      <c r="M2522" t="s">
        <v>2760</v>
      </c>
      <c r="N2522" t="s">
        <v>3220</v>
      </c>
      <c r="O2522" t="s">
        <v>2503</v>
      </c>
      <c r="P2522" s="199">
        <v>5000</v>
      </c>
      <c r="S2522" t="s">
        <v>2761</v>
      </c>
      <c r="T2522" t="s">
        <v>4061</v>
      </c>
      <c r="U2522" s="201">
        <v>4.34</v>
      </c>
      <c r="V2522" t="s">
        <v>406</v>
      </c>
      <c r="W2522" t="s">
        <v>3275</v>
      </c>
      <c r="X2522" t="s">
        <v>3276</v>
      </c>
      <c r="Y2522" t="s">
        <v>3224</v>
      </c>
      <c r="Z2522" t="s">
        <v>3671</v>
      </c>
      <c r="AA2522">
        <v>808254</v>
      </c>
      <c r="AB2522" s="198">
        <v>37036.875</v>
      </c>
      <c r="AC2522" s="198">
        <v>37036.875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4699</v>
      </c>
      <c r="G2523" s="202">
        <v>1290956</v>
      </c>
      <c r="H2523" s="198">
        <v>37035.382210648146</v>
      </c>
      <c r="I2523" t="s">
        <v>2831</v>
      </c>
      <c r="M2523" t="s">
        <v>2760</v>
      </c>
      <c r="N2523" t="s">
        <v>3220</v>
      </c>
      <c r="O2523" t="s">
        <v>2506</v>
      </c>
      <c r="P2523" s="199">
        <v>4699</v>
      </c>
      <c r="S2523" t="s">
        <v>2761</v>
      </c>
      <c r="T2523" t="s">
        <v>4061</v>
      </c>
      <c r="U2523" s="201">
        <v>4.32</v>
      </c>
      <c r="V2523" t="s">
        <v>3221</v>
      </c>
      <c r="W2523" t="s">
        <v>3275</v>
      </c>
      <c r="X2523" t="s">
        <v>3276</v>
      </c>
      <c r="Y2523" t="s">
        <v>3224</v>
      </c>
      <c r="Z2523" t="s">
        <v>3671</v>
      </c>
      <c r="AA2523">
        <v>808253</v>
      </c>
      <c r="AB2523" s="198">
        <v>37036.875</v>
      </c>
      <c r="AC2523" s="198">
        <v>37036.875</v>
      </c>
    </row>
    <row r="2524" spans="1:29" x14ac:dyDescent="0.2">
      <c r="A2524" s="44" t="str">
        <f t="shared" si="196"/>
        <v>US Crude Financial</v>
      </c>
      <c r="B2524" s="44" t="str">
        <f t="shared" si="197"/>
        <v>US</v>
      </c>
      <c r="C2524" s="44" t="str">
        <f t="shared" si="198"/>
        <v>Crude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50000</v>
      </c>
      <c r="G2524" s="202">
        <v>1290957</v>
      </c>
      <c r="H2524" s="198">
        <v>37035.382222222222</v>
      </c>
      <c r="I2524" t="s">
        <v>4182</v>
      </c>
      <c r="M2524" t="s">
        <v>3757</v>
      </c>
      <c r="N2524" t="s">
        <v>4183</v>
      </c>
      <c r="O2524" t="s">
        <v>2790</v>
      </c>
      <c r="P2524" s="199">
        <v>50000</v>
      </c>
      <c r="S2524" t="s">
        <v>2767</v>
      </c>
      <c r="T2524" t="s">
        <v>4061</v>
      </c>
      <c r="U2524" s="201">
        <v>29.46</v>
      </c>
      <c r="V2524" t="s">
        <v>3201</v>
      </c>
      <c r="W2524" t="s">
        <v>4185</v>
      </c>
      <c r="X2524" t="s">
        <v>4186</v>
      </c>
      <c r="Y2524" t="s">
        <v>3401</v>
      </c>
      <c r="Z2524" t="s">
        <v>3671</v>
      </c>
      <c r="AA2524">
        <v>106957</v>
      </c>
      <c r="AB2524" s="198">
        <v>37073</v>
      </c>
      <c r="AC2524" s="198">
        <v>37103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3">
        <f t="shared" si="200"/>
        <v>150000</v>
      </c>
      <c r="G2525" s="202">
        <v>1290958</v>
      </c>
      <c r="H2525" s="198">
        <v>37035.382233796299</v>
      </c>
      <c r="I2525" t="s">
        <v>2858</v>
      </c>
      <c r="M2525" t="s">
        <v>2760</v>
      </c>
      <c r="N2525" t="s">
        <v>3220</v>
      </c>
      <c r="O2525" t="s">
        <v>4287</v>
      </c>
      <c r="Q2525" s="199">
        <v>5000</v>
      </c>
      <c r="S2525" t="s">
        <v>2761</v>
      </c>
      <c r="T2525" t="s">
        <v>4061</v>
      </c>
      <c r="U2525" s="201">
        <v>11.225</v>
      </c>
      <c r="V2525" t="s">
        <v>303</v>
      </c>
      <c r="W2525" t="s">
        <v>4279</v>
      </c>
      <c r="X2525" t="s">
        <v>2682</v>
      </c>
      <c r="Y2525" t="s">
        <v>3224</v>
      </c>
      <c r="Z2525" t="s">
        <v>3671</v>
      </c>
      <c r="AA2525" t="s">
        <v>412</v>
      </c>
      <c r="AB2525" s="198">
        <v>37043.875</v>
      </c>
      <c r="AC2525" s="198">
        <v>37072.875</v>
      </c>
    </row>
    <row r="2526" spans="1:29" x14ac:dyDescent="0.2">
      <c r="A2526" s="44" t="str">
        <f t="shared" si="196"/>
        <v>US Crude Financial</v>
      </c>
      <c r="B2526" s="44" t="str">
        <f t="shared" si="197"/>
        <v>US</v>
      </c>
      <c r="C2526" s="44" t="str">
        <f t="shared" si="198"/>
        <v>Crude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50000</v>
      </c>
      <c r="G2526" s="202">
        <v>1290959</v>
      </c>
      <c r="H2526" s="198">
        <v>37035.382280092592</v>
      </c>
      <c r="I2526" t="s">
        <v>4182</v>
      </c>
      <c r="M2526" t="s">
        <v>3757</v>
      </c>
      <c r="N2526" t="s">
        <v>4183</v>
      </c>
      <c r="O2526" t="s">
        <v>2790</v>
      </c>
      <c r="P2526" s="199">
        <v>50000</v>
      </c>
      <c r="S2526" t="s">
        <v>2767</v>
      </c>
      <c r="T2526" t="s">
        <v>4061</v>
      </c>
      <c r="U2526" s="201">
        <v>29.44</v>
      </c>
      <c r="V2526" t="s">
        <v>3201</v>
      </c>
      <c r="W2526" t="s">
        <v>4185</v>
      </c>
      <c r="X2526" t="s">
        <v>4186</v>
      </c>
      <c r="Y2526" t="s">
        <v>3401</v>
      </c>
      <c r="Z2526" t="s">
        <v>3671</v>
      </c>
      <c r="AA2526">
        <v>106958</v>
      </c>
      <c r="AB2526" s="198">
        <v>37073</v>
      </c>
      <c r="AC2526" s="198">
        <v>37103</v>
      </c>
    </row>
    <row r="2527" spans="1:29" x14ac:dyDescent="0.2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13">
        <f t="shared" si="200"/>
        <v>300000</v>
      </c>
      <c r="G2527" s="202">
        <v>1290960</v>
      </c>
      <c r="H2527" s="198">
        <v>37035.382314814815</v>
      </c>
      <c r="I2527" t="s">
        <v>2858</v>
      </c>
      <c r="M2527" t="s">
        <v>2760</v>
      </c>
      <c r="N2527" t="s">
        <v>3235</v>
      </c>
      <c r="O2527" t="s">
        <v>3031</v>
      </c>
      <c r="Q2527" s="199">
        <v>10000</v>
      </c>
      <c r="S2527" t="s">
        <v>2761</v>
      </c>
      <c r="T2527" t="s">
        <v>4061</v>
      </c>
      <c r="U2527" s="201">
        <v>-4.4999999999999998E-2</v>
      </c>
      <c r="V2527" t="s">
        <v>4224</v>
      </c>
      <c r="W2527" t="s">
        <v>3074</v>
      </c>
      <c r="X2527" t="s">
        <v>3075</v>
      </c>
      <c r="Y2527" t="s">
        <v>4082</v>
      </c>
      <c r="Z2527" t="s">
        <v>3671</v>
      </c>
      <c r="AA2527" t="s">
        <v>413</v>
      </c>
      <c r="AB2527" s="198">
        <v>37043.875</v>
      </c>
      <c r="AC2527" s="198">
        <v>37072.875</v>
      </c>
    </row>
    <row r="2528" spans="1:29" x14ac:dyDescent="0.2">
      <c r="A2528" s="44" t="str">
        <f t="shared" si="196"/>
        <v xml:space="preserve"> Natural Gas Physical</v>
      </c>
      <c r="B2528" s="44" t="str">
        <f t="shared" si="197"/>
        <v/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31</v>
      </c>
      <c r="F2528" s="213">
        <f t="shared" si="200"/>
        <v>296050</v>
      </c>
      <c r="G2528" s="202">
        <v>1290961</v>
      </c>
      <c r="H2528" s="198">
        <v>37035.382337962961</v>
      </c>
      <c r="I2528" t="s">
        <v>3076</v>
      </c>
      <c r="M2528" t="s">
        <v>2760</v>
      </c>
      <c r="N2528" t="s">
        <v>4376</v>
      </c>
      <c r="O2528" t="s">
        <v>4423</v>
      </c>
      <c r="P2528" s="199">
        <v>9550</v>
      </c>
      <c r="S2528" t="s">
        <v>4150</v>
      </c>
      <c r="T2528" t="s">
        <v>2698</v>
      </c>
      <c r="U2528" s="201">
        <v>2.5000000000000001E-3</v>
      </c>
      <c r="V2528" t="s">
        <v>4424</v>
      </c>
      <c r="W2528" t="s">
        <v>3188</v>
      </c>
      <c r="X2528" t="s">
        <v>2700</v>
      </c>
      <c r="Y2528" t="s">
        <v>3224</v>
      </c>
      <c r="Z2528" t="s">
        <v>3672</v>
      </c>
      <c r="AA2528" t="s">
        <v>414</v>
      </c>
      <c r="AB2528" s="198">
        <v>37073.875</v>
      </c>
      <c r="AC2528" s="198">
        <v>37103.875</v>
      </c>
    </row>
    <row r="2529" spans="1:29" x14ac:dyDescent="0.2">
      <c r="A2529" s="44" t="str">
        <f t="shared" si="196"/>
        <v>US Natural Gas Financial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Financial</v>
      </c>
      <c r="E2529" s="44">
        <f>IF(VLOOKUP(S2529,'DD-Lookup'!$J$6:$L$50,3,FALSE)="Monthly",(YEAR(AC2529)-YEAR(AB2529))*12+MONTH(AC2529)-MONTH(AB2529)+1,(AC2529-AB2529+1))</f>
        <v>30</v>
      </c>
      <c r="F2529" s="213">
        <f t="shared" si="200"/>
        <v>300000</v>
      </c>
      <c r="G2529" s="202">
        <v>1290962</v>
      </c>
      <c r="H2529" s="198">
        <v>37035.382372685184</v>
      </c>
      <c r="I2529" t="s">
        <v>3789</v>
      </c>
      <c r="M2529" t="s">
        <v>2760</v>
      </c>
      <c r="N2529" t="s">
        <v>2864</v>
      </c>
      <c r="O2529" t="s">
        <v>2865</v>
      </c>
      <c r="P2529" s="199">
        <v>10000</v>
      </c>
      <c r="S2529" t="s">
        <v>2761</v>
      </c>
      <c r="T2529" t="s">
        <v>4061</v>
      </c>
      <c r="U2529" s="201">
        <v>4.165</v>
      </c>
      <c r="V2529" t="s">
        <v>3790</v>
      </c>
      <c r="W2529" t="s">
        <v>3529</v>
      </c>
      <c r="X2529" t="s">
        <v>2866</v>
      </c>
      <c r="Y2529" t="s">
        <v>4082</v>
      </c>
      <c r="Z2529" t="s">
        <v>3671</v>
      </c>
      <c r="AA2529" t="s">
        <v>415</v>
      </c>
      <c r="AB2529" s="198">
        <v>37043.875</v>
      </c>
      <c r="AC2529" s="198">
        <v>37072.875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25000</v>
      </c>
      <c r="G2530" s="202">
        <v>1290963</v>
      </c>
      <c r="H2530" s="198">
        <v>37035.382407407407</v>
      </c>
      <c r="I2530" t="s">
        <v>3092</v>
      </c>
      <c r="M2530" t="s">
        <v>2760</v>
      </c>
      <c r="N2530" t="s">
        <v>3220</v>
      </c>
      <c r="O2530" t="s">
        <v>4383</v>
      </c>
      <c r="P2530" s="199">
        <v>25000</v>
      </c>
      <c r="S2530" t="s">
        <v>2761</v>
      </c>
      <c r="T2530" t="s">
        <v>4061</v>
      </c>
      <c r="U2530" s="201">
        <v>4.125</v>
      </c>
      <c r="V2530" t="s">
        <v>2772</v>
      </c>
      <c r="W2530" t="s">
        <v>4246</v>
      </c>
      <c r="X2530" t="s">
        <v>4247</v>
      </c>
      <c r="Y2530" t="s">
        <v>3224</v>
      </c>
      <c r="Z2530" t="s">
        <v>3671</v>
      </c>
      <c r="AA2530">
        <v>808259</v>
      </c>
      <c r="AB2530" s="198">
        <v>37036.875</v>
      </c>
      <c r="AC2530" s="198">
        <v>37036.875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3319</v>
      </c>
      <c r="G2531" s="202">
        <v>1290964</v>
      </c>
      <c r="H2531" s="198">
        <v>37035.382430555554</v>
      </c>
      <c r="I2531" t="s">
        <v>4241</v>
      </c>
      <c r="M2531" t="s">
        <v>2760</v>
      </c>
      <c r="N2531" t="s">
        <v>3220</v>
      </c>
      <c r="O2531" t="s">
        <v>136</v>
      </c>
      <c r="Q2531" s="199">
        <v>3319</v>
      </c>
      <c r="S2531" t="s">
        <v>2761</v>
      </c>
      <c r="T2531" t="s">
        <v>4061</v>
      </c>
      <c r="U2531" s="201">
        <v>4</v>
      </c>
      <c r="V2531" t="s">
        <v>3925</v>
      </c>
      <c r="W2531" t="s">
        <v>3004</v>
      </c>
      <c r="X2531" t="s">
        <v>3246</v>
      </c>
      <c r="Y2531" t="s">
        <v>3224</v>
      </c>
      <c r="Z2531" t="s">
        <v>3671</v>
      </c>
      <c r="AA2531">
        <v>808260</v>
      </c>
      <c r="AB2531" s="198">
        <v>37036.875</v>
      </c>
      <c r="AC2531" s="198">
        <v>37036.875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</v>
      </c>
      <c r="G2532" s="202">
        <v>1290965</v>
      </c>
      <c r="H2532" s="198">
        <v>37035.382453703707</v>
      </c>
      <c r="I2532" t="s">
        <v>3225</v>
      </c>
      <c r="M2532" t="s">
        <v>2760</v>
      </c>
      <c r="N2532" t="s">
        <v>3220</v>
      </c>
      <c r="O2532" t="s">
        <v>2485</v>
      </c>
      <c r="P2532" s="199">
        <v>5000</v>
      </c>
      <c r="S2532" t="s">
        <v>2761</v>
      </c>
      <c r="T2532" t="s">
        <v>4061</v>
      </c>
      <c r="U2532" s="201">
        <v>4.0350000000000001</v>
      </c>
      <c r="V2532" t="s">
        <v>3226</v>
      </c>
      <c r="W2532" t="s">
        <v>3004</v>
      </c>
      <c r="X2532" t="s">
        <v>3246</v>
      </c>
      <c r="Y2532" t="s">
        <v>3224</v>
      </c>
      <c r="Z2532" t="s">
        <v>3671</v>
      </c>
      <c r="AA2532">
        <v>808262</v>
      </c>
      <c r="AB2532" s="198">
        <v>37036.875</v>
      </c>
      <c r="AC2532" s="198">
        <v>37036.875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1290966</v>
      </c>
      <c r="H2533" s="198">
        <v>37035.382465277777</v>
      </c>
      <c r="I2533" t="s">
        <v>2674</v>
      </c>
      <c r="M2533" t="s">
        <v>2760</v>
      </c>
      <c r="N2533" t="s">
        <v>3220</v>
      </c>
      <c r="O2533" t="s">
        <v>4414</v>
      </c>
      <c r="P2533" s="199">
        <v>10000</v>
      </c>
      <c r="S2533" t="s">
        <v>2761</v>
      </c>
      <c r="T2533" t="s">
        <v>4061</v>
      </c>
      <c r="U2533" s="201">
        <v>4.085</v>
      </c>
      <c r="V2533" t="s">
        <v>2675</v>
      </c>
      <c r="W2533" t="s">
        <v>4253</v>
      </c>
      <c r="X2533" t="s">
        <v>4254</v>
      </c>
      <c r="Y2533" t="s">
        <v>3224</v>
      </c>
      <c r="Z2533" t="s">
        <v>3671</v>
      </c>
      <c r="AA2533">
        <v>808263</v>
      </c>
      <c r="AB2533" s="198">
        <v>37036.875</v>
      </c>
      <c r="AC2533" s="198">
        <v>37036.875</v>
      </c>
    </row>
    <row r="2534" spans="1:29" x14ac:dyDescent="0.2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30</v>
      </c>
      <c r="F2534" s="213">
        <f t="shared" si="200"/>
        <v>300000</v>
      </c>
      <c r="G2534" s="202">
        <v>1290967</v>
      </c>
      <c r="H2534" s="198">
        <v>37035.3825</v>
      </c>
      <c r="I2534" t="s">
        <v>2863</v>
      </c>
      <c r="M2534" t="s">
        <v>2760</v>
      </c>
      <c r="N2534" t="s">
        <v>2864</v>
      </c>
      <c r="O2534" t="s">
        <v>2865</v>
      </c>
      <c r="P2534" s="199">
        <v>10000</v>
      </c>
      <c r="S2534" t="s">
        <v>2761</v>
      </c>
      <c r="T2534" t="s">
        <v>4061</v>
      </c>
      <c r="U2534" s="201">
        <v>4.165</v>
      </c>
      <c r="V2534" t="s">
        <v>3168</v>
      </c>
      <c r="W2534" t="s">
        <v>3529</v>
      </c>
      <c r="X2534" t="s">
        <v>2866</v>
      </c>
      <c r="Y2534" t="s">
        <v>4082</v>
      </c>
      <c r="Z2534" t="s">
        <v>3671</v>
      </c>
      <c r="AA2534" t="s">
        <v>416</v>
      </c>
      <c r="AB2534" s="198">
        <v>37043.875</v>
      </c>
      <c r="AC2534" s="198">
        <v>37072.875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25000</v>
      </c>
      <c r="G2535" s="202">
        <v>1290968</v>
      </c>
      <c r="H2535" s="198">
        <v>37035.3825</v>
      </c>
      <c r="I2535" t="s">
        <v>4033</v>
      </c>
      <c r="M2535" t="s">
        <v>2760</v>
      </c>
      <c r="N2535" t="s">
        <v>3220</v>
      </c>
      <c r="O2535" t="s">
        <v>4383</v>
      </c>
      <c r="P2535" s="199">
        <v>25000</v>
      </c>
      <c r="S2535" t="s">
        <v>2761</v>
      </c>
      <c r="T2535" t="s">
        <v>4061</v>
      </c>
      <c r="U2535" s="201">
        <v>4.12</v>
      </c>
      <c r="V2535" t="s">
        <v>4268</v>
      </c>
      <c r="W2535" t="s">
        <v>4246</v>
      </c>
      <c r="X2535" t="s">
        <v>4247</v>
      </c>
      <c r="Y2535" t="s">
        <v>3224</v>
      </c>
      <c r="Z2535" t="s">
        <v>3671</v>
      </c>
      <c r="AA2535">
        <v>808264</v>
      </c>
      <c r="AB2535" s="198">
        <v>37036.875</v>
      </c>
      <c r="AC2535" s="198">
        <v>37036.875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3319</v>
      </c>
      <c r="G2536" s="202">
        <v>1290970</v>
      </c>
      <c r="H2536" s="198">
        <v>37035.382534722223</v>
      </c>
      <c r="I2536" t="s">
        <v>4241</v>
      </c>
      <c r="M2536" t="s">
        <v>2760</v>
      </c>
      <c r="N2536" t="s">
        <v>3220</v>
      </c>
      <c r="O2536" t="s">
        <v>2484</v>
      </c>
      <c r="P2536" s="199">
        <v>3319</v>
      </c>
      <c r="S2536" t="s">
        <v>2761</v>
      </c>
      <c r="T2536" t="s">
        <v>4061</v>
      </c>
      <c r="U2536" s="201">
        <v>4.0324999999999998</v>
      </c>
      <c r="V2536" t="s">
        <v>3925</v>
      </c>
      <c r="W2536" t="s">
        <v>3004</v>
      </c>
      <c r="X2536" t="s">
        <v>3246</v>
      </c>
      <c r="Y2536" t="s">
        <v>3224</v>
      </c>
      <c r="Z2536" t="s">
        <v>3671</v>
      </c>
      <c r="AA2536">
        <v>808265</v>
      </c>
      <c r="AB2536" s="198">
        <v>37036.875</v>
      </c>
      <c r="AC2536" s="198">
        <v>37036.875</v>
      </c>
    </row>
    <row r="2537" spans="1:29" x14ac:dyDescent="0.2">
      <c r="A2537" s="44" t="str">
        <f t="shared" si="196"/>
        <v>US Crude Financial</v>
      </c>
      <c r="B2537" s="44" t="str">
        <f t="shared" si="197"/>
        <v>US</v>
      </c>
      <c r="C2537" s="44" t="str">
        <f t="shared" si="198"/>
        <v>Crude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50000</v>
      </c>
      <c r="G2537" s="202">
        <v>1290969</v>
      </c>
      <c r="H2537" s="198">
        <v>37035.382534722223</v>
      </c>
      <c r="I2537" t="s">
        <v>4031</v>
      </c>
      <c r="M2537" t="s">
        <v>3757</v>
      </c>
      <c r="N2537" t="s">
        <v>4183</v>
      </c>
      <c r="O2537" t="s">
        <v>2790</v>
      </c>
      <c r="P2537" s="199">
        <v>50000</v>
      </c>
      <c r="S2537" t="s">
        <v>2767</v>
      </c>
      <c r="T2537" t="s">
        <v>4061</v>
      </c>
      <c r="U2537" s="201">
        <v>29.42</v>
      </c>
      <c r="V2537" t="s">
        <v>4305</v>
      </c>
      <c r="W2537" t="s">
        <v>4185</v>
      </c>
      <c r="X2537" t="s">
        <v>4186</v>
      </c>
      <c r="Y2537" t="s">
        <v>3401</v>
      </c>
      <c r="Z2537" t="s">
        <v>3671</v>
      </c>
      <c r="AA2537">
        <v>106959</v>
      </c>
      <c r="AB2537" s="198">
        <v>37073</v>
      </c>
      <c r="AC2537" s="198">
        <v>37103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13">
        <f t="shared" si="200"/>
        <v>5000</v>
      </c>
      <c r="G2538" s="202">
        <v>1290971</v>
      </c>
      <c r="H2538" s="198">
        <v>37035.3825462963</v>
      </c>
      <c r="I2538" t="s">
        <v>3769</v>
      </c>
      <c r="M2538" t="s">
        <v>2760</v>
      </c>
      <c r="N2538" t="s">
        <v>3220</v>
      </c>
      <c r="O2538" t="s">
        <v>2503</v>
      </c>
      <c r="Q2538" s="199">
        <v>5000</v>
      </c>
      <c r="S2538" t="s">
        <v>2761</v>
      </c>
      <c r="T2538" t="s">
        <v>4061</v>
      </c>
      <c r="U2538" s="201">
        <v>4.3449999999999998</v>
      </c>
      <c r="V2538" t="s">
        <v>3002</v>
      </c>
      <c r="W2538" t="s">
        <v>3275</v>
      </c>
      <c r="X2538" t="s">
        <v>3276</v>
      </c>
      <c r="Y2538" t="s">
        <v>3224</v>
      </c>
      <c r="Z2538" t="s">
        <v>3671</v>
      </c>
      <c r="AA2538">
        <v>808266</v>
      </c>
      <c r="AB2538" s="198">
        <v>37036.875</v>
      </c>
      <c r="AC2538" s="198">
        <v>37036.875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30</v>
      </c>
      <c r="F2539" s="213">
        <f t="shared" si="200"/>
        <v>300000</v>
      </c>
      <c r="G2539" s="202">
        <v>1290972</v>
      </c>
      <c r="H2539" s="198">
        <v>37035.382592592592</v>
      </c>
      <c r="I2539" t="s">
        <v>2863</v>
      </c>
      <c r="M2539" t="s">
        <v>2760</v>
      </c>
      <c r="N2539" t="s">
        <v>3136</v>
      </c>
      <c r="O2539" t="s">
        <v>417</v>
      </c>
      <c r="Q2539" s="199">
        <v>10000</v>
      </c>
      <c r="S2539" t="s">
        <v>2761</v>
      </c>
      <c r="T2539" t="s">
        <v>4061</v>
      </c>
      <c r="U2539" s="201">
        <v>-0.01</v>
      </c>
      <c r="V2539" t="s">
        <v>418</v>
      </c>
      <c r="W2539" t="s">
        <v>2661</v>
      </c>
      <c r="X2539" t="s">
        <v>2662</v>
      </c>
      <c r="Y2539" t="s">
        <v>3224</v>
      </c>
      <c r="Z2539" t="s">
        <v>3671</v>
      </c>
      <c r="AA2539" t="s">
        <v>419</v>
      </c>
      <c r="AB2539" s="198">
        <v>37043.875</v>
      </c>
      <c r="AC2539" s="198">
        <v>37072.875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10000</v>
      </c>
      <c r="G2540" s="202">
        <v>1290973</v>
      </c>
      <c r="H2540" s="198">
        <v>37035.382604166669</v>
      </c>
      <c r="I2540" t="s">
        <v>3769</v>
      </c>
      <c r="M2540" t="s">
        <v>2760</v>
      </c>
      <c r="N2540" t="s">
        <v>3220</v>
      </c>
      <c r="O2540" t="s">
        <v>2614</v>
      </c>
      <c r="Q2540" s="199">
        <v>10000</v>
      </c>
      <c r="S2540" t="s">
        <v>2761</v>
      </c>
      <c r="T2540" t="s">
        <v>4061</v>
      </c>
      <c r="U2540" s="201">
        <v>4.0999999999999996</v>
      </c>
      <c r="V2540" t="s">
        <v>2755</v>
      </c>
      <c r="W2540" t="s">
        <v>4253</v>
      </c>
      <c r="X2540" t="s">
        <v>4254</v>
      </c>
      <c r="Y2540" t="s">
        <v>3224</v>
      </c>
      <c r="Z2540" t="s">
        <v>3671</v>
      </c>
      <c r="AA2540">
        <v>808267</v>
      </c>
      <c r="AB2540" s="198">
        <v>37036.875</v>
      </c>
      <c r="AC2540" s="198">
        <v>37036.875</v>
      </c>
    </row>
    <row r="2541" spans="1:29" x14ac:dyDescent="0.2">
      <c r="A2541" s="44" t="str">
        <f t="shared" si="196"/>
        <v>US Crude Financial</v>
      </c>
      <c r="B2541" s="44" t="str">
        <f t="shared" si="197"/>
        <v>US</v>
      </c>
      <c r="C2541" s="44" t="str">
        <f t="shared" si="198"/>
        <v>Crude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50000</v>
      </c>
      <c r="G2541" s="202">
        <v>1290974</v>
      </c>
      <c r="H2541" s="198">
        <v>37035.382638888892</v>
      </c>
      <c r="I2541" t="s">
        <v>4031</v>
      </c>
      <c r="M2541" t="s">
        <v>3757</v>
      </c>
      <c r="N2541" t="s">
        <v>4183</v>
      </c>
      <c r="O2541" t="s">
        <v>2790</v>
      </c>
      <c r="P2541" s="199">
        <v>50000</v>
      </c>
      <c r="S2541" t="s">
        <v>2767</v>
      </c>
      <c r="T2541" t="s">
        <v>4061</v>
      </c>
      <c r="U2541" s="201">
        <v>29.4</v>
      </c>
      <c r="V2541" t="s">
        <v>4305</v>
      </c>
      <c r="W2541" t="s">
        <v>4185</v>
      </c>
      <c r="X2541" t="s">
        <v>4186</v>
      </c>
      <c r="Y2541" t="s">
        <v>3401</v>
      </c>
      <c r="Z2541" t="s">
        <v>3671</v>
      </c>
      <c r="AA2541">
        <v>106960</v>
      </c>
      <c r="AB2541" s="198">
        <v>37073</v>
      </c>
      <c r="AC2541" s="198">
        <v>37103</v>
      </c>
    </row>
    <row r="2542" spans="1:29" x14ac:dyDescent="0.2">
      <c r="A2542" s="44" t="str">
        <f t="shared" si="196"/>
        <v>US Natural Gas Financial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Financial</v>
      </c>
      <c r="E2542" s="44">
        <f>IF(VLOOKUP(S2542,'DD-Lookup'!$J$6:$L$50,3,FALSE)="Monthly",(YEAR(AC2542)-YEAR(AB2542))*12+MONTH(AC2542)-MONTH(AB2542)+1,(AC2542-AB2542+1))</f>
        <v>30</v>
      </c>
      <c r="F2542" s="213">
        <f t="shared" si="200"/>
        <v>300000</v>
      </c>
      <c r="G2542" s="202">
        <v>1290976</v>
      </c>
      <c r="H2542" s="198">
        <v>37035.382650462961</v>
      </c>
      <c r="I2542" t="s">
        <v>3306</v>
      </c>
      <c r="M2542" t="s">
        <v>2760</v>
      </c>
      <c r="N2542" t="s">
        <v>2864</v>
      </c>
      <c r="O2542" t="s">
        <v>2865</v>
      </c>
      <c r="Q2542" s="199">
        <v>10000</v>
      </c>
      <c r="S2542" t="s">
        <v>2761</v>
      </c>
      <c r="T2542" t="s">
        <v>4061</v>
      </c>
      <c r="U2542" s="201">
        <v>4.17</v>
      </c>
      <c r="V2542" t="s">
        <v>4294</v>
      </c>
      <c r="W2542" t="s">
        <v>3529</v>
      </c>
      <c r="X2542" t="s">
        <v>2866</v>
      </c>
      <c r="Y2542" t="s">
        <v>4082</v>
      </c>
      <c r="Z2542" t="s">
        <v>3671</v>
      </c>
      <c r="AA2542" t="s">
        <v>420</v>
      </c>
      <c r="AB2542" s="198">
        <v>37043.875</v>
      </c>
      <c r="AC2542" s="198">
        <v>37072.875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</v>
      </c>
      <c r="G2543" s="202">
        <v>1290975</v>
      </c>
      <c r="H2543" s="198">
        <v>37035.382650462961</v>
      </c>
      <c r="I2543" t="s">
        <v>2801</v>
      </c>
      <c r="M2543" t="s">
        <v>2760</v>
      </c>
      <c r="N2543" t="s">
        <v>3220</v>
      </c>
      <c r="O2543" t="s">
        <v>2484</v>
      </c>
      <c r="P2543" s="199">
        <v>5000</v>
      </c>
      <c r="S2543" t="s">
        <v>2761</v>
      </c>
      <c r="T2543" t="s">
        <v>4061</v>
      </c>
      <c r="U2543" s="201">
        <v>4.03</v>
      </c>
      <c r="V2543" t="s">
        <v>3180</v>
      </c>
      <c r="W2543" t="s">
        <v>3004</v>
      </c>
      <c r="X2543" t="s">
        <v>3246</v>
      </c>
      <c r="Y2543" t="s">
        <v>3224</v>
      </c>
      <c r="Z2543" t="s">
        <v>3671</v>
      </c>
      <c r="AA2543">
        <v>808268</v>
      </c>
      <c r="AB2543" s="198">
        <v>37036.875</v>
      </c>
      <c r="AC2543" s="198">
        <v>37036.875</v>
      </c>
    </row>
    <row r="2544" spans="1:29" x14ac:dyDescent="0.2">
      <c r="A2544" s="44" t="str">
        <f t="shared" si="196"/>
        <v>US Power Physical</v>
      </c>
      <c r="B2544" s="44" t="str">
        <f t="shared" si="197"/>
        <v>US</v>
      </c>
      <c r="C2544" s="44" t="str">
        <f t="shared" si="198"/>
        <v>Power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30</v>
      </c>
      <c r="F2544" s="213">
        <f t="shared" si="200"/>
        <v>1500</v>
      </c>
      <c r="G2544" s="202">
        <v>1290977</v>
      </c>
      <c r="H2544" s="198">
        <v>37035.382685185185</v>
      </c>
      <c r="I2544" t="s">
        <v>2873</v>
      </c>
      <c r="M2544" t="s">
        <v>3364</v>
      </c>
      <c r="N2544" t="s">
        <v>2802</v>
      </c>
      <c r="O2544" t="s">
        <v>2859</v>
      </c>
      <c r="Q2544" s="199">
        <v>50</v>
      </c>
      <c r="S2544" t="s">
        <v>2759</v>
      </c>
      <c r="T2544" t="s">
        <v>4061</v>
      </c>
      <c r="U2544" s="201">
        <v>64.25</v>
      </c>
      <c r="V2544" t="s">
        <v>4172</v>
      </c>
      <c r="W2544" t="s">
        <v>2806</v>
      </c>
      <c r="X2544" t="s">
        <v>2807</v>
      </c>
      <c r="Y2544" t="s">
        <v>4193</v>
      </c>
      <c r="Z2544" t="s">
        <v>3666</v>
      </c>
      <c r="AA2544">
        <v>621483.1</v>
      </c>
      <c r="AB2544" s="198">
        <v>37043.71597222222</v>
      </c>
      <c r="AC2544" s="198">
        <v>37072.71597222222</v>
      </c>
    </row>
    <row r="2545" spans="1:29" x14ac:dyDescent="0.2">
      <c r="A2545" s="44" t="str">
        <f t="shared" si="196"/>
        <v xml:space="preserve"> Natural Gas Physical</v>
      </c>
      <c r="B2545" s="44" t="str">
        <f t="shared" si="197"/>
        <v/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31</v>
      </c>
      <c r="F2545" s="213">
        <f t="shared" si="200"/>
        <v>31000</v>
      </c>
      <c r="G2545" s="202">
        <v>1290978</v>
      </c>
      <c r="H2545" s="198">
        <v>37035.382708333331</v>
      </c>
      <c r="I2545" t="s">
        <v>3076</v>
      </c>
      <c r="M2545" t="s">
        <v>2760</v>
      </c>
      <c r="N2545" t="s">
        <v>4376</v>
      </c>
      <c r="O2545" t="s">
        <v>4423</v>
      </c>
      <c r="P2545" s="199">
        <v>1000</v>
      </c>
      <c r="S2545" t="s">
        <v>4150</v>
      </c>
      <c r="T2545" t="s">
        <v>2698</v>
      </c>
      <c r="U2545" s="201">
        <v>2.5000000000000001E-3</v>
      </c>
      <c r="V2545" t="s">
        <v>4424</v>
      </c>
      <c r="W2545" t="s">
        <v>3188</v>
      </c>
      <c r="X2545" t="s">
        <v>2700</v>
      </c>
      <c r="Y2545" t="s">
        <v>3224</v>
      </c>
      <c r="Z2545" t="s">
        <v>3672</v>
      </c>
      <c r="AA2545" t="s">
        <v>421</v>
      </c>
      <c r="AB2545" s="198">
        <v>37073.875</v>
      </c>
      <c r="AC2545" s="198">
        <v>37103.875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5000</v>
      </c>
      <c r="G2546" s="202">
        <v>1290979</v>
      </c>
      <c r="H2546" s="198">
        <v>37035.382743055554</v>
      </c>
      <c r="I2546" t="s">
        <v>2831</v>
      </c>
      <c r="M2546" t="s">
        <v>2760</v>
      </c>
      <c r="N2546" t="s">
        <v>3220</v>
      </c>
      <c r="O2546" t="s">
        <v>2503</v>
      </c>
      <c r="P2546" s="199">
        <v>5000</v>
      </c>
      <c r="S2546" t="s">
        <v>2761</v>
      </c>
      <c r="T2546" t="s">
        <v>4061</v>
      </c>
      <c r="U2546" s="201">
        <v>4.34</v>
      </c>
      <c r="V2546" t="s">
        <v>3221</v>
      </c>
      <c r="W2546" t="s">
        <v>3275</v>
      </c>
      <c r="X2546" t="s">
        <v>3276</v>
      </c>
      <c r="Y2546" t="s">
        <v>3224</v>
      </c>
      <c r="Z2546" t="s">
        <v>3671</v>
      </c>
      <c r="AA2546">
        <v>808271</v>
      </c>
      <c r="AB2546" s="198">
        <v>37036.875</v>
      </c>
      <c r="AC2546" s="198">
        <v>37036.875</v>
      </c>
    </row>
    <row r="2547" spans="1:29" x14ac:dyDescent="0.2">
      <c r="A2547" s="44" t="str">
        <f t="shared" si="196"/>
        <v>US Crude Financial</v>
      </c>
      <c r="B2547" s="44" t="str">
        <f t="shared" si="197"/>
        <v>US</v>
      </c>
      <c r="C2547" s="44" t="str">
        <f t="shared" si="198"/>
        <v>Crude</v>
      </c>
      <c r="D2547" s="44" t="str">
        <f t="shared" si="199"/>
        <v>Financial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50000</v>
      </c>
      <c r="G2547" s="202">
        <v>1290980</v>
      </c>
      <c r="H2547" s="198">
        <v>37035.382743055554</v>
      </c>
      <c r="I2547" t="s">
        <v>4182</v>
      </c>
      <c r="M2547" t="s">
        <v>3757</v>
      </c>
      <c r="N2547" t="s">
        <v>4183</v>
      </c>
      <c r="O2547" t="s">
        <v>2790</v>
      </c>
      <c r="Q2547" s="199">
        <v>50000</v>
      </c>
      <c r="S2547" t="s">
        <v>2767</v>
      </c>
      <c r="T2547" t="s">
        <v>4061</v>
      </c>
      <c r="U2547" s="201">
        <v>29.42</v>
      </c>
      <c r="V2547" t="s">
        <v>2679</v>
      </c>
      <c r="W2547" t="s">
        <v>4185</v>
      </c>
      <c r="X2547" t="s">
        <v>4186</v>
      </c>
      <c r="Y2547" t="s">
        <v>3401</v>
      </c>
      <c r="Z2547" t="s">
        <v>3671</v>
      </c>
      <c r="AA2547">
        <v>106961</v>
      </c>
      <c r="AB2547" s="198">
        <v>37073</v>
      </c>
      <c r="AC2547" s="198">
        <v>37103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7</v>
      </c>
      <c r="F2548" s="213">
        <f t="shared" si="200"/>
        <v>10500</v>
      </c>
      <c r="G2548" s="202">
        <v>1290981</v>
      </c>
      <c r="H2548" s="198">
        <v>37035.382777777777</v>
      </c>
      <c r="I2548" t="s">
        <v>2689</v>
      </c>
      <c r="M2548" t="s">
        <v>2760</v>
      </c>
      <c r="N2548" t="s">
        <v>3220</v>
      </c>
      <c r="O2548" t="s">
        <v>422</v>
      </c>
      <c r="P2548" s="199">
        <v>1500</v>
      </c>
      <c r="S2548" t="s">
        <v>2761</v>
      </c>
      <c r="T2548" t="s">
        <v>4061</v>
      </c>
      <c r="U2548" s="201">
        <v>4.1550000000000002</v>
      </c>
      <c r="V2548" t="s">
        <v>3179</v>
      </c>
      <c r="W2548" t="s">
        <v>4246</v>
      </c>
      <c r="X2548" t="s">
        <v>4247</v>
      </c>
      <c r="Y2548" t="s">
        <v>3224</v>
      </c>
      <c r="Z2548" t="s">
        <v>3671</v>
      </c>
      <c r="AA2548">
        <v>808274</v>
      </c>
      <c r="AB2548" s="198">
        <v>37036.875</v>
      </c>
      <c r="AC2548" s="198">
        <v>37042.875</v>
      </c>
    </row>
    <row r="2549" spans="1:29" x14ac:dyDescent="0.2">
      <c r="A2549" s="44" t="str">
        <f t="shared" si="196"/>
        <v>US Crude Financial</v>
      </c>
      <c r="B2549" s="44" t="str">
        <f t="shared" si="197"/>
        <v>US</v>
      </c>
      <c r="C2549" s="44" t="str">
        <f t="shared" si="198"/>
        <v>Crude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25000</v>
      </c>
      <c r="G2549" s="202">
        <v>1290983</v>
      </c>
      <c r="H2549" s="198">
        <v>37035.382824074077</v>
      </c>
      <c r="I2549" t="s">
        <v>2863</v>
      </c>
      <c r="M2549" t="s">
        <v>3757</v>
      </c>
      <c r="N2549" t="s">
        <v>4183</v>
      </c>
      <c r="O2549" t="s">
        <v>2790</v>
      </c>
      <c r="Q2549" s="199">
        <v>25000</v>
      </c>
      <c r="S2549" t="s">
        <v>2767</v>
      </c>
      <c r="T2549" t="s">
        <v>4061</v>
      </c>
      <c r="U2549" s="201">
        <v>29.44</v>
      </c>
      <c r="V2549" t="s">
        <v>1679</v>
      </c>
      <c r="W2549" t="s">
        <v>4185</v>
      </c>
      <c r="X2549" t="s">
        <v>4186</v>
      </c>
      <c r="Y2549" t="s">
        <v>3401</v>
      </c>
      <c r="Z2549" t="s">
        <v>3671</v>
      </c>
      <c r="AA2549">
        <v>106962</v>
      </c>
      <c r="AB2549" s="198">
        <v>37073</v>
      </c>
      <c r="AC2549" s="198">
        <v>37103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5000</v>
      </c>
      <c r="G2550" s="202">
        <v>1290984</v>
      </c>
      <c r="H2550" s="198">
        <v>37035.3828587963</v>
      </c>
      <c r="I2550" t="s">
        <v>3769</v>
      </c>
      <c r="M2550" t="s">
        <v>2760</v>
      </c>
      <c r="N2550" t="s">
        <v>3220</v>
      </c>
      <c r="O2550" t="s">
        <v>2488</v>
      </c>
      <c r="Q2550" s="199">
        <v>5000</v>
      </c>
      <c r="S2550" t="s">
        <v>2761</v>
      </c>
      <c r="T2550" t="s">
        <v>4061</v>
      </c>
      <c r="U2550" s="201">
        <v>3.98</v>
      </c>
      <c r="V2550" t="s">
        <v>2746</v>
      </c>
      <c r="W2550" t="s">
        <v>3260</v>
      </c>
      <c r="X2550" t="s">
        <v>3261</v>
      </c>
      <c r="Y2550" t="s">
        <v>3224</v>
      </c>
      <c r="Z2550" t="s">
        <v>3671</v>
      </c>
      <c r="AA2550">
        <v>808275</v>
      </c>
      <c r="AB2550" s="198">
        <v>37036.875</v>
      </c>
      <c r="AC2550" s="198">
        <v>37036.875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516</v>
      </c>
      <c r="G2551" s="202">
        <v>1290985</v>
      </c>
      <c r="H2551" s="198">
        <v>37035.3828587963</v>
      </c>
      <c r="I2551" t="s">
        <v>2676</v>
      </c>
      <c r="M2551" t="s">
        <v>2760</v>
      </c>
      <c r="N2551" t="s">
        <v>3220</v>
      </c>
      <c r="O2551" t="s">
        <v>2531</v>
      </c>
      <c r="Q2551" s="199">
        <v>516</v>
      </c>
      <c r="S2551" t="s">
        <v>2761</v>
      </c>
      <c r="T2551" t="s">
        <v>4061</v>
      </c>
      <c r="U2551" s="201">
        <v>4.4649999999999999</v>
      </c>
      <c r="V2551" t="s">
        <v>2677</v>
      </c>
      <c r="W2551" t="s">
        <v>2668</v>
      </c>
      <c r="X2551" t="s">
        <v>2669</v>
      </c>
      <c r="Y2551" t="s">
        <v>3224</v>
      </c>
      <c r="Z2551" t="s">
        <v>3671</v>
      </c>
      <c r="AA2551">
        <v>808276</v>
      </c>
      <c r="AB2551" s="198">
        <v>37036.875</v>
      </c>
      <c r="AC2551" s="198">
        <v>37036.875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1290986</v>
      </c>
      <c r="H2552" s="198">
        <v>37035.382870370369</v>
      </c>
      <c r="I2552" t="s">
        <v>2801</v>
      </c>
      <c r="M2552" t="s">
        <v>2760</v>
      </c>
      <c r="N2552" t="s">
        <v>3220</v>
      </c>
      <c r="O2552" t="s">
        <v>2551</v>
      </c>
      <c r="Q2552" s="199">
        <v>10000</v>
      </c>
      <c r="S2552" t="s">
        <v>2761</v>
      </c>
      <c r="T2552" t="s">
        <v>4061</v>
      </c>
      <c r="U2552" s="201">
        <v>8.25</v>
      </c>
      <c r="V2552" t="s">
        <v>2877</v>
      </c>
      <c r="W2552" t="s">
        <v>2681</v>
      </c>
      <c r="X2552" t="s">
        <v>2682</v>
      </c>
      <c r="Y2552" t="s">
        <v>3224</v>
      </c>
      <c r="Z2552" t="s">
        <v>3671</v>
      </c>
      <c r="AA2552">
        <v>808279</v>
      </c>
      <c r="AB2552" s="198">
        <v>37036.875</v>
      </c>
      <c r="AC2552" s="198">
        <v>37036.875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</v>
      </c>
      <c r="G2553" s="202">
        <v>1290987</v>
      </c>
      <c r="H2553" s="198">
        <v>37035.382881944446</v>
      </c>
      <c r="I2553" t="s">
        <v>2858</v>
      </c>
      <c r="M2553" t="s">
        <v>2760</v>
      </c>
      <c r="N2553" t="s">
        <v>3220</v>
      </c>
      <c r="O2553" t="s">
        <v>2463</v>
      </c>
      <c r="P2553" s="199">
        <v>500</v>
      </c>
      <c r="S2553" t="s">
        <v>2761</v>
      </c>
      <c r="T2553" t="s">
        <v>4061</v>
      </c>
      <c r="U2553" s="201">
        <v>4.1938000000000004</v>
      </c>
      <c r="V2553" t="s">
        <v>4329</v>
      </c>
      <c r="W2553" t="s">
        <v>3222</v>
      </c>
      <c r="X2553" t="s">
        <v>3223</v>
      </c>
      <c r="Y2553" t="s">
        <v>3224</v>
      </c>
      <c r="Z2553" t="s">
        <v>3671</v>
      </c>
      <c r="AA2553">
        <v>808277</v>
      </c>
      <c r="AB2553" s="198">
        <v>37036.875</v>
      </c>
      <c r="AC2553" s="198">
        <v>37036.875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5000</v>
      </c>
      <c r="G2554" s="202">
        <v>1290988</v>
      </c>
      <c r="H2554" s="198">
        <v>37035.382893518516</v>
      </c>
      <c r="I2554" t="s">
        <v>2831</v>
      </c>
      <c r="M2554" t="s">
        <v>2760</v>
      </c>
      <c r="N2554" t="s">
        <v>3220</v>
      </c>
      <c r="O2554" t="s">
        <v>2484</v>
      </c>
      <c r="P2554" s="199">
        <v>5000</v>
      </c>
      <c r="S2554" t="s">
        <v>2761</v>
      </c>
      <c r="T2554" t="s">
        <v>4061</v>
      </c>
      <c r="U2554" s="201">
        <v>4.0225</v>
      </c>
      <c r="V2554" t="s">
        <v>4265</v>
      </c>
      <c r="W2554" t="s">
        <v>3004</v>
      </c>
      <c r="X2554" t="s">
        <v>3246</v>
      </c>
      <c r="Y2554" t="s">
        <v>3224</v>
      </c>
      <c r="Z2554" t="s">
        <v>3671</v>
      </c>
      <c r="AA2554">
        <v>808278</v>
      </c>
      <c r="AB2554" s="198">
        <v>37036.875</v>
      </c>
      <c r="AC2554" s="198">
        <v>37036.875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3075</v>
      </c>
      <c r="G2555" s="202">
        <v>1290989</v>
      </c>
      <c r="H2555" s="198">
        <v>37035.382951388892</v>
      </c>
      <c r="I2555" t="s">
        <v>3769</v>
      </c>
      <c r="M2555" t="s">
        <v>2760</v>
      </c>
      <c r="N2555" t="s">
        <v>3220</v>
      </c>
      <c r="O2555" t="s">
        <v>2503</v>
      </c>
      <c r="Q2555" s="199">
        <v>3075</v>
      </c>
      <c r="S2555" t="s">
        <v>2761</v>
      </c>
      <c r="T2555" t="s">
        <v>4061</v>
      </c>
      <c r="U2555" s="201">
        <v>4.3449999999999998</v>
      </c>
      <c r="V2555" t="s">
        <v>3002</v>
      </c>
      <c r="W2555" t="s">
        <v>3275</v>
      </c>
      <c r="X2555" t="s">
        <v>3276</v>
      </c>
      <c r="Y2555" t="s">
        <v>3224</v>
      </c>
      <c r="Z2555" t="s">
        <v>3671</v>
      </c>
      <c r="AA2555">
        <v>808280</v>
      </c>
      <c r="AB2555" s="198">
        <v>37036.875</v>
      </c>
      <c r="AC2555" s="198">
        <v>37036.875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1925</v>
      </c>
      <c r="G2556" s="202">
        <v>1290990</v>
      </c>
      <c r="H2556" s="198">
        <v>37035.382997685185</v>
      </c>
      <c r="I2556" t="s">
        <v>4251</v>
      </c>
      <c r="M2556" t="s">
        <v>2760</v>
      </c>
      <c r="N2556" t="s">
        <v>3220</v>
      </c>
      <c r="O2556" t="s">
        <v>2503</v>
      </c>
      <c r="Q2556" s="199">
        <v>1925</v>
      </c>
      <c r="S2556" t="s">
        <v>2761</v>
      </c>
      <c r="T2556" t="s">
        <v>4061</v>
      </c>
      <c r="U2556" s="201">
        <v>4.3449999999999998</v>
      </c>
      <c r="V2556" t="s">
        <v>4292</v>
      </c>
      <c r="W2556" t="s">
        <v>3275</v>
      </c>
      <c r="X2556" t="s">
        <v>3276</v>
      </c>
      <c r="Y2556" t="s">
        <v>3224</v>
      </c>
      <c r="Z2556" t="s">
        <v>3671</v>
      </c>
      <c r="AA2556">
        <v>808281</v>
      </c>
      <c r="AB2556" s="198">
        <v>37036.875</v>
      </c>
      <c r="AC2556" s="198">
        <v>37036.875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1290991</v>
      </c>
      <c r="H2557" s="198">
        <v>37035.383020833331</v>
      </c>
      <c r="I2557" t="s">
        <v>3769</v>
      </c>
      <c r="M2557" t="s">
        <v>2760</v>
      </c>
      <c r="N2557" t="s">
        <v>3220</v>
      </c>
      <c r="O2557" t="s">
        <v>2481</v>
      </c>
      <c r="Q2557" s="199">
        <v>5000</v>
      </c>
      <c r="S2557" t="s">
        <v>2761</v>
      </c>
      <c r="T2557" t="s">
        <v>4061</v>
      </c>
      <c r="U2557" s="201">
        <v>4.0575000000000001</v>
      </c>
      <c r="V2557" t="s">
        <v>3788</v>
      </c>
      <c r="W2557" t="s">
        <v>3004</v>
      </c>
      <c r="X2557" t="s">
        <v>3246</v>
      </c>
      <c r="Y2557" t="s">
        <v>3224</v>
      </c>
      <c r="Z2557" t="s">
        <v>3671</v>
      </c>
      <c r="AA2557">
        <v>808282</v>
      </c>
      <c r="AB2557" s="198">
        <v>37036.875</v>
      </c>
      <c r="AC2557" s="198">
        <v>37036.875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1290993</v>
      </c>
      <c r="H2558" s="198">
        <v>37035.3830787037</v>
      </c>
      <c r="I2558" t="s">
        <v>3185</v>
      </c>
      <c r="M2558" t="s">
        <v>2760</v>
      </c>
      <c r="N2558" t="s">
        <v>3220</v>
      </c>
      <c r="O2558" t="s">
        <v>2484</v>
      </c>
      <c r="Q2558" s="199">
        <v>5000</v>
      </c>
      <c r="S2558" t="s">
        <v>2761</v>
      </c>
      <c r="T2558" t="s">
        <v>4061</v>
      </c>
      <c r="U2558" s="201">
        <v>4.0250000000000004</v>
      </c>
      <c r="V2558" t="s">
        <v>3186</v>
      </c>
      <c r="W2558" t="s">
        <v>3004</v>
      </c>
      <c r="X2558" t="s">
        <v>3246</v>
      </c>
      <c r="Y2558" t="s">
        <v>3224</v>
      </c>
      <c r="Z2558" t="s">
        <v>3671</v>
      </c>
      <c r="AA2558">
        <v>808283</v>
      </c>
      <c r="AB2558" s="198">
        <v>37036.875</v>
      </c>
      <c r="AC2558" s="198">
        <v>37036.875</v>
      </c>
    </row>
    <row r="2559" spans="1:29" x14ac:dyDescent="0.2">
      <c r="A2559" s="44" t="str">
        <f t="shared" si="196"/>
        <v>US Crude Financial</v>
      </c>
      <c r="B2559" s="44" t="str">
        <f t="shared" si="197"/>
        <v>US</v>
      </c>
      <c r="C2559" s="44" t="str">
        <f t="shared" si="198"/>
        <v>Crude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25000</v>
      </c>
      <c r="G2559" s="202">
        <v>1290994</v>
      </c>
      <c r="H2559" s="198">
        <v>37035.383125</v>
      </c>
      <c r="I2559" t="s">
        <v>4182</v>
      </c>
      <c r="M2559" t="s">
        <v>3757</v>
      </c>
      <c r="N2559" t="s">
        <v>4183</v>
      </c>
      <c r="O2559" t="s">
        <v>2790</v>
      </c>
      <c r="Q2559" s="199">
        <v>25000</v>
      </c>
      <c r="S2559" t="s">
        <v>2767</v>
      </c>
      <c r="T2559" t="s">
        <v>4061</v>
      </c>
      <c r="U2559" s="201">
        <v>29.44</v>
      </c>
      <c r="V2559" t="s">
        <v>4184</v>
      </c>
      <c r="W2559" t="s">
        <v>4185</v>
      </c>
      <c r="X2559" t="s">
        <v>4186</v>
      </c>
      <c r="Y2559" t="s">
        <v>3401</v>
      </c>
      <c r="Z2559" t="s">
        <v>3671</v>
      </c>
      <c r="AA2559">
        <v>106963</v>
      </c>
      <c r="AB2559" s="198">
        <v>37073</v>
      </c>
      <c r="AC2559" s="198">
        <v>37103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20000</v>
      </c>
      <c r="G2560" s="202">
        <v>1290995</v>
      </c>
      <c r="H2560" s="198">
        <v>37035.383136574077</v>
      </c>
      <c r="I2560" t="s">
        <v>3769</v>
      </c>
      <c r="M2560" t="s">
        <v>2760</v>
      </c>
      <c r="N2560" t="s">
        <v>3220</v>
      </c>
      <c r="O2560" t="s">
        <v>4367</v>
      </c>
      <c r="Q2560" s="199">
        <v>20000</v>
      </c>
      <c r="S2560" t="s">
        <v>2761</v>
      </c>
      <c r="T2560" t="s">
        <v>4061</v>
      </c>
      <c r="U2560" s="201">
        <v>4.3499999999999996</v>
      </c>
      <c r="V2560" t="s">
        <v>3059</v>
      </c>
      <c r="W2560" t="s">
        <v>4263</v>
      </c>
      <c r="X2560" t="s">
        <v>4264</v>
      </c>
      <c r="Y2560" t="s">
        <v>3224</v>
      </c>
      <c r="Z2560" t="s">
        <v>3671</v>
      </c>
      <c r="AA2560">
        <v>808284</v>
      </c>
      <c r="AB2560" s="198">
        <v>37036.875</v>
      </c>
      <c r="AC2560" s="198">
        <v>37036.875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4000</v>
      </c>
      <c r="G2561" s="202">
        <v>1290996</v>
      </c>
      <c r="H2561" s="198">
        <v>37035.38318287037</v>
      </c>
      <c r="I2561" t="s">
        <v>2831</v>
      </c>
      <c r="M2561" t="s">
        <v>2760</v>
      </c>
      <c r="N2561" t="s">
        <v>3220</v>
      </c>
      <c r="O2561" t="s">
        <v>2488</v>
      </c>
      <c r="Q2561" s="199">
        <v>4000</v>
      </c>
      <c r="S2561" t="s">
        <v>2761</v>
      </c>
      <c r="T2561" t="s">
        <v>4061</v>
      </c>
      <c r="U2561" s="201">
        <v>3.9849999999999999</v>
      </c>
      <c r="V2561" t="s">
        <v>3221</v>
      </c>
      <c r="W2561" t="s">
        <v>3260</v>
      </c>
      <c r="X2561" t="s">
        <v>3261</v>
      </c>
      <c r="Y2561" t="s">
        <v>3224</v>
      </c>
      <c r="Z2561" t="s">
        <v>3671</v>
      </c>
      <c r="AA2561">
        <v>808285</v>
      </c>
      <c r="AB2561" s="198">
        <v>37036.875</v>
      </c>
      <c r="AC2561" s="198">
        <v>37036.875</v>
      </c>
    </row>
    <row r="2562" spans="1:29" x14ac:dyDescent="0.2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30</v>
      </c>
      <c r="F2562" s="213">
        <f t="shared" si="200"/>
        <v>300000</v>
      </c>
      <c r="G2562" s="202">
        <v>1290997</v>
      </c>
      <c r="H2562" s="198">
        <v>37035.383263888885</v>
      </c>
      <c r="I2562" t="s">
        <v>4033</v>
      </c>
      <c r="M2562" t="s">
        <v>2760</v>
      </c>
      <c r="N2562" t="s">
        <v>3235</v>
      </c>
      <c r="O2562" t="s">
        <v>3031</v>
      </c>
      <c r="Q2562" s="199">
        <v>10000</v>
      </c>
      <c r="S2562" t="s">
        <v>2761</v>
      </c>
      <c r="T2562" t="s">
        <v>4061</v>
      </c>
      <c r="U2562" s="201">
        <v>-4.2500000000000003E-2</v>
      </c>
      <c r="V2562" t="s">
        <v>423</v>
      </c>
      <c r="W2562" t="s">
        <v>3074</v>
      </c>
      <c r="X2562" t="s">
        <v>3075</v>
      </c>
      <c r="Y2562" t="s">
        <v>4082</v>
      </c>
      <c r="Z2562" t="s">
        <v>3671</v>
      </c>
      <c r="AA2562" t="s">
        <v>424</v>
      </c>
      <c r="AB2562" s="198">
        <v>37043.875</v>
      </c>
      <c r="AC2562" s="198">
        <v>37072.875</v>
      </c>
    </row>
    <row r="2563" spans="1:29" x14ac:dyDescent="0.2">
      <c r="A2563" s="44" t="str">
        <f t="shared" si="196"/>
        <v>US Natural Gas Financial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Financial</v>
      </c>
      <c r="E2563" s="44">
        <f>IF(VLOOKUP(S2563,'DD-Lookup'!$J$6:$L$50,3,FALSE)="Monthly",(YEAR(AC2563)-YEAR(AB2563))*12+MONTH(AC2563)-MONTH(AB2563)+1,(AC2563-AB2563+1))</f>
        <v>153</v>
      </c>
      <c r="F2563" s="213">
        <f t="shared" si="200"/>
        <v>765000</v>
      </c>
      <c r="G2563" s="202">
        <v>1290998</v>
      </c>
      <c r="H2563" s="198">
        <v>37035.383275462962</v>
      </c>
      <c r="I2563" t="s">
        <v>3244</v>
      </c>
      <c r="M2563" t="s">
        <v>2760</v>
      </c>
      <c r="N2563" t="s">
        <v>2864</v>
      </c>
      <c r="O2563" t="s">
        <v>4239</v>
      </c>
      <c r="P2563" s="199">
        <v>5000</v>
      </c>
      <c r="S2563" t="s">
        <v>2761</v>
      </c>
      <c r="T2563" t="s">
        <v>4061</v>
      </c>
      <c r="U2563" s="201">
        <v>4.2850000000000001</v>
      </c>
      <c r="V2563" t="s">
        <v>3190</v>
      </c>
      <c r="W2563" t="s">
        <v>3529</v>
      </c>
      <c r="X2563" t="s">
        <v>2866</v>
      </c>
      <c r="Y2563" t="s">
        <v>4082</v>
      </c>
      <c r="Z2563" t="s">
        <v>3671</v>
      </c>
      <c r="AA2563" t="s">
        <v>425</v>
      </c>
      <c r="AB2563" s="198">
        <v>37043</v>
      </c>
      <c r="AC2563" s="198">
        <v>37195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6100</v>
      </c>
      <c r="G2564" s="202">
        <v>1290999</v>
      </c>
      <c r="H2564" s="198">
        <v>37035.383287037039</v>
      </c>
      <c r="I2564" t="s">
        <v>4457</v>
      </c>
      <c r="M2564" t="s">
        <v>2760</v>
      </c>
      <c r="N2564" t="s">
        <v>3220</v>
      </c>
      <c r="O2564" t="s">
        <v>2512</v>
      </c>
      <c r="P2564" s="199">
        <v>6100</v>
      </c>
      <c r="S2564" t="s">
        <v>2761</v>
      </c>
      <c r="T2564" t="s">
        <v>4061</v>
      </c>
      <c r="U2564" s="201">
        <v>4.0599999999999996</v>
      </c>
      <c r="V2564" t="s">
        <v>4458</v>
      </c>
      <c r="W2564" t="s">
        <v>3260</v>
      </c>
      <c r="X2564" t="s">
        <v>3261</v>
      </c>
      <c r="Y2564" t="s">
        <v>3224</v>
      </c>
      <c r="Z2564" t="s">
        <v>3671</v>
      </c>
      <c r="AA2564">
        <v>808286</v>
      </c>
      <c r="AB2564" s="198">
        <v>37036.875</v>
      </c>
      <c r="AC2564" s="198">
        <v>37036.875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3000</v>
      </c>
      <c r="G2565" s="202">
        <v>1291000</v>
      </c>
      <c r="H2565" s="198">
        <v>37035.383298611108</v>
      </c>
      <c r="I2565" t="s">
        <v>4259</v>
      </c>
      <c r="M2565" t="s">
        <v>2760</v>
      </c>
      <c r="N2565" t="s">
        <v>3220</v>
      </c>
      <c r="O2565" t="s">
        <v>2485</v>
      </c>
      <c r="Q2565" s="199">
        <v>3000</v>
      </c>
      <c r="S2565" t="s">
        <v>2761</v>
      </c>
      <c r="T2565" t="s">
        <v>4061</v>
      </c>
      <c r="U2565" s="201">
        <v>4.0324999999999998</v>
      </c>
      <c r="V2565" t="s">
        <v>3289</v>
      </c>
      <c r="W2565" t="s">
        <v>3004</v>
      </c>
      <c r="X2565" t="s">
        <v>3246</v>
      </c>
      <c r="Y2565" t="s">
        <v>3224</v>
      </c>
      <c r="Z2565" t="s">
        <v>3671</v>
      </c>
      <c r="AA2565">
        <v>808287</v>
      </c>
      <c r="AB2565" s="198">
        <v>37036.875</v>
      </c>
      <c r="AC2565" s="198">
        <v>37036.875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5000</v>
      </c>
      <c r="G2566" s="202">
        <v>1291001</v>
      </c>
      <c r="H2566" s="198">
        <v>37035.383391203701</v>
      </c>
      <c r="I2566" t="s">
        <v>3769</v>
      </c>
      <c r="M2566" t="s">
        <v>2760</v>
      </c>
      <c r="N2566" t="s">
        <v>3220</v>
      </c>
      <c r="O2566" t="s">
        <v>2481</v>
      </c>
      <c r="Q2566" s="199">
        <v>5000</v>
      </c>
      <c r="S2566" t="s">
        <v>2761</v>
      </c>
      <c r="T2566" t="s">
        <v>4061</v>
      </c>
      <c r="U2566" s="201">
        <v>4.0599999999999996</v>
      </c>
      <c r="V2566" t="s">
        <v>3788</v>
      </c>
      <c r="W2566" t="s">
        <v>3004</v>
      </c>
      <c r="X2566" t="s">
        <v>3246</v>
      </c>
      <c r="Y2566" t="s">
        <v>3224</v>
      </c>
      <c r="Z2566" t="s">
        <v>3671</v>
      </c>
      <c r="AA2566">
        <v>808288</v>
      </c>
      <c r="AB2566" s="198">
        <v>37036.875</v>
      </c>
      <c r="AC2566" s="198">
        <v>37036.875</v>
      </c>
    </row>
    <row r="2567" spans="1:29" x14ac:dyDescent="0.2">
      <c r="A2567" s="44" t="str">
        <f t="shared" si="196"/>
        <v>US Natural Gas Financial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Financial</v>
      </c>
      <c r="E2567" s="44">
        <f>IF(VLOOKUP(S2567,'DD-Lookup'!$J$6:$L$50,3,FALSE)="Monthly",(YEAR(AC2567)-YEAR(AB2567))*12+MONTH(AC2567)-MONTH(AB2567)+1,(AC2567-AB2567+1))</f>
        <v>30</v>
      </c>
      <c r="F2567" s="213">
        <f t="shared" si="200"/>
        <v>300000</v>
      </c>
      <c r="G2567" s="202">
        <v>1291002</v>
      </c>
      <c r="H2567" s="198">
        <v>37035.383460648147</v>
      </c>
      <c r="I2567" t="s">
        <v>3267</v>
      </c>
      <c r="M2567" t="s">
        <v>2760</v>
      </c>
      <c r="N2567" t="s">
        <v>3235</v>
      </c>
      <c r="O2567" t="s">
        <v>2791</v>
      </c>
      <c r="Q2567" s="199">
        <v>10000</v>
      </c>
      <c r="S2567" t="s">
        <v>2761</v>
      </c>
      <c r="T2567" t="s">
        <v>4061</v>
      </c>
      <c r="U2567" s="201">
        <v>-0.1</v>
      </c>
      <c r="V2567" t="s">
        <v>2931</v>
      </c>
      <c r="W2567" t="s">
        <v>2750</v>
      </c>
      <c r="X2567" t="s">
        <v>2751</v>
      </c>
      <c r="Y2567" t="s">
        <v>4082</v>
      </c>
      <c r="Z2567" t="s">
        <v>3671</v>
      </c>
      <c r="AA2567" t="s">
        <v>426</v>
      </c>
      <c r="AB2567" s="198">
        <v>37043.875</v>
      </c>
      <c r="AC2567" s="198">
        <v>37072.875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5000</v>
      </c>
      <c r="G2568" s="202">
        <v>1291003</v>
      </c>
      <c r="H2568" s="198">
        <v>37035.383530092593</v>
      </c>
      <c r="I2568" t="s">
        <v>3244</v>
      </c>
      <c r="M2568" t="s">
        <v>2760</v>
      </c>
      <c r="N2568" t="s">
        <v>3220</v>
      </c>
      <c r="O2568" t="s">
        <v>2506</v>
      </c>
      <c r="Q2568" s="199">
        <v>5000</v>
      </c>
      <c r="S2568" t="s">
        <v>2761</v>
      </c>
      <c r="T2568" t="s">
        <v>4061</v>
      </c>
      <c r="U2568" s="201">
        <v>4.33</v>
      </c>
      <c r="V2568" t="s">
        <v>3248</v>
      </c>
      <c r="W2568" t="s">
        <v>3275</v>
      </c>
      <c r="X2568" t="s">
        <v>3276</v>
      </c>
      <c r="Y2568" t="s">
        <v>3224</v>
      </c>
      <c r="Z2568" t="s">
        <v>3671</v>
      </c>
      <c r="AA2568">
        <v>808289</v>
      </c>
      <c r="AB2568" s="198">
        <v>37036.875</v>
      </c>
      <c r="AC2568" s="198">
        <v>37036.875</v>
      </c>
    </row>
    <row r="2569" spans="1:29" x14ac:dyDescent="0.2">
      <c r="A2569" s="44" t="str">
        <f t="shared" si="196"/>
        <v>US Natural Gas Financial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30</v>
      </c>
      <c r="F2569" s="213">
        <f t="shared" si="200"/>
        <v>150000</v>
      </c>
      <c r="G2569" s="202">
        <v>1291004</v>
      </c>
      <c r="H2569" s="198">
        <v>37035.383668981478</v>
      </c>
      <c r="I2569" t="s">
        <v>3769</v>
      </c>
      <c r="M2569" t="s">
        <v>2760</v>
      </c>
      <c r="N2569" t="s">
        <v>2864</v>
      </c>
      <c r="O2569" t="s">
        <v>2865</v>
      </c>
      <c r="Q2569" s="199">
        <v>5000</v>
      </c>
      <c r="S2569" t="s">
        <v>2761</v>
      </c>
      <c r="T2569" t="s">
        <v>4061</v>
      </c>
      <c r="U2569" s="201">
        <v>4.17</v>
      </c>
      <c r="V2569" t="s">
        <v>3443</v>
      </c>
      <c r="W2569" t="s">
        <v>3529</v>
      </c>
      <c r="X2569" t="s">
        <v>2866</v>
      </c>
      <c r="Y2569" t="s">
        <v>4082</v>
      </c>
      <c r="Z2569" t="s">
        <v>3671</v>
      </c>
      <c r="AA2569" t="s">
        <v>427</v>
      </c>
      <c r="AB2569" s="198">
        <v>37043.875</v>
      </c>
      <c r="AC2569" s="198">
        <v>37072.875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5000</v>
      </c>
      <c r="G2570" s="202">
        <v>1291005</v>
      </c>
      <c r="H2570" s="198">
        <v>37035.383692129632</v>
      </c>
      <c r="I2570" t="s">
        <v>2729</v>
      </c>
      <c r="M2570" t="s">
        <v>2760</v>
      </c>
      <c r="N2570" t="s">
        <v>3220</v>
      </c>
      <c r="O2570" t="s">
        <v>2537</v>
      </c>
      <c r="P2570" s="199">
        <v>5000</v>
      </c>
      <c r="S2570" t="s">
        <v>2761</v>
      </c>
      <c r="T2570" t="s">
        <v>4061</v>
      </c>
      <c r="U2570" s="201">
        <v>3.07</v>
      </c>
      <c r="V2570" t="s">
        <v>3802</v>
      </c>
      <c r="W2570" t="s">
        <v>2705</v>
      </c>
      <c r="X2570" t="s">
        <v>2682</v>
      </c>
      <c r="Y2570" t="s">
        <v>3224</v>
      </c>
      <c r="Z2570" t="s">
        <v>3671</v>
      </c>
      <c r="AA2570">
        <v>808291</v>
      </c>
      <c r="AB2570" s="198">
        <v>37036.875</v>
      </c>
      <c r="AC2570" s="198">
        <v>37036.875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10000</v>
      </c>
      <c r="G2571" s="202">
        <v>1291006</v>
      </c>
      <c r="H2571" s="198">
        <v>37035.383703703701</v>
      </c>
      <c r="I2571" t="s">
        <v>2863</v>
      </c>
      <c r="M2571" t="s">
        <v>2760</v>
      </c>
      <c r="N2571" t="s">
        <v>3220</v>
      </c>
      <c r="O2571" t="s">
        <v>2545</v>
      </c>
      <c r="Q2571" s="199">
        <v>10000</v>
      </c>
      <c r="S2571" t="s">
        <v>2761</v>
      </c>
      <c r="T2571" t="s">
        <v>4061</v>
      </c>
      <c r="U2571" s="201">
        <v>12.7</v>
      </c>
      <c r="V2571" t="s">
        <v>2736</v>
      </c>
      <c r="W2571" t="s">
        <v>2731</v>
      </c>
      <c r="X2571" t="s">
        <v>2682</v>
      </c>
      <c r="Y2571" t="s">
        <v>3224</v>
      </c>
      <c r="Z2571" t="s">
        <v>3671</v>
      </c>
      <c r="AA2571">
        <v>808292</v>
      </c>
      <c r="AB2571" s="198">
        <v>37036.875</v>
      </c>
      <c r="AC2571" s="198">
        <v>37036.875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1883</v>
      </c>
      <c r="G2572" s="202">
        <v>1291007</v>
      </c>
      <c r="H2572" s="198">
        <v>37035.383703703701</v>
      </c>
      <c r="I2572" t="s">
        <v>3249</v>
      </c>
      <c r="M2572" t="s">
        <v>2760</v>
      </c>
      <c r="N2572" t="s">
        <v>3220</v>
      </c>
      <c r="O2572" t="s">
        <v>2484</v>
      </c>
      <c r="Q2572" s="199">
        <v>1883</v>
      </c>
      <c r="S2572" t="s">
        <v>2761</v>
      </c>
      <c r="T2572" t="s">
        <v>4061</v>
      </c>
      <c r="U2572" s="201">
        <v>4.0274999999999999</v>
      </c>
      <c r="V2572" t="s">
        <v>3005</v>
      </c>
      <c r="W2572" t="s">
        <v>3004</v>
      </c>
      <c r="X2572" t="s">
        <v>3246</v>
      </c>
      <c r="Y2572" t="s">
        <v>3224</v>
      </c>
      <c r="Z2572" t="s">
        <v>3671</v>
      </c>
      <c r="AA2572">
        <v>808293</v>
      </c>
      <c r="AB2572" s="198">
        <v>37036.875</v>
      </c>
      <c r="AC2572" s="198">
        <v>37036.875</v>
      </c>
    </row>
    <row r="2573" spans="1:29" x14ac:dyDescent="0.2">
      <c r="A2573" s="44" t="str">
        <f t="shared" si="201"/>
        <v>US Crude Financial</v>
      </c>
      <c r="B2573" s="44" t="str">
        <f t="shared" si="202"/>
        <v>US</v>
      </c>
      <c r="C2573" s="44" t="str">
        <f t="shared" si="203"/>
        <v>Crude</v>
      </c>
      <c r="D2573" s="44" t="str">
        <f t="shared" si="204"/>
        <v>Financial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50000</v>
      </c>
      <c r="G2573" s="202">
        <v>1291008</v>
      </c>
      <c r="H2573" s="198">
        <v>37035.383773148147</v>
      </c>
      <c r="I2573" t="s">
        <v>4182</v>
      </c>
      <c r="M2573" t="s">
        <v>3757</v>
      </c>
      <c r="N2573" t="s">
        <v>4183</v>
      </c>
      <c r="O2573" t="s">
        <v>2790</v>
      </c>
      <c r="P2573" s="199">
        <v>50000</v>
      </c>
      <c r="S2573" t="s">
        <v>2767</v>
      </c>
      <c r="T2573" t="s">
        <v>4061</v>
      </c>
      <c r="U2573" s="201">
        <v>29.42</v>
      </c>
      <c r="V2573" t="s">
        <v>3201</v>
      </c>
      <c r="W2573" t="s">
        <v>4185</v>
      </c>
      <c r="X2573" t="s">
        <v>4186</v>
      </c>
      <c r="Y2573" t="s">
        <v>3401</v>
      </c>
      <c r="Z2573" t="s">
        <v>3671</v>
      </c>
      <c r="AA2573">
        <v>106964</v>
      </c>
      <c r="AB2573" s="198">
        <v>37073</v>
      </c>
      <c r="AC2573" s="198">
        <v>37103</v>
      </c>
    </row>
    <row r="2574" spans="1:29" x14ac:dyDescent="0.2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30</v>
      </c>
      <c r="F2574" s="213">
        <f t="shared" si="205"/>
        <v>150000</v>
      </c>
      <c r="G2574" s="202">
        <v>1291009</v>
      </c>
      <c r="H2574" s="198">
        <v>37035.383796296293</v>
      </c>
      <c r="I2574" t="s">
        <v>2945</v>
      </c>
      <c r="M2574" t="s">
        <v>2760</v>
      </c>
      <c r="N2574" t="s">
        <v>2697</v>
      </c>
      <c r="O2574" t="s">
        <v>3813</v>
      </c>
      <c r="Q2574" s="199">
        <v>5000</v>
      </c>
      <c r="S2574" t="s">
        <v>4150</v>
      </c>
      <c r="T2574" t="s">
        <v>2698</v>
      </c>
      <c r="U2574" s="201">
        <v>5.64</v>
      </c>
      <c r="V2574" t="s">
        <v>2946</v>
      </c>
      <c r="W2574" t="s">
        <v>3188</v>
      </c>
      <c r="X2574" t="s">
        <v>2700</v>
      </c>
      <c r="Y2574" t="s">
        <v>3224</v>
      </c>
      <c r="Z2574" t="s">
        <v>3672</v>
      </c>
      <c r="AA2574">
        <v>808294</v>
      </c>
      <c r="AB2574" s="198">
        <v>37043.875</v>
      </c>
      <c r="AC2574" s="198">
        <v>37072.875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1291010</v>
      </c>
      <c r="H2575" s="198">
        <v>37035.383831018517</v>
      </c>
      <c r="I2575" t="s">
        <v>3769</v>
      </c>
      <c r="M2575" t="s">
        <v>2760</v>
      </c>
      <c r="N2575" t="s">
        <v>3220</v>
      </c>
      <c r="O2575" t="s">
        <v>2481</v>
      </c>
      <c r="Q2575" s="199">
        <v>5000</v>
      </c>
      <c r="S2575" t="s">
        <v>2761</v>
      </c>
      <c r="T2575" t="s">
        <v>4061</v>
      </c>
      <c r="U2575" s="201">
        <v>4.0625</v>
      </c>
      <c r="V2575" t="s">
        <v>3788</v>
      </c>
      <c r="W2575" t="s">
        <v>3004</v>
      </c>
      <c r="X2575" t="s">
        <v>3246</v>
      </c>
      <c r="Y2575" t="s">
        <v>3224</v>
      </c>
      <c r="Z2575" t="s">
        <v>3671</v>
      </c>
      <c r="AA2575">
        <v>808295</v>
      </c>
      <c r="AB2575" s="198">
        <v>37036.875</v>
      </c>
      <c r="AC2575" s="198">
        <v>37036.875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3">
        <f t="shared" si="205"/>
        <v>1081</v>
      </c>
      <c r="G2576" s="202">
        <v>1291011</v>
      </c>
      <c r="H2576" s="198">
        <v>37035.383877314816</v>
      </c>
      <c r="I2576" t="s">
        <v>2674</v>
      </c>
      <c r="M2576" t="s">
        <v>2760</v>
      </c>
      <c r="N2576" t="s">
        <v>3220</v>
      </c>
      <c r="O2576" t="s">
        <v>4393</v>
      </c>
      <c r="Q2576" s="199">
        <v>1081</v>
      </c>
      <c r="S2576" t="s">
        <v>2761</v>
      </c>
      <c r="T2576" t="s">
        <v>4061</v>
      </c>
      <c r="U2576" s="201">
        <v>4.3949999999999996</v>
      </c>
      <c r="V2576" t="s">
        <v>3041</v>
      </c>
      <c r="W2576" t="s">
        <v>2661</v>
      </c>
      <c r="X2576" t="s">
        <v>2662</v>
      </c>
      <c r="Y2576" t="s">
        <v>3224</v>
      </c>
      <c r="Z2576" t="s">
        <v>3671</v>
      </c>
      <c r="AA2576">
        <v>808296</v>
      </c>
      <c r="AB2576" s="198">
        <v>37036.875</v>
      </c>
      <c r="AC2576" s="198">
        <v>37036.875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680</v>
      </c>
      <c r="G2577" s="202">
        <v>1291012</v>
      </c>
      <c r="H2577" s="198">
        <v>37035.383900462963</v>
      </c>
      <c r="I2577" t="s">
        <v>3092</v>
      </c>
      <c r="M2577" t="s">
        <v>2760</v>
      </c>
      <c r="N2577" t="s">
        <v>3220</v>
      </c>
      <c r="O2577" t="s">
        <v>2512</v>
      </c>
      <c r="P2577" s="199">
        <v>680</v>
      </c>
      <c r="S2577" t="s">
        <v>2761</v>
      </c>
      <c r="T2577" t="s">
        <v>4061</v>
      </c>
      <c r="U2577" s="201">
        <v>4.0599999999999996</v>
      </c>
      <c r="V2577" t="s">
        <v>3093</v>
      </c>
      <c r="W2577" t="s">
        <v>3260</v>
      </c>
      <c r="X2577" t="s">
        <v>3261</v>
      </c>
      <c r="Y2577" t="s">
        <v>3224</v>
      </c>
      <c r="Z2577" t="s">
        <v>3671</v>
      </c>
      <c r="AA2577">
        <v>808297</v>
      </c>
      <c r="AB2577" s="198">
        <v>37036.875</v>
      </c>
      <c r="AC2577" s="198">
        <v>37036.875</v>
      </c>
    </row>
    <row r="2578" spans="1:29" x14ac:dyDescent="0.2">
      <c r="A2578" s="44" t="str">
        <f t="shared" si="201"/>
        <v>US Crude Financial</v>
      </c>
      <c r="B2578" s="44" t="str">
        <f t="shared" si="202"/>
        <v>US</v>
      </c>
      <c r="C2578" s="44" t="str">
        <f t="shared" si="203"/>
        <v>Crude</v>
      </c>
      <c r="D2578" s="44" t="str">
        <f t="shared" si="204"/>
        <v>Financial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50000</v>
      </c>
      <c r="G2578" s="202">
        <v>1291013</v>
      </c>
      <c r="H2578" s="198">
        <v>37035.383912037039</v>
      </c>
      <c r="I2578" t="s">
        <v>2863</v>
      </c>
      <c r="M2578" t="s">
        <v>3757</v>
      </c>
      <c r="N2578" t="s">
        <v>4183</v>
      </c>
      <c r="O2578" t="s">
        <v>2790</v>
      </c>
      <c r="P2578" s="199">
        <v>50000</v>
      </c>
      <c r="S2578" t="s">
        <v>2767</v>
      </c>
      <c r="T2578" t="s">
        <v>4061</v>
      </c>
      <c r="U2578" s="201">
        <v>29.4</v>
      </c>
      <c r="V2578" t="s">
        <v>3809</v>
      </c>
      <c r="W2578" t="s">
        <v>4185</v>
      </c>
      <c r="X2578" t="s">
        <v>4186</v>
      </c>
      <c r="Y2578" t="s">
        <v>3401</v>
      </c>
      <c r="Z2578" t="s">
        <v>3671</v>
      </c>
      <c r="AA2578">
        <v>106965</v>
      </c>
      <c r="AB2578" s="198">
        <v>37073</v>
      </c>
      <c r="AC2578" s="198">
        <v>37103</v>
      </c>
    </row>
    <row r="2579" spans="1:29" x14ac:dyDescent="0.2">
      <c r="A2579" s="44" t="str">
        <f t="shared" si="201"/>
        <v xml:space="preserve"> Natural Gas Physical</v>
      </c>
      <c r="B2579" s="44" t="str">
        <f t="shared" si="202"/>
        <v/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5000</v>
      </c>
      <c r="G2579" s="202">
        <v>1291015</v>
      </c>
      <c r="H2579" s="198">
        <v>37035.383981481478</v>
      </c>
      <c r="I2579" t="s">
        <v>2752</v>
      </c>
      <c r="M2579" t="s">
        <v>2760</v>
      </c>
      <c r="N2579" t="s">
        <v>2697</v>
      </c>
      <c r="O2579" t="s">
        <v>223</v>
      </c>
      <c r="Q2579" s="199">
        <v>5000</v>
      </c>
      <c r="S2579" t="s">
        <v>2761</v>
      </c>
      <c r="T2579" t="s">
        <v>4061</v>
      </c>
      <c r="U2579" s="201">
        <v>3.95</v>
      </c>
      <c r="V2579" t="s">
        <v>1693</v>
      </c>
      <c r="W2579" t="s">
        <v>3170</v>
      </c>
      <c r="X2579" t="s">
        <v>1686</v>
      </c>
      <c r="Y2579" t="s">
        <v>3224</v>
      </c>
      <c r="Z2579" t="s">
        <v>3672</v>
      </c>
      <c r="AA2579">
        <v>808299</v>
      </c>
      <c r="AB2579" s="198">
        <v>37036.875</v>
      </c>
      <c r="AC2579" s="198">
        <v>37036.875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5000</v>
      </c>
      <c r="G2580" s="202">
        <v>1291014</v>
      </c>
      <c r="H2580" s="198">
        <v>37035.383981481478</v>
      </c>
      <c r="I2580" t="s">
        <v>2831</v>
      </c>
      <c r="M2580" t="s">
        <v>2760</v>
      </c>
      <c r="N2580" t="s">
        <v>3220</v>
      </c>
      <c r="O2580" t="s">
        <v>2506</v>
      </c>
      <c r="P2580" s="199">
        <v>5000</v>
      </c>
      <c r="S2580" t="s">
        <v>2761</v>
      </c>
      <c r="T2580" t="s">
        <v>4061</v>
      </c>
      <c r="U2580" s="201">
        <v>4.33</v>
      </c>
      <c r="V2580" t="s">
        <v>3221</v>
      </c>
      <c r="W2580" t="s">
        <v>3275</v>
      </c>
      <c r="X2580" t="s">
        <v>3276</v>
      </c>
      <c r="Y2580" t="s">
        <v>3224</v>
      </c>
      <c r="Z2580" t="s">
        <v>3671</v>
      </c>
      <c r="AA2580">
        <v>808298</v>
      </c>
      <c r="AB2580" s="198">
        <v>37036.875</v>
      </c>
      <c r="AC2580" s="198">
        <v>37036.875</v>
      </c>
    </row>
    <row r="2581" spans="1:29" x14ac:dyDescent="0.2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30</v>
      </c>
      <c r="F2581" s="213">
        <f t="shared" si="205"/>
        <v>450000</v>
      </c>
      <c r="G2581" s="202">
        <v>1291016</v>
      </c>
      <c r="H2581" s="198">
        <v>37035.384004629632</v>
      </c>
      <c r="I2581" t="s">
        <v>2834</v>
      </c>
      <c r="M2581" t="s">
        <v>2760</v>
      </c>
      <c r="N2581" t="s">
        <v>2864</v>
      </c>
      <c r="O2581" t="s">
        <v>2865</v>
      </c>
      <c r="Q2581" s="199">
        <v>15000</v>
      </c>
      <c r="S2581" t="s">
        <v>2761</v>
      </c>
      <c r="T2581" t="s">
        <v>4061</v>
      </c>
      <c r="U2581" s="201">
        <v>4.1749999999999998</v>
      </c>
      <c r="V2581" t="s">
        <v>144</v>
      </c>
      <c r="W2581" t="s">
        <v>3529</v>
      </c>
      <c r="X2581" t="s">
        <v>2866</v>
      </c>
      <c r="Y2581" t="s">
        <v>4082</v>
      </c>
      <c r="Z2581" t="s">
        <v>3671</v>
      </c>
      <c r="AA2581" t="s">
        <v>428</v>
      </c>
      <c r="AB2581" s="198">
        <v>37043.875</v>
      </c>
      <c r="AC2581" s="198">
        <v>37072.875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20000</v>
      </c>
      <c r="G2582" s="202">
        <v>1291017</v>
      </c>
      <c r="H2582" s="198">
        <v>37035.384027777778</v>
      </c>
      <c r="I2582" t="s">
        <v>3769</v>
      </c>
      <c r="M2582" t="s">
        <v>2760</v>
      </c>
      <c r="N2582" t="s">
        <v>3220</v>
      </c>
      <c r="O2582" t="s">
        <v>4383</v>
      </c>
      <c r="Q2582" s="199">
        <v>20000</v>
      </c>
      <c r="S2582" t="s">
        <v>2761</v>
      </c>
      <c r="T2582" t="s">
        <v>4061</v>
      </c>
      <c r="U2582" s="201">
        <v>4.125</v>
      </c>
      <c r="V2582" t="s">
        <v>2755</v>
      </c>
      <c r="W2582" t="s">
        <v>4246</v>
      </c>
      <c r="X2582" t="s">
        <v>4247</v>
      </c>
      <c r="Y2582" t="s">
        <v>3224</v>
      </c>
      <c r="Z2582" t="s">
        <v>3671</v>
      </c>
      <c r="AA2582">
        <v>808301</v>
      </c>
      <c r="AB2582" s="198">
        <v>37036.875</v>
      </c>
      <c r="AC2582" s="198">
        <v>37036.875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153</v>
      </c>
      <c r="F2583" s="213">
        <f t="shared" si="205"/>
        <v>765000</v>
      </c>
      <c r="G2583" s="202">
        <v>1291019</v>
      </c>
      <c r="H2583" s="198">
        <v>37035.384074074071</v>
      </c>
      <c r="I2583" t="s">
        <v>3167</v>
      </c>
      <c r="M2583" t="s">
        <v>2760</v>
      </c>
      <c r="N2583" t="s">
        <v>2864</v>
      </c>
      <c r="O2583" t="s">
        <v>4239</v>
      </c>
      <c r="P2583" s="199">
        <v>5000</v>
      </c>
      <c r="S2583" t="s">
        <v>2761</v>
      </c>
      <c r="T2583" t="s">
        <v>4061</v>
      </c>
      <c r="U2583" s="201">
        <v>4.29</v>
      </c>
      <c r="V2583" t="s">
        <v>3981</v>
      </c>
      <c r="W2583" t="s">
        <v>3529</v>
      </c>
      <c r="X2583" t="s">
        <v>2866</v>
      </c>
      <c r="Y2583" t="s">
        <v>4082</v>
      </c>
      <c r="Z2583" t="s">
        <v>3671</v>
      </c>
      <c r="AA2583" t="s">
        <v>429</v>
      </c>
      <c r="AB2583" s="198">
        <v>37043</v>
      </c>
      <c r="AC2583" s="198">
        <v>37195</v>
      </c>
    </row>
    <row r="2584" spans="1:29" x14ac:dyDescent="0.2">
      <c r="A2584" s="44" t="str">
        <f t="shared" si="201"/>
        <v xml:space="preserve"> Natural Gas Physical</v>
      </c>
      <c r="B2584" s="44" t="str">
        <f t="shared" si="202"/>
        <v/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1674</v>
      </c>
      <c r="G2584" s="202">
        <v>1291018</v>
      </c>
      <c r="H2584" s="198">
        <v>37035.384074074071</v>
      </c>
      <c r="I2584" t="s">
        <v>2858</v>
      </c>
      <c r="M2584" t="s">
        <v>2760</v>
      </c>
      <c r="N2584" t="s">
        <v>3254</v>
      </c>
      <c r="O2584" t="s">
        <v>2474</v>
      </c>
      <c r="P2584" s="199">
        <v>1674</v>
      </c>
      <c r="S2584" t="s">
        <v>2761</v>
      </c>
      <c r="T2584" t="s">
        <v>4061</v>
      </c>
      <c r="U2584" s="201">
        <v>4.3449999999999998</v>
      </c>
      <c r="V2584" t="s">
        <v>2787</v>
      </c>
      <c r="W2584" t="s">
        <v>3255</v>
      </c>
      <c r="X2584" t="s">
        <v>3256</v>
      </c>
      <c r="Y2584" t="s">
        <v>3224</v>
      </c>
      <c r="Z2584" t="s">
        <v>3671</v>
      </c>
      <c r="AA2584">
        <v>808303</v>
      </c>
      <c r="AB2584" s="198">
        <v>37036.875</v>
      </c>
      <c r="AC2584" s="198">
        <v>37036.875</v>
      </c>
    </row>
    <row r="2585" spans="1:29" x14ac:dyDescent="0.2">
      <c r="A2585" s="44" t="str">
        <f t="shared" si="201"/>
        <v>US Power Physical</v>
      </c>
      <c r="B2585" s="44" t="str">
        <f t="shared" si="202"/>
        <v>US</v>
      </c>
      <c r="C2585" s="44" t="str">
        <f t="shared" si="203"/>
        <v>Power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365</v>
      </c>
      <c r="F2585" s="213">
        <f t="shared" si="205"/>
        <v>18250</v>
      </c>
      <c r="G2585" s="202">
        <v>1291020</v>
      </c>
      <c r="H2585" s="198">
        <v>37035.384120370371</v>
      </c>
      <c r="I2585" t="s">
        <v>4034</v>
      </c>
      <c r="M2585" t="s">
        <v>3364</v>
      </c>
      <c r="N2585" t="s">
        <v>2802</v>
      </c>
      <c r="O2585" t="s">
        <v>430</v>
      </c>
      <c r="Q2585" s="199">
        <v>50</v>
      </c>
      <c r="S2585" t="s">
        <v>2759</v>
      </c>
      <c r="T2585" t="s">
        <v>4061</v>
      </c>
      <c r="U2585" s="201">
        <v>46.1</v>
      </c>
      <c r="V2585" t="s">
        <v>2535</v>
      </c>
      <c r="W2585" t="s">
        <v>3420</v>
      </c>
      <c r="X2585" t="s">
        <v>2812</v>
      </c>
      <c r="Y2585" t="s">
        <v>4193</v>
      </c>
      <c r="Z2585" t="s">
        <v>3666</v>
      </c>
      <c r="AA2585">
        <v>621484.1</v>
      </c>
      <c r="AB2585" s="198">
        <v>37257.600694444445</v>
      </c>
      <c r="AC2585" s="198">
        <v>37621.600694444445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1291021</v>
      </c>
      <c r="H2586" s="198">
        <v>37035.384131944447</v>
      </c>
      <c r="I2586" t="s">
        <v>2801</v>
      </c>
      <c r="M2586" t="s">
        <v>2760</v>
      </c>
      <c r="N2586" t="s">
        <v>3220</v>
      </c>
      <c r="O2586" t="s">
        <v>2537</v>
      </c>
      <c r="P2586" s="199">
        <v>5000</v>
      </c>
      <c r="S2586" t="s">
        <v>2761</v>
      </c>
      <c r="T2586" t="s">
        <v>4061</v>
      </c>
      <c r="U2586" s="201">
        <v>3.0649999999999999</v>
      </c>
      <c r="V2586" t="s">
        <v>3999</v>
      </c>
      <c r="W2586" t="s">
        <v>2705</v>
      </c>
      <c r="X2586" t="s">
        <v>2682</v>
      </c>
      <c r="Y2586" t="s">
        <v>3224</v>
      </c>
      <c r="Z2586" t="s">
        <v>3671</v>
      </c>
      <c r="AA2586">
        <v>808304</v>
      </c>
      <c r="AB2586" s="198">
        <v>37036.875</v>
      </c>
      <c r="AC2586" s="198">
        <v>37036.875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5000</v>
      </c>
      <c r="G2587" s="202">
        <v>1291023</v>
      </c>
      <c r="H2587" s="198">
        <v>37035.38417824074</v>
      </c>
      <c r="I2587" t="s">
        <v>2674</v>
      </c>
      <c r="M2587" t="s">
        <v>2760</v>
      </c>
      <c r="N2587" t="s">
        <v>3220</v>
      </c>
      <c r="O2587" t="s">
        <v>2580</v>
      </c>
      <c r="Q2587" s="199">
        <v>5000</v>
      </c>
      <c r="S2587" t="s">
        <v>2761</v>
      </c>
      <c r="T2587" t="s">
        <v>4061</v>
      </c>
      <c r="U2587" s="201">
        <v>4.125</v>
      </c>
      <c r="V2587" t="s">
        <v>3016</v>
      </c>
      <c r="W2587" t="s">
        <v>3046</v>
      </c>
      <c r="X2587" t="s">
        <v>3141</v>
      </c>
      <c r="Y2587" t="s">
        <v>3224</v>
      </c>
      <c r="Z2587" t="s">
        <v>3671</v>
      </c>
      <c r="AA2587">
        <v>808306</v>
      </c>
      <c r="AB2587" s="198">
        <v>37036.875</v>
      </c>
      <c r="AC2587" s="198">
        <v>37036.875</v>
      </c>
    </row>
    <row r="2588" spans="1:29" x14ac:dyDescent="0.2">
      <c r="A2588" s="44" t="str">
        <f t="shared" si="201"/>
        <v xml:space="preserve"> Natural Gas Physical</v>
      </c>
      <c r="B2588" s="44" t="str">
        <f t="shared" si="202"/>
        <v/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</v>
      </c>
      <c r="G2588" s="202">
        <v>1291024</v>
      </c>
      <c r="H2588" s="198">
        <v>37035.384212962963</v>
      </c>
      <c r="I2588" t="s">
        <v>2863</v>
      </c>
      <c r="M2588" t="s">
        <v>2760</v>
      </c>
      <c r="N2588" t="s">
        <v>3254</v>
      </c>
      <c r="O2588" t="s">
        <v>369</v>
      </c>
      <c r="Q2588" s="199">
        <v>5000</v>
      </c>
      <c r="S2588" t="s">
        <v>2761</v>
      </c>
      <c r="T2588" t="s">
        <v>4061</v>
      </c>
      <c r="U2588" s="201">
        <v>4.3600000000000003</v>
      </c>
      <c r="V2588" t="s">
        <v>4445</v>
      </c>
      <c r="W2588" t="s">
        <v>3255</v>
      </c>
      <c r="X2588" t="s">
        <v>3256</v>
      </c>
      <c r="Y2588" t="s">
        <v>3224</v>
      </c>
      <c r="Z2588" t="s">
        <v>3671</v>
      </c>
      <c r="AA2588">
        <v>808307</v>
      </c>
      <c r="AB2588" s="198">
        <v>37036.875</v>
      </c>
      <c r="AC2588" s="198">
        <v>37036.875</v>
      </c>
    </row>
    <row r="2589" spans="1:29" x14ac:dyDescent="0.2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25000</v>
      </c>
      <c r="G2589" s="202">
        <v>1291025</v>
      </c>
      <c r="H2589" s="198">
        <v>37035.38422453704</v>
      </c>
      <c r="I2589" t="s">
        <v>3876</v>
      </c>
      <c r="M2589" t="s">
        <v>3757</v>
      </c>
      <c r="N2589" t="s">
        <v>4183</v>
      </c>
      <c r="O2589" t="s">
        <v>2790</v>
      </c>
      <c r="P2589" s="199">
        <v>25000</v>
      </c>
      <c r="S2589" t="s">
        <v>2767</v>
      </c>
      <c r="T2589" t="s">
        <v>4061</v>
      </c>
      <c r="U2589" s="201">
        <v>29.38</v>
      </c>
      <c r="V2589" t="s">
        <v>2358</v>
      </c>
      <c r="W2589" t="s">
        <v>4185</v>
      </c>
      <c r="X2589" t="s">
        <v>4186</v>
      </c>
      <c r="Y2589" t="s">
        <v>3401</v>
      </c>
      <c r="Z2589" t="s">
        <v>3671</v>
      </c>
      <c r="AA2589">
        <v>106966</v>
      </c>
      <c r="AB2589" s="198">
        <v>37073</v>
      </c>
      <c r="AC2589" s="198">
        <v>37103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4948</v>
      </c>
      <c r="G2590" s="202">
        <v>1291026</v>
      </c>
      <c r="H2590" s="198">
        <v>37035.384247685186</v>
      </c>
      <c r="I2590" t="s">
        <v>3250</v>
      </c>
      <c r="M2590" t="s">
        <v>2760</v>
      </c>
      <c r="N2590" t="s">
        <v>3220</v>
      </c>
      <c r="O2590" t="s">
        <v>2494</v>
      </c>
      <c r="Q2590" s="199">
        <v>4948</v>
      </c>
      <c r="S2590" t="s">
        <v>2761</v>
      </c>
      <c r="T2590" t="s">
        <v>4061</v>
      </c>
      <c r="U2590" s="201">
        <v>4.0049999999999999</v>
      </c>
      <c r="V2590" t="s">
        <v>4209</v>
      </c>
      <c r="W2590" t="s">
        <v>3004</v>
      </c>
      <c r="X2590" t="s">
        <v>3246</v>
      </c>
      <c r="Y2590" t="s">
        <v>3224</v>
      </c>
      <c r="Z2590" t="s">
        <v>3671</v>
      </c>
      <c r="AA2590">
        <v>808308</v>
      </c>
      <c r="AB2590" s="198">
        <v>37036.875</v>
      </c>
      <c r="AC2590" s="198">
        <v>37036.875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1291027</v>
      </c>
      <c r="H2591" s="198">
        <v>37035.384270833332</v>
      </c>
      <c r="I2591" t="s">
        <v>3250</v>
      </c>
      <c r="M2591" t="s">
        <v>2760</v>
      </c>
      <c r="N2591" t="s">
        <v>3220</v>
      </c>
      <c r="O2591" t="s">
        <v>2480</v>
      </c>
      <c r="Q2591" s="199">
        <v>5000</v>
      </c>
      <c r="S2591" t="s">
        <v>2761</v>
      </c>
      <c r="T2591" t="s">
        <v>4061</v>
      </c>
      <c r="U2591" s="201">
        <v>4.0575000000000001</v>
      </c>
      <c r="V2591" t="s">
        <v>4267</v>
      </c>
      <c r="W2591" t="s">
        <v>3004</v>
      </c>
      <c r="X2591" t="s">
        <v>3246</v>
      </c>
      <c r="Y2591" t="s">
        <v>3224</v>
      </c>
      <c r="Z2591" t="s">
        <v>3671</v>
      </c>
      <c r="AA2591">
        <v>808309</v>
      </c>
      <c r="AB2591" s="198">
        <v>37036.875</v>
      </c>
      <c r="AC2591" s="198">
        <v>37036.875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5000</v>
      </c>
      <c r="G2592" s="202">
        <v>1291028</v>
      </c>
      <c r="H2592" s="198">
        <v>37035.384270833332</v>
      </c>
      <c r="I2592" t="s">
        <v>3769</v>
      </c>
      <c r="M2592" t="s">
        <v>2760</v>
      </c>
      <c r="N2592" t="s">
        <v>3220</v>
      </c>
      <c r="O2592" t="s">
        <v>2481</v>
      </c>
      <c r="Q2592" s="199">
        <v>5000</v>
      </c>
      <c r="S2592" t="s">
        <v>2761</v>
      </c>
      <c r="T2592" t="s">
        <v>4061</v>
      </c>
      <c r="U2592" s="201">
        <v>4.0650000000000004</v>
      </c>
      <c r="V2592" t="s">
        <v>3788</v>
      </c>
      <c r="W2592" t="s">
        <v>3004</v>
      </c>
      <c r="X2592" t="s">
        <v>3246</v>
      </c>
      <c r="Y2592" t="s">
        <v>3224</v>
      </c>
      <c r="Z2592" t="s">
        <v>3671</v>
      </c>
      <c r="AA2592">
        <v>808310</v>
      </c>
      <c r="AB2592" s="198">
        <v>37036.875</v>
      </c>
      <c r="AC2592" s="198">
        <v>37036.875</v>
      </c>
    </row>
    <row r="2593" spans="1:29" x14ac:dyDescent="0.2">
      <c r="A2593" s="44" t="str">
        <f t="shared" si="201"/>
        <v>US Crude Financial</v>
      </c>
      <c r="B2593" s="44" t="str">
        <f t="shared" si="202"/>
        <v>US</v>
      </c>
      <c r="C2593" s="44" t="str">
        <f t="shared" si="203"/>
        <v>Crude</v>
      </c>
      <c r="D2593" s="44" t="str">
        <f t="shared" si="204"/>
        <v>Financial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25000</v>
      </c>
      <c r="G2593" s="202">
        <v>1291029</v>
      </c>
      <c r="H2593" s="198">
        <v>37035.384282407409</v>
      </c>
      <c r="I2593" t="s">
        <v>2863</v>
      </c>
      <c r="M2593" t="s">
        <v>3757</v>
      </c>
      <c r="N2593" t="s">
        <v>4183</v>
      </c>
      <c r="O2593" t="s">
        <v>2790</v>
      </c>
      <c r="P2593" s="199">
        <v>25000</v>
      </c>
      <c r="S2593" t="s">
        <v>2767</v>
      </c>
      <c r="T2593" t="s">
        <v>4061</v>
      </c>
      <c r="U2593" s="201">
        <v>29.38</v>
      </c>
      <c r="V2593" t="s">
        <v>3199</v>
      </c>
      <c r="W2593" t="s">
        <v>4185</v>
      </c>
      <c r="X2593" t="s">
        <v>4186</v>
      </c>
      <c r="Y2593" t="s">
        <v>3401</v>
      </c>
      <c r="Z2593" t="s">
        <v>3671</v>
      </c>
      <c r="AA2593">
        <v>106967</v>
      </c>
      <c r="AB2593" s="198">
        <v>37073</v>
      </c>
      <c r="AC2593" s="198">
        <v>37103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1291030</v>
      </c>
      <c r="H2594" s="198">
        <v>37035.384293981479</v>
      </c>
      <c r="I2594" t="s">
        <v>3162</v>
      </c>
      <c r="M2594" t="s">
        <v>2760</v>
      </c>
      <c r="N2594" t="s">
        <v>3220</v>
      </c>
      <c r="O2594" t="s">
        <v>2503</v>
      </c>
      <c r="P2594" s="199">
        <v>5000</v>
      </c>
      <c r="S2594" t="s">
        <v>2761</v>
      </c>
      <c r="T2594" t="s">
        <v>4061</v>
      </c>
      <c r="U2594" s="201">
        <v>4.34</v>
      </c>
      <c r="V2594" t="s">
        <v>406</v>
      </c>
      <c r="W2594" t="s">
        <v>3275</v>
      </c>
      <c r="X2594" t="s">
        <v>3276</v>
      </c>
      <c r="Y2594" t="s">
        <v>3224</v>
      </c>
      <c r="Z2594" t="s">
        <v>3671</v>
      </c>
      <c r="AA2594">
        <v>808311</v>
      </c>
      <c r="AB2594" s="198">
        <v>37036.875</v>
      </c>
      <c r="AC2594" s="198">
        <v>37036.875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1291031</v>
      </c>
      <c r="H2595" s="198">
        <v>37035.384317129632</v>
      </c>
      <c r="I2595" t="s">
        <v>2831</v>
      </c>
      <c r="M2595" t="s">
        <v>2760</v>
      </c>
      <c r="N2595" t="s">
        <v>3220</v>
      </c>
      <c r="O2595" t="s">
        <v>2503</v>
      </c>
      <c r="Q2595" s="199">
        <v>5000</v>
      </c>
      <c r="S2595" t="s">
        <v>2761</v>
      </c>
      <c r="T2595" t="s">
        <v>4061</v>
      </c>
      <c r="U2595" s="201">
        <v>4.3449999999999998</v>
      </c>
      <c r="V2595" t="s">
        <v>3251</v>
      </c>
      <c r="W2595" t="s">
        <v>3275</v>
      </c>
      <c r="X2595" t="s">
        <v>3276</v>
      </c>
      <c r="Y2595" t="s">
        <v>3224</v>
      </c>
      <c r="Z2595" t="s">
        <v>3671</v>
      </c>
      <c r="AA2595">
        <v>808312</v>
      </c>
      <c r="AB2595" s="198">
        <v>37036.875</v>
      </c>
      <c r="AC2595" s="198">
        <v>37036.875</v>
      </c>
    </row>
    <row r="2596" spans="1:29" x14ac:dyDescent="0.2">
      <c r="A2596" s="44" t="str">
        <f t="shared" si="201"/>
        <v>US Crude Financial</v>
      </c>
      <c r="B2596" s="44" t="str">
        <f t="shared" si="202"/>
        <v>US</v>
      </c>
      <c r="C2596" s="44" t="str">
        <f t="shared" si="203"/>
        <v>Crude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50000</v>
      </c>
      <c r="G2596" s="202">
        <v>1291032</v>
      </c>
      <c r="H2596" s="198">
        <v>37035.384317129632</v>
      </c>
      <c r="I2596" t="s">
        <v>2863</v>
      </c>
      <c r="M2596" t="s">
        <v>3757</v>
      </c>
      <c r="N2596" t="s">
        <v>4183</v>
      </c>
      <c r="O2596" t="s">
        <v>2790</v>
      </c>
      <c r="P2596" s="199">
        <v>50000</v>
      </c>
      <c r="S2596" t="s">
        <v>2767</v>
      </c>
      <c r="T2596" t="s">
        <v>4061</v>
      </c>
      <c r="U2596" s="201">
        <v>29.36</v>
      </c>
      <c r="V2596" t="s">
        <v>3809</v>
      </c>
      <c r="W2596" t="s">
        <v>4185</v>
      </c>
      <c r="X2596" t="s">
        <v>4186</v>
      </c>
      <c r="Y2596" t="s">
        <v>3401</v>
      </c>
      <c r="Z2596" t="s">
        <v>3671</v>
      </c>
      <c r="AA2596">
        <v>106968</v>
      </c>
      <c r="AB2596" s="198">
        <v>37073</v>
      </c>
      <c r="AC2596" s="198">
        <v>37103</v>
      </c>
    </row>
    <row r="2597" spans="1:29" x14ac:dyDescent="0.2">
      <c r="A2597" s="44" t="str">
        <f t="shared" si="201"/>
        <v xml:space="preserve"> Metals Financial</v>
      </c>
      <c r="B2597" s="44" t="str">
        <f t="shared" si="202"/>
        <v/>
      </c>
      <c r="C2597" s="44" t="str">
        <f t="shared" si="203"/>
        <v>Metals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20</v>
      </c>
      <c r="G2597" s="202">
        <v>1291033</v>
      </c>
      <c r="H2597" s="198">
        <v>37035.384351851855</v>
      </c>
      <c r="I2597" t="s">
        <v>3239</v>
      </c>
      <c r="M2597" t="s">
        <v>2766</v>
      </c>
      <c r="N2597" t="s">
        <v>4058</v>
      </c>
      <c r="O2597" t="s">
        <v>4059</v>
      </c>
      <c r="Q2597" s="199">
        <v>20</v>
      </c>
      <c r="S2597" t="s">
        <v>4060</v>
      </c>
      <c r="T2597" t="s">
        <v>4061</v>
      </c>
      <c r="U2597" s="201">
        <v>1744</v>
      </c>
      <c r="V2597" t="s">
        <v>4012</v>
      </c>
      <c r="W2597" t="s">
        <v>4068</v>
      </c>
      <c r="X2597" t="s">
        <v>4064</v>
      </c>
      <c r="Y2597" t="s">
        <v>4065</v>
      </c>
      <c r="Z2597" t="s">
        <v>4066</v>
      </c>
      <c r="AA2597">
        <v>2150802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</v>
      </c>
      <c r="G2598" s="202">
        <v>1291034</v>
      </c>
      <c r="H2598" s="198">
        <v>37035.384351851855</v>
      </c>
      <c r="I2598" t="s">
        <v>3185</v>
      </c>
      <c r="M2598" t="s">
        <v>2760</v>
      </c>
      <c r="N2598" t="s">
        <v>3220</v>
      </c>
      <c r="O2598" t="s">
        <v>4403</v>
      </c>
      <c r="Q2598" s="199">
        <v>5000</v>
      </c>
      <c r="S2598" t="s">
        <v>2761</v>
      </c>
      <c r="T2598" t="s">
        <v>4061</v>
      </c>
      <c r="U2598" s="201">
        <v>4.07</v>
      </c>
      <c r="V2598" t="s">
        <v>2793</v>
      </c>
      <c r="W2598" t="s">
        <v>3046</v>
      </c>
      <c r="X2598" t="s">
        <v>2685</v>
      </c>
      <c r="Y2598" t="s">
        <v>3224</v>
      </c>
      <c r="Z2598" t="s">
        <v>3671</v>
      </c>
      <c r="AA2598">
        <v>808313</v>
      </c>
      <c r="AB2598" s="198">
        <v>37036.875</v>
      </c>
      <c r="AC2598" s="198">
        <v>37036.875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30</v>
      </c>
      <c r="F2599" s="213">
        <f t="shared" si="205"/>
        <v>300000</v>
      </c>
      <c r="G2599" s="202">
        <v>1291035</v>
      </c>
      <c r="H2599" s="198">
        <v>37035.384363425925</v>
      </c>
      <c r="I2599" t="s">
        <v>2863</v>
      </c>
      <c r="M2599" t="s">
        <v>2760</v>
      </c>
      <c r="N2599" t="s">
        <v>3136</v>
      </c>
      <c r="O2599" t="s">
        <v>431</v>
      </c>
      <c r="P2599" s="199">
        <v>10000</v>
      </c>
      <c r="S2599" t="s">
        <v>2761</v>
      </c>
      <c r="T2599" t="s">
        <v>4061</v>
      </c>
      <c r="U2599" s="201">
        <v>-5.0000000000000001E-3</v>
      </c>
      <c r="V2599" t="s">
        <v>418</v>
      </c>
      <c r="W2599" t="s">
        <v>4263</v>
      </c>
      <c r="X2599" t="s">
        <v>4264</v>
      </c>
      <c r="Y2599" t="s">
        <v>3224</v>
      </c>
      <c r="Z2599" t="s">
        <v>3671</v>
      </c>
      <c r="AA2599" t="s">
        <v>432</v>
      </c>
      <c r="AB2599" s="198">
        <v>37043.875</v>
      </c>
      <c r="AC2599" s="198">
        <v>37072.875</v>
      </c>
    </row>
    <row r="2600" spans="1:29" x14ac:dyDescent="0.2">
      <c r="A2600" s="44" t="str">
        <f t="shared" si="201"/>
        <v>US Power Physical</v>
      </c>
      <c r="B2600" s="44" t="str">
        <f t="shared" si="202"/>
        <v>US</v>
      </c>
      <c r="C2600" s="44" t="str">
        <f t="shared" si="203"/>
        <v>Power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30</v>
      </c>
      <c r="F2600" s="213">
        <f t="shared" si="205"/>
        <v>1500</v>
      </c>
      <c r="G2600" s="202">
        <v>1291037</v>
      </c>
      <c r="H2600" s="198">
        <v>37035.384375000001</v>
      </c>
      <c r="I2600" t="s">
        <v>2873</v>
      </c>
      <c r="M2600" t="s">
        <v>3364</v>
      </c>
      <c r="N2600" t="s">
        <v>2802</v>
      </c>
      <c r="O2600" t="s">
        <v>2859</v>
      </c>
      <c r="Q2600" s="199">
        <v>50</v>
      </c>
      <c r="S2600" t="s">
        <v>2759</v>
      </c>
      <c r="T2600" t="s">
        <v>4061</v>
      </c>
      <c r="U2600" s="201">
        <v>64.5</v>
      </c>
      <c r="V2600" t="s">
        <v>3426</v>
      </c>
      <c r="W2600" t="s">
        <v>2806</v>
      </c>
      <c r="X2600" t="s">
        <v>2807</v>
      </c>
      <c r="Y2600" t="s">
        <v>4193</v>
      </c>
      <c r="Z2600" t="s">
        <v>3666</v>
      </c>
      <c r="AA2600">
        <v>621485.1</v>
      </c>
      <c r="AB2600" s="198">
        <v>37043.71597222222</v>
      </c>
      <c r="AC2600" s="198">
        <v>37072.71597222222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10000</v>
      </c>
      <c r="G2601" s="202">
        <v>1291038</v>
      </c>
      <c r="H2601" s="198">
        <v>37035.384375000001</v>
      </c>
      <c r="I2601" t="s">
        <v>3769</v>
      </c>
      <c r="M2601" t="s">
        <v>2760</v>
      </c>
      <c r="N2601" t="s">
        <v>3220</v>
      </c>
      <c r="O2601" t="s">
        <v>4421</v>
      </c>
      <c r="Q2601" s="199">
        <v>10000</v>
      </c>
      <c r="S2601" t="s">
        <v>2761</v>
      </c>
      <c r="T2601" t="s">
        <v>4061</v>
      </c>
      <c r="U2601" s="201">
        <v>4.1749999999999998</v>
      </c>
      <c r="V2601" t="s">
        <v>2755</v>
      </c>
      <c r="W2601" t="s">
        <v>4246</v>
      </c>
      <c r="X2601" t="s">
        <v>4247</v>
      </c>
      <c r="Y2601" t="s">
        <v>3224</v>
      </c>
      <c r="Z2601" t="s">
        <v>3671</v>
      </c>
      <c r="AA2601">
        <v>808315</v>
      </c>
      <c r="AB2601" s="198">
        <v>37036.875</v>
      </c>
      <c r="AC2601" s="198">
        <v>37036.875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1291036</v>
      </c>
      <c r="H2602" s="198">
        <v>37035.384375000001</v>
      </c>
      <c r="I2602" t="s">
        <v>2663</v>
      </c>
      <c r="M2602" t="s">
        <v>2760</v>
      </c>
      <c r="N2602" t="s">
        <v>3220</v>
      </c>
      <c r="O2602" t="s">
        <v>2614</v>
      </c>
      <c r="P2602" s="199">
        <v>5000</v>
      </c>
      <c r="S2602" t="s">
        <v>2761</v>
      </c>
      <c r="T2602" t="s">
        <v>4061</v>
      </c>
      <c r="U2602" s="201">
        <v>4.0999999999999996</v>
      </c>
      <c r="V2602" t="s">
        <v>3056</v>
      </c>
      <c r="W2602" t="s">
        <v>4253</v>
      </c>
      <c r="X2602" t="s">
        <v>4254</v>
      </c>
      <c r="Y2602" t="s">
        <v>3224</v>
      </c>
      <c r="Z2602" t="s">
        <v>3671</v>
      </c>
      <c r="AA2602">
        <v>808314</v>
      </c>
      <c r="AB2602" s="198">
        <v>37036.875</v>
      </c>
      <c r="AC2602" s="198">
        <v>37036.875</v>
      </c>
    </row>
    <row r="2603" spans="1:29" x14ac:dyDescent="0.2">
      <c r="A2603" s="44" t="str">
        <f t="shared" si="201"/>
        <v>US Natural Gas Financial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Financial</v>
      </c>
      <c r="E2603" s="44">
        <f>IF(VLOOKUP(S2603,'DD-Lookup'!$J$6:$L$50,3,FALSE)="Monthly",(YEAR(AC2603)-YEAR(AB2603))*12+MONTH(AC2603)-MONTH(AB2603)+1,(AC2603-AB2603+1))</f>
        <v>7</v>
      </c>
      <c r="F2603" s="213">
        <f t="shared" si="205"/>
        <v>17500</v>
      </c>
      <c r="G2603" s="202">
        <v>1291039</v>
      </c>
      <c r="H2603" s="198">
        <v>37035.384398148148</v>
      </c>
      <c r="I2603" t="s">
        <v>2871</v>
      </c>
      <c r="M2603" t="s">
        <v>2760</v>
      </c>
      <c r="N2603" t="s">
        <v>2864</v>
      </c>
      <c r="O2603" t="s">
        <v>4375</v>
      </c>
      <c r="Q2603" s="199">
        <v>2500</v>
      </c>
      <c r="S2603" t="s">
        <v>2761</v>
      </c>
      <c r="T2603" t="s">
        <v>4061</v>
      </c>
      <c r="U2603" s="201">
        <v>4.125</v>
      </c>
      <c r="V2603" t="s">
        <v>3418</v>
      </c>
      <c r="W2603" t="s">
        <v>3281</v>
      </c>
      <c r="X2603" t="s">
        <v>4236</v>
      </c>
      <c r="Y2603" t="s">
        <v>4082</v>
      </c>
      <c r="Z2603" t="s">
        <v>3671</v>
      </c>
      <c r="AA2603" t="s">
        <v>433</v>
      </c>
      <c r="AB2603" s="198">
        <v>37036.875</v>
      </c>
      <c r="AC2603" s="198">
        <v>37042.875</v>
      </c>
    </row>
    <row r="2604" spans="1:29" x14ac:dyDescent="0.2">
      <c r="A2604" s="44" t="str">
        <f t="shared" si="201"/>
        <v xml:space="preserve"> Natural Gas Physical</v>
      </c>
      <c r="B2604" s="44" t="str">
        <f t="shared" si="202"/>
        <v/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30</v>
      </c>
      <c r="F2604" s="213">
        <f t="shared" si="205"/>
        <v>150000</v>
      </c>
      <c r="G2604" s="202">
        <v>1291040</v>
      </c>
      <c r="H2604" s="198">
        <v>37035.384409722225</v>
      </c>
      <c r="I2604" t="s">
        <v>2945</v>
      </c>
      <c r="M2604" t="s">
        <v>2760</v>
      </c>
      <c r="N2604" t="s">
        <v>2697</v>
      </c>
      <c r="O2604" t="s">
        <v>3813</v>
      </c>
      <c r="Q2604" s="199">
        <v>5000</v>
      </c>
      <c r="S2604" t="s">
        <v>4150</v>
      </c>
      <c r="T2604" t="s">
        <v>2698</v>
      </c>
      <c r="U2604" s="201">
        <v>5.65</v>
      </c>
      <c r="V2604" t="s">
        <v>2946</v>
      </c>
      <c r="W2604" t="s">
        <v>3188</v>
      </c>
      <c r="X2604" t="s">
        <v>2700</v>
      </c>
      <c r="Y2604" t="s">
        <v>3224</v>
      </c>
      <c r="Z2604" t="s">
        <v>3672</v>
      </c>
      <c r="AA2604">
        <v>808316</v>
      </c>
      <c r="AB2604" s="198">
        <v>37043.875</v>
      </c>
      <c r="AC2604" s="198">
        <v>37072.875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10000</v>
      </c>
      <c r="G2605" s="202">
        <v>1291041</v>
      </c>
      <c r="H2605" s="198">
        <v>37035.384432870371</v>
      </c>
      <c r="I2605" t="s">
        <v>3769</v>
      </c>
      <c r="M2605" t="s">
        <v>2760</v>
      </c>
      <c r="N2605" t="s">
        <v>3220</v>
      </c>
      <c r="O2605" t="s">
        <v>2465</v>
      </c>
      <c r="Q2605" s="199">
        <v>10000</v>
      </c>
      <c r="S2605" t="s">
        <v>2761</v>
      </c>
      <c r="T2605" t="s">
        <v>4061</v>
      </c>
      <c r="U2605" s="201">
        <v>4.0824999999999996</v>
      </c>
      <c r="V2605" t="s">
        <v>2746</v>
      </c>
      <c r="W2605" t="s">
        <v>3260</v>
      </c>
      <c r="X2605" t="s">
        <v>3261</v>
      </c>
      <c r="Y2605" t="s">
        <v>3224</v>
      </c>
      <c r="Z2605" t="s">
        <v>3671</v>
      </c>
      <c r="AA2605">
        <v>808318</v>
      </c>
      <c r="AB2605" s="198">
        <v>37036.875</v>
      </c>
      <c r="AC2605" s="198">
        <v>37036.875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5000</v>
      </c>
      <c r="G2606" s="202">
        <v>1291043</v>
      </c>
      <c r="H2606" s="198">
        <v>37035.384444444448</v>
      </c>
      <c r="I2606" t="s">
        <v>2663</v>
      </c>
      <c r="M2606" t="s">
        <v>2760</v>
      </c>
      <c r="N2606" t="s">
        <v>3220</v>
      </c>
      <c r="O2606" t="s">
        <v>4416</v>
      </c>
      <c r="P2606" s="199">
        <v>5000</v>
      </c>
      <c r="S2606" t="s">
        <v>2761</v>
      </c>
      <c r="T2606" t="s">
        <v>4061</v>
      </c>
      <c r="U2606" s="201">
        <v>4.05</v>
      </c>
      <c r="V2606" t="s">
        <v>3068</v>
      </c>
      <c r="W2606" t="s">
        <v>4253</v>
      </c>
      <c r="X2606" t="s">
        <v>2685</v>
      </c>
      <c r="Y2606" t="s">
        <v>3224</v>
      </c>
      <c r="Z2606" t="s">
        <v>3671</v>
      </c>
      <c r="AA2606">
        <v>808319</v>
      </c>
      <c r="AB2606" s="198">
        <v>37036.875</v>
      </c>
      <c r="AC2606" s="198">
        <v>37036.875</v>
      </c>
    </row>
    <row r="2607" spans="1:29" x14ac:dyDescent="0.2">
      <c r="A2607" s="44" t="str">
        <f t="shared" si="201"/>
        <v xml:space="preserve"> Metals Financial</v>
      </c>
      <c r="B2607" s="44" t="str">
        <f t="shared" si="202"/>
        <v/>
      </c>
      <c r="C2607" s="44" t="str">
        <f t="shared" si="203"/>
        <v>Metals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20</v>
      </c>
      <c r="G2607" s="202">
        <v>1291044</v>
      </c>
      <c r="H2607" s="198">
        <v>37035.384456018517</v>
      </c>
      <c r="I2607" t="s">
        <v>3239</v>
      </c>
      <c r="M2607" t="s">
        <v>2766</v>
      </c>
      <c r="N2607" t="s">
        <v>4058</v>
      </c>
      <c r="O2607" t="s">
        <v>4059</v>
      </c>
      <c r="Q2607" s="199">
        <v>20</v>
      </c>
      <c r="S2607" t="s">
        <v>4060</v>
      </c>
      <c r="T2607" t="s">
        <v>4061</v>
      </c>
      <c r="U2607" s="201">
        <v>1745</v>
      </c>
      <c r="V2607" t="s">
        <v>4012</v>
      </c>
      <c r="W2607" t="s">
        <v>4068</v>
      </c>
      <c r="X2607" t="s">
        <v>4064</v>
      </c>
      <c r="Y2607" t="s">
        <v>4065</v>
      </c>
      <c r="Z2607" t="s">
        <v>4066</v>
      </c>
      <c r="AA2607">
        <v>2150805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10000</v>
      </c>
      <c r="G2608" s="202">
        <v>1291045</v>
      </c>
      <c r="H2608" s="198">
        <v>37035.384479166663</v>
      </c>
      <c r="I2608" t="s">
        <v>2671</v>
      </c>
      <c r="M2608" t="s">
        <v>2760</v>
      </c>
      <c r="N2608" t="s">
        <v>3220</v>
      </c>
      <c r="O2608" t="s">
        <v>2463</v>
      </c>
      <c r="Q2608" s="199">
        <v>10000</v>
      </c>
      <c r="S2608" t="s">
        <v>2761</v>
      </c>
      <c r="T2608" t="s">
        <v>4061</v>
      </c>
      <c r="U2608" s="201">
        <v>4.1962999999999999</v>
      </c>
      <c r="V2608" t="s">
        <v>292</v>
      </c>
      <c r="W2608" t="s">
        <v>3222</v>
      </c>
      <c r="X2608" t="s">
        <v>3223</v>
      </c>
      <c r="Y2608" t="s">
        <v>3224</v>
      </c>
      <c r="Z2608" t="s">
        <v>3671</v>
      </c>
      <c r="AA2608">
        <v>808321</v>
      </c>
      <c r="AB2608" s="198">
        <v>37036.875</v>
      </c>
      <c r="AC2608" s="198">
        <v>37036.875</v>
      </c>
    </row>
    <row r="2609" spans="1:29" x14ac:dyDescent="0.2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30</v>
      </c>
      <c r="F2609" s="213">
        <f t="shared" si="205"/>
        <v>150000</v>
      </c>
      <c r="G2609" s="202">
        <v>1291046</v>
      </c>
      <c r="H2609" s="198">
        <v>37035.384513888886</v>
      </c>
      <c r="I2609" t="s">
        <v>2834</v>
      </c>
      <c r="M2609" t="s">
        <v>2760</v>
      </c>
      <c r="N2609" t="s">
        <v>2864</v>
      </c>
      <c r="O2609" t="s">
        <v>2865</v>
      </c>
      <c r="Q2609" s="199">
        <v>5000</v>
      </c>
      <c r="S2609" t="s">
        <v>2761</v>
      </c>
      <c r="T2609" t="s">
        <v>4061</v>
      </c>
      <c r="U2609" s="201">
        <v>4.18</v>
      </c>
      <c r="V2609" t="s">
        <v>3948</v>
      </c>
      <c r="W2609" t="s">
        <v>3529</v>
      </c>
      <c r="X2609" t="s">
        <v>2866</v>
      </c>
      <c r="Y2609" t="s">
        <v>4082</v>
      </c>
      <c r="Z2609" t="s">
        <v>3671</v>
      </c>
      <c r="AA2609" t="s">
        <v>434</v>
      </c>
      <c r="AB2609" s="198">
        <v>37043.875</v>
      </c>
      <c r="AC2609" s="198">
        <v>37072.875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1291047</v>
      </c>
      <c r="H2610" s="198">
        <v>37035.384548611109</v>
      </c>
      <c r="I2610" t="s">
        <v>2693</v>
      </c>
      <c r="M2610" t="s">
        <v>2760</v>
      </c>
      <c r="N2610" t="s">
        <v>3220</v>
      </c>
      <c r="O2610" t="s">
        <v>2485</v>
      </c>
      <c r="P2610" s="199">
        <v>5000</v>
      </c>
      <c r="S2610" t="s">
        <v>2761</v>
      </c>
      <c r="T2610" t="s">
        <v>4061</v>
      </c>
      <c r="U2610" s="201">
        <v>4.0324999999999998</v>
      </c>
      <c r="V2610" t="s">
        <v>4455</v>
      </c>
      <c r="W2610" t="s">
        <v>3004</v>
      </c>
      <c r="X2610" t="s">
        <v>3246</v>
      </c>
      <c r="Y2610" t="s">
        <v>3224</v>
      </c>
      <c r="Z2610" t="s">
        <v>3671</v>
      </c>
      <c r="AA2610">
        <v>808323</v>
      </c>
      <c r="AB2610" s="198">
        <v>37036.875</v>
      </c>
      <c r="AC2610" s="198">
        <v>37036.875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1291048</v>
      </c>
      <c r="H2611" s="198">
        <v>37035.384560185186</v>
      </c>
      <c r="I2611" t="s">
        <v>2674</v>
      </c>
      <c r="M2611" t="s">
        <v>2760</v>
      </c>
      <c r="N2611" t="s">
        <v>3220</v>
      </c>
      <c r="O2611" t="s">
        <v>2532</v>
      </c>
      <c r="Q2611" s="199">
        <v>5000</v>
      </c>
      <c r="S2611" t="s">
        <v>2761</v>
      </c>
      <c r="T2611" t="s">
        <v>4061</v>
      </c>
      <c r="U2611" s="201">
        <v>4.0250000000000004</v>
      </c>
      <c r="V2611" t="s">
        <v>386</v>
      </c>
      <c r="W2611" t="s">
        <v>2692</v>
      </c>
      <c r="X2611" t="s">
        <v>2682</v>
      </c>
      <c r="Y2611" t="s">
        <v>3224</v>
      </c>
      <c r="Z2611" t="s">
        <v>3671</v>
      </c>
      <c r="AA2611">
        <v>808324</v>
      </c>
      <c r="AB2611" s="198">
        <v>37036.875</v>
      </c>
      <c r="AC2611" s="198">
        <v>37036.875</v>
      </c>
    </row>
    <row r="2612" spans="1:29" x14ac:dyDescent="0.2">
      <c r="A2612" s="44" t="str">
        <f t="shared" si="201"/>
        <v xml:space="preserve"> Metals Financial</v>
      </c>
      <c r="B2612" s="44" t="str">
        <f t="shared" si="202"/>
        <v/>
      </c>
      <c r="C2612" s="44" t="str">
        <f t="shared" si="203"/>
        <v>Metals</v>
      </c>
      <c r="D2612" s="44" t="str">
        <f t="shared" si="204"/>
        <v>Financial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20</v>
      </c>
      <c r="G2612" s="202">
        <v>1291049</v>
      </c>
      <c r="H2612" s="198">
        <v>37035.384583333333</v>
      </c>
      <c r="I2612" t="s">
        <v>4077</v>
      </c>
      <c r="M2612" t="s">
        <v>2766</v>
      </c>
      <c r="N2612" t="s">
        <v>4072</v>
      </c>
      <c r="O2612" t="s">
        <v>4073</v>
      </c>
      <c r="Q2612" s="199">
        <v>20</v>
      </c>
      <c r="S2612" t="s">
        <v>4060</v>
      </c>
      <c r="T2612" t="s">
        <v>4061</v>
      </c>
      <c r="U2612" s="201">
        <v>1543</v>
      </c>
      <c r="V2612" t="s">
        <v>3888</v>
      </c>
      <c r="W2612" t="s">
        <v>4068</v>
      </c>
      <c r="X2612" t="s">
        <v>4064</v>
      </c>
      <c r="Y2612" t="s">
        <v>4065</v>
      </c>
      <c r="Z2612" t="s">
        <v>4066</v>
      </c>
      <c r="AA2612">
        <v>2150809</v>
      </c>
    </row>
    <row r="2613" spans="1:29" x14ac:dyDescent="0.2">
      <c r="A2613" s="44" t="str">
        <f t="shared" si="201"/>
        <v>US Crude Financial</v>
      </c>
      <c r="B2613" s="44" t="str">
        <f t="shared" si="202"/>
        <v>US</v>
      </c>
      <c r="C2613" s="44" t="str">
        <f t="shared" si="203"/>
        <v>Crude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50000</v>
      </c>
      <c r="G2613" s="202">
        <v>1291050</v>
      </c>
      <c r="H2613" s="198">
        <v>37035.384606481479</v>
      </c>
      <c r="I2613" t="s">
        <v>3057</v>
      </c>
      <c r="M2613" t="s">
        <v>3757</v>
      </c>
      <c r="N2613" t="s">
        <v>4183</v>
      </c>
      <c r="O2613" t="s">
        <v>2967</v>
      </c>
      <c r="Q2613" s="199">
        <v>50000</v>
      </c>
      <c r="S2613" t="s">
        <v>2767</v>
      </c>
      <c r="T2613" t="s">
        <v>4061</v>
      </c>
      <c r="U2613" s="201">
        <v>29.38</v>
      </c>
      <c r="V2613" t="s">
        <v>1699</v>
      </c>
      <c r="W2613" t="s">
        <v>4185</v>
      </c>
      <c r="X2613" t="s">
        <v>4266</v>
      </c>
      <c r="Y2613" t="s">
        <v>3401</v>
      </c>
      <c r="Z2613" t="s">
        <v>3671</v>
      </c>
      <c r="AA2613">
        <v>106969</v>
      </c>
      <c r="AB2613" s="198">
        <v>37073</v>
      </c>
      <c r="AC2613" s="198">
        <v>37103</v>
      </c>
    </row>
    <row r="2614" spans="1:29" x14ac:dyDescent="0.2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30</v>
      </c>
      <c r="F2614" s="213">
        <f t="shared" si="205"/>
        <v>300000</v>
      </c>
      <c r="G2614" s="202">
        <v>1291051</v>
      </c>
      <c r="H2614" s="198">
        <v>37035.384629629632</v>
      </c>
      <c r="I2614" t="s">
        <v>2863</v>
      </c>
      <c r="M2614" t="s">
        <v>2760</v>
      </c>
      <c r="N2614" t="s">
        <v>2864</v>
      </c>
      <c r="O2614" t="s">
        <v>2865</v>
      </c>
      <c r="P2614" s="199">
        <v>10000</v>
      </c>
      <c r="S2614" t="s">
        <v>2761</v>
      </c>
      <c r="T2614" t="s">
        <v>4061</v>
      </c>
      <c r="U2614" s="201">
        <v>4.17</v>
      </c>
      <c r="V2614" t="s">
        <v>4472</v>
      </c>
      <c r="W2614" t="s">
        <v>3529</v>
      </c>
      <c r="X2614" t="s">
        <v>2866</v>
      </c>
      <c r="Y2614" t="s">
        <v>4082</v>
      </c>
      <c r="Z2614" t="s">
        <v>3671</v>
      </c>
      <c r="AA2614" t="s">
        <v>435</v>
      </c>
      <c r="AB2614" s="198">
        <v>37043.875</v>
      </c>
      <c r="AC2614" s="198">
        <v>37072.875</v>
      </c>
    </row>
    <row r="2615" spans="1:29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5000</v>
      </c>
      <c r="G2615" s="202">
        <v>1291052</v>
      </c>
      <c r="H2615" s="198">
        <v>37035.384652777779</v>
      </c>
      <c r="I2615" t="s">
        <v>4241</v>
      </c>
      <c r="M2615" t="s">
        <v>2760</v>
      </c>
      <c r="N2615" t="s">
        <v>3220</v>
      </c>
      <c r="O2615" t="s">
        <v>2465</v>
      </c>
      <c r="Q2615" s="199">
        <v>5000</v>
      </c>
      <c r="S2615" t="s">
        <v>2761</v>
      </c>
      <c r="T2615" t="s">
        <v>4061</v>
      </c>
      <c r="U2615" s="201">
        <v>4.085</v>
      </c>
      <c r="V2615" t="s">
        <v>2508</v>
      </c>
      <c r="W2615" t="s">
        <v>3260</v>
      </c>
      <c r="X2615" t="s">
        <v>3261</v>
      </c>
      <c r="Y2615" t="s">
        <v>3224</v>
      </c>
      <c r="Z2615" t="s">
        <v>3671</v>
      </c>
      <c r="AA2615">
        <v>808326</v>
      </c>
      <c r="AB2615" s="198">
        <v>37036.875</v>
      </c>
      <c r="AC2615" s="198">
        <v>37036.875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10000</v>
      </c>
      <c r="G2616" s="202">
        <v>1291053</v>
      </c>
      <c r="H2616" s="198">
        <v>37035.384652777779</v>
      </c>
      <c r="I2616" t="s">
        <v>3155</v>
      </c>
      <c r="M2616" t="s">
        <v>2760</v>
      </c>
      <c r="N2616" t="s">
        <v>3220</v>
      </c>
      <c r="O2616" t="s">
        <v>4414</v>
      </c>
      <c r="P2616" s="199">
        <v>10000</v>
      </c>
      <c r="S2616" t="s">
        <v>2761</v>
      </c>
      <c r="T2616" t="s">
        <v>4061</v>
      </c>
      <c r="U2616" s="201">
        <v>4.0999999999999996</v>
      </c>
      <c r="V2616" t="s">
        <v>2781</v>
      </c>
      <c r="W2616" t="s">
        <v>4253</v>
      </c>
      <c r="X2616" t="s">
        <v>4254</v>
      </c>
      <c r="Y2616" t="s">
        <v>3224</v>
      </c>
      <c r="Z2616" t="s">
        <v>3671</v>
      </c>
      <c r="AA2616">
        <v>808325</v>
      </c>
      <c r="AB2616" s="198">
        <v>37036.875</v>
      </c>
      <c r="AC2616" s="198">
        <v>37036.875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30</v>
      </c>
      <c r="F2617" s="213">
        <f t="shared" si="205"/>
        <v>75000</v>
      </c>
      <c r="G2617" s="202">
        <v>1291054</v>
      </c>
      <c r="H2617" s="198">
        <v>37035.384722222225</v>
      </c>
      <c r="I2617" t="s">
        <v>3191</v>
      </c>
      <c r="M2617" t="s">
        <v>2760</v>
      </c>
      <c r="N2617" t="s">
        <v>3220</v>
      </c>
      <c r="O2617" t="s">
        <v>263</v>
      </c>
      <c r="P2617" s="199">
        <v>2500</v>
      </c>
      <c r="S2617" t="s">
        <v>2761</v>
      </c>
      <c r="T2617" t="s">
        <v>4061</v>
      </c>
      <c r="U2617" s="201">
        <v>4.4400000000000004</v>
      </c>
      <c r="V2617" t="s">
        <v>264</v>
      </c>
      <c r="W2617" t="s">
        <v>2661</v>
      </c>
      <c r="X2617" t="s">
        <v>4379</v>
      </c>
      <c r="Y2617" t="s">
        <v>3224</v>
      </c>
      <c r="Z2617" t="s">
        <v>3671</v>
      </c>
      <c r="AA2617" t="s">
        <v>436</v>
      </c>
      <c r="AB2617" s="198">
        <v>37043.875</v>
      </c>
      <c r="AC2617" s="198">
        <v>37072.875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25000</v>
      </c>
      <c r="G2618" s="202">
        <v>1291056</v>
      </c>
      <c r="H2618" s="198">
        <v>37035.384722222225</v>
      </c>
      <c r="I2618" t="s">
        <v>3244</v>
      </c>
      <c r="M2618" t="s">
        <v>2760</v>
      </c>
      <c r="N2618" t="s">
        <v>3220</v>
      </c>
      <c r="O2618" t="s">
        <v>4383</v>
      </c>
      <c r="Q2618" s="199">
        <v>25000</v>
      </c>
      <c r="S2618" t="s">
        <v>2761</v>
      </c>
      <c r="T2618" t="s">
        <v>4061</v>
      </c>
      <c r="U2618" s="201">
        <v>4.13</v>
      </c>
      <c r="V2618" t="s">
        <v>3991</v>
      </c>
      <c r="W2618" t="s">
        <v>4246</v>
      </c>
      <c r="X2618" t="s">
        <v>4247</v>
      </c>
      <c r="Y2618" t="s">
        <v>3224</v>
      </c>
      <c r="Z2618" t="s">
        <v>3671</v>
      </c>
      <c r="AA2618">
        <v>808327</v>
      </c>
      <c r="AB2618" s="198">
        <v>37036.875</v>
      </c>
      <c r="AC2618" s="198">
        <v>37036.875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1291057</v>
      </c>
      <c r="H2619" s="198">
        <v>37035.384756944448</v>
      </c>
      <c r="I2619" t="s">
        <v>2831</v>
      </c>
      <c r="M2619" t="s">
        <v>2760</v>
      </c>
      <c r="N2619" t="s">
        <v>3220</v>
      </c>
      <c r="O2619" t="s">
        <v>2481</v>
      </c>
      <c r="P2619" s="199">
        <v>5000</v>
      </c>
      <c r="S2619" t="s">
        <v>2761</v>
      </c>
      <c r="T2619" t="s">
        <v>4061</v>
      </c>
      <c r="U2619" s="201">
        <v>4.0674999999999999</v>
      </c>
      <c r="V2619" t="s">
        <v>3200</v>
      </c>
      <c r="W2619" t="s">
        <v>3004</v>
      </c>
      <c r="X2619" t="s">
        <v>3246</v>
      </c>
      <c r="Y2619" t="s">
        <v>3224</v>
      </c>
      <c r="Z2619" t="s">
        <v>3671</v>
      </c>
      <c r="AA2619">
        <v>808328</v>
      </c>
      <c r="AB2619" s="198">
        <v>37036.875</v>
      </c>
      <c r="AC2619" s="198">
        <v>37036.875</v>
      </c>
    </row>
    <row r="2620" spans="1:29" x14ac:dyDescent="0.2">
      <c r="A2620" s="44" t="str">
        <f t="shared" si="201"/>
        <v xml:space="preserve"> Natural Gas Physical</v>
      </c>
      <c r="B2620" s="44" t="str">
        <f t="shared" si="202"/>
        <v/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1291058</v>
      </c>
      <c r="H2620" s="198">
        <v>37035.384814814817</v>
      </c>
      <c r="I2620" t="s">
        <v>3143</v>
      </c>
      <c r="M2620" t="s">
        <v>2760</v>
      </c>
      <c r="N2620" t="s">
        <v>3254</v>
      </c>
      <c r="O2620" t="s">
        <v>2474</v>
      </c>
      <c r="Q2620" s="199">
        <v>10000</v>
      </c>
      <c r="S2620" t="s">
        <v>2761</v>
      </c>
      <c r="T2620" t="s">
        <v>4061</v>
      </c>
      <c r="U2620" s="201">
        <v>4.3550000000000004</v>
      </c>
      <c r="V2620" t="s">
        <v>98</v>
      </c>
      <c r="W2620" t="s">
        <v>3255</v>
      </c>
      <c r="X2620" t="s">
        <v>3256</v>
      </c>
      <c r="Y2620" t="s">
        <v>3224</v>
      </c>
      <c r="Z2620" t="s">
        <v>3671</v>
      </c>
      <c r="AA2620">
        <v>808329</v>
      </c>
      <c r="AB2620" s="198">
        <v>37036.875</v>
      </c>
      <c r="AC2620" s="198">
        <v>37036.875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5000</v>
      </c>
      <c r="G2621" s="202">
        <v>1291060</v>
      </c>
      <c r="H2621" s="198">
        <v>37035.38484953704</v>
      </c>
      <c r="I2621" t="s">
        <v>3225</v>
      </c>
      <c r="M2621" t="s">
        <v>2760</v>
      </c>
      <c r="N2621" t="s">
        <v>3220</v>
      </c>
      <c r="O2621" t="s">
        <v>2481</v>
      </c>
      <c r="P2621" s="199">
        <v>5000</v>
      </c>
      <c r="S2621" t="s">
        <v>2761</v>
      </c>
      <c r="T2621" t="s">
        <v>4061</v>
      </c>
      <c r="U2621" s="201">
        <v>4.0650000000000004</v>
      </c>
      <c r="V2621" t="s">
        <v>3265</v>
      </c>
      <c r="W2621" t="s">
        <v>3004</v>
      </c>
      <c r="X2621" t="s">
        <v>3246</v>
      </c>
      <c r="Y2621" t="s">
        <v>3224</v>
      </c>
      <c r="Z2621" t="s">
        <v>3671</v>
      </c>
      <c r="AA2621">
        <v>808331</v>
      </c>
      <c r="AB2621" s="198">
        <v>37036.875</v>
      </c>
      <c r="AC2621" s="198">
        <v>37036.875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1291061</v>
      </c>
      <c r="H2622" s="198">
        <v>37035.38484953704</v>
      </c>
      <c r="I2622" t="s">
        <v>2801</v>
      </c>
      <c r="M2622" t="s">
        <v>2760</v>
      </c>
      <c r="N2622" t="s">
        <v>3220</v>
      </c>
      <c r="O2622" t="s">
        <v>2531</v>
      </c>
      <c r="Q2622" s="199">
        <v>5000</v>
      </c>
      <c r="S2622" t="s">
        <v>2761</v>
      </c>
      <c r="T2622" t="s">
        <v>4061</v>
      </c>
      <c r="U2622" s="201">
        <v>4.4649999999999999</v>
      </c>
      <c r="V2622" t="s">
        <v>2740</v>
      </c>
      <c r="W2622" t="s">
        <v>2668</v>
      </c>
      <c r="X2622" t="s">
        <v>2669</v>
      </c>
      <c r="Y2622" t="s">
        <v>3224</v>
      </c>
      <c r="Z2622" t="s">
        <v>3671</v>
      </c>
      <c r="AA2622">
        <v>808332</v>
      </c>
      <c r="AB2622" s="198">
        <v>37036.875</v>
      </c>
      <c r="AC2622" s="198">
        <v>37036.875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3500</v>
      </c>
      <c r="G2623" s="202">
        <v>1291059</v>
      </c>
      <c r="H2623" s="198">
        <v>37035.38484953704</v>
      </c>
      <c r="I2623" t="s">
        <v>3284</v>
      </c>
      <c r="M2623" t="s">
        <v>2760</v>
      </c>
      <c r="N2623" t="s">
        <v>3220</v>
      </c>
      <c r="O2623" t="s">
        <v>4403</v>
      </c>
      <c r="Q2623" s="199">
        <v>3500</v>
      </c>
      <c r="S2623" t="s">
        <v>2761</v>
      </c>
      <c r="T2623" t="s">
        <v>4061</v>
      </c>
      <c r="U2623" s="201">
        <v>4.0750000000000002</v>
      </c>
      <c r="V2623" t="s">
        <v>3285</v>
      </c>
      <c r="W2623" t="s">
        <v>3046</v>
      </c>
      <c r="X2623" t="s">
        <v>2685</v>
      </c>
      <c r="Y2623" t="s">
        <v>3224</v>
      </c>
      <c r="Z2623" t="s">
        <v>3671</v>
      </c>
      <c r="AA2623">
        <v>808330</v>
      </c>
      <c r="AB2623" s="198">
        <v>37036.875</v>
      </c>
      <c r="AC2623" s="198">
        <v>37036.875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</v>
      </c>
      <c r="G2624" s="202">
        <v>1291062</v>
      </c>
      <c r="H2624" s="198">
        <v>37035.384872685187</v>
      </c>
      <c r="I2624" t="s">
        <v>3769</v>
      </c>
      <c r="M2624" t="s">
        <v>2760</v>
      </c>
      <c r="N2624" t="s">
        <v>3220</v>
      </c>
      <c r="O2624" t="s">
        <v>2481</v>
      </c>
      <c r="Q2624" s="199">
        <v>5000</v>
      </c>
      <c r="S2624" t="s">
        <v>2761</v>
      </c>
      <c r="T2624" t="s">
        <v>4061</v>
      </c>
      <c r="U2624" s="201">
        <v>4.0674999999999999</v>
      </c>
      <c r="V2624" t="s">
        <v>3788</v>
      </c>
      <c r="W2624" t="s">
        <v>3004</v>
      </c>
      <c r="X2624" t="s">
        <v>3246</v>
      </c>
      <c r="Y2624" t="s">
        <v>3224</v>
      </c>
      <c r="Z2624" t="s">
        <v>3671</v>
      </c>
      <c r="AA2624">
        <v>808335</v>
      </c>
      <c r="AB2624" s="198">
        <v>37036.875</v>
      </c>
      <c r="AC2624" s="198">
        <v>37036.875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5000</v>
      </c>
      <c r="G2625" s="202">
        <v>1291063</v>
      </c>
      <c r="H2625" s="198">
        <v>37035.384930555556</v>
      </c>
      <c r="I2625" t="s">
        <v>3306</v>
      </c>
      <c r="M2625" t="s">
        <v>2760</v>
      </c>
      <c r="N2625" t="s">
        <v>3220</v>
      </c>
      <c r="O2625" t="s">
        <v>2465</v>
      </c>
      <c r="Q2625" s="199">
        <v>5000</v>
      </c>
      <c r="S2625" t="s">
        <v>2761</v>
      </c>
      <c r="T2625" t="s">
        <v>4061</v>
      </c>
      <c r="U2625" s="201">
        <v>4.085</v>
      </c>
      <c r="V2625" t="s">
        <v>3006</v>
      </c>
      <c r="W2625" t="s">
        <v>3260</v>
      </c>
      <c r="X2625" t="s">
        <v>3261</v>
      </c>
      <c r="Y2625" t="s">
        <v>3224</v>
      </c>
      <c r="Z2625" t="s">
        <v>3671</v>
      </c>
      <c r="AA2625">
        <v>808336</v>
      </c>
      <c r="AB2625" s="198">
        <v>37036.875</v>
      </c>
      <c r="AC2625" s="198">
        <v>37036.875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9500</v>
      </c>
      <c r="G2626" s="202">
        <v>1291064</v>
      </c>
      <c r="H2626" s="198">
        <v>37035.384942129633</v>
      </c>
      <c r="I2626" t="s">
        <v>2831</v>
      </c>
      <c r="M2626" t="s">
        <v>2760</v>
      </c>
      <c r="N2626" t="s">
        <v>3220</v>
      </c>
      <c r="O2626" t="s">
        <v>2463</v>
      </c>
      <c r="P2626" s="199">
        <v>9500</v>
      </c>
      <c r="S2626" t="s">
        <v>2761</v>
      </c>
      <c r="T2626" t="s">
        <v>4061</v>
      </c>
      <c r="U2626" s="201">
        <v>4.2000999999999999</v>
      </c>
      <c r="V2626" t="s">
        <v>3251</v>
      </c>
      <c r="W2626" t="s">
        <v>3222</v>
      </c>
      <c r="X2626" t="s">
        <v>3223</v>
      </c>
      <c r="Y2626" t="s">
        <v>3224</v>
      </c>
      <c r="Z2626" t="s">
        <v>3671</v>
      </c>
      <c r="AA2626">
        <v>808337</v>
      </c>
      <c r="AB2626" s="198">
        <v>37036.875</v>
      </c>
      <c r="AC2626" s="198">
        <v>37036.875</v>
      </c>
    </row>
    <row r="2627" spans="1:29" x14ac:dyDescent="0.2">
      <c r="A2627" s="44" t="str">
        <f t="shared" si="201"/>
        <v>US Natural Gas Financial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365</v>
      </c>
      <c r="F2627" s="213">
        <f t="shared" si="205"/>
        <v>1825000</v>
      </c>
      <c r="G2627" s="202">
        <v>1291065</v>
      </c>
      <c r="H2627" s="198">
        <v>37035.384965277779</v>
      </c>
      <c r="I2627" t="s">
        <v>2858</v>
      </c>
      <c r="M2627" t="s">
        <v>2760</v>
      </c>
      <c r="N2627" t="s">
        <v>2864</v>
      </c>
      <c r="O2627" t="s">
        <v>3278</v>
      </c>
      <c r="P2627" s="199">
        <v>5000</v>
      </c>
      <c r="S2627" t="s">
        <v>2761</v>
      </c>
      <c r="T2627" t="s">
        <v>4061</v>
      </c>
      <c r="U2627" s="201">
        <v>4.37</v>
      </c>
      <c r="V2627" t="s">
        <v>3423</v>
      </c>
      <c r="W2627" t="s">
        <v>3529</v>
      </c>
      <c r="X2627" t="s">
        <v>2866</v>
      </c>
      <c r="Y2627" t="s">
        <v>4082</v>
      </c>
      <c r="Z2627" t="s">
        <v>3671</v>
      </c>
      <c r="AA2627" t="s">
        <v>437</v>
      </c>
      <c r="AB2627" s="198">
        <v>37257.875</v>
      </c>
      <c r="AC2627" s="198">
        <v>37621.875</v>
      </c>
    </row>
    <row r="2628" spans="1:29" x14ac:dyDescent="0.2">
      <c r="A2628" s="44" t="str">
        <f t="shared" si="201"/>
        <v>US Natural Gas Financial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30</v>
      </c>
      <c r="F2628" s="213">
        <f t="shared" si="205"/>
        <v>225000</v>
      </c>
      <c r="G2628" s="202">
        <v>1291066</v>
      </c>
      <c r="H2628" s="198">
        <v>37035.385034722225</v>
      </c>
      <c r="I2628" t="s">
        <v>4033</v>
      </c>
      <c r="M2628" t="s">
        <v>2760</v>
      </c>
      <c r="N2628" t="s">
        <v>2864</v>
      </c>
      <c r="O2628" t="s">
        <v>2865</v>
      </c>
      <c r="P2628" s="199">
        <v>7500</v>
      </c>
      <c r="S2628" t="s">
        <v>2761</v>
      </c>
      <c r="T2628" t="s">
        <v>4061</v>
      </c>
      <c r="U2628" s="201">
        <v>4.17</v>
      </c>
      <c r="V2628" t="s">
        <v>2868</v>
      </c>
      <c r="W2628" t="s">
        <v>3529</v>
      </c>
      <c r="X2628" t="s">
        <v>2866</v>
      </c>
      <c r="Y2628" t="s">
        <v>4082</v>
      </c>
      <c r="Z2628" t="s">
        <v>3671</v>
      </c>
      <c r="AA2628" t="s">
        <v>438</v>
      </c>
      <c r="AB2628" s="198">
        <v>37043.875</v>
      </c>
      <c r="AC2628" s="198">
        <v>37072.875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1238</v>
      </c>
      <c r="G2629" s="202">
        <v>1291067</v>
      </c>
      <c r="H2629" s="198">
        <v>37035.385046296295</v>
      </c>
      <c r="I2629" t="s">
        <v>2831</v>
      </c>
      <c r="M2629" t="s">
        <v>2760</v>
      </c>
      <c r="N2629" t="s">
        <v>3220</v>
      </c>
      <c r="O2629" t="s">
        <v>2532</v>
      </c>
      <c r="P2629" s="199">
        <v>1238</v>
      </c>
      <c r="S2629" t="s">
        <v>2761</v>
      </c>
      <c r="T2629" t="s">
        <v>4061</v>
      </c>
      <c r="U2629" s="201">
        <v>4</v>
      </c>
      <c r="V2629" t="s">
        <v>3811</v>
      </c>
      <c r="W2629" t="s">
        <v>2692</v>
      </c>
      <c r="X2629" t="s">
        <v>2682</v>
      </c>
      <c r="Y2629" t="s">
        <v>3224</v>
      </c>
      <c r="Z2629" t="s">
        <v>3671</v>
      </c>
      <c r="AA2629">
        <v>808338</v>
      </c>
      <c r="AB2629" s="198">
        <v>37036.875</v>
      </c>
      <c r="AC2629" s="198">
        <v>37036.875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4250</v>
      </c>
      <c r="G2630" s="202">
        <v>1291068</v>
      </c>
      <c r="H2630" s="198">
        <v>37035.385046296295</v>
      </c>
      <c r="I2630" t="s">
        <v>2813</v>
      </c>
      <c r="M2630" t="s">
        <v>2760</v>
      </c>
      <c r="N2630" t="s">
        <v>3220</v>
      </c>
      <c r="O2630" t="s">
        <v>2531</v>
      </c>
      <c r="P2630" s="199">
        <v>4250</v>
      </c>
      <c r="S2630" t="s">
        <v>2761</v>
      </c>
      <c r="T2630" t="s">
        <v>4061</v>
      </c>
      <c r="U2630" s="201">
        <v>4.4550000000000001</v>
      </c>
      <c r="V2630" t="s">
        <v>3148</v>
      </c>
      <c r="W2630" t="s">
        <v>2668</v>
      </c>
      <c r="X2630" t="s">
        <v>2669</v>
      </c>
      <c r="Y2630" t="s">
        <v>3224</v>
      </c>
      <c r="Z2630" t="s">
        <v>3671</v>
      </c>
      <c r="AA2630">
        <v>808339</v>
      </c>
      <c r="AB2630" s="198">
        <v>37036.875</v>
      </c>
      <c r="AC2630" s="198">
        <v>37036.875</v>
      </c>
    </row>
    <row r="2631" spans="1:29" x14ac:dyDescent="0.2">
      <c r="A2631" s="44" t="str">
        <f t="shared" si="201"/>
        <v xml:space="preserve"> Metals Financial</v>
      </c>
      <c r="B2631" s="44" t="str">
        <f t="shared" si="202"/>
        <v/>
      </c>
      <c r="C2631" s="44" t="str">
        <f t="shared" si="203"/>
        <v>Metals</v>
      </c>
      <c r="D2631" s="44" t="str">
        <f t="shared" si="204"/>
        <v>Financial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</v>
      </c>
      <c r="G2631" s="202">
        <v>1291070</v>
      </c>
      <c r="H2631" s="198">
        <v>37035.385057870371</v>
      </c>
      <c r="I2631" t="s">
        <v>4139</v>
      </c>
      <c r="M2631" t="s">
        <v>2766</v>
      </c>
      <c r="N2631" t="s">
        <v>4058</v>
      </c>
      <c r="O2631" t="s">
        <v>4059</v>
      </c>
      <c r="P2631" s="199">
        <v>10</v>
      </c>
      <c r="S2631" t="s">
        <v>4060</v>
      </c>
      <c r="T2631" t="s">
        <v>4061</v>
      </c>
      <c r="U2631" s="201">
        <v>1744</v>
      </c>
      <c r="V2631" t="s">
        <v>3873</v>
      </c>
      <c r="W2631" t="s">
        <v>4068</v>
      </c>
      <c r="X2631" t="s">
        <v>4064</v>
      </c>
      <c r="Y2631" t="s">
        <v>4065</v>
      </c>
      <c r="Z2631" t="s">
        <v>4066</v>
      </c>
      <c r="AA2631">
        <v>2150813</v>
      </c>
    </row>
    <row r="2632" spans="1:29" x14ac:dyDescent="0.2">
      <c r="A2632" s="44" t="str">
        <f t="shared" si="201"/>
        <v>US Power Physical</v>
      </c>
      <c r="B2632" s="44" t="str">
        <f t="shared" si="202"/>
        <v>US</v>
      </c>
      <c r="C2632" s="44" t="str">
        <f t="shared" si="203"/>
        <v>Power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31</v>
      </c>
      <c r="F2632" s="213">
        <f t="shared" si="205"/>
        <v>775</v>
      </c>
      <c r="G2632" s="202">
        <v>1291072</v>
      </c>
      <c r="H2632" s="198">
        <v>37035.385057870371</v>
      </c>
      <c r="I2632" t="s">
        <v>2801</v>
      </c>
      <c r="J2632" t="s">
        <v>3125</v>
      </c>
      <c r="K2632" t="s">
        <v>2852</v>
      </c>
      <c r="M2632" t="s">
        <v>3364</v>
      </c>
      <c r="N2632" t="s">
        <v>2710</v>
      </c>
      <c r="O2632" t="s">
        <v>3949</v>
      </c>
      <c r="P2632" s="199">
        <v>25</v>
      </c>
      <c r="S2632" t="s">
        <v>2759</v>
      </c>
      <c r="T2632" t="s">
        <v>4061</v>
      </c>
      <c r="U2632" s="201">
        <v>349.5</v>
      </c>
      <c r="V2632" t="s">
        <v>122</v>
      </c>
      <c r="W2632" t="s">
        <v>3164</v>
      </c>
      <c r="X2632" t="s">
        <v>3165</v>
      </c>
      <c r="Y2632" t="s">
        <v>4193</v>
      </c>
      <c r="Z2632" t="s">
        <v>3666</v>
      </c>
      <c r="AA2632">
        <v>621490.1</v>
      </c>
      <c r="AB2632" s="198">
        <v>37073.875</v>
      </c>
      <c r="AC2632" s="198">
        <v>37103.875</v>
      </c>
    </row>
    <row r="2633" spans="1:29" x14ac:dyDescent="0.2">
      <c r="A2633" s="44" t="str">
        <f t="shared" si="201"/>
        <v>US Power Physical</v>
      </c>
      <c r="B2633" s="44" t="str">
        <f t="shared" si="202"/>
        <v>US</v>
      </c>
      <c r="C2633" s="44" t="str">
        <f t="shared" si="203"/>
        <v>Power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775</v>
      </c>
      <c r="G2633" s="202">
        <v>1291069</v>
      </c>
      <c r="H2633" s="198">
        <v>37035.385057870371</v>
      </c>
      <c r="I2633" t="s">
        <v>2758</v>
      </c>
      <c r="M2633" t="s">
        <v>3364</v>
      </c>
      <c r="N2633" t="s">
        <v>2710</v>
      </c>
      <c r="O2633" t="s">
        <v>3988</v>
      </c>
      <c r="P2633" s="199">
        <v>25</v>
      </c>
      <c r="S2633" t="s">
        <v>2759</v>
      </c>
      <c r="T2633" t="s">
        <v>4061</v>
      </c>
      <c r="U2633" s="201">
        <v>371</v>
      </c>
      <c r="V2633" t="s">
        <v>4212</v>
      </c>
      <c r="W2633" t="s">
        <v>3113</v>
      </c>
      <c r="X2633" t="s">
        <v>2712</v>
      </c>
      <c r="Y2633" t="s">
        <v>4193</v>
      </c>
      <c r="Z2633" t="s">
        <v>3666</v>
      </c>
      <c r="AA2633">
        <v>621489.1</v>
      </c>
      <c r="AB2633" s="198">
        <v>37073.875</v>
      </c>
      <c r="AC2633" s="198">
        <v>37103.875</v>
      </c>
    </row>
    <row r="2634" spans="1:29" x14ac:dyDescent="0.2">
      <c r="A2634" s="44" t="str">
        <f t="shared" si="201"/>
        <v>US Power Physical</v>
      </c>
      <c r="B2634" s="44" t="str">
        <f t="shared" si="202"/>
        <v>US</v>
      </c>
      <c r="C2634" s="44" t="str">
        <f t="shared" si="203"/>
        <v>Power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31</v>
      </c>
      <c r="F2634" s="213">
        <f t="shared" si="205"/>
        <v>775</v>
      </c>
      <c r="G2634" s="202">
        <v>1291073</v>
      </c>
      <c r="H2634" s="198">
        <v>37035.385057870371</v>
      </c>
      <c r="I2634" t="s">
        <v>2801</v>
      </c>
      <c r="J2634" t="s">
        <v>3125</v>
      </c>
      <c r="K2634" t="s">
        <v>2852</v>
      </c>
      <c r="M2634" t="s">
        <v>3364</v>
      </c>
      <c r="N2634" t="s">
        <v>2710</v>
      </c>
      <c r="O2634" t="s">
        <v>439</v>
      </c>
      <c r="Q2634" s="199">
        <v>25</v>
      </c>
      <c r="S2634" t="s">
        <v>2759</v>
      </c>
      <c r="T2634" t="s">
        <v>4061</v>
      </c>
      <c r="U2634" s="201">
        <v>357.5</v>
      </c>
      <c r="V2634" t="s">
        <v>122</v>
      </c>
      <c r="W2634" t="s">
        <v>3164</v>
      </c>
      <c r="X2634" t="s">
        <v>3165</v>
      </c>
      <c r="Y2634" t="s">
        <v>4193</v>
      </c>
      <c r="Z2634" t="s">
        <v>3666</v>
      </c>
      <c r="AA2634">
        <v>621491.1</v>
      </c>
      <c r="AB2634" s="198">
        <v>37073.875</v>
      </c>
      <c r="AC2634" s="198">
        <v>37103.875</v>
      </c>
    </row>
    <row r="2635" spans="1:29" x14ac:dyDescent="0.2">
      <c r="A2635" s="44" t="str">
        <f t="shared" ref="A2635:A2698" si="206">B2635&amp;" "&amp;C2635&amp;" "&amp;D2635</f>
        <v xml:space="preserve"> Natural Gas Physical</v>
      </c>
      <c r="B2635" s="44" t="str">
        <f t="shared" ref="B2635:B2698" si="207">IF((LEFT(N2635,2)="US"),"US","")</f>
        <v/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10000</v>
      </c>
      <c r="G2635" s="202">
        <v>1291074</v>
      </c>
      <c r="H2635" s="198">
        <v>37035.385069444441</v>
      </c>
      <c r="I2635" t="s">
        <v>3182</v>
      </c>
      <c r="M2635" t="s">
        <v>2760</v>
      </c>
      <c r="N2635" t="s">
        <v>2697</v>
      </c>
      <c r="O2635" t="s">
        <v>4269</v>
      </c>
      <c r="P2635" s="199">
        <v>10000</v>
      </c>
      <c r="S2635" t="s">
        <v>4150</v>
      </c>
      <c r="T2635" t="s">
        <v>2698</v>
      </c>
      <c r="U2635" s="201">
        <v>5.6749999999999998</v>
      </c>
      <c r="V2635" t="s">
        <v>3979</v>
      </c>
      <c r="W2635" t="s">
        <v>2699</v>
      </c>
      <c r="X2635" t="s">
        <v>2700</v>
      </c>
      <c r="Y2635" t="s">
        <v>3224</v>
      </c>
      <c r="Z2635" t="s">
        <v>3672</v>
      </c>
      <c r="AA2635">
        <v>808340</v>
      </c>
      <c r="AB2635" s="198">
        <v>37035.875</v>
      </c>
      <c r="AC2635" s="198">
        <v>37035.875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10000</v>
      </c>
      <c r="G2636" s="202">
        <v>1291075</v>
      </c>
      <c r="H2636" s="198">
        <v>37035.385069444441</v>
      </c>
      <c r="I2636" t="s">
        <v>3100</v>
      </c>
      <c r="M2636" t="s">
        <v>2760</v>
      </c>
      <c r="N2636" t="s">
        <v>3220</v>
      </c>
      <c r="O2636" t="s">
        <v>4397</v>
      </c>
      <c r="Q2636" s="199">
        <v>10000</v>
      </c>
      <c r="S2636" t="s">
        <v>2761</v>
      </c>
      <c r="T2636" t="s">
        <v>4061</v>
      </c>
      <c r="U2636" s="201">
        <v>4.0250000000000004</v>
      </c>
      <c r="V2636" t="s">
        <v>3131</v>
      </c>
      <c r="W2636" t="s">
        <v>3046</v>
      </c>
      <c r="X2636" t="s">
        <v>2685</v>
      </c>
      <c r="Y2636" t="s">
        <v>3224</v>
      </c>
      <c r="Z2636" t="s">
        <v>3671</v>
      </c>
      <c r="AA2636">
        <v>808342</v>
      </c>
      <c r="AB2636" s="198">
        <v>37036.875</v>
      </c>
      <c r="AC2636" s="198">
        <v>37036.875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1000</v>
      </c>
      <c r="G2637" s="202">
        <v>1291076</v>
      </c>
      <c r="H2637" s="198">
        <v>37035.385069444441</v>
      </c>
      <c r="I2637" t="s">
        <v>2754</v>
      </c>
      <c r="M2637" t="s">
        <v>2760</v>
      </c>
      <c r="N2637" t="s">
        <v>3220</v>
      </c>
      <c r="O2637" t="s">
        <v>4414</v>
      </c>
      <c r="Q2637" s="199">
        <v>1000</v>
      </c>
      <c r="S2637" t="s">
        <v>2761</v>
      </c>
      <c r="T2637" t="s">
        <v>4061</v>
      </c>
      <c r="U2637" s="201">
        <v>4.1100000000000003</v>
      </c>
      <c r="V2637" t="s">
        <v>4175</v>
      </c>
      <c r="W2637" t="s">
        <v>4253</v>
      </c>
      <c r="X2637" t="s">
        <v>4254</v>
      </c>
      <c r="Y2637" t="s">
        <v>3224</v>
      </c>
      <c r="Z2637" t="s">
        <v>3671</v>
      </c>
      <c r="AA2637">
        <v>808341</v>
      </c>
      <c r="AB2637" s="198">
        <v>37036.875</v>
      </c>
      <c r="AC2637" s="198">
        <v>37036.875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7</v>
      </c>
      <c r="F2638" s="213">
        <f t="shared" si="210"/>
        <v>70000</v>
      </c>
      <c r="G2638" s="202">
        <v>1291077</v>
      </c>
      <c r="H2638" s="198">
        <v>37035.385092592594</v>
      </c>
      <c r="I2638" t="s">
        <v>2722</v>
      </c>
      <c r="M2638" t="s">
        <v>2760</v>
      </c>
      <c r="N2638" t="s">
        <v>3220</v>
      </c>
      <c r="O2638" t="s">
        <v>440</v>
      </c>
      <c r="P2638" s="199">
        <v>10000</v>
      </c>
      <c r="S2638" t="s">
        <v>2761</v>
      </c>
      <c r="T2638" t="s">
        <v>4061</v>
      </c>
      <c r="U2638" s="201">
        <v>4.1100000000000003</v>
      </c>
      <c r="V2638" t="s">
        <v>140</v>
      </c>
      <c r="W2638" t="s">
        <v>4246</v>
      </c>
      <c r="X2638" t="s">
        <v>4247</v>
      </c>
      <c r="Y2638" t="s">
        <v>3224</v>
      </c>
      <c r="Z2638" t="s">
        <v>3671</v>
      </c>
      <c r="AA2638">
        <v>808343</v>
      </c>
      <c r="AB2638" s="198">
        <v>37036.875</v>
      </c>
      <c r="AC2638" s="198">
        <v>37042.875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150000</v>
      </c>
      <c r="G2639" s="202">
        <v>1291080</v>
      </c>
      <c r="H2639" s="198">
        <v>37035.385127314818</v>
      </c>
      <c r="I2639" t="s">
        <v>2863</v>
      </c>
      <c r="M2639" t="s">
        <v>2760</v>
      </c>
      <c r="N2639" t="s">
        <v>2864</v>
      </c>
      <c r="O2639" t="s">
        <v>2865</v>
      </c>
      <c r="P2639" s="199">
        <v>5000</v>
      </c>
      <c r="S2639" t="s">
        <v>2761</v>
      </c>
      <c r="T2639" t="s">
        <v>4061</v>
      </c>
      <c r="U2639" s="201">
        <v>4.17</v>
      </c>
      <c r="V2639" t="s">
        <v>3187</v>
      </c>
      <c r="W2639" t="s">
        <v>3529</v>
      </c>
      <c r="X2639" t="s">
        <v>2866</v>
      </c>
      <c r="Y2639" t="s">
        <v>4082</v>
      </c>
      <c r="Z2639" t="s">
        <v>3671</v>
      </c>
      <c r="AA2639" t="s">
        <v>441</v>
      </c>
      <c r="AB2639" s="198">
        <v>37043.875</v>
      </c>
      <c r="AC2639" s="198">
        <v>37072.875</v>
      </c>
    </row>
    <row r="2640" spans="1:29" x14ac:dyDescent="0.2">
      <c r="A2640" s="44" t="str">
        <f t="shared" si="206"/>
        <v>US Natural Gas Financial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153</v>
      </c>
      <c r="F2640" s="213">
        <f t="shared" si="210"/>
        <v>765000</v>
      </c>
      <c r="G2640" s="202">
        <v>1291079</v>
      </c>
      <c r="H2640" s="198">
        <v>37035.385127314818</v>
      </c>
      <c r="I2640" t="s">
        <v>3769</v>
      </c>
      <c r="M2640" t="s">
        <v>2760</v>
      </c>
      <c r="N2640" t="s">
        <v>2864</v>
      </c>
      <c r="O2640" t="s">
        <v>4239</v>
      </c>
      <c r="P2640" s="199">
        <v>5000</v>
      </c>
      <c r="S2640" t="s">
        <v>2761</v>
      </c>
      <c r="T2640" t="s">
        <v>4061</v>
      </c>
      <c r="U2640" s="201">
        <v>4.29</v>
      </c>
      <c r="V2640" t="s">
        <v>2670</v>
      </c>
      <c r="W2640" t="s">
        <v>3529</v>
      </c>
      <c r="X2640" t="s">
        <v>2866</v>
      </c>
      <c r="Y2640" t="s">
        <v>4082</v>
      </c>
      <c r="Z2640" t="s">
        <v>3671</v>
      </c>
      <c r="AA2640" t="s">
        <v>442</v>
      </c>
      <c r="AB2640" s="198">
        <v>37043</v>
      </c>
      <c r="AC2640" s="198">
        <v>37195</v>
      </c>
    </row>
    <row r="2641" spans="1:29" x14ac:dyDescent="0.2">
      <c r="A2641" s="44" t="str">
        <f t="shared" si="206"/>
        <v>US Natural Gas Financial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30</v>
      </c>
      <c r="F2641" s="213">
        <f t="shared" si="210"/>
        <v>300000</v>
      </c>
      <c r="G2641" s="202">
        <v>1291081</v>
      </c>
      <c r="H2641" s="198">
        <v>37035.385127314818</v>
      </c>
      <c r="I2641" t="s">
        <v>2874</v>
      </c>
      <c r="M2641" t="s">
        <v>2760</v>
      </c>
      <c r="N2641" t="s">
        <v>3235</v>
      </c>
      <c r="O2641" t="s">
        <v>3917</v>
      </c>
      <c r="Q2641" s="199">
        <v>10000</v>
      </c>
      <c r="S2641" t="s">
        <v>2761</v>
      </c>
      <c r="T2641" t="s">
        <v>4061</v>
      </c>
      <c r="U2641" s="201">
        <v>0.20749999999999999</v>
      </c>
      <c r="V2641" t="s">
        <v>3954</v>
      </c>
      <c r="W2641" t="s">
        <v>3236</v>
      </c>
      <c r="X2641" t="s">
        <v>3237</v>
      </c>
      <c r="Y2641" t="s">
        <v>4082</v>
      </c>
      <c r="Z2641" t="s">
        <v>3671</v>
      </c>
      <c r="AA2641" t="s">
        <v>443</v>
      </c>
      <c r="AB2641" s="198">
        <v>37043.875</v>
      </c>
      <c r="AC2641" s="198">
        <v>37072.875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5000</v>
      </c>
      <c r="G2642" s="202">
        <v>1291082</v>
      </c>
      <c r="H2642" s="198">
        <v>37035.385196759256</v>
      </c>
      <c r="I2642" t="s">
        <v>4241</v>
      </c>
      <c r="M2642" t="s">
        <v>2760</v>
      </c>
      <c r="N2642" t="s">
        <v>3220</v>
      </c>
      <c r="O2642" t="s">
        <v>2481</v>
      </c>
      <c r="P2642" s="199">
        <v>5000</v>
      </c>
      <c r="S2642" t="s">
        <v>2761</v>
      </c>
      <c r="T2642" t="s">
        <v>4061</v>
      </c>
      <c r="U2642" s="201">
        <v>4.0650000000000004</v>
      </c>
      <c r="V2642" t="s">
        <v>4262</v>
      </c>
      <c r="W2642" t="s">
        <v>3004</v>
      </c>
      <c r="X2642" t="s">
        <v>3246</v>
      </c>
      <c r="Y2642" t="s">
        <v>3224</v>
      </c>
      <c r="Z2642" t="s">
        <v>3671</v>
      </c>
      <c r="AA2642">
        <v>808344</v>
      </c>
      <c r="AB2642" s="198">
        <v>37036.875</v>
      </c>
      <c r="AC2642" s="198">
        <v>37036.875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1291083</v>
      </c>
      <c r="H2643" s="198">
        <v>37035.385277777779</v>
      </c>
      <c r="I2643" t="s">
        <v>2831</v>
      </c>
      <c r="M2643" t="s">
        <v>2760</v>
      </c>
      <c r="N2643" t="s">
        <v>3220</v>
      </c>
      <c r="O2643" t="s">
        <v>2506</v>
      </c>
      <c r="P2643" s="199">
        <v>5000</v>
      </c>
      <c r="S2643" t="s">
        <v>2761</v>
      </c>
      <c r="T2643" t="s">
        <v>4061</v>
      </c>
      <c r="U2643" s="201">
        <v>4.3250000000000002</v>
      </c>
      <c r="V2643" t="s">
        <v>3221</v>
      </c>
      <c r="W2643" t="s">
        <v>3275</v>
      </c>
      <c r="X2643" t="s">
        <v>3276</v>
      </c>
      <c r="Y2643" t="s">
        <v>3224</v>
      </c>
      <c r="Z2643" t="s">
        <v>3671</v>
      </c>
      <c r="AA2643">
        <v>808346</v>
      </c>
      <c r="AB2643" s="198">
        <v>37036.875</v>
      </c>
      <c r="AC2643" s="198">
        <v>37036.875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7500</v>
      </c>
      <c r="G2644" s="202">
        <v>1291084</v>
      </c>
      <c r="H2644" s="198">
        <v>37035.385289351849</v>
      </c>
      <c r="I2644" t="s">
        <v>2706</v>
      </c>
      <c r="M2644" t="s">
        <v>2760</v>
      </c>
      <c r="N2644" t="s">
        <v>3220</v>
      </c>
      <c r="O2644" t="s">
        <v>4416</v>
      </c>
      <c r="P2644" s="199">
        <v>7500</v>
      </c>
      <c r="S2644" t="s">
        <v>2761</v>
      </c>
      <c r="T2644" t="s">
        <v>4061</v>
      </c>
      <c r="U2644" s="201">
        <v>4.05</v>
      </c>
      <c r="V2644" t="s">
        <v>4001</v>
      </c>
      <c r="W2644" t="s">
        <v>4253</v>
      </c>
      <c r="X2644" t="s">
        <v>2685</v>
      </c>
      <c r="Y2644" t="s">
        <v>3224</v>
      </c>
      <c r="Z2644" t="s">
        <v>3671</v>
      </c>
      <c r="AA2644">
        <v>808347</v>
      </c>
      <c r="AB2644" s="198">
        <v>37036.875</v>
      </c>
      <c r="AC2644" s="198">
        <v>37036.875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1318</v>
      </c>
      <c r="G2645" s="202">
        <v>1291086</v>
      </c>
      <c r="H2645" s="198">
        <v>37035.385347222225</v>
      </c>
      <c r="I2645" t="s">
        <v>3252</v>
      </c>
      <c r="M2645" t="s">
        <v>2760</v>
      </c>
      <c r="N2645" t="s">
        <v>3220</v>
      </c>
      <c r="O2645" t="s">
        <v>2484</v>
      </c>
      <c r="P2645" s="199">
        <v>1318</v>
      </c>
      <c r="S2645" t="s">
        <v>2761</v>
      </c>
      <c r="T2645" t="s">
        <v>4061</v>
      </c>
      <c r="U2645" s="201">
        <v>4.0274999999999999</v>
      </c>
      <c r="V2645" t="s">
        <v>3973</v>
      </c>
      <c r="W2645" t="s">
        <v>3004</v>
      </c>
      <c r="X2645" t="s">
        <v>3246</v>
      </c>
      <c r="Y2645" t="s">
        <v>3224</v>
      </c>
      <c r="Z2645" t="s">
        <v>3671</v>
      </c>
      <c r="AA2645">
        <v>808348</v>
      </c>
      <c r="AB2645" s="198">
        <v>37036.875</v>
      </c>
      <c r="AC2645" s="198">
        <v>37036.875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1291087</v>
      </c>
      <c r="H2646" s="198">
        <v>37035.385381944441</v>
      </c>
      <c r="I2646" t="s">
        <v>2869</v>
      </c>
      <c r="M2646" t="s">
        <v>2760</v>
      </c>
      <c r="N2646" t="s">
        <v>3220</v>
      </c>
      <c r="O2646" t="s">
        <v>2481</v>
      </c>
      <c r="P2646" s="199">
        <v>5000</v>
      </c>
      <c r="S2646" t="s">
        <v>2761</v>
      </c>
      <c r="T2646" t="s">
        <v>4061</v>
      </c>
      <c r="U2646" s="201">
        <v>4.0625</v>
      </c>
      <c r="V2646" t="s">
        <v>3816</v>
      </c>
      <c r="W2646" t="s">
        <v>3004</v>
      </c>
      <c r="X2646" t="s">
        <v>3246</v>
      </c>
      <c r="Y2646" t="s">
        <v>3224</v>
      </c>
      <c r="Z2646" t="s">
        <v>3671</v>
      </c>
      <c r="AA2646">
        <v>808349</v>
      </c>
      <c r="AB2646" s="198">
        <v>37036.875</v>
      </c>
      <c r="AC2646" s="198">
        <v>37036.875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1291088</v>
      </c>
      <c r="H2647" s="198">
        <v>37035.385393518518</v>
      </c>
      <c r="I2647" t="s">
        <v>3769</v>
      </c>
      <c r="M2647" t="s">
        <v>2760</v>
      </c>
      <c r="N2647" t="s">
        <v>3220</v>
      </c>
      <c r="O2647" t="s">
        <v>2481</v>
      </c>
      <c r="Q2647" s="199">
        <v>5000</v>
      </c>
      <c r="S2647" t="s">
        <v>2761</v>
      </c>
      <c r="T2647" t="s">
        <v>4061</v>
      </c>
      <c r="U2647" s="201">
        <v>4.0650000000000004</v>
      </c>
      <c r="V2647" t="s">
        <v>3788</v>
      </c>
      <c r="W2647" t="s">
        <v>3004</v>
      </c>
      <c r="X2647" t="s">
        <v>3246</v>
      </c>
      <c r="Y2647" t="s">
        <v>3224</v>
      </c>
      <c r="Z2647" t="s">
        <v>3671</v>
      </c>
      <c r="AA2647">
        <v>808350</v>
      </c>
      <c r="AB2647" s="198">
        <v>37036.875</v>
      </c>
      <c r="AC2647" s="198">
        <v>37036.875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2</v>
      </c>
      <c r="G2648" s="202">
        <v>1291089</v>
      </c>
      <c r="H2648" s="198">
        <v>37035.385439814818</v>
      </c>
      <c r="I2648" t="s">
        <v>2676</v>
      </c>
      <c r="M2648" t="s">
        <v>2760</v>
      </c>
      <c r="N2648" t="s">
        <v>3220</v>
      </c>
      <c r="O2648" t="s">
        <v>2519</v>
      </c>
      <c r="Q2648" s="199">
        <v>2</v>
      </c>
      <c r="S2648" t="s">
        <v>2761</v>
      </c>
      <c r="T2648" t="s">
        <v>4061</v>
      </c>
      <c r="U2648" s="201">
        <v>4.4649999999999999</v>
      </c>
      <c r="V2648" t="s">
        <v>2677</v>
      </c>
      <c r="W2648" t="s">
        <v>2668</v>
      </c>
      <c r="X2648" t="s">
        <v>2669</v>
      </c>
      <c r="Y2648" t="s">
        <v>3224</v>
      </c>
      <c r="Z2648" t="s">
        <v>3671</v>
      </c>
      <c r="AA2648">
        <v>808351</v>
      </c>
      <c r="AB2648" s="198">
        <v>37036.875</v>
      </c>
      <c r="AC2648" s="198">
        <v>37036.875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10000</v>
      </c>
      <c r="G2649" s="202">
        <v>1291090</v>
      </c>
      <c r="H2649" s="198">
        <v>37035.385451388887</v>
      </c>
      <c r="I2649" t="s">
        <v>2863</v>
      </c>
      <c r="M2649" t="s">
        <v>2760</v>
      </c>
      <c r="N2649" t="s">
        <v>3220</v>
      </c>
      <c r="O2649" t="s">
        <v>2542</v>
      </c>
      <c r="Q2649" s="199">
        <v>10000</v>
      </c>
      <c r="S2649" t="s">
        <v>2761</v>
      </c>
      <c r="T2649" t="s">
        <v>4061</v>
      </c>
      <c r="U2649" s="201">
        <v>12.725</v>
      </c>
      <c r="V2649" t="s">
        <v>2736</v>
      </c>
      <c r="W2649" t="s">
        <v>2731</v>
      </c>
      <c r="X2649" t="s">
        <v>2682</v>
      </c>
      <c r="Y2649" t="s">
        <v>3224</v>
      </c>
      <c r="Z2649" t="s">
        <v>3671</v>
      </c>
      <c r="AA2649">
        <v>808352</v>
      </c>
      <c r="AB2649" s="198">
        <v>37036.875</v>
      </c>
      <c r="AC2649" s="198">
        <v>37036.875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5000</v>
      </c>
      <c r="G2650" s="202">
        <v>1291091</v>
      </c>
      <c r="H2650" s="198">
        <v>37035.385497685187</v>
      </c>
      <c r="I2650" t="s">
        <v>4241</v>
      </c>
      <c r="M2650" t="s">
        <v>2760</v>
      </c>
      <c r="N2650" t="s">
        <v>3220</v>
      </c>
      <c r="O2650" t="s">
        <v>2481</v>
      </c>
      <c r="P2650" s="199">
        <v>5000</v>
      </c>
      <c r="S2650" t="s">
        <v>2761</v>
      </c>
      <c r="T2650" t="s">
        <v>4061</v>
      </c>
      <c r="U2650" s="201">
        <v>4.0625</v>
      </c>
      <c r="V2650" t="s">
        <v>4262</v>
      </c>
      <c r="W2650" t="s">
        <v>3004</v>
      </c>
      <c r="X2650" t="s">
        <v>3246</v>
      </c>
      <c r="Y2650" t="s">
        <v>3224</v>
      </c>
      <c r="Z2650" t="s">
        <v>3671</v>
      </c>
      <c r="AA2650">
        <v>808354</v>
      </c>
      <c r="AB2650" s="198">
        <v>37036.875</v>
      </c>
      <c r="AC2650" s="198">
        <v>37036.875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5000</v>
      </c>
      <c r="G2651" s="202">
        <v>1291092</v>
      </c>
      <c r="H2651" s="198">
        <v>37035.385509259257</v>
      </c>
      <c r="I2651" t="s">
        <v>2801</v>
      </c>
      <c r="M2651" t="s">
        <v>2760</v>
      </c>
      <c r="N2651" t="s">
        <v>3220</v>
      </c>
      <c r="O2651" t="s">
        <v>2550</v>
      </c>
      <c r="P2651" s="199">
        <v>5000</v>
      </c>
      <c r="S2651" t="s">
        <v>2761</v>
      </c>
      <c r="T2651" t="s">
        <v>4061</v>
      </c>
      <c r="U2651" s="201">
        <v>6.95</v>
      </c>
      <c r="V2651" t="s">
        <v>3025</v>
      </c>
      <c r="W2651" t="s">
        <v>2681</v>
      </c>
      <c r="X2651" t="s">
        <v>2682</v>
      </c>
      <c r="Y2651" t="s">
        <v>3224</v>
      </c>
      <c r="Z2651" t="s">
        <v>3671</v>
      </c>
      <c r="AA2651">
        <v>808355</v>
      </c>
      <c r="AB2651" s="198">
        <v>37036.875</v>
      </c>
      <c r="AC2651" s="198">
        <v>37036.875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10000</v>
      </c>
      <c r="G2652" s="202">
        <v>1291093</v>
      </c>
      <c r="H2652" s="198">
        <v>37035.38554398148</v>
      </c>
      <c r="I2652" t="s">
        <v>2818</v>
      </c>
      <c r="M2652" t="s">
        <v>2760</v>
      </c>
      <c r="N2652" t="s">
        <v>3220</v>
      </c>
      <c r="O2652" t="s">
        <v>2545</v>
      </c>
      <c r="P2652" s="199">
        <v>10000</v>
      </c>
      <c r="S2652" t="s">
        <v>2761</v>
      </c>
      <c r="T2652" t="s">
        <v>4061</v>
      </c>
      <c r="U2652" s="201">
        <v>12.625</v>
      </c>
      <c r="V2652" t="s">
        <v>2776</v>
      </c>
      <c r="W2652" t="s">
        <v>2731</v>
      </c>
      <c r="X2652" t="s">
        <v>2682</v>
      </c>
      <c r="Y2652" t="s">
        <v>3224</v>
      </c>
      <c r="Z2652" t="s">
        <v>3671</v>
      </c>
      <c r="AA2652">
        <v>808356</v>
      </c>
      <c r="AB2652" s="198">
        <v>37036.875</v>
      </c>
      <c r="AC2652" s="198">
        <v>37036.875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30</v>
      </c>
      <c r="F2653" s="213">
        <f t="shared" si="210"/>
        <v>300000</v>
      </c>
      <c r="G2653" s="202">
        <v>1291094</v>
      </c>
      <c r="H2653" s="198">
        <v>37035.385567129626</v>
      </c>
      <c r="I2653" t="s">
        <v>2729</v>
      </c>
      <c r="M2653" t="s">
        <v>2760</v>
      </c>
      <c r="N2653" t="s">
        <v>3220</v>
      </c>
      <c r="O2653" t="s">
        <v>4300</v>
      </c>
      <c r="Q2653" s="199">
        <v>10000</v>
      </c>
      <c r="S2653" t="s">
        <v>2761</v>
      </c>
      <c r="T2653" t="s">
        <v>4061</v>
      </c>
      <c r="U2653" s="201">
        <v>2.8650000000000002</v>
      </c>
      <c r="V2653" t="s">
        <v>3023</v>
      </c>
      <c r="W2653" t="s">
        <v>4279</v>
      </c>
      <c r="X2653" t="s">
        <v>2682</v>
      </c>
      <c r="Y2653" t="s">
        <v>3224</v>
      </c>
      <c r="Z2653" t="s">
        <v>3671</v>
      </c>
      <c r="AA2653" t="s">
        <v>444</v>
      </c>
      <c r="AB2653" s="198">
        <v>37043.875</v>
      </c>
      <c r="AC2653" s="198">
        <v>37072.875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10000</v>
      </c>
      <c r="G2654" s="202">
        <v>1291095</v>
      </c>
      <c r="H2654" s="198">
        <v>37035.38559027778</v>
      </c>
      <c r="I2654" t="s">
        <v>2818</v>
      </c>
      <c r="M2654" t="s">
        <v>2760</v>
      </c>
      <c r="N2654" t="s">
        <v>3220</v>
      </c>
      <c r="O2654" t="s">
        <v>2542</v>
      </c>
      <c r="P2654" s="199">
        <v>10000</v>
      </c>
      <c r="S2654" t="s">
        <v>2761</v>
      </c>
      <c r="T2654" t="s">
        <v>4061</v>
      </c>
      <c r="U2654" s="201">
        <v>12.65</v>
      </c>
      <c r="V2654" t="s">
        <v>2776</v>
      </c>
      <c r="W2654" t="s">
        <v>2731</v>
      </c>
      <c r="X2654" t="s">
        <v>2682</v>
      </c>
      <c r="Y2654" t="s">
        <v>3224</v>
      </c>
      <c r="Z2654" t="s">
        <v>3671</v>
      </c>
      <c r="AA2654">
        <v>808357</v>
      </c>
      <c r="AB2654" s="198">
        <v>37036.875</v>
      </c>
      <c r="AC2654" s="198">
        <v>37036.875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25000</v>
      </c>
      <c r="G2655" s="202">
        <v>1291096</v>
      </c>
      <c r="H2655" s="198">
        <v>37035.38559027778</v>
      </c>
      <c r="I2655" t="s">
        <v>2754</v>
      </c>
      <c r="M2655" t="s">
        <v>2760</v>
      </c>
      <c r="N2655" t="s">
        <v>3220</v>
      </c>
      <c r="O2655" t="s">
        <v>4383</v>
      </c>
      <c r="Q2655" s="199">
        <v>25000</v>
      </c>
      <c r="S2655" t="s">
        <v>2761</v>
      </c>
      <c r="T2655" t="s">
        <v>4061</v>
      </c>
      <c r="U2655" s="201">
        <v>4.1349999999999998</v>
      </c>
      <c r="V2655" t="s">
        <v>3454</v>
      </c>
      <c r="W2655" t="s">
        <v>4246</v>
      </c>
      <c r="X2655" t="s">
        <v>4247</v>
      </c>
      <c r="Y2655" t="s">
        <v>3224</v>
      </c>
      <c r="Z2655" t="s">
        <v>3671</v>
      </c>
      <c r="AA2655">
        <v>808359</v>
      </c>
      <c r="AB2655" s="198">
        <v>37036.875</v>
      </c>
      <c r="AC2655" s="198">
        <v>37036.875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2000</v>
      </c>
      <c r="G2656" s="202">
        <v>1291097</v>
      </c>
      <c r="H2656" s="198">
        <v>37035.385601851849</v>
      </c>
      <c r="I2656" t="s">
        <v>2831</v>
      </c>
      <c r="M2656" t="s">
        <v>2760</v>
      </c>
      <c r="N2656" t="s">
        <v>3220</v>
      </c>
      <c r="O2656" t="s">
        <v>2485</v>
      </c>
      <c r="Q2656" s="199">
        <v>2000</v>
      </c>
      <c r="S2656" t="s">
        <v>2761</v>
      </c>
      <c r="T2656" t="s">
        <v>4061</v>
      </c>
      <c r="U2656" s="201">
        <v>4.0350000000000001</v>
      </c>
      <c r="V2656" t="s">
        <v>4265</v>
      </c>
      <c r="W2656" t="s">
        <v>3004</v>
      </c>
      <c r="X2656" t="s">
        <v>3246</v>
      </c>
      <c r="Y2656" t="s">
        <v>3224</v>
      </c>
      <c r="Z2656" t="s">
        <v>3671</v>
      </c>
      <c r="AA2656">
        <v>808358</v>
      </c>
      <c r="AB2656" s="198">
        <v>37036.875</v>
      </c>
      <c r="AC2656" s="198">
        <v>37036.875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3">
        <f t="shared" si="210"/>
        <v>755000</v>
      </c>
      <c r="G2657" s="202">
        <v>1291098</v>
      </c>
      <c r="H2657" s="198">
        <v>37035.385636574072</v>
      </c>
      <c r="I2657" t="s">
        <v>3244</v>
      </c>
      <c r="M2657" t="s">
        <v>2760</v>
      </c>
      <c r="N2657" t="s">
        <v>3235</v>
      </c>
      <c r="O2657" t="s">
        <v>445</v>
      </c>
      <c r="P2657" s="199">
        <v>5000</v>
      </c>
      <c r="S2657" t="s">
        <v>2761</v>
      </c>
      <c r="T2657" t="s">
        <v>4061</v>
      </c>
      <c r="U2657" s="201">
        <v>0.45</v>
      </c>
      <c r="V2657" t="s">
        <v>3245</v>
      </c>
      <c r="W2657" t="s">
        <v>3236</v>
      </c>
      <c r="X2657" t="s">
        <v>3237</v>
      </c>
      <c r="Y2657" t="s">
        <v>4082</v>
      </c>
      <c r="Z2657" t="s">
        <v>3671</v>
      </c>
      <c r="AA2657" t="s">
        <v>446</v>
      </c>
      <c r="AB2657" s="198">
        <v>37196</v>
      </c>
      <c r="AC2657" s="198">
        <v>37346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</v>
      </c>
      <c r="G2658" s="202">
        <v>1291099</v>
      </c>
      <c r="H2658" s="198">
        <v>37035.385682870372</v>
      </c>
      <c r="I2658" t="s">
        <v>3191</v>
      </c>
      <c r="M2658" t="s">
        <v>2760</v>
      </c>
      <c r="N2658" t="s">
        <v>3220</v>
      </c>
      <c r="O2658" t="s">
        <v>2519</v>
      </c>
      <c r="P2658" s="199">
        <v>5000</v>
      </c>
      <c r="S2658" t="s">
        <v>2761</v>
      </c>
      <c r="T2658" t="s">
        <v>4061</v>
      </c>
      <c r="U2658" s="201">
        <v>4.4550000000000001</v>
      </c>
      <c r="V2658" t="s">
        <v>3826</v>
      </c>
      <c r="W2658" t="s">
        <v>2668</v>
      </c>
      <c r="X2658" t="s">
        <v>2669</v>
      </c>
      <c r="Y2658" t="s">
        <v>3224</v>
      </c>
      <c r="Z2658" t="s">
        <v>3671</v>
      </c>
      <c r="AA2658">
        <v>808362</v>
      </c>
      <c r="AB2658" s="198">
        <v>37036.875</v>
      </c>
      <c r="AC2658" s="198">
        <v>37036.875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10000</v>
      </c>
      <c r="G2659" s="202">
        <v>1291100</v>
      </c>
      <c r="H2659" s="198">
        <v>37035.385694444441</v>
      </c>
      <c r="I2659" t="s">
        <v>2801</v>
      </c>
      <c r="M2659" t="s">
        <v>2760</v>
      </c>
      <c r="N2659" t="s">
        <v>3220</v>
      </c>
      <c r="O2659" t="s">
        <v>2580</v>
      </c>
      <c r="P2659" s="199">
        <v>10000</v>
      </c>
      <c r="S2659" t="s">
        <v>2761</v>
      </c>
      <c r="T2659" t="s">
        <v>4061</v>
      </c>
      <c r="U2659" s="201">
        <v>4.13</v>
      </c>
      <c r="V2659" t="s">
        <v>2783</v>
      </c>
      <c r="W2659" t="s">
        <v>3046</v>
      </c>
      <c r="X2659" t="s">
        <v>3141</v>
      </c>
      <c r="Y2659" t="s">
        <v>3224</v>
      </c>
      <c r="Z2659" t="s">
        <v>3671</v>
      </c>
      <c r="AA2659">
        <v>808363</v>
      </c>
      <c r="AB2659" s="198">
        <v>37036.875</v>
      </c>
      <c r="AC2659" s="198">
        <v>37036.875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3">
        <f t="shared" si="210"/>
        <v>150000</v>
      </c>
      <c r="G2660" s="202">
        <v>1291102</v>
      </c>
      <c r="H2660" s="198">
        <v>37035.385717592595</v>
      </c>
      <c r="I2660" t="s">
        <v>2834</v>
      </c>
      <c r="M2660" t="s">
        <v>2760</v>
      </c>
      <c r="N2660" t="s">
        <v>3235</v>
      </c>
      <c r="O2660" t="s">
        <v>2707</v>
      </c>
      <c r="P2660" s="199">
        <v>5000</v>
      </c>
      <c r="S2660" t="s">
        <v>2761</v>
      </c>
      <c r="T2660" t="s">
        <v>4061</v>
      </c>
      <c r="U2660" s="201">
        <v>-1.28</v>
      </c>
      <c r="V2660" t="s">
        <v>447</v>
      </c>
      <c r="W2660" t="s">
        <v>2708</v>
      </c>
      <c r="X2660" t="s">
        <v>2709</v>
      </c>
      <c r="Y2660" t="s">
        <v>4082</v>
      </c>
      <c r="Z2660" t="s">
        <v>3671</v>
      </c>
      <c r="AA2660" t="s">
        <v>448</v>
      </c>
      <c r="AB2660" s="198">
        <v>37043.875</v>
      </c>
      <c r="AC2660" s="198">
        <v>37072.875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10000</v>
      </c>
      <c r="G2661" s="202">
        <v>1291101</v>
      </c>
      <c r="H2661" s="198">
        <v>37035.385717592595</v>
      </c>
      <c r="I2661" t="s">
        <v>3306</v>
      </c>
      <c r="M2661" t="s">
        <v>2760</v>
      </c>
      <c r="N2661" t="s">
        <v>3220</v>
      </c>
      <c r="O2661" t="s">
        <v>4416</v>
      </c>
      <c r="P2661" s="199">
        <v>10000</v>
      </c>
      <c r="S2661" t="s">
        <v>2761</v>
      </c>
      <c r="T2661" t="s">
        <v>4061</v>
      </c>
      <c r="U2661" s="201">
        <v>4.0549999999999997</v>
      </c>
      <c r="V2661" t="s">
        <v>4245</v>
      </c>
      <c r="W2661" t="s">
        <v>4253</v>
      </c>
      <c r="X2661" t="s">
        <v>2685</v>
      </c>
      <c r="Y2661" t="s">
        <v>3224</v>
      </c>
      <c r="Z2661" t="s">
        <v>3671</v>
      </c>
      <c r="AA2661">
        <v>808364</v>
      </c>
      <c r="AB2661" s="198">
        <v>37036.875</v>
      </c>
      <c r="AC2661" s="198">
        <v>37036.875</v>
      </c>
    </row>
    <row r="2662" spans="1:29" x14ac:dyDescent="0.2">
      <c r="A2662" s="44" t="str">
        <f t="shared" si="206"/>
        <v xml:space="preserve"> Natural Gas Physical</v>
      </c>
      <c r="B2662" s="44" t="str">
        <f t="shared" si="207"/>
        <v/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50000</v>
      </c>
      <c r="G2662" s="202">
        <v>1291103</v>
      </c>
      <c r="H2662" s="198">
        <v>37035.385740740741</v>
      </c>
      <c r="I2662" t="s">
        <v>3823</v>
      </c>
      <c r="M2662" t="s">
        <v>2760</v>
      </c>
      <c r="N2662" t="s">
        <v>4099</v>
      </c>
      <c r="O2662" t="s">
        <v>3874</v>
      </c>
      <c r="Q2662" s="199">
        <v>50000</v>
      </c>
      <c r="S2662" t="s">
        <v>4101</v>
      </c>
      <c r="T2662" t="s">
        <v>4102</v>
      </c>
      <c r="U2662" s="201">
        <v>18.399999999999999</v>
      </c>
      <c r="V2662" t="s">
        <v>3824</v>
      </c>
      <c r="W2662" t="s">
        <v>4115</v>
      </c>
      <c r="X2662" t="s">
        <v>4104</v>
      </c>
      <c r="Y2662" t="s">
        <v>4105</v>
      </c>
      <c r="Z2662" t="s">
        <v>4067</v>
      </c>
      <c r="AA2662">
        <v>104794</v>
      </c>
      <c r="AB2662" s="198">
        <v>37035.875</v>
      </c>
      <c r="AC2662" s="198">
        <v>37035.875</v>
      </c>
    </row>
    <row r="2663" spans="1:29" x14ac:dyDescent="0.2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7</v>
      </c>
      <c r="F2663" s="213">
        <f t="shared" si="210"/>
        <v>35000</v>
      </c>
      <c r="G2663" s="202">
        <v>1291104</v>
      </c>
      <c r="H2663" s="198">
        <v>37035.385787037034</v>
      </c>
      <c r="I2663" t="s">
        <v>2871</v>
      </c>
      <c r="M2663" t="s">
        <v>2760</v>
      </c>
      <c r="N2663" t="s">
        <v>2864</v>
      </c>
      <c r="O2663" t="s">
        <v>4375</v>
      </c>
      <c r="Q2663" s="199">
        <v>5000</v>
      </c>
      <c r="S2663" t="s">
        <v>2761</v>
      </c>
      <c r="T2663" t="s">
        <v>4061</v>
      </c>
      <c r="U2663" s="201">
        <v>4.12</v>
      </c>
      <c r="V2663" t="s">
        <v>3418</v>
      </c>
      <c r="W2663" t="s">
        <v>3281</v>
      </c>
      <c r="X2663" t="s">
        <v>4236</v>
      </c>
      <c r="Y2663" t="s">
        <v>4082</v>
      </c>
      <c r="Z2663" t="s">
        <v>3671</v>
      </c>
      <c r="AA2663" t="s">
        <v>449</v>
      </c>
      <c r="AB2663" s="198">
        <v>37036.875</v>
      </c>
      <c r="AC2663" s="198">
        <v>37042.875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5000</v>
      </c>
      <c r="G2664" s="202">
        <v>1291105</v>
      </c>
      <c r="H2664" s="198">
        <v>37035.385798611111</v>
      </c>
      <c r="I2664" t="s">
        <v>3144</v>
      </c>
      <c r="M2664" t="s">
        <v>2760</v>
      </c>
      <c r="N2664" t="s">
        <v>3220</v>
      </c>
      <c r="O2664" t="s">
        <v>4383</v>
      </c>
      <c r="P2664" s="199">
        <v>5000</v>
      </c>
      <c r="S2664" t="s">
        <v>2761</v>
      </c>
      <c r="T2664" t="s">
        <v>4061</v>
      </c>
      <c r="U2664" s="201">
        <v>4.1349999999999998</v>
      </c>
      <c r="V2664" t="s">
        <v>4412</v>
      </c>
      <c r="W2664" t="s">
        <v>4246</v>
      </c>
      <c r="X2664" t="s">
        <v>4247</v>
      </c>
      <c r="Y2664" t="s">
        <v>3224</v>
      </c>
      <c r="Z2664" t="s">
        <v>3671</v>
      </c>
      <c r="AA2664">
        <v>808368</v>
      </c>
      <c r="AB2664" s="198">
        <v>37036.875</v>
      </c>
      <c r="AC2664" s="198">
        <v>37036.875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1046</v>
      </c>
      <c r="G2665" s="202">
        <v>1291106</v>
      </c>
      <c r="H2665" s="198">
        <v>37035.385810185187</v>
      </c>
      <c r="I2665" t="s">
        <v>3182</v>
      </c>
      <c r="M2665" t="s">
        <v>2760</v>
      </c>
      <c r="N2665" t="s">
        <v>3220</v>
      </c>
      <c r="O2665" t="s">
        <v>2550</v>
      </c>
      <c r="P2665" s="199">
        <v>1046</v>
      </c>
      <c r="S2665" t="s">
        <v>2761</v>
      </c>
      <c r="T2665" t="s">
        <v>4061</v>
      </c>
      <c r="U2665" s="201">
        <v>6.95</v>
      </c>
      <c r="V2665" t="s">
        <v>2785</v>
      </c>
      <c r="W2665" t="s">
        <v>2681</v>
      </c>
      <c r="X2665" t="s">
        <v>2682</v>
      </c>
      <c r="Y2665" t="s">
        <v>3224</v>
      </c>
      <c r="Z2665" t="s">
        <v>3671</v>
      </c>
      <c r="AA2665">
        <v>808365</v>
      </c>
      <c r="AB2665" s="198">
        <v>37036.875</v>
      </c>
      <c r="AC2665" s="198">
        <v>37036.875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1291107</v>
      </c>
      <c r="H2666" s="198">
        <v>37035.385810185187</v>
      </c>
      <c r="I2666" t="s">
        <v>2863</v>
      </c>
      <c r="M2666" t="s">
        <v>2760</v>
      </c>
      <c r="N2666" t="s">
        <v>3220</v>
      </c>
      <c r="O2666" t="s">
        <v>2545</v>
      </c>
      <c r="Q2666" s="199">
        <v>10000</v>
      </c>
      <c r="S2666" t="s">
        <v>2761</v>
      </c>
      <c r="T2666" t="s">
        <v>4061</v>
      </c>
      <c r="U2666" s="201">
        <v>12.7</v>
      </c>
      <c r="V2666" t="s">
        <v>2736</v>
      </c>
      <c r="W2666" t="s">
        <v>2731</v>
      </c>
      <c r="X2666" t="s">
        <v>2682</v>
      </c>
      <c r="Y2666" t="s">
        <v>3224</v>
      </c>
      <c r="Z2666" t="s">
        <v>3671</v>
      </c>
      <c r="AA2666">
        <v>808367</v>
      </c>
      <c r="AB2666" s="198">
        <v>37036.875</v>
      </c>
      <c r="AC2666" s="198">
        <v>37036.875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1000</v>
      </c>
      <c r="G2667" s="202">
        <v>1291108</v>
      </c>
      <c r="H2667" s="198">
        <v>37035.385821759257</v>
      </c>
      <c r="I2667" t="s">
        <v>3769</v>
      </c>
      <c r="M2667" t="s">
        <v>2760</v>
      </c>
      <c r="N2667" t="s">
        <v>3220</v>
      </c>
      <c r="O2667" t="s">
        <v>2488</v>
      </c>
      <c r="Q2667" s="199">
        <v>1000</v>
      </c>
      <c r="S2667" t="s">
        <v>2761</v>
      </c>
      <c r="T2667" t="s">
        <v>4061</v>
      </c>
      <c r="U2667" s="201">
        <v>3.9849999999999999</v>
      </c>
      <c r="V2667" t="s">
        <v>2746</v>
      </c>
      <c r="W2667" t="s">
        <v>3260</v>
      </c>
      <c r="X2667" t="s">
        <v>3261</v>
      </c>
      <c r="Y2667" t="s">
        <v>3224</v>
      </c>
      <c r="Z2667" t="s">
        <v>3671</v>
      </c>
      <c r="AA2667">
        <v>808366</v>
      </c>
      <c r="AB2667" s="198">
        <v>37036.875</v>
      </c>
      <c r="AC2667" s="198">
        <v>37036.875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5000</v>
      </c>
      <c r="G2668" s="202">
        <v>1291109</v>
      </c>
      <c r="H2668" s="198">
        <v>37035.385868055557</v>
      </c>
      <c r="I2668" t="s">
        <v>3769</v>
      </c>
      <c r="M2668" t="s">
        <v>2760</v>
      </c>
      <c r="N2668" t="s">
        <v>3220</v>
      </c>
      <c r="O2668" t="s">
        <v>2488</v>
      </c>
      <c r="Q2668" s="199">
        <v>5000</v>
      </c>
      <c r="S2668" t="s">
        <v>2761</v>
      </c>
      <c r="T2668" t="s">
        <v>4061</v>
      </c>
      <c r="U2668" s="201">
        <v>3.99</v>
      </c>
      <c r="V2668" t="s">
        <v>2746</v>
      </c>
      <c r="W2668" t="s">
        <v>3260</v>
      </c>
      <c r="X2668" t="s">
        <v>3261</v>
      </c>
      <c r="Y2668" t="s">
        <v>3224</v>
      </c>
      <c r="Z2668" t="s">
        <v>3671</v>
      </c>
      <c r="AA2668">
        <v>808369</v>
      </c>
      <c r="AB2668" s="198">
        <v>37036.875</v>
      </c>
      <c r="AC2668" s="198">
        <v>37036.875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30</v>
      </c>
      <c r="F2669" s="213">
        <f t="shared" si="210"/>
        <v>150000</v>
      </c>
      <c r="G2669" s="202">
        <v>1291110</v>
      </c>
      <c r="H2669" s="198">
        <v>37035.385879629626</v>
      </c>
      <c r="I2669" t="s">
        <v>3219</v>
      </c>
      <c r="M2669" t="s">
        <v>2760</v>
      </c>
      <c r="N2669" t="s">
        <v>3220</v>
      </c>
      <c r="O2669" t="s">
        <v>4287</v>
      </c>
      <c r="P2669" s="199">
        <v>5000</v>
      </c>
      <c r="S2669" t="s">
        <v>2761</v>
      </c>
      <c r="T2669" t="s">
        <v>4061</v>
      </c>
      <c r="U2669" s="201">
        <v>11.115</v>
      </c>
      <c r="V2669" t="s">
        <v>3799</v>
      </c>
      <c r="W2669" t="s">
        <v>4279</v>
      </c>
      <c r="X2669" t="s">
        <v>2682</v>
      </c>
      <c r="Y2669" t="s">
        <v>3224</v>
      </c>
      <c r="Z2669" t="s">
        <v>3671</v>
      </c>
      <c r="AA2669" t="s">
        <v>450</v>
      </c>
      <c r="AB2669" s="198">
        <v>37043.875</v>
      </c>
      <c r="AC2669" s="198">
        <v>37072.875</v>
      </c>
    </row>
    <row r="2670" spans="1:29" x14ac:dyDescent="0.2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30</v>
      </c>
      <c r="F2670" s="213">
        <f t="shared" si="210"/>
        <v>450000</v>
      </c>
      <c r="G2670" s="202">
        <v>1291111</v>
      </c>
      <c r="H2670" s="198">
        <v>37035.385891203703</v>
      </c>
      <c r="I2670" t="s">
        <v>3144</v>
      </c>
      <c r="M2670" t="s">
        <v>2760</v>
      </c>
      <c r="N2670" t="s">
        <v>2864</v>
      </c>
      <c r="O2670" t="s">
        <v>2865</v>
      </c>
      <c r="Q2670" s="199">
        <v>15000</v>
      </c>
      <c r="S2670" t="s">
        <v>2761</v>
      </c>
      <c r="T2670" t="s">
        <v>4061</v>
      </c>
      <c r="U2670" s="201">
        <v>4.1749999999999998</v>
      </c>
      <c r="V2670" t="s">
        <v>4386</v>
      </c>
      <c r="W2670" t="s">
        <v>3529</v>
      </c>
      <c r="X2670" t="s">
        <v>2866</v>
      </c>
      <c r="Y2670" t="s">
        <v>4082</v>
      </c>
      <c r="Z2670" t="s">
        <v>3671</v>
      </c>
      <c r="AA2670" t="s">
        <v>451</v>
      </c>
      <c r="AB2670" s="198">
        <v>37043.875</v>
      </c>
      <c r="AC2670" s="198">
        <v>37072.875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1291112</v>
      </c>
      <c r="H2671" s="198">
        <v>37035.385891203703</v>
      </c>
      <c r="I2671" t="s">
        <v>2951</v>
      </c>
      <c r="M2671" t="s">
        <v>2760</v>
      </c>
      <c r="N2671" t="s">
        <v>3220</v>
      </c>
      <c r="O2671" t="s">
        <v>2481</v>
      </c>
      <c r="P2671" s="199">
        <v>5000</v>
      </c>
      <c r="S2671" t="s">
        <v>2761</v>
      </c>
      <c r="T2671" t="s">
        <v>4061</v>
      </c>
      <c r="U2671" s="201">
        <v>4.0599999999999996</v>
      </c>
      <c r="V2671" t="s">
        <v>2952</v>
      </c>
      <c r="W2671" t="s">
        <v>3004</v>
      </c>
      <c r="X2671" t="s">
        <v>3246</v>
      </c>
      <c r="Y2671" t="s">
        <v>3224</v>
      </c>
      <c r="Z2671" t="s">
        <v>3671</v>
      </c>
      <c r="AA2671">
        <v>808370</v>
      </c>
      <c r="AB2671" s="198">
        <v>37036.875</v>
      </c>
      <c r="AC2671" s="198">
        <v>37036.875</v>
      </c>
    </row>
    <row r="2672" spans="1:29" x14ac:dyDescent="0.2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92</v>
      </c>
      <c r="F2672" s="213">
        <f t="shared" si="210"/>
        <v>460000</v>
      </c>
      <c r="G2672" s="202">
        <v>1291114</v>
      </c>
      <c r="H2672" s="198">
        <v>37035.386030092595</v>
      </c>
      <c r="I2672" t="s">
        <v>3219</v>
      </c>
      <c r="M2672" t="s">
        <v>2760</v>
      </c>
      <c r="N2672" t="s">
        <v>3235</v>
      </c>
      <c r="O2672" t="s">
        <v>4310</v>
      </c>
      <c r="Q2672" s="199">
        <v>5000</v>
      </c>
      <c r="S2672" t="s">
        <v>2761</v>
      </c>
      <c r="T2672" t="s">
        <v>4061</v>
      </c>
      <c r="U2672" s="201">
        <v>6.1</v>
      </c>
      <c r="V2672" t="s">
        <v>51</v>
      </c>
      <c r="W2672" t="s">
        <v>2708</v>
      </c>
      <c r="X2672" t="s">
        <v>2709</v>
      </c>
      <c r="Y2672" t="s">
        <v>4082</v>
      </c>
      <c r="Z2672" t="s">
        <v>3671</v>
      </c>
      <c r="AA2672" t="s">
        <v>452</v>
      </c>
      <c r="AB2672" s="198">
        <v>37073</v>
      </c>
      <c r="AC2672" s="198">
        <v>37164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1291115</v>
      </c>
      <c r="H2673" s="198">
        <v>37035.386041666665</v>
      </c>
      <c r="I2673" t="s">
        <v>3191</v>
      </c>
      <c r="M2673" t="s">
        <v>2760</v>
      </c>
      <c r="N2673" t="s">
        <v>3220</v>
      </c>
      <c r="O2673" t="s">
        <v>2503</v>
      </c>
      <c r="P2673" s="199">
        <v>5000</v>
      </c>
      <c r="S2673" t="s">
        <v>2761</v>
      </c>
      <c r="T2673" t="s">
        <v>4061</v>
      </c>
      <c r="U2673" s="201">
        <v>4.3449999999999998</v>
      </c>
      <c r="V2673" t="s">
        <v>3192</v>
      </c>
      <c r="W2673" t="s">
        <v>3275</v>
      </c>
      <c r="X2673" t="s">
        <v>3276</v>
      </c>
      <c r="Y2673" t="s">
        <v>3224</v>
      </c>
      <c r="Z2673" t="s">
        <v>3671</v>
      </c>
      <c r="AA2673">
        <v>808373</v>
      </c>
      <c r="AB2673" s="198">
        <v>37036.875</v>
      </c>
      <c r="AC2673" s="198">
        <v>37036.875</v>
      </c>
    </row>
    <row r="2674" spans="1:29" x14ac:dyDescent="0.2">
      <c r="A2674" s="44" t="str">
        <f t="shared" si="206"/>
        <v>US Natural Gas Financial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30</v>
      </c>
      <c r="F2674" s="213">
        <f t="shared" si="210"/>
        <v>450000</v>
      </c>
      <c r="G2674" s="202">
        <v>1291116</v>
      </c>
      <c r="H2674" s="198">
        <v>37035.386053240742</v>
      </c>
      <c r="I2674" t="s">
        <v>3228</v>
      </c>
      <c r="M2674" t="s">
        <v>2760</v>
      </c>
      <c r="N2674" t="s">
        <v>2864</v>
      </c>
      <c r="O2674" t="s">
        <v>2865</v>
      </c>
      <c r="Q2674" s="199">
        <v>15000</v>
      </c>
      <c r="S2674" t="s">
        <v>2761</v>
      </c>
      <c r="T2674" t="s">
        <v>4061</v>
      </c>
      <c r="U2674" s="201">
        <v>4.18</v>
      </c>
      <c r="V2674" t="s">
        <v>4476</v>
      </c>
      <c r="W2674" t="s">
        <v>3529</v>
      </c>
      <c r="X2674" t="s">
        <v>2866</v>
      </c>
      <c r="Y2674" t="s">
        <v>4082</v>
      </c>
      <c r="Z2674" t="s">
        <v>3671</v>
      </c>
      <c r="AA2674" t="s">
        <v>453</v>
      </c>
      <c r="AB2674" s="198">
        <v>37043.875</v>
      </c>
      <c r="AC2674" s="198">
        <v>37072.875</v>
      </c>
    </row>
    <row r="2675" spans="1:29" x14ac:dyDescent="0.2">
      <c r="A2675" s="44" t="str">
        <f t="shared" si="206"/>
        <v xml:space="preserve"> Metals Financial</v>
      </c>
      <c r="B2675" s="44" t="str">
        <f t="shared" si="207"/>
        <v/>
      </c>
      <c r="C2675" s="44" t="str">
        <f t="shared" si="208"/>
        <v>Metals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</v>
      </c>
      <c r="G2675" s="202">
        <v>1291117</v>
      </c>
      <c r="H2675" s="198">
        <v>37035.386087962965</v>
      </c>
      <c r="I2675" t="s">
        <v>2336</v>
      </c>
      <c r="M2675" t="s">
        <v>2766</v>
      </c>
      <c r="N2675" t="s">
        <v>4058</v>
      </c>
      <c r="O2675" t="s">
        <v>4059</v>
      </c>
      <c r="P2675" s="199">
        <v>10</v>
      </c>
      <c r="S2675" t="s">
        <v>4060</v>
      </c>
      <c r="T2675" t="s">
        <v>4061</v>
      </c>
      <c r="U2675" s="201">
        <v>1744</v>
      </c>
      <c r="V2675" t="s">
        <v>2337</v>
      </c>
      <c r="W2675" t="s">
        <v>4068</v>
      </c>
      <c r="X2675" t="s">
        <v>4064</v>
      </c>
      <c r="Y2675" t="s">
        <v>4065</v>
      </c>
      <c r="Z2675" t="s">
        <v>4066</v>
      </c>
      <c r="AA2675">
        <v>2150824</v>
      </c>
    </row>
    <row r="2676" spans="1:29" x14ac:dyDescent="0.2">
      <c r="A2676" s="44" t="str">
        <f t="shared" si="206"/>
        <v xml:space="preserve"> Natural Gas Physical</v>
      </c>
      <c r="B2676" s="44" t="str">
        <f t="shared" si="207"/>
        <v/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30</v>
      </c>
      <c r="F2676" s="213">
        <f t="shared" si="210"/>
        <v>150000</v>
      </c>
      <c r="G2676" s="202">
        <v>1291119</v>
      </c>
      <c r="H2676" s="198">
        <v>37035.386122685188</v>
      </c>
      <c r="I2676" t="s">
        <v>2945</v>
      </c>
      <c r="M2676" t="s">
        <v>2760</v>
      </c>
      <c r="N2676" t="s">
        <v>2697</v>
      </c>
      <c r="O2676" t="s">
        <v>3813</v>
      </c>
      <c r="Q2676" s="199">
        <v>5000</v>
      </c>
      <c r="S2676" t="s">
        <v>4150</v>
      </c>
      <c r="T2676" t="s">
        <v>2698</v>
      </c>
      <c r="U2676" s="201">
        <v>5.65</v>
      </c>
      <c r="V2676" t="s">
        <v>2946</v>
      </c>
      <c r="W2676" t="s">
        <v>3188</v>
      </c>
      <c r="X2676" t="s">
        <v>2700</v>
      </c>
      <c r="Y2676" t="s">
        <v>3224</v>
      </c>
      <c r="Z2676" t="s">
        <v>3672</v>
      </c>
      <c r="AA2676">
        <v>808375</v>
      </c>
      <c r="AB2676" s="198">
        <v>37043.875</v>
      </c>
      <c r="AC2676" s="198">
        <v>37072.875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25000</v>
      </c>
      <c r="G2677" s="202">
        <v>1291118</v>
      </c>
      <c r="H2677" s="198">
        <v>37035.386122685188</v>
      </c>
      <c r="I2677" t="s">
        <v>3769</v>
      </c>
      <c r="M2677" t="s">
        <v>2760</v>
      </c>
      <c r="N2677" t="s">
        <v>3220</v>
      </c>
      <c r="O2677" t="s">
        <v>4383</v>
      </c>
      <c r="P2677" s="199">
        <v>25000</v>
      </c>
      <c r="S2677" t="s">
        <v>2761</v>
      </c>
      <c r="T2677" t="s">
        <v>4061</v>
      </c>
      <c r="U2677" s="201">
        <v>4.1349999999999998</v>
      </c>
      <c r="V2677" t="s">
        <v>2755</v>
      </c>
      <c r="W2677" t="s">
        <v>4246</v>
      </c>
      <c r="X2677" t="s">
        <v>4247</v>
      </c>
      <c r="Y2677" t="s">
        <v>3224</v>
      </c>
      <c r="Z2677" t="s">
        <v>3671</v>
      </c>
      <c r="AA2677">
        <v>808374</v>
      </c>
      <c r="AB2677" s="198">
        <v>37036.875</v>
      </c>
      <c r="AC2677" s="198">
        <v>37036.875</v>
      </c>
    </row>
    <row r="2678" spans="1:29" x14ac:dyDescent="0.2">
      <c r="A2678" s="44" t="str">
        <f t="shared" si="206"/>
        <v>US Crude Financial</v>
      </c>
      <c r="B2678" s="44" t="str">
        <f t="shared" si="207"/>
        <v>US</v>
      </c>
      <c r="C2678" s="44" t="str">
        <f t="shared" si="208"/>
        <v>Crude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50000</v>
      </c>
      <c r="G2678" s="202">
        <v>1291120</v>
      </c>
      <c r="H2678" s="198">
        <v>37035.386145833334</v>
      </c>
      <c r="I2678" t="s">
        <v>4182</v>
      </c>
      <c r="M2678" t="s">
        <v>3757</v>
      </c>
      <c r="N2678" t="s">
        <v>4183</v>
      </c>
      <c r="O2678" t="s">
        <v>2790</v>
      </c>
      <c r="P2678" s="199">
        <v>50000</v>
      </c>
      <c r="S2678" t="s">
        <v>2767</v>
      </c>
      <c r="T2678" t="s">
        <v>4061</v>
      </c>
      <c r="U2678" s="201">
        <v>29.38</v>
      </c>
      <c r="V2678" t="s">
        <v>4184</v>
      </c>
      <c r="W2678" t="s">
        <v>4185</v>
      </c>
      <c r="X2678" t="s">
        <v>4186</v>
      </c>
      <c r="Y2678" t="s">
        <v>3401</v>
      </c>
      <c r="Z2678" t="s">
        <v>3671</v>
      </c>
      <c r="AA2678">
        <v>106971</v>
      </c>
      <c r="AB2678" s="198">
        <v>37073</v>
      </c>
      <c r="AC2678" s="198">
        <v>37103</v>
      </c>
    </row>
    <row r="2679" spans="1:29" x14ac:dyDescent="0.2">
      <c r="A2679" s="44" t="str">
        <f t="shared" si="206"/>
        <v xml:space="preserve"> Natural Gas Physical</v>
      </c>
      <c r="B2679" s="44" t="str">
        <f t="shared" si="207"/>
        <v/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1291121</v>
      </c>
      <c r="H2679" s="198">
        <v>37035.386157407411</v>
      </c>
      <c r="I2679" t="s">
        <v>3167</v>
      </c>
      <c r="M2679" t="s">
        <v>2760</v>
      </c>
      <c r="N2679" t="s">
        <v>3254</v>
      </c>
      <c r="O2679" t="s">
        <v>369</v>
      </c>
      <c r="P2679" s="199">
        <v>5000</v>
      </c>
      <c r="S2679" t="s">
        <v>2761</v>
      </c>
      <c r="T2679" t="s">
        <v>4061</v>
      </c>
      <c r="U2679" s="201">
        <v>4.3550000000000004</v>
      </c>
      <c r="V2679" t="s">
        <v>454</v>
      </c>
      <c r="W2679" t="s">
        <v>3255</v>
      </c>
      <c r="X2679" t="s">
        <v>3256</v>
      </c>
      <c r="Y2679" t="s">
        <v>3224</v>
      </c>
      <c r="Z2679" t="s">
        <v>3671</v>
      </c>
      <c r="AA2679">
        <v>808376</v>
      </c>
      <c r="AB2679" s="198">
        <v>37036.875</v>
      </c>
      <c r="AC2679" s="198">
        <v>37036.875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1291122</v>
      </c>
      <c r="H2680" s="198">
        <v>37035.386192129627</v>
      </c>
      <c r="I2680" t="s">
        <v>2849</v>
      </c>
      <c r="M2680" t="s">
        <v>2760</v>
      </c>
      <c r="N2680" t="s">
        <v>3220</v>
      </c>
      <c r="O2680" t="s">
        <v>2506</v>
      </c>
      <c r="Q2680" s="199">
        <v>5000</v>
      </c>
      <c r="S2680" t="s">
        <v>2761</v>
      </c>
      <c r="T2680" t="s">
        <v>4061</v>
      </c>
      <c r="U2680" s="201">
        <v>4.3250000000000002</v>
      </c>
      <c r="V2680" t="s">
        <v>3036</v>
      </c>
      <c r="W2680" t="s">
        <v>3275</v>
      </c>
      <c r="X2680" t="s">
        <v>3276</v>
      </c>
      <c r="Y2680" t="s">
        <v>3224</v>
      </c>
      <c r="Z2680" t="s">
        <v>3671</v>
      </c>
      <c r="AA2680">
        <v>808377</v>
      </c>
      <c r="AB2680" s="198">
        <v>37036.875</v>
      </c>
      <c r="AC2680" s="198">
        <v>37036.875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10000</v>
      </c>
      <c r="G2681" s="202">
        <v>1291123</v>
      </c>
      <c r="H2681" s="198">
        <v>37035.386203703703</v>
      </c>
      <c r="I2681" t="s">
        <v>2663</v>
      </c>
      <c r="M2681" t="s">
        <v>2760</v>
      </c>
      <c r="N2681" t="s">
        <v>3220</v>
      </c>
      <c r="O2681" t="s">
        <v>2463</v>
      </c>
      <c r="Q2681" s="199">
        <v>10000</v>
      </c>
      <c r="S2681" t="s">
        <v>2761</v>
      </c>
      <c r="T2681" t="s">
        <v>4061</v>
      </c>
      <c r="U2681" s="201">
        <v>4.2012999999999998</v>
      </c>
      <c r="V2681" t="s">
        <v>3072</v>
      </c>
      <c r="W2681" t="s">
        <v>3222</v>
      </c>
      <c r="X2681" t="s">
        <v>3223</v>
      </c>
      <c r="Y2681" t="s">
        <v>3224</v>
      </c>
      <c r="Z2681" t="s">
        <v>3671</v>
      </c>
      <c r="AA2681">
        <v>808378</v>
      </c>
      <c r="AB2681" s="198">
        <v>37036.875</v>
      </c>
      <c r="AC2681" s="198">
        <v>37036.875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10000</v>
      </c>
      <c r="G2682" s="202">
        <v>1291124</v>
      </c>
      <c r="H2682" s="198">
        <v>37035.386238425926</v>
      </c>
      <c r="I2682" t="s">
        <v>4241</v>
      </c>
      <c r="M2682" t="s">
        <v>2760</v>
      </c>
      <c r="N2682" t="s">
        <v>3220</v>
      </c>
      <c r="O2682" t="s">
        <v>2512</v>
      </c>
      <c r="Q2682" s="199">
        <v>10000</v>
      </c>
      <c r="S2682" t="s">
        <v>2761</v>
      </c>
      <c r="T2682" t="s">
        <v>4061</v>
      </c>
      <c r="U2682" s="201">
        <v>4.0650000000000004</v>
      </c>
      <c r="V2682" t="s">
        <v>2658</v>
      </c>
      <c r="W2682" t="s">
        <v>3260</v>
      </c>
      <c r="X2682" t="s">
        <v>3261</v>
      </c>
      <c r="Y2682" t="s">
        <v>3224</v>
      </c>
      <c r="Z2682" t="s">
        <v>3671</v>
      </c>
      <c r="AA2682">
        <v>808379</v>
      </c>
      <c r="AB2682" s="198">
        <v>37036.875</v>
      </c>
      <c r="AC2682" s="198">
        <v>37036.875</v>
      </c>
    </row>
    <row r="2683" spans="1:29" x14ac:dyDescent="0.2">
      <c r="A2683" s="44" t="str">
        <f t="shared" si="206"/>
        <v>US Natural Gas Financial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Financial</v>
      </c>
      <c r="E2683" s="44">
        <f>IF(VLOOKUP(S2683,'DD-Lookup'!$J$6:$L$50,3,FALSE)="Monthly",(YEAR(AC2683)-YEAR(AB2683))*12+MONTH(AC2683)-MONTH(AB2683)+1,(AC2683-AB2683+1))</f>
        <v>7</v>
      </c>
      <c r="F2683" s="213">
        <f t="shared" si="210"/>
        <v>70000</v>
      </c>
      <c r="G2683" s="202">
        <v>1291125</v>
      </c>
      <c r="H2683" s="198">
        <v>37035.386250000003</v>
      </c>
      <c r="I2683" t="s">
        <v>3100</v>
      </c>
      <c r="M2683" t="s">
        <v>2760</v>
      </c>
      <c r="N2683" t="s">
        <v>2864</v>
      </c>
      <c r="O2683" t="s">
        <v>455</v>
      </c>
      <c r="Q2683" s="199">
        <v>10000</v>
      </c>
      <c r="S2683" t="s">
        <v>2761</v>
      </c>
      <c r="T2683" t="s">
        <v>4061</v>
      </c>
      <c r="U2683" s="201">
        <v>4.01</v>
      </c>
      <c r="V2683" t="s">
        <v>3101</v>
      </c>
      <c r="W2683" t="s">
        <v>2726</v>
      </c>
      <c r="X2683" t="s">
        <v>2727</v>
      </c>
      <c r="Y2683" t="s">
        <v>4082</v>
      </c>
      <c r="Z2683" t="s">
        <v>3671</v>
      </c>
      <c r="AA2683" t="s">
        <v>456</v>
      </c>
      <c r="AB2683" s="198">
        <v>37036.875</v>
      </c>
      <c r="AC2683" s="198">
        <v>37042.875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10000</v>
      </c>
      <c r="G2684" s="202">
        <v>1291126</v>
      </c>
      <c r="H2684" s="198">
        <v>37035.386296296296</v>
      </c>
      <c r="I2684" t="s">
        <v>3769</v>
      </c>
      <c r="M2684" t="s">
        <v>2760</v>
      </c>
      <c r="N2684" t="s">
        <v>3220</v>
      </c>
      <c r="O2684" t="s">
        <v>2463</v>
      </c>
      <c r="P2684" s="199">
        <v>10000</v>
      </c>
      <c r="S2684" t="s">
        <v>2761</v>
      </c>
      <c r="T2684" t="s">
        <v>4061</v>
      </c>
      <c r="U2684" s="201">
        <v>4.2000999999999999</v>
      </c>
      <c r="V2684" t="s">
        <v>3002</v>
      </c>
      <c r="W2684" t="s">
        <v>3222</v>
      </c>
      <c r="X2684" t="s">
        <v>3223</v>
      </c>
      <c r="Y2684" t="s">
        <v>3224</v>
      </c>
      <c r="Z2684" t="s">
        <v>3671</v>
      </c>
      <c r="AA2684">
        <v>808380</v>
      </c>
      <c r="AB2684" s="198">
        <v>37036.875</v>
      </c>
      <c r="AC2684" s="198">
        <v>37036.875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910</v>
      </c>
      <c r="G2685" s="202">
        <v>1291127</v>
      </c>
      <c r="H2685" s="198">
        <v>37035.386377314811</v>
      </c>
      <c r="I2685" t="s">
        <v>3982</v>
      </c>
      <c r="M2685" t="s">
        <v>2760</v>
      </c>
      <c r="N2685" t="s">
        <v>3220</v>
      </c>
      <c r="O2685" t="s">
        <v>2506</v>
      </c>
      <c r="Q2685" s="199">
        <v>910</v>
      </c>
      <c r="S2685" t="s">
        <v>2761</v>
      </c>
      <c r="T2685" t="s">
        <v>4061</v>
      </c>
      <c r="U2685" s="201">
        <v>4.33</v>
      </c>
      <c r="V2685" t="s">
        <v>4459</v>
      </c>
      <c r="W2685" t="s">
        <v>3275</v>
      </c>
      <c r="X2685" t="s">
        <v>3276</v>
      </c>
      <c r="Y2685" t="s">
        <v>3224</v>
      </c>
      <c r="Z2685" t="s">
        <v>3671</v>
      </c>
      <c r="AA2685">
        <v>808381</v>
      </c>
      <c r="AB2685" s="198">
        <v>37036.875</v>
      </c>
      <c r="AC2685" s="198">
        <v>37036.875</v>
      </c>
    </row>
    <row r="2686" spans="1:29" x14ac:dyDescent="0.2">
      <c r="A2686" s="44" t="str">
        <f t="shared" si="206"/>
        <v>US Natural Gas Financial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Financial</v>
      </c>
      <c r="E2686" s="44">
        <f>IF(VLOOKUP(S2686,'DD-Lookup'!$J$6:$L$50,3,FALSE)="Monthly",(YEAR(AC2686)-YEAR(AB2686))*12+MONTH(AC2686)-MONTH(AB2686)+1,(AC2686-AB2686+1))</f>
        <v>151</v>
      </c>
      <c r="F2686" s="213">
        <f t="shared" si="210"/>
        <v>755000</v>
      </c>
      <c r="G2686" s="202">
        <v>1291130</v>
      </c>
      <c r="H2686" s="198">
        <v>37035.386400462965</v>
      </c>
      <c r="I2686" t="s">
        <v>3769</v>
      </c>
      <c r="M2686" t="s">
        <v>2760</v>
      </c>
      <c r="N2686" t="s">
        <v>2864</v>
      </c>
      <c r="O2686" t="s">
        <v>3253</v>
      </c>
      <c r="Q2686" s="199">
        <v>5000</v>
      </c>
      <c r="S2686" t="s">
        <v>2761</v>
      </c>
      <c r="T2686" t="s">
        <v>4061</v>
      </c>
      <c r="U2686" s="201">
        <v>4.6749999999999998</v>
      </c>
      <c r="V2686" t="s">
        <v>2670</v>
      </c>
      <c r="W2686" t="s">
        <v>3529</v>
      </c>
      <c r="X2686" t="s">
        <v>2866</v>
      </c>
      <c r="Y2686" t="s">
        <v>4082</v>
      </c>
      <c r="Z2686" t="s">
        <v>3671</v>
      </c>
      <c r="AA2686" t="s">
        <v>457</v>
      </c>
      <c r="AB2686" s="198">
        <v>37196</v>
      </c>
      <c r="AC2686" s="198">
        <v>37346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10000</v>
      </c>
      <c r="G2687" s="202">
        <v>1291129</v>
      </c>
      <c r="H2687" s="198">
        <v>37035.386400462965</v>
      </c>
      <c r="I2687" t="s">
        <v>2831</v>
      </c>
      <c r="M2687" t="s">
        <v>2760</v>
      </c>
      <c r="N2687" t="s">
        <v>3220</v>
      </c>
      <c r="O2687" t="s">
        <v>2463</v>
      </c>
      <c r="Q2687" s="199">
        <v>10000</v>
      </c>
      <c r="S2687" t="s">
        <v>2761</v>
      </c>
      <c r="T2687" t="s">
        <v>4061</v>
      </c>
      <c r="U2687" s="201">
        <v>4.2012999999999998</v>
      </c>
      <c r="V2687" t="s">
        <v>3251</v>
      </c>
      <c r="W2687" t="s">
        <v>3222</v>
      </c>
      <c r="X2687" t="s">
        <v>3223</v>
      </c>
      <c r="Y2687" t="s">
        <v>3224</v>
      </c>
      <c r="Z2687" t="s">
        <v>3671</v>
      </c>
      <c r="AA2687">
        <v>808382</v>
      </c>
      <c r="AB2687" s="198">
        <v>37036.875</v>
      </c>
      <c r="AC2687" s="198">
        <v>37036.875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10000</v>
      </c>
      <c r="G2688" s="202">
        <v>1291132</v>
      </c>
      <c r="H2688" s="198">
        <v>37035.386412037034</v>
      </c>
      <c r="I2688" t="s">
        <v>2729</v>
      </c>
      <c r="M2688" t="s">
        <v>2760</v>
      </c>
      <c r="N2688" t="s">
        <v>3220</v>
      </c>
      <c r="O2688" t="s">
        <v>2545</v>
      </c>
      <c r="P2688" s="199">
        <v>10000</v>
      </c>
      <c r="S2688" t="s">
        <v>2761</v>
      </c>
      <c r="T2688" t="s">
        <v>4061</v>
      </c>
      <c r="U2688" s="201">
        <v>12.625</v>
      </c>
      <c r="V2688" t="s">
        <v>2730</v>
      </c>
      <c r="W2688" t="s">
        <v>2731</v>
      </c>
      <c r="X2688" t="s">
        <v>2682</v>
      </c>
      <c r="Y2688" t="s">
        <v>3224</v>
      </c>
      <c r="Z2688" t="s">
        <v>3671</v>
      </c>
      <c r="AA2688">
        <v>808383</v>
      </c>
      <c r="AB2688" s="198">
        <v>37036.875</v>
      </c>
      <c r="AC2688" s="198">
        <v>37036.875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10000</v>
      </c>
      <c r="G2689" s="202">
        <v>1291133</v>
      </c>
      <c r="H2689" s="198">
        <v>37035.386435185188</v>
      </c>
      <c r="I2689" t="s">
        <v>2831</v>
      </c>
      <c r="M2689" t="s">
        <v>2760</v>
      </c>
      <c r="N2689" t="s">
        <v>3220</v>
      </c>
      <c r="O2689" t="s">
        <v>2463</v>
      </c>
      <c r="Q2689" s="199">
        <v>10000</v>
      </c>
      <c r="S2689" t="s">
        <v>2761</v>
      </c>
      <c r="T2689" t="s">
        <v>4061</v>
      </c>
      <c r="U2689" s="201">
        <v>4.2024999999999997</v>
      </c>
      <c r="V2689" t="s">
        <v>3251</v>
      </c>
      <c r="W2689" t="s">
        <v>3222</v>
      </c>
      <c r="X2689" t="s">
        <v>3223</v>
      </c>
      <c r="Y2689" t="s">
        <v>3224</v>
      </c>
      <c r="Z2689" t="s">
        <v>3671</v>
      </c>
      <c r="AA2689">
        <v>808384</v>
      </c>
      <c r="AB2689" s="198">
        <v>37036.875</v>
      </c>
      <c r="AC2689" s="198">
        <v>37036.875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1291134</v>
      </c>
      <c r="H2690" s="198">
        <v>37035.386435185188</v>
      </c>
      <c r="I2690" t="s">
        <v>2831</v>
      </c>
      <c r="M2690" t="s">
        <v>2760</v>
      </c>
      <c r="N2690" t="s">
        <v>3220</v>
      </c>
      <c r="O2690" t="s">
        <v>2485</v>
      </c>
      <c r="Q2690" s="199">
        <v>5000</v>
      </c>
      <c r="S2690" t="s">
        <v>2761</v>
      </c>
      <c r="T2690" t="s">
        <v>4061</v>
      </c>
      <c r="U2690" s="201">
        <v>4.0374999999999996</v>
      </c>
      <c r="V2690" t="s">
        <v>4265</v>
      </c>
      <c r="W2690" t="s">
        <v>3004</v>
      </c>
      <c r="X2690" t="s">
        <v>3246</v>
      </c>
      <c r="Y2690" t="s">
        <v>3224</v>
      </c>
      <c r="Z2690" t="s">
        <v>3671</v>
      </c>
      <c r="AA2690">
        <v>808385</v>
      </c>
      <c r="AB2690" s="198">
        <v>37036.875</v>
      </c>
      <c r="AC2690" s="198">
        <v>37036.875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</v>
      </c>
      <c r="G2691" s="202">
        <v>1291136</v>
      </c>
      <c r="H2691" s="198">
        <v>37035.386481481481</v>
      </c>
      <c r="I2691" t="s">
        <v>3225</v>
      </c>
      <c r="M2691" t="s">
        <v>2760</v>
      </c>
      <c r="N2691" t="s">
        <v>3220</v>
      </c>
      <c r="O2691" t="s">
        <v>2481</v>
      </c>
      <c r="Q2691" s="199">
        <v>5000</v>
      </c>
      <c r="S2691" t="s">
        <v>2761</v>
      </c>
      <c r="T2691" t="s">
        <v>4061</v>
      </c>
      <c r="U2691" s="201">
        <v>4.0625</v>
      </c>
      <c r="V2691" t="s">
        <v>3265</v>
      </c>
      <c r="W2691" t="s">
        <v>3004</v>
      </c>
      <c r="X2691" t="s">
        <v>3246</v>
      </c>
      <c r="Y2691" t="s">
        <v>3224</v>
      </c>
      <c r="Z2691" t="s">
        <v>3671</v>
      </c>
      <c r="AA2691">
        <v>808386</v>
      </c>
      <c r="AB2691" s="198">
        <v>37036.875</v>
      </c>
      <c r="AC2691" s="198">
        <v>37036.875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30</v>
      </c>
      <c r="F2692" s="213">
        <f t="shared" si="210"/>
        <v>150000</v>
      </c>
      <c r="G2692" s="202">
        <v>1291137</v>
      </c>
      <c r="H2692" s="198">
        <v>37035.386493055557</v>
      </c>
      <c r="I2692" t="s">
        <v>3107</v>
      </c>
      <c r="M2692" t="s">
        <v>2760</v>
      </c>
      <c r="N2692" t="s">
        <v>3220</v>
      </c>
      <c r="O2692" t="s">
        <v>4334</v>
      </c>
      <c r="Q2692" s="199">
        <v>5000</v>
      </c>
      <c r="S2692" t="s">
        <v>2761</v>
      </c>
      <c r="T2692" t="s">
        <v>4061</v>
      </c>
      <c r="U2692" s="201">
        <v>3.42</v>
      </c>
      <c r="V2692" t="s">
        <v>3957</v>
      </c>
      <c r="W2692" t="s">
        <v>4279</v>
      </c>
      <c r="X2692" t="s">
        <v>2682</v>
      </c>
      <c r="Y2692" t="s">
        <v>3224</v>
      </c>
      <c r="Z2692" t="s">
        <v>3671</v>
      </c>
      <c r="AA2692" t="s">
        <v>458</v>
      </c>
      <c r="AB2692" s="198">
        <v>37043.875</v>
      </c>
      <c r="AC2692" s="198">
        <v>37072.875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10000</v>
      </c>
      <c r="G2693" s="202">
        <v>1291138</v>
      </c>
      <c r="H2693" s="198">
        <v>37035.386504629627</v>
      </c>
      <c r="I2693" t="s">
        <v>3162</v>
      </c>
      <c r="M2693" t="s">
        <v>2760</v>
      </c>
      <c r="N2693" t="s">
        <v>3220</v>
      </c>
      <c r="O2693" t="s">
        <v>2512</v>
      </c>
      <c r="Q2693" s="199">
        <v>10000</v>
      </c>
      <c r="S2693" t="s">
        <v>2761</v>
      </c>
      <c r="T2693" t="s">
        <v>4061</v>
      </c>
      <c r="U2693" s="201">
        <v>4.0674999999999999</v>
      </c>
      <c r="V2693" t="s">
        <v>3163</v>
      </c>
      <c r="W2693" t="s">
        <v>3260</v>
      </c>
      <c r="X2693" t="s">
        <v>3261</v>
      </c>
      <c r="Y2693" t="s">
        <v>3224</v>
      </c>
      <c r="Z2693" t="s">
        <v>3671</v>
      </c>
      <c r="AA2693">
        <v>808387</v>
      </c>
      <c r="AB2693" s="198">
        <v>37036.875</v>
      </c>
      <c r="AC2693" s="198">
        <v>37036.875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10000</v>
      </c>
      <c r="G2694" s="202">
        <v>1291140</v>
      </c>
      <c r="H2694" s="198">
        <v>37035.38652777778</v>
      </c>
      <c r="I2694" t="s">
        <v>2818</v>
      </c>
      <c r="M2694" t="s">
        <v>2760</v>
      </c>
      <c r="N2694" t="s">
        <v>3220</v>
      </c>
      <c r="O2694" t="s">
        <v>2545</v>
      </c>
      <c r="P2694" s="199">
        <v>10000</v>
      </c>
      <c r="S2694" t="s">
        <v>2761</v>
      </c>
      <c r="T2694" t="s">
        <v>4061</v>
      </c>
      <c r="U2694" s="201">
        <v>12.55</v>
      </c>
      <c r="V2694" t="s">
        <v>2776</v>
      </c>
      <c r="W2694" t="s">
        <v>2731</v>
      </c>
      <c r="X2694" t="s">
        <v>2682</v>
      </c>
      <c r="Y2694" t="s">
        <v>3224</v>
      </c>
      <c r="Z2694" t="s">
        <v>3671</v>
      </c>
      <c r="AA2694">
        <v>808390</v>
      </c>
      <c r="AB2694" s="198">
        <v>37036.875</v>
      </c>
      <c r="AC2694" s="198">
        <v>37036.875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1291139</v>
      </c>
      <c r="H2695" s="198">
        <v>37035.38652777778</v>
      </c>
      <c r="I2695" t="s">
        <v>3219</v>
      </c>
      <c r="M2695" t="s">
        <v>2760</v>
      </c>
      <c r="N2695" t="s">
        <v>3220</v>
      </c>
      <c r="O2695" t="s">
        <v>2551</v>
      </c>
      <c r="P2695" s="199">
        <v>5000</v>
      </c>
      <c r="S2695" t="s">
        <v>2761</v>
      </c>
      <c r="T2695" t="s">
        <v>4061</v>
      </c>
      <c r="U2695" s="201">
        <v>8.0500000000000007</v>
      </c>
      <c r="V2695" t="s">
        <v>3799</v>
      </c>
      <c r="W2695" t="s">
        <v>2681</v>
      </c>
      <c r="X2695" t="s">
        <v>2682</v>
      </c>
      <c r="Y2695" t="s">
        <v>3224</v>
      </c>
      <c r="Z2695" t="s">
        <v>3671</v>
      </c>
      <c r="AA2695">
        <v>808389</v>
      </c>
      <c r="AB2695" s="198">
        <v>37036.875</v>
      </c>
      <c r="AC2695" s="198">
        <v>37036.875</v>
      </c>
    </row>
    <row r="2696" spans="1:29" x14ac:dyDescent="0.2">
      <c r="A2696" s="44" t="str">
        <f t="shared" si="206"/>
        <v xml:space="preserve"> Natural Gas Physical</v>
      </c>
      <c r="B2696" s="44" t="str">
        <f t="shared" si="207"/>
        <v/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10000</v>
      </c>
      <c r="G2696" s="202">
        <v>1291141</v>
      </c>
      <c r="H2696" s="198">
        <v>37035.38653935185</v>
      </c>
      <c r="I2696" t="s">
        <v>3268</v>
      </c>
      <c r="M2696" t="s">
        <v>2760</v>
      </c>
      <c r="N2696" t="s">
        <v>2697</v>
      </c>
      <c r="O2696" t="s">
        <v>4269</v>
      </c>
      <c r="P2696" s="199">
        <v>10000</v>
      </c>
      <c r="S2696" t="s">
        <v>4150</v>
      </c>
      <c r="T2696" t="s">
        <v>2698</v>
      </c>
      <c r="U2696" s="201">
        <v>5.67</v>
      </c>
      <c r="V2696" t="s">
        <v>4297</v>
      </c>
      <c r="W2696" t="s">
        <v>2699</v>
      </c>
      <c r="X2696" t="s">
        <v>2700</v>
      </c>
      <c r="Y2696" t="s">
        <v>3224</v>
      </c>
      <c r="Z2696" t="s">
        <v>3672</v>
      </c>
      <c r="AA2696">
        <v>808388</v>
      </c>
      <c r="AB2696" s="198">
        <v>37035.875</v>
      </c>
      <c r="AC2696" s="198">
        <v>37035.875</v>
      </c>
    </row>
    <row r="2697" spans="1:29" x14ac:dyDescent="0.2">
      <c r="A2697" s="44" t="str">
        <f t="shared" si="206"/>
        <v>US Natural Gas Financial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Financial</v>
      </c>
      <c r="E2697" s="44">
        <f>IF(VLOOKUP(S2697,'DD-Lookup'!$J$6:$L$50,3,FALSE)="Monthly",(YEAR(AC2697)-YEAR(AB2697))*12+MONTH(AC2697)-MONTH(AB2697)+1,(AC2697-AB2697+1))</f>
        <v>30</v>
      </c>
      <c r="F2697" s="213">
        <f t="shared" si="210"/>
        <v>450000</v>
      </c>
      <c r="G2697" s="202">
        <v>1291142</v>
      </c>
      <c r="H2697" s="198">
        <v>37035.386597222219</v>
      </c>
      <c r="I2697" t="s">
        <v>4182</v>
      </c>
      <c r="M2697" t="s">
        <v>2760</v>
      </c>
      <c r="N2697" t="s">
        <v>2864</v>
      </c>
      <c r="O2697" t="s">
        <v>2865</v>
      </c>
      <c r="Q2697" s="199">
        <v>15000</v>
      </c>
      <c r="S2697" t="s">
        <v>2761</v>
      </c>
      <c r="T2697" t="s">
        <v>4061</v>
      </c>
      <c r="U2697" s="201">
        <v>4.18</v>
      </c>
      <c r="V2697" t="s">
        <v>2965</v>
      </c>
      <c r="W2697" t="s">
        <v>3529</v>
      </c>
      <c r="X2697" t="s">
        <v>2866</v>
      </c>
      <c r="Y2697" t="s">
        <v>4082</v>
      </c>
      <c r="Z2697" t="s">
        <v>3671</v>
      </c>
      <c r="AA2697" t="s">
        <v>459</v>
      </c>
      <c r="AB2697" s="198">
        <v>37043.875</v>
      </c>
      <c r="AC2697" s="198">
        <v>37072.875</v>
      </c>
    </row>
    <row r="2698" spans="1:29" x14ac:dyDescent="0.2">
      <c r="A2698" s="44" t="str">
        <f t="shared" si="206"/>
        <v>US Crude Financial</v>
      </c>
      <c r="B2698" s="44" t="str">
        <f t="shared" si="207"/>
        <v>US</v>
      </c>
      <c r="C2698" s="44" t="str">
        <f t="shared" si="208"/>
        <v>Crude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50000</v>
      </c>
      <c r="G2698" s="202">
        <v>1291143</v>
      </c>
      <c r="H2698" s="198">
        <v>37035.386620370373</v>
      </c>
      <c r="I2698" t="s">
        <v>4182</v>
      </c>
      <c r="M2698" t="s">
        <v>3757</v>
      </c>
      <c r="N2698" t="s">
        <v>4183</v>
      </c>
      <c r="O2698" t="s">
        <v>2790</v>
      </c>
      <c r="Q2698" s="199">
        <v>50000</v>
      </c>
      <c r="S2698" t="s">
        <v>2767</v>
      </c>
      <c r="T2698" t="s">
        <v>4061</v>
      </c>
      <c r="U2698" s="201">
        <v>29.4</v>
      </c>
      <c r="V2698" t="s">
        <v>3201</v>
      </c>
      <c r="W2698" t="s">
        <v>4185</v>
      </c>
      <c r="X2698" t="s">
        <v>4186</v>
      </c>
      <c r="Y2698" t="s">
        <v>3401</v>
      </c>
      <c r="Z2698" t="s">
        <v>3671</v>
      </c>
      <c r="AA2698">
        <v>106972</v>
      </c>
      <c r="AB2698" s="198">
        <v>37073</v>
      </c>
      <c r="AC2698" s="198">
        <v>37103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1291144</v>
      </c>
      <c r="H2699" s="198">
        <v>37035.386666666665</v>
      </c>
      <c r="I2699" t="s">
        <v>3769</v>
      </c>
      <c r="M2699" t="s">
        <v>2760</v>
      </c>
      <c r="N2699" t="s">
        <v>3220</v>
      </c>
      <c r="O2699" t="s">
        <v>2532</v>
      </c>
      <c r="P2699" s="199">
        <v>5000</v>
      </c>
      <c r="S2699" t="s">
        <v>2761</v>
      </c>
      <c r="T2699" t="s">
        <v>4061</v>
      </c>
      <c r="U2699" s="201">
        <v>4.0250000000000004</v>
      </c>
      <c r="V2699" t="s">
        <v>2744</v>
      </c>
      <c r="W2699" t="s">
        <v>2692</v>
      </c>
      <c r="X2699" t="s">
        <v>2682</v>
      </c>
      <c r="Y2699" t="s">
        <v>3224</v>
      </c>
      <c r="Z2699" t="s">
        <v>3671</v>
      </c>
      <c r="AA2699">
        <v>808393</v>
      </c>
      <c r="AB2699" s="198">
        <v>37036.875</v>
      </c>
      <c r="AC2699" s="198">
        <v>37036.875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1880</v>
      </c>
      <c r="G2700" s="202">
        <v>1291145</v>
      </c>
      <c r="H2700" s="198">
        <v>37035.386793981481</v>
      </c>
      <c r="I2700" t="s">
        <v>2873</v>
      </c>
      <c r="M2700" t="s">
        <v>2760</v>
      </c>
      <c r="N2700" t="s">
        <v>3220</v>
      </c>
      <c r="O2700" t="s">
        <v>2537</v>
      </c>
      <c r="P2700" s="199">
        <v>1880</v>
      </c>
      <c r="S2700" t="s">
        <v>2761</v>
      </c>
      <c r="T2700" t="s">
        <v>4061</v>
      </c>
      <c r="U2700" s="201">
        <v>3.05</v>
      </c>
      <c r="V2700" t="s">
        <v>137</v>
      </c>
      <c r="W2700" t="s">
        <v>2705</v>
      </c>
      <c r="X2700" t="s">
        <v>2682</v>
      </c>
      <c r="Y2700" t="s">
        <v>3224</v>
      </c>
      <c r="Z2700" t="s">
        <v>3671</v>
      </c>
      <c r="AA2700">
        <v>808394</v>
      </c>
      <c r="AB2700" s="198">
        <v>37036.875</v>
      </c>
      <c r="AC2700" s="198">
        <v>37036.875</v>
      </c>
    </row>
    <row r="2701" spans="1:29" x14ac:dyDescent="0.2">
      <c r="A2701" s="44" t="str">
        <f t="shared" si="211"/>
        <v>US Crude Financial</v>
      </c>
      <c r="B2701" s="44" t="str">
        <f t="shared" si="212"/>
        <v>US</v>
      </c>
      <c r="C2701" s="44" t="str">
        <f t="shared" si="213"/>
        <v>Crude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50000</v>
      </c>
      <c r="G2701" s="202">
        <v>1291146</v>
      </c>
      <c r="H2701" s="198">
        <v>37035.386863425927</v>
      </c>
      <c r="I2701" t="s">
        <v>2863</v>
      </c>
      <c r="M2701" t="s">
        <v>3757</v>
      </c>
      <c r="N2701" t="s">
        <v>4183</v>
      </c>
      <c r="O2701" t="s">
        <v>2790</v>
      </c>
      <c r="Q2701" s="199">
        <v>50000</v>
      </c>
      <c r="S2701" t="s">
        <v>2767</v>
      </c>
      <c r="T2701" t="s">
        <v>4061</v>
      </c>
      <c r="U2701" s="201">
        <v>29.42</v>
      </c>
      <c r="V2701" t="s">
        <v>1679</v>
      </c>
      <c r="W2701" t="s">
        <v>4185</v>
      </c>
      <c r="X2701" t="s">
        <v>4186</v>
      </c>
      <c r="Y2701" t="s">
        <v>3401</v>
      </c>
      <c r="Z2701" t="s">
        <v>3671</v>
      </c>
      <c r="AA2701">
        <v>106973</v>
      </c>
      <c r="AB2701" s="198">
        <v>37073</v>
      </c>
      <c r="AC2701" s="198">
        <v>37103</v>
      </c>
    </row>
    <row r="2702" spans="1:29" x14ac:dyDescent="0.2">
      <c r="A2702" s="44" t="str">
        <f t="shared" si="211"/>
        <v>US Natural Gas Financial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Financial</v>
      </c>
      <c r="E2702" s="44">
        <f>IF(VLOOKUP(S2702,'DD-Lookup'!$J$6:$L$50,3,FALSE)="Monthly",(YEAR(AC2702)-YEAR(AB2702))*12+MONTH(AC2702)-MONTH(AB2702)+1,(AC2702-AB2702+1))</f>
        <v>151</v>
      </c>
      <c r="F2702" s="213">
        <f t="shared" si="215"/>
        <v>755000</v>
      </c>
      <c r="G2702" s="202">
        <v>1291147</v>
      </c>
      <c r="H2702" s="198">
        <v>37035.38690972222</v>
      </c>
      <c r="I2702" t="s">
        <v>4031</v>
      </c>
      <c r="M2702" t="s">
        <v>2760</v>
      </c>
      <c r="N2702" t="s">
        <v>2864</v>
      </c>
      <c r="O2702" t="s">
        <v>3253</v>
      </c>
      <c r="Q2702" s="199">
        <v>5000</v>
      </c>
      <c r="S2702" t="s">
        <v>2761</v>
      </c>
      <c r="T2702" t="s">
        <v>4061</v>
      </c>
      <c r="U2702" s="201">
        <v>4.68</v>
      </c>
      <c r="V2702" t="s">
        <v>4456</v>
      </c>
      <c r="W2702" t="s">
        <v>3529</v>
      </c>
      <c r="X2702" t="s">
        <v>2866</v>
      </c>
      <c r="Y2702" t="s">
        <v>4082</v>
      </c>
      <c r="Z2702" t="s">
        <v>3671</v>
      </c>
      <c r="AA2702" t="s">
        <v>460</v>
      </c>
      <c r="AB2702" s="198">
        <v>37196</v>
      </c>
      <c r="AC2702" s="198">
        <v>37346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1291148</v>
      </c>
      <c r="H2703" s="198">
        <v>37035.38690972222</v>
      </c>
      <c r="I2703" t="s">
        <v>2858</v>
      </c>
      <c r="M2703" t="s">
        <v>2760</v>
      </c>
      <c r="N2703" t="s">
        <v>3220</v>
      </c>
      <c r="O2703" t="s">
        <v>2551</v>
      </c>
      <c r="Q2703" s="199">
        <v>10000</v>
      </c>
      <c r="S2703" t="s">
        <v>2761</v>
      </c>
      <c r="T2703" t="s">
        <v>4061</v>
      </c>
      <c r="U2703" s="201">
        <v>8.0500000000000007</v>
      </c>
      <c r="V2703" t="s">
        <v>2780</v>
      </c>
      <c r="W2703" t="s">
        <v>2681</v>
      </c>
      <c r="X2703" t="s">
        <v>2682</v>
      </c>
      <c r="Y2703" t="s">
        <v>3224</v>
      </c>
      <c r="Z2703" t="s">
        <v>3671</v>
      </c>
      <c r="AA2703">
        <v>808395</v>
      </c>
      <c r="AB2703" s="198">
        <v>37036.875</v>
      </c>
      <c r="AC2703" s="198">
        <v>37036.875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10000</v>
      </c>
      <c r="G2704" s="202">
        <v>1291149</v>
      </c>
      <c r="H2704" s="198">
        <v>37035.386921296296</v>
      </c>
      <c r="I2704" t="s">
        <v>2831</v>
      </c>
      <c r="M2704" t="s">
        <v>2760</v>
      </c>
      <c r="N2704" t="s">
        <v>3220</v>
      </c>
      <c r="O2704" t="s">
        <v>2463</v>
      </c>
      <c r="Q2704" s="199">
        <v>10000</v>
      </c>
      <c r="S2704" t="s">
        <v>2761</v>
      </c>
      <c r="T2704" t="s">
        <v>4061</v>
      </c>
      <c r="U2704" s="201">
        <v>4.2038000000000002</v>
      </c>
      <c r="V2704" t="s">
        <v>4213</v>
      </c>
      <c r="W2704" t="s">
        <v>3222</v>
      </c>
      <c r="X2704" t="s">
        <v>3223</v>
      </c>
      <c r="Y2704" t="s">
        <v>3224</v>
      </c>
      <c r="Z2704" t="s">
        <v>3671</v>
      </c>
      <c r="AA2704">
        <v>808396</v>
      </c>
      <c r="AB2704" s="198">
        <v>37036.875</v>
      </c>
      <c r="AC2704" s="198">
        <v>37036.875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25000</v>
      </c>
      <c r="G2705" s="202">
        <v>1291150</v>
      </c>
      <c r="H2705" s="198">
        <v>37035.386967592596</v>
      </c>
      <c r="I2705" t="s">
        <v>3092</v>
      </c>
      <c r="M2705" t="s">
        <v>2760</v>
      </c>
      <c r="N2705" t="s">
        <v>3220</v>
      </c>
      <c r="O2705" t="s">
        <v>4383</v>
      </c>
      <c r="Q2705" s="199">
        <v>25000</v>
      </c>
      <c r="S2705" t="s">
        <v>2761</v>
      </c>
      <c r="T2705" t="s">
        <v>4061</v>
      </c>
      <c r="U2705" s="201">
        <v>4.13</v>
      </c>
      <c r="V2705" t="s">
        <v>2772</v>
      </c>
      <c r="W2705" t="s">
        <v>4246</v>
      </c>
      <c r="X2705" t="s">
        <v>4247</v>
      </c>
      <c r="Y2705" t="s">
        <v>3224</v>
      </c>
      <c r="Z2705" t="s">
        <v>3671</v>
      </c>
      <c r="AA2705">
        <v>808397</v>
      </c>
      <c r="AB2705" s="198">
        <v>37036.875</v>
      </c>
      <c r="AC2705" s="198">
        <v>37036.875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10000</v>
      </c>
      <c r="G2706" s="202">
        <v>1291151</v>
      </c>
      <c r="H2706" s="198">
        <v>37035.387002314812</v>
      </c>
      <c r="I2706" t="s">
        <v>3794</v>
      </c>
      <c r="M2706" t="s">
        <v>2760</v>
      </c>
      <c r="N2706" t="s">
        <v>3220</v>
      </c>
      <c r="O2706" t="s">
        <v>4403</v>
      </c>
      <c r="Q2706" s="199">
        <v>10000</v>
      </c>
      <c r="S2706" t="s">
        <v>2761</v>
      </c>
      <c r="T2706" t="s">
        <v>4061</v>
      </c>
      <c r="U2706" s="201">
        <v>4.0750000000000002</v>
      </c>
      <c r="V2706" t="s">
        <v>138</v>
      </c>
      <c r="W2706" t="s">
        <v>3046</v>
      </c>
      <c r="X2706" t="s">
        <v>2685</v>
      </c>
      <c r="Y2706" t="s">
        <v>3224</v>
      </c>
      <c r="Z2706" t="s">
        <v>3671</v>
      </c>
      <c r="AA2706">
        <v>808400</v>
      </c>
      <c r="AB2706" s="198">
        <v>37036.875</v>
      </c>
      <c r="AC2706" s="198">
        <v>37036.875</v>
      </c>
    </row>
    <row r="2707" spans="1:29" x14ac:dyDescent="0.2">
      <c r="A2707" s="44" t="str">
        <f t="shared" si="211"/>
        <v>US Power Financial</v>
      </c>
      <c r="B2707" s="44" t="str">
        <f t="shared" si="212"/>
        <v>US</v>
      </c>
      <c r="C2707" s="44" t="str">
        <f t="shared" si="213"/>
        <v>Power</v>
      </c>
      <c r="D2707" s="44" t="str">
        <f t="shared" si="214"/>
        <v>Financial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</v>
      </c>
      <c r="G2707" s="202">
        <v>1291152</v>
      </c>
      <c r="H2707" s="198">
        <v>37035.387048611112</v>
      </c>
      <c r="I2707" t="s">
        <v>2839</v>
      </c>
      <c r="M2707" t="s">
        <v>3364</v>
      </c>
      <c r="N2707" t="s">
        <v>4190</v>
      </c>
      <c r="O2707" t="s">
        <v>397</v>
      </c>
      <c r="P2707" s="199">
        <v>50</v>
      </c>
      <c r="S2707" t="s">
        <v>2759</v>
      </c>
      <c r="T2707" t="s">
        <v>4061</v>
      </c>
      <c r="U2707" s="201">
        <v>34</v>
      </c>
      <c r="V2707" t="s">
        <v>4466</v>
      </c>
      <c r="W2707" t="s">
        <v>4191</v>
      </c>
      <c r="X2707" t="s">
        <v>4192</v>
      </c>
      <c r="Y2707" t="s">
        <v>4193</v>
      </c>
      <c r="Z2707" t="s">
        <v>3671</v>
      </c>
      <c r="AA2707">
        <v>621501.1</v>
      </c>
      <c r="AB2707" s="198">
        <v>37035.875</v>
      </c>
      <c r="AC2707" s="198">
        <v>37035.875</v>
      </c>
    </row>
    <row r="2708" spans="1:29" x14ac:dyDescent="0.2">
      <c r="A2708" s="44" t="str">
        <f t="shared" si="211"/>
        <v>US Crude Financial</v>
      </c>
      <c r="B2708" s="44" t="str">
        <f t="shared" si="212"/>
        <v>US</v>
      </c>
      <c r="C2708" s="44" t="str">
        <f t="shared" si="213"/>
        <v>Crude</v>
      </c>
      <c r="D2708" s="44" t="str">
        <f t="shared" si="214"/>
        <v>Financial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5000</v>
      </c>
      <c r="G2708" s="202">
        <v>1291153</v>
      </c>
      <c r="H2708" s="198">
        <v>37035.387060185189</v>
      </c>
      <c r="I2708" t="s">
        <v>4182</v>
      </c>
      <c r="M2708" t="s">
        <v>3757</v>
      </c>
      <c r="N2708" t="s">
        <v>4183</v>
      </c>
      <c r="O2708" t="s">
        <v>2790</v>
      </c>
      <c r="P2708" s="199">
        <v>5000</v>
      </c>
      <c r="S2708" t="s">
        <v>2767</v>
      </c>
      <c r="T2708" t="s">
        <v>4061</v>
      </c>
      <c r="U2708" s="201">
        <v>29.4</v>
      </c>
      <c r="V2708" t="s">
        <v>2679</v>
      </c>
      <c r="W2708" t="s">
        <v>4185</v>
      </c>
      <c r="X2708" t="s">
        <v>4186</v>
      </c>
      <c r="Y2708" t="s">
        <v>3401</v>
      </c>
      <c r="Z2708" t="s">
        <v>3671</v>
      </c>
      <c r="AA2708">
        <v>106974</v>
      </c>
      <c r="AB2708" s="198">
        <v>37073</v>
      </c>
      <c r="AC2708" s="198">
        <v>37103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5000</v>
      </c>
      <c r="G2709" s="202">
        <v>1291154</v>
      </c>
      <c r="H2709" s="198">
        <v>37035.387083333335</v>
      </c>
      <c r="I2709" t="s">
        <v>2831</v>
      </c>
      <c r="M2709" t="s">
        <v>2760</v>
      </c>
      <c r="N2709" t="s">
        <v>3220</v>
      </c>
      <c r="O2709" t="s">
        <v>2494</v>
      </c>
      <c r="Q2709" s="199">
        <v>5000</v>
      </c>
      <c r="S2709" t="s">
        <v>2761</v>
      </c>
      <c r="T2709" t="s">
        <v>4061</v>
      </c>
      <c r="U2709" s="201">
        <v>4.01</v>
      </c>
      <c r="V2709" t="s">
        <v>4265</v>
      </c>
      <c r="W2709" t="s">
        <v>3004</v>
      </c>
      <c r="X2709" t="s">
        <v>3246</v>
      </c>
      <c r="Y2709" t="s">
        <v>3224</v>
      </c>
      <c r="Z2709" t="s">
        <v>3671</v>
      </c>
      <c r="AA2709">
        <v>808401</v>
      </c>
      <c r="AB2709" s="198">
        <v>37036.875</v>
      </c>
      <c r="AC2709" s="198">
        <v>37036.875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5000</v>
      </c>
      <c r="G2710" s="202">
        <v>1291155</v>
      </c>
      <c r="H2710" s="198">
        <v>37035.387083333335</v>
      </c>
      <c r="I2710" t="s">
        <v>2706</v>
      </c>
      <c r="M2710" t="s">
        <v>2760</v>
      </c>
      <c r="N2710" t="s">
        <v>3220</v>
      </c>
      <c r="O2710" t="s">
        <v>4393</v>
      </c>
      <c r="Q2710" s="199">
        <v>5000</v>
      </c>
      <c r="S2710" t="s">
        <v>2761</v>
      </c>
      <c r="T2710" t="s">
        <v>4061</v>
      </c>
      <c r="U2710" s="201">
        <v>4.3949999999999996</v>
      </c>
      <c r="V2710" t="s">
        <v>4001</v>
      </c>
      <c r="W2710" t="s">
        <v>2661</v>
      </c>
      <c r="X2710" t="s">
        <v>2662</v>
      </c>
      <c r="Y2710" t="s">
        <v>3224</v>
      </c>
      <c r="Z2710" t="s">
        <v>3671</v>
      </c>
      <c r="AA2710">
        <v>808402</v>
      </c>
      <c r="AB2710" s="198">
        <v>37036.875</v>
      </c>
      <c r="AC2710" s="198">
        <v>37036.875</v>
      </c>
    </row>
    <row r="2711" spans="1:29" x14ac:dyDescent="0.2">
      <c r="A2711" s="44" t="str">
        <f t="shared" si="211"/>
        <v>US Natural Gas Financial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Financial</v>
      </c>
      <c r="E2711" s="44">
        <f>IF(VLOOKUP(S2711,'DD-Lookup'!$J$6:$L$50,3,FALSE)="Monthly",(YEAR(AC2711)-YEAR(AB2711))*12+MONTH(AC2711)-MONTH(AB2711)+1,(AC2711-AB2711+1))</f>
        <v>151</v>
      </c>
      <c r="F2711" s="213">
        <f t="shared" si="215"/>
        <v>755000</v>
      </c>
      <c r="G2711" s="202">
        <v>1291156</v>
      </c>
      <c r="H2711" s="198">
        <v>37035.387106481481</v>
      </c>
      <c r="I2711" t="s">
        <v>4031</v>
      </c>
      <c r="M2711" t="s">
        <v>2760</v>
      </c>
      <c r="N2711" t="s">
        <v>2864</v>
      </c>
      <c r="O2711" t="s">
        <v>3253</v>
      </c>
      <c r="Q2711" s="199">
        <v>5000</v>
      </c>
      <c r="S2711" t="s">
        <v>2761</v>
      </c>
      <c r="T2711" t="s">
        <v>4061</v>
      </c>
      <c r="U2711" s="201">
        <v>4.68</v>
      </c>
      <c r="V2711" t="s">
        <v>4456</v>
      </c>
      <c r="W2711" t="s">
        <v>3529</v>
      </c>
      <c r="X2711" t="s">
        <v>2866</v>
      </c>
      <c r="Y2711" t="s">
        <v>4082</v>
      </c>
      <c r="Z2711" t="s">
        <v>3671</v>
      </c>
      <c r="AA2711" t="s">
        <v>461</v>
      </c>
      <c r="AB2711" s="198">
        <v>37196</v>
      </c>
      <c r="AC2711" s="198">
        <v>37346</v>
      </c>
    </row>
    <row r="2712" spans="1:29" x14ac:dyDescent="0.2">
      <c r="A2712" s="44" t="str">
        <f t="shared" si="211"/>
        <v>US Crude Financial</v>
      </c>
      <c r="B2712" s="44" t="str">
        <f t="shared" si="212"/>
        <v>US</v>
      </c>
      <c r="C2712" s="44" t="str">
        <f t="shared" si="213"/>
        <v>Crude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20000</v>
      </c>
      <c r="G2712" s="202">
        <v>1291157</v>
      </c>
      <c r="H2712" s="198">
        <v>37035.387129629627</v>
      </c>
      <c r="I2712" t="s">
        <v>4182</v>
      </c>
      <c r="M2712" t="s">
        <v>3757</v>
      </c>
      <c r="N2712" t="s">
        <v>4183</v>
      </c>
      <c r="O2712" t="s">
        <v>2967</v>
      </c>
      <c r="P2712" s="199">
        <v>20000</v>
      </c>
      <c r="S2712" t="s">
        <v>2767</v>
      </c>
      <c r="T2712" t="s">
        <v>4061</v>
      </c>
      <c r="U2712" s="201">
        <v>29.4</v>
      </c>
      <c r="V2712" t="s">
        <v>3201</v>
      </c>
      <c r="W2712" t="s">
        <v>4185</v>
      </c>
      <c r="X2712" t="s">
        <v>4266</v>
      </c>
      <c r="Y2712" t="s">
        <v>3401</v>
      </c>
      <c r="Z2712" t="s">
        <v>3671</v>
      </c>
      <c r="AA2712">
        <v>106975</v>
      </c>
      <c r="AB2712" s="198">
        <v>37073</v>
      </c>
      <c r="AC2712" s="198">
        <v>37103</v>
      </c>
    </row>
    <row r="2713" spans="1:29" x14ac:dyDescent="0.2">
      <c r="A2713" s="44" t="str">
        <f t="shared" si="211"/>
        <v xml:space="preserve"> Natural Gas Physical</v>
      </c>
      <c r="B2713" s="44" t="str">
        <f t="shared" si="212"/>
        <v/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10000</v>
      </c>
      <c r="G2713" s="202">
        <v>1291159</v>
      </c>
      <c r="H2713" s="198">
        <v>37035.387175925927</v>
      </c>
      <c r="I2713" t="s">
        <v>3102</v>
      </c>
      <c r="M2713" t="s">
        <v>2760</v>
      </c>
      <c r="N2713" t="s">
        <v>3254</v>
      </c>
      <c r="O2713" t="s">
        <v>2474</v>
      </c>
      <c r="Q2713" s="199">
        <v>10000</v>
      </c>
      <c r="S2713" t="s">
        <v>2761</v>
      </c>
      <c r="T2713" t="s">
        <v>4061</v>
      </c>
      <c r="U2713" s="201">
        <v>4.3650000000000002</v>
      </c>
      <c r="V2713" t="s">
        <v>3461</v>
      </c>
      <c r="W2713" t="s">
        <v>3255</v>
      </c>
      <c r="X2713" t="s">
        <v>3256</v>
      </c>
      <c r="Y2713" t="s">
        <v>3224</v>
      </c>
      <c r="Z2713" t="s">
        <v>3671</v>
      </c>
      <c r="AA2713">
        <v>808403</v>
      </c>
      <c r="AB2713" s="198">
        <v>37036.875</v>
      </c>
      <c r="AC2713" s="198">
        <v>37036.875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10000</v>
      </c>
      <c r="G2714" s="202">
        <v>1291160</v>
      </c>
      <c r="H2714" s="198">
        <v>37035.387199074074</v>
      </c>
      <c r="I2714" t="s">
        <v>3829</v>
      </c>
      <c r="M2714" t="s">
        <v>2760</v>
      </c>
      <c r="N2714" t="s">
        <v>3220</v>
      </c>
      <c r="O2714" t="s">
        <v>2463</v>
      </c>
      <c r="Q2714" s="199">
        <v>10000</v>
      </c>
      <c r="S2714" t="s">
        <v>2761</v>
      </c>
      <c r="T2714" t="s">
        <v>4061</v>
      </c>
      <c r="U2714" s="201">
        <v>4.2050999999999998</v>
      </c>
      <c r="V2714" t="s">
        <v>3830</v>
      </c>
      <c r="W2714" t="s">
        <v>3222</v>
      </c>
      <c r="X2714" t="s">
        <v>3223</v>
      </c>
      <c r="Y2714" t="s">
        <v>3224</v>
      </c>
      <c r="Z2714" t="s">
        <v>3671</v>
      </c>
      <c r="AA2714">
        <v>808404</v>
      </c>
      <c r="AB2714" s="198">
        <v>37036.875</v>
      </c>
      <c r="AC2714" s="198">
        <v>37036.875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4090</v>
      </c>
      <c r="G2715" s="202">
        <v>1291161</v>
      </c>
      <c r="H2715" s="198">
        <v>37035.387256944443</v>
      </c>
      <c r="I2715" t="s">
        <v>4237</v>
      </c>
      <c r="M2715" t="s">
        <v>2760</v>
      </c>
      <c r="N2715" t="s">
        <v>3220</v>
      </c>
      <c r="O2715" t="s">
        <v>2506</v>
      </c>
      <c r="Q2715" s="199">
        <v>4090</v>
      </c>
      <c r="S2715" t="s">
        <v>2761</v>
      </c>
      <c r="T2715" t="s">
        <v>4061</v>
      </c>
      <c r="U2715" s="201">
        <v>4.33</v>
      </c>
      <c r="V2715" t="s">
        <v>3431</v>
      </c>
      <c r="W2715" t="s">
        <v>3275</v>
      </c>
      <c r="X2715" t="s">
        <v>3276</v>
      </c>
      <c r="Y2715" t="s">
        <v>3224</v>
      </c>
      <c r="Z2715" t="s">
        <v>3671</v>
      </c>
      <c r="AA2715">
        <v>808405</v>
      </c>
      <c r="AB2715" s="198">
        <v>37036.875</v>
      </c>
      <c r="AC2715" s="198">
        <v>37036.875</v>
      </c>
    </row>
    <row r="2716" spans="1:29" x14ac:dyDescent="0.2">
      <c r="A2716" s="44" t="str">
        <f t="shared" si="211"/>
        <v>US Crude Financial</v>
      </c>
      <c r="B2716" s="44" t="str">
        <f t="shared" si="212"/>
        <v>US</v>
      </c>
      <c r="C2716" s="44" t="str">
        <f t="shared" si="213"/>
        <v>Crude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25000</v>
      </c>
      <c r="G2716" s="202">
        <v>1291162</v>
      </c>
      <c r="H2716" s="198">
        <v>37035.387280092589</v>
      </c>
      <c r="I2716" t="s">
        <v>2863</v>
      </c>
      <c r="M2716" t="s">
        <v>3757</v>
      </c>
      <c r="N2716" t="s">
        <v>4183</v>
      </c>
      <c r="O2716" t="s">
        <v>2790</v>
      </c>
      <c r="P2716" s="199">
        <v>25000</v>
      </c>
      <c r="S2716" t="s">
        <v>2767</v>
      </c>
      <c r="T2716" t="s">
        <v>4061</v>
      </c>
      <c r="U2716" s="201">
        <v>29.4</v>
      </c>
      <c r="V2716" t="s">
        <v>3986</v>
      </c>
      <c r="W2716" t="s">
        <v>4185</v>
      </c>
      <c r="X2716" t="s">
        <v>4186</v>
      </c>
      <c r="Y2716" t="s">
        <v>3401</v>
      </c>
      <c r="Z2716" t="s">
        <v>3671</v>
      </c>
      <c r="AA2716">
        <v>106976</v>
      </c>
      <c r="AB2716" s="198">
        <v>37073</v>
      </c>
      <c r="AC2716" s="198">
        <v>37103</v>
      </c>
    </row>
    <row r="2717" spans="1:29" x14ac:dyDescent="0.2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20</v>
      </c>
      <c r="G2717" s="202">
        <v>1291163</v>
      </c>
      <c r="H2717" s="198">
        <v>37035.387384259258</v>
      </c>
      <c r="I2717" t="s">
        <v>2341</v>
      </c>
      <c r="M2717" t="s">
        <v>2766</v>
      </c>
      <c r="N2717" t="s">
        <v>4072</v>
      </c>
      <c r="O2717" t="s">
        <v>4073</v>
      </c>
      <c r="P2717" s="199">
        <v>20</v>
      </c>
      <c r="S2717" t="s">
        <v>4060</v>
      </c>
      <c r="T2717" t="s">
        <v>4061</v>
      </c>
      <c r="U2717" s="201">
        <v>1543</v>
      </c>
      <c r="V2717" t="s">
        <v>2342</v>
      </c>
      <c r="W2717" t="s">
        <v>4068</v>
      </c>
      <c r="X2717" t="s">
        <v>4064</v>
      </c>
      <c r="Y2717" t="s">
        <v>4065</v>
      </c>
      <c r="Z2717" t="s">
        <v>4066</v>
      </c>
      <c r="AA2717">
        <v>2150847</v>
      </c>
    </row>
    <row r="2718" spans="1:29" x14ac:dyDescent="0.2">
      <c r="A2718" s="44" t="str">
        <f t="shared" si="211"/>
        <v>US Natural Gas Financial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Financial</v>
      </c>
      <c r="E2718" s="44">
        <f>IF(VLOOKUP(S2718,'DD-Lookup'!$J$6:$L$50,3,FALSE)="Monthly",(YEAR(AC2718)-YEAR(AB2718))*12+MONTH(AC2718)-MONTH(AB2718)+1,(AC2718-AB2718+1))</f>
        <v>30</v>
      </c>
      <c r="F2718" s="213">
        <f t="shared" si="215"/>
        <v>300000</v>
      </c>
      <c r="G2718" s="202">
        <v>1291164</v>
      </c>
      <c r="H2718" s="198">
        <v>37035.387418981481</v>
      </c>
      <c r="I2718" t="s">
        <v>2948</v>
      </c>
      <c r="M2718" t="s">
        <v>2760</v>
      </c>
      <c r="N2718" t="s">
        <v>3235</v>
      </c>
      <c r="O2718" t="s">
        <v>4309</v>
      </c>
      <c r="Q2718" s="199">
        <v>10000</v>
      </c>
      <c r="S2718" t="s">
        <v>2761</v>
      </c>
      <c r="T2718" t="s">
        <v>4061</v>
      </c>
      <c r="U2718" s="201">
        <v>-8.5000000000000006E-2</v>
      </c>
      <c r="V2718" t="s">
        <v>2949</v>
      </c>
      <c r="W2718" t="s">
        <v>3108</v>
      </c>
      <c r="X2718" t="s">
        <v>3109</v>
      </c>
      <c r="Y2718" t="s">
        <v>4082</v>
      </c>
      <c r="Z2718" t="s">
        <v>3671</v>
      </c>
      <c r="AA2718" t="s">
        <v>462</v>
      </c>
      <c r="AB2718" s="198">
        <v>37043.875</v>
      </c>
      <c r="AC2718" s="198">
        <v>37072.875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10000</v>
      </c>
      <c r="G2719" s="202">
        <v>1291165</v>
      </c>
      <c r="H2719" s="198">
        <v>37035.387418981481</v>
      </c>
      <c r="I2719" t="s">
        <v>2729</v>
      </c>
      <c r="M2719" t="s">
        <v>2760</v>
      </c>
      <c r="N2719" t="s">
        <v>3220</v>
      </c>
      <c r="O2719" t="s">
        <v>2542</v>
      </c>
      <c r="P2719" s="199">
        <v>10000</v>
      </c>
      <c r="S2719" t="s">
        <v>2761</v>
      </c>
      <c r="T2719" t="s">
        <v>4061</v>
      </c>
      <c r="U2719" s="201">
        <v>12.574999999999999</v>
      </c>
      <c r="V2719" t="s">
        <v>2730</v>
      </c>
      <c r="W2719" t="s">
        <v>2731</v>
      </c>
      <c r="X2719" t="s">
        <v>2682</v>
      </c>
      <c r="Y2719" t="s">
        <v>3224</v>
      </c>
      <c r="Z2719" t="s">
        <v>3671</v>
      </c>
      <c r="AA2719">
        <v>808406</v>
      </c>
      <c r="AB2719" s="198">
        <v>37036.875</v>
      </c>
      <c r="AC2719" s="198">
        <v>37036.875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10000</v>
      </c>
      <c r="G2720" s="202">
        <v>1291166</v>
      </c>
      <c r="H2720" s="198">
        <v>37035.387442129628</v>
      </c>
      <c r="I2720" t="s">
        <v>2801</v>
      </c>
      <c r="M2720" t="s">
        <v>2760</v>
      </c>
      <c r="N2720" t="s">
        <v>3220</v>
      </c>
      <c r="O2720" t="s">
        <v>2551</v>
      </c>
      <c r="Q2720" s="199">
        <v>10000</v>
      </c>
      <c r="S2720" t="s">
        <v>2761</v>
      </c>
      <c r="T2720" t="s">
        <v>4061</v>
      </c>
      <c r="U2720" s="201">
        <v>8.15</v>
      </c>
      <c r="V2720" t="s">
        <v>2877</v>
      </c>
      <c r="W2720" t="s">
        <v>2681</v>
      </c>
      <c r="X2720" t="s">
        <v>2682</v>
      </c>
      <c r="Y2720" t="s">
        <v>3224</v>
      </c>
      <c r="Z2720" t="s">
        <v>3671</v>
      </c>
      <c r="AA2720">
        <v>808407</v>
      </c>
      <c r="AB2720" s="198">
        <v>37036.875</v>
      </c>
      <c r="AC2720" s="198">
        <v>37036.875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5000</v>
      </c>
      <c r="G2721" s="202">
        <v>1291167</v>
      </c>
      <c r="H2721" s="198">
        <v>37035.387453703705</v>
      </c>
      <c r="I2721" t="s">
        <v>3769</v>
      </c>
      <c r="M2721" t="s">
        <v>2760</v>
      </c>
      <c r="N2721" t="s">
        <v>3220</v>
      </c>
      <c r="O2721" t="s">
        <v>2532</v>
      </c>
      <c r="P2721" s="199">
        <v>5000</v>
      </c>
      <c r="S2721" t="s">
        <v>2761</v>
      </c>
      <c r="T2721" t="s">
        <v>4061</v>
      </c>
      <c r="U2721" s="201">
        <v>4</v>
      </c>
      <c r="V2721" t="s">
        <v>2744</v>
      </c>
      <c r="W2721" t="s">
        <v>2692</v>
      </c>
      <c r="X2721" t="s">
        <v>2682</v>
      </c>
      <c r="Y2721" t="s">
        <v>3224</v>
      </c>
      <c r="Z2721" t="s">
        <v>3671</v>
      </c>
      <c r="AA2721">
        <v>808408</v>
      </c>
      <c r="AB2721" s="198">
        <v>37036.875</v>
      </c>
      <c r="AC2721" s="198">
        <v>37036.875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30</v>
      </c>
      <c r="F2722" s="213">
        <f t="shared" si="215"/>
        <v>150000</v>
      </c>
      <c r="G2722" s="202">
        <v>1291168</v>
      </c>
      <c r="H2722" s="198">
        <v>37035.387476851851</v>
      </c>
      <c r="I2722" t="s">
        <v>3048</v>
      </c>
      <c r="M2722" t="s">
        <v>2760</v>
      </c>
      <c r="N2722" t="s">
        <v>3220</v>
      </c>
      <c r="O2722" t="s">
        <v>463</v>
      </c>
      <c r="Q2722" s="199">
        <v>5000</v>
      </c>
      <c r="S2722" t="s">
        <v>2761</v>
      </c>
      <c r="T2722" t="s">
        <v>4061</v>
      </c>
      <c r="U2722" s="201">
        <v>2.9449999999999998</v>
      </c>
      <c r="V2722" t="s">
        <v>3049</v>
      </c>
      <c r="W2722" t="s">
        <v>3926</v>
      </c>
      <c r="X2722" t="s">
        <v>2735</v>
      </c>
      <c r="Y2722" t="s">
        <v>3224</v>
      </c>
      <c r="Z2722" t="s">
        <v>3671</v>
      </c>
      <c r="AA2722" t="s">
        <v>464</v>
      </c>
      <c r="AB2722" s="198">
        <v>37043.875</v>
      </c>
      <c r="AC2722" s="198">
        <v>37072.875</v>
      </c>
    </row>
    <row r="2723" spans="1:29" x14ac:dyDescent="0.2">
      <c r="A2723" s="44" t="str">
        <f t="shared" si="211"/>
        <v>US Natural Gas Financial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Financial</v>
      </c>
      <c r="E2723" s="44">
        <f>IF(VLOOKUP(S2723,'DD-Lookup'!$J$6:$L$50,3,FALSE)="Monthly",(YEAR(AC2723)-YEAR(AB2723))*12+MONTH(AC2723)-MONTH(AB2723)+1,(AC2723-AB2723+1))</f>
        <v>30</v>
      </c>
      <c r="F2723" s="213">
        <f t="shared" si="215"/>
        <v>450000</v>
      </c>
      <c r="G2723" s="202">
        <v>1291169</v>
      </c>
      <c r="H2723" s="198">
        <v>37035.387488425928</v>
      </c>
      <c r="I2723" t="s">
        <v>2854</v>
      </c>
      <c r="M2723" t="s">
        <v>2760</v>
      </c>
      <c r="N2723" t="s">
        <v>3235</v>
      </c>
      <c r="O2723" t="s">
        <v>4309</v>
      </c>
      <c r="Q2723" s="199">
        <v>15000</v>
      </c>
      <c r="S2723" t="s">
        <v>2761</v>
      </c>
      <c r="T2723" t="s">
        <v>4061</v>
      </c>
      <c r="U2723" s="201">
        <v>-8.5000000000000006E-2</v>
      </c>
      <c r="V2723" t="s">
        <v>4206</v>
      </c>
      <c r="W2723" t="s">
        <v>3108</v>
      </c>
      <c r="X2723" t="s">
        <v>3109</v>
      </c>
      <c r="Y2723" t="s">
        <v>4082</v>
      </c>
      <c r="Z2723" t="s">
        <v>3671</v>
      </c>
      <c r="AA2723" t="s">
        <v>465</v>
      </c>
      <c r="AB2723" s="198">
        <v>37043.875</v>
      </c>
      <c r="AC2723" s="198">
        <v>37072.875</v>
      </c>
    </row>
    <row r="2724" spans="1:29" x14ac:dyDescent="0.2">
      <c r="A2724" s="44" t="str">
        <f t="shared" si="211"/>
        <v>US Power Physical</v>
      </c>
      <c r="B2724" s="44" t="str">
        <f t="shared" si="212"/>
        <v>US</v>
      </c>
      <c r="C2724" s="44" t="str">
        <f t="shared" si="213"/>
        <v>Power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30</v>
      </c>
      <c r="F2724" s="213">
        <f t="shared" si="215"/>
        <v>1500</v>
      </c>
      <c r="G2724" s="202">
        <v>1291170</v>
      </c>
      <c r="H2724" s="198">
        <v>37035.387499999997</v>
      </c>
      <c r="I2724" t="s">
        <v>2801</v>
      </c>
      <c r="J2724" t="s">
        <v>3125</v>
      </c>
      <c r="K2724" t="s">
        <v>2852</v>
      </c>
      <c r="M2724" t="s">
        <v>3364</v>
      </c>
      <c r="N2724" t="s">
        <v>2802</v>
      </c>
      <c r="O2724" t="s">
        <v>3295</v>
      </c>
      <c r="Q2724" s="199">
        <v>50</v>
      </c>
      <c r="S2724" t="s">
        <v>2759</v>
      </c>
      <c r="T2724" t="s">
        <v>4061</v>
      </c>
      <c r="U2724" s="201">
        <v>65.75</v>
      </c>
      <c r="V2724" t="s">
        <v>4503</v>
      </c>
      <c r="W2724" t="s">
        <v>3420</v>
      </c>
      <c r="X2724" t="s">
        <v>3993</v>
      </c>
      <c r="Y2724" t="s">
        <v>4193</v>
      </c>
      <c r="Z2724" t="s">
        <v>3666</v>
      </c>
      <c r="AA2724">
        <v>621503.1</v>
      </c>
      <c r="AB2724" s="198">
        <v>37043.600694444445</v>
      </c>
      <c r="AC2724" s="198">
        <v>37072.600694444445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45</v>
      </c>
      <c r="G2725" s="202">
        <v>1291171</v>
      </c>
      <c r="H2725" s="198">
        <v>37035.387499999997</v>
      </c>
      <c r="I2725" t="s">
        <v>3769</v>
      </c>
      <c r="M2725" t="s">
        <v>2760</v>
      </c>
      <c r="N2725" t="s">
        <v>3220</v>
      </c>
      <c r="O2725" t="s">
        <v>2570</v>
      </c>
      <c r="P2725" s="199">
        <v>45</v>
      </c>
      <c r="S2725" t="s">
        <v>2761</v>
      </c>
      <c r="T2725" t="s">
        <v>4061</v>
      </c>
      <c r="U2725" s="201">
        <v>4.0149999999999997</v>
      </c>
      <c r="V2725" t="s">
        <v>2684</v>
      </c>
      <c r="W2725" t="s">
        <v>4253</v>
      </c>
      <c r="X2725" t="s">
        <v>2685</v>
      </c>
      <c r="Y2725" t="s">
        <v>3224</v>
      </c>
      <c r="Z2725" t="s">
        <v>3671</v>
      </c>
      <c r="AA2725">
        <v>808409</v>
      </c>
      <c r="AB2725" s="198">
        <v>37036.875</v>
      </c>
      <c r="AC2725" s="198">
        <v>37036.875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30</v>
      </c>
      <c r="F2726" s="213">
        <f t="shared" si="215"/>
        <v>150000</v>
      </c>
      <c r="G2726" s="202">
        <v>1291172</v>
      </c>
      <c r="H2726" s="198">
        <v>37035.387523148151</v>
      </c>
      <c r="I2726" t="s">
        <v>3176</v>
      </c>
      <c r="M2726" t="s">
        <v>2760</v>
      </c>
      <c r="N2726" t="s">
        <v>3136</v>
      </c>
      <c r="O2726" t="s">
        <v>1869</v>
      </c>
      <c r="Q2726" s="199">
        <v>5000</v>
      </c>
      <c r="S2726" t="s">
        <v>2761</v>
      </c>
      <c r="T2726" t="s">
        <v>4061</v>
      </c>
      <c r="U2726" s="201">
        <v>-5.0000000000000001E-3</v>
      </c>
      <c r="V2726" t="s">
        <v>1683</v>
      </c>
      <c r="W2726" t="s">
        <v>2944</v>
      </c>
      <c r="X2726" t="s">
        <v>3223</v>
      </c>
      <c r="Y2726" t="s">
        <v>3224</v>
      </c>
      <c r="Z2726" t="s">
        <v>3671</v>
      </c>
      <c r="AA2726" t="s">
        <v>466</v>
      </c>
      <c r="AB2726" s="198">
        <v>37043.875</v>
      </c>
      <c r="AC2726" s="198">
        <v>37072.875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10000</v>
      </c>
      <c r="G2727" s="202">
        <v>1291173</v>
      </c>
      <c r="H2727" s="198">
        <v>37035.387546296297</v>
      </c>
      <c r="I2727" t="s">
        <v>2818</v>
      </c>
      <c r="M2727" t="s">
        <v>2760</v>
      </c>
      <c r="N2727" t="s">
        <v>3220</v>
      </c>
      <c r="O2727" t="s">
        <v>2545</v>
      </c>
      <c r="P2727" s="199">
        <v>10000</v>
      </c>
      <c r="S2727" t="s">
        <v>2761</v>
      </c>
      <c r="T2727" t="s">
        <v>4061</v>
      </c>
      <c r="U2727" s="201">
        <v>12.475</v>
      </c>
      <c r="V2727" t="s">
        <v>2776</v>
      </c>
      <c r="W2727" t="s">
        <v>2731</v>
      </c>
      <c r="X2727" t="s">
        <v>2682</v>
      </c>
      <c r="Y2727" t="s">
        <v>3224</v>
      </c>
      <c r="Z2727" t="s">
        <v>3671</v>
      </c>
      <c r="AA2727">
        <v>808411</v>
      </c>
      <c r="AB2727" s="198">
        <v>37036.875</v>
      </c>
      <c r="AC2727" s="198">
        <v>37036.875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1000</v>
      </c>
      <c r="G2728" s="202">
        <v>1291174</v>
      </c>
      <c r="H2728" s="198">
        <v>37035.387592592589</v>
      </c>
      <c r="I2728" t="s">
        <v>2869</v>
      </c>
      <c r="M2728" t="s">
        <v>2760</v>
      </c>
      <c r="N2728" t="s">
        <v>3220</v>
      </c>
      <c r="O2728" t="s">
        <v>136</v>
      </c>
      <c r="P2728" s="199">
        <v>1000</v>
      </c>
      <c r="S2728" t="s">
        <v>2761</v>
      </c>
      <c r="T2728" t="s">
        <v>4061</v>
      </c>
      <c r="U2728" s="201">
        <v>3.9849999999999999</v>
      </c>
      <c r="V2728" t="s">
        <v>1750</v>
      </c>
      <c r="W2728" t="s">
        <v>3004</v>
      </c>
      <c r="X2728" t="s">
        <v>3246</v>
      </c>
      <c r="Y2728" t="s">
        <v>3224</v>
      </c>
      <c r="Z2728" t="s">
        <v>3671</v>
      </c>
      <c r="AA2728">
        <v>808414</v>
      </c>
      <c r="AB2728" s="198">
        <v>37036.875</v>
      </c>
      <c r="AC2728" s="198">
        <v>37036.875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2500</v>
      </c>
      <c r="G2729" s="202">
        <v>1291175</v>
      </c>
      <c r="H2729" s="198">
        <v>37035.387638888889</v>
      </c>
      <c r="I2729" t="s">
        <v>2935</v>
      </c>
      <c r="M2729" t="s">
        <v>2760</v>
      </c>
      <c r="N2729" t="s">
        <v>3220</v>
      </c>
      <c r="O2729" t="s">
        <v>2532</v>
      </c>
      <c r="Q2729" s="199">
        <v>2500</v>
      </c>
      <c r="S2729" t="s">
        <v>2761</v>
      </c>
      <c r="T2729" t="s">
        <v>4061</v>
      </c>
      <c r="U2729" s="201">
        <v>4.0250000000000004</v>
      </c>
      <c r="V2729" t="s">
        <v>2936</v>
      </c>
      <c r="W2729" t="s">
        <v>2692</v>
      </c>
      <c r="X2729" t="s">
        <v>2682</v>
      </c>
      <c r="Y2729" t="s">
        <v>3224</v>
      </c>
      <c r="Z2729" t="s">
        <v>3671</v>
      </c>
      <c r="AA2729">
        <v>808417</v>
      </c>
      <c r="AB2729" s="198">
        <v>37036.875</v>
      </c>
      <c r="AC2729" s="198">
        <v>37036.875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10000</v>
      </c>
      <c r="G2730" s="202">
        <v>1291176</v>
      </c>
      <c r="H2730" s="198">
        <v>37035.387662037036</v>
      </c>
      <c r="I2730" t="s">
        <v>3769</v>
      </c>
      <c r="M2730" t="s">
        <v>2760</v>
      </c>
      <c r="N2730" t="s">
        <v>3220</v>
      </c>
      <c r="O2730" t="s">
        <v>2465</v>
      </c>
      <c r="P2730" s="199">
        <v>10000</v>
      </c>
      <c r="S2730" t="s">
        <v>2761</v>
      </c>
      <c r="T2730" t="s">
        <v>4061</v>
      </c>
      <c r="U2730" s="201">
        <v>4.085</v>
      </c>
      <c r="V2730" t="s">
        <v>2746</v>
      </c>
      <c r="W2730" t="s">
        <v>3260</v>
      </c>
      <c r="X2730" t="s">
        <v>3261</v>
      </c>
      <c r="Y2730" t="s">
        <v>3224</v>
      </c>
      <c r="Z2730" t="s">
        <v>3671</v>
      </c>
      <c r="AA2730">
        <v>808418</v>
      </c>
      <c r="AB2730" s="198">
        <v>37036.875</v>
      </c>
      <c r="AC2730" s="198">
        <v>37036.875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2000</v>
      </c>
      <c r="G2731" s="202">
        <v>1291177</v>
      </c>
      <c r="H2731" s="198">
        <v>37035.387685185182</v>
      </c>
      <c r="I2731" t="s">
        <v>4257</v>
      </c>
      <c r="M2731" t="s">
        <v>2760</v>
      </c>
      <c r="N2731" t="s">
        <v>3220</v>
      </c>
      <c r="O2731" t="s">
        <v>2581</v>
      </c>
      <c r="P2731" s="199">
        <v>2000</v>
      </c>
      <c r="S2731" t="s">
        <v>2761</v>
      </c>
      <c r="T2731" t="s">
        <v>4061</v>
      </c>
      <c r="U2731" s="201">
        <v>3.085</v>
      </c>
      <c r="V2731" t="s">
        <v>4258</v>
      </c>
      <c r="W2731" t="s">
        <v>3926</v>
      </c>
      <c r="X2731" t="s">
        <v>2735</v>
      </c>
      <c r="Y2731" t="s">
        <v>3224</v>
      </c>
      <c r="Z2731" t="s">
        <v>3671</v>
      </c>
      <c r="AA2731">
        <v>808419</v>
      </c>
      <c r="AB2731" s="198">
        <v>37036.875</v>
      </c>
      <c r="AC2731" s="198">
        <v>37036.875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8000</v>
      </c>
      <c r="G2732" s="202">
        <v>1291179</v>
      </c>
      <c r="H2732" s="198">
        <v>37035.387731481482</v>
      </c>
      <c r="I2732" t="s">
        <v>2869</v>
      </c>
      <c r="M2732" t="s">
        <v>2760</v>
      </c>
      <c r="N2732" t="s">
        <v>3220</v>
      </c>
      <c r="O2732" t="s">
        <v>2463</v>
      </c>
      <c r="P2732" s="199">
        <v>8000</v>
      </c>
      <c r="S2732" t="s">
        <v>2761</v>
      </c>
      <c r="T2732" t="s">
        <v>4061</v>
      </c>
      <c r="U2732" s="201">
        <v>4.2038000000000002</v>
      </c>
      <c r="V2732" t="s">
        <v>3067</v>
      </c>
      <c r="W2732" t="s">
        <v>3222</v>
      </c>
      <c r="X2732" t="s">
        <v>3223</v>
      </c>
      <c r="Y2732" t="s">
        <v>3224</v>
      </c>
      <c r="Z2732" t="s">
        <v>3671</v>
      </c>
      <c r="AA2732">
        <v>808421</v>
      </c>
      <c r="AB2732" s="198">
        <v>37036.875</v>
      </c>
      <c r="AC2732" s="198">
        <v>37036.875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1291178</v>
      </c>
      <c r="H2733" s="198">
        <v>37035.387731481482</v>
      </c>
      <c r="I2733" t="s">
        <v>3225</v>
      </c>
      <c r="M2733" t="s">
        <v>2760</v>
      </c>
      <c r="N2733" t="s">
        <v>3220</v>
      </c>
      <c r="O2733" t="s">
        <v>2485</v>
      </c>
      <c r="P2733" s="199">
        <v>5000</v>
      </c>
      <c r="S2733" t="s">
        <v>2761</v>
      </c>
      <c r="T2733" t="s">
        <v>4061</v>
      </c>
      <c r="U2733" s="201">
        <v>4.0350000000000001</v>
      </c>
      <c r="V2733" t="s">
        <v>3226</v>
      </c>
      <c r="W2733" t="s">
        <v>3004</v>
      </c>
      <c r="X2733" t="s">
        <v>3246</v>
      </c>
      <c r="Y2733" t="s">
        <v>3224</v>
      </c>
      <c r="Z2733" t="s">
        <v>3671</v>
      </c>
      <c r="AA2733">
        <v>808420</v>
      </c>
      <c r="AB2733" s="198">
        <v>37036.875</v>
      </c>
      <c r="AC2733" s="198">
        <v>37036.875</v>
      </c>
    </row>
    <row r="2734" spans="1:29" x14ac:dyDescent="0.2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6</v>
      </c>
      <c r="F2734" s="213">
        <f t="shared" si="215"/>
        <v>300000</v>
      </c>
      <c r="G2734" s="202">
        <v>1291180</v>
      </c>
      <c r="H2734" s="198">
        <v>37035.387754629628</v>
      </c>
      <c r="I2734" t="s">
        <v>4106</v>
      </c>
      <c r="M2734" t="s">
        <v>2760</v>
      </c>
      <c r="N2734" t="s">
        <v>4099</v>
      </c>
      <c r="O2734" t="s">
        <v>2356</v>
      </c>
      <c r="Q2734" s="199">
        <v>50000</v>
      </c>
      <c r="S2734" t="s">
        <v>4101</v>
      </c>
      <c r="T2734" t="s">
        <v>4102</v>
      </c>
      <c r="U2734" s="201">
        <v>20.95</v>
      </c>
      <c r="V2734" t="s">
        <v>3410</v>
      </c>
      <c r="W2734" t="s">
        <v>4115</v>
      </c>
      <c r="X2734" t="s">
        <v>4104</v>
      </c>
      <c r="Y2734" t="s">
        <v>4105</v>
      </c>
      <c r="Z2734" t="s">
        <v>4067</v>
      </c>
      <c r="AA2734">
        <v>104795</v>
      </c>
      <c r="AB2734" s="198">
        <v>37037.875</v>
      </c>
      <c r="AC2734" s="198">
        <v>37042.875</v>
      </c>
    </row>
    <row r="2735" spans="1:29" x14ac:dyDescent="0.2">
      <c r="A2735" s="44" t="str">
        <f t="shared" si="211"/>
        <v>US Crude Financial</v>
      </c>
      <c r="B2735" s="44" t="str">
        <f t="shared" si="212"/>
        <v>US</v>
      </c>
      <c r="C2735" s="44" t="str">
        <f t="shared" si="213"/>
        <v>Crude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50000</v>
      </c>
      <c r="G2735" s="202">
        <v>1291181</v>
      </c>
      <c r="H2735" s="198">
        <v>37035.387789351851</v>
      </c>
      <c r="I2735" t="s">
        <v>2863</v>
      </c>
      <c r="M2735" t="s">
        <v>3757</v>
      </c>
      <c r="N2735" t="s">
        <v>4183</v>
      </c>
      <c r="O2735" t="s">
        <v>2790</v>
      </c>
      <c r="P2735" s="199">
        <v>50000</v>
      </c>
      <c r="S2735" t="s">
        <v>2767</v>
      </c>
      <c r="T2735" t="s">
        <v>4061</v>
      </c>
      <c r="U2735" s="201">
        <v>29.38</v>
      </c>
      <c r="V2735" t="s">
        <v>3199</v>
      </c>
      <c r="W2735" t="s">
        <v>4185</v>
      </c>
      <c r="X2735" t="s">
        <v>4186</v>
      </c>
      <c r="Y2735" t="s">
        <v>3401</v>
      </c>
      <c r="Z2735" t="s">
        <v>3671</v>
      </c>
      <c r="AA2735">
        <v>106977</v>
      </c>
      <c r="AB2735" s="198">
        <v>37073</v>
      </c>
      <c r="AC2735" s="198">
        <v>37103</v>
      </c>
    </row>
    <row r="2736" spans="1:29" x14ac:dyDescent="0.2">
      <c r="A2736" s="44" t="str">
        <f t="shared" si="211"/>
        <v xml:space="preserve"> Natural Gas Physical</v>
      </c>
      <c r="B2736" s="44" t="str">
        <f t="shared" si="212"/>
        <v/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1291182</v>
      </c>
      <c r="H2736" s="198">
        <v>37035.387824074074</v>
      </c>
      <c r="I2736" t="s">
        <v>2863</v>
      </c>
      <c r="M2736" t="s">
        <v>2760</v>
      </c>
      <c r="N2736" t="s">
        <v>2697</v>
      </c>
      <c r="O2736" t="s">
        <v>223</v>
      </c>
      <c r="Q2736" s="199">
        <v>5000</v>
      </c>
      <c r="S2736" t="s">
        <v>2761</v>
      </c>
      <c r="T2736" t="s">
        <v>4061</v>
      </c>
      <c r="U2736" s="201">
        <v>3.95</v>
      </c>
      <c r="V2736" t="s">
        <v>3978</v>
      </c>
      <c r="W2736" t="s">
        <v>3170</v>
      </c>
      <c r="X2736" t="s">
        <v>1686</v>
      </c>
      <c r="Y2736" t="s">
        <v>3224</v>
      </c>
      <c r="Z2736" t="s">
        <v>3672</v>
      </c>
      <c r="AA2736">
        <v>808422</v>
      </c>
      <c r="AB2736" s="198">
        <v>37036.875</v>
      </c>
      <c r="AC2736" s="198">
        <v>37036.875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5000</v>
      </c>
      <c r="G2737" s="202">
        <v>1291183</v>
      </c>
      <c r="H2737" s="198">
        <v>37035.387858796297</v>
      </c>
      <c r="I2737" t="s">
        <v>2951</v>
      </c>
      <c r="M2737" t="s">
        <v>2760</v>
      </c>
      <c r="N2737" t="s">
        <v>3220</v>
      </c>
      <c r="O2737" t="s">
        <v>2481</v>
      </c>
      <c r="P2737" s="199">
        <v>5000</v>
      </c>
      <c r="S2737" t="s">
        <v>2761</v>
      </c>
      <c r="T2737" t="s">
        <v>4061</v>
      </c>
      <c r="U2737" s="201">
        <v>4.0599999999999996</v>
      </c>
      <c r="V2737" t="s">
        <v>2952</v>
      </c>
      <c r="W2737" t="s">
        <v>3004</v>
      </c>
      <c r="X2737" t="s">
        <v>3246</v>
      </c>
      <c r="Y2737" t="s">
        <v>3224</v>
      </c>
      <c r="Z2737" t="s">
        <v>3671</v>
      </c>
      <c r="AA2737">
        <v>808423</v>
      </c>
      <c r="AB2737" s="198">
        <v>37036.875</v>
      </c>
      <c r="AC2737" s="198">
        <v>37036.875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</v>
      </c>
      <c r="G2738" s="202">
        <v>1291184</v>
      </c>
      <c r="H2738" s="198">
        <v>37035.387870370374</v>
      </c>
      <c r="I2738" t="s">
        <v>4241</v>
      </c>
      <c r="M2738" t="s">
        <v>2760</v>
      </c>
      <c r="N2738" t="s">
        <v>3220</v>
      </c>
      <c r="O2738" t="s">
        <v>136</v>
      </c>
      <c r="Q2738" s="199">
        <v>1000</v>
      </c>
      <c r="S2738" t="s">
        <v>2761</v>
      </c>
      <c r="T2738" t="s">
        <v>4061</v>
      </c>
      <c r="U2738" s="201">
        <v>3.9975000000000001</v>
      </c>
      <c r="V2738" t="s">
        <v>3925</v>
      </c>
      <c r="W2738" t="s">
        <v>3004</v>
      </c>
      <c r="X2738" t="s">
        <v>3246</v>
      </c>
      <c r="Y2738" t="s">
        <v>3224</v>
      </c>
      <c r="Z2738" t="s">
        <v>3671</v>
      </c>
      <c r="AA2738">
        <v>808424</v>
      </c>
      <c r="AB2738" s="198">
        <v>37036.875</v>
      </c>
      <c r="AC2738" s="198">
        <v>37036.875</v>
      </c>
    </row>
    <row r="2739" spans="1:29" x14ac:dyDescent="0.2">
      <c r="A2739" s="44" t="str">
        <f t="shared" si="211"/>
        <v xml:space="preserve"> Metals Financial</v>
      </c>
      <c r="B2739" s="44" t="str">
        <f t="shared" si="212"/>
        <v/>
      </c>
      <c r="C2739" s="44" t="str">
        <f t="shared" si="213"/>
        <v>Metals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</v>
      </c>
      <c r="G2739" s="202">
        <v>1291185</v>
      </c>
      <c r="H2739" s="198">
        <v>37035.387928240743</v>
      </c>
      <c r="I2739" t="s">
        <v>2336</v>
      </c>
      <c r="M2739" t="s">
        <v>2766</v>
      </c>
      <c r="N2739" t="s">
        <v>4058</v>
      </c>
      <c r="O2739" t="s">
        <v>4059</v>
      </c>
      <c r="P2739" s="199">
        <v>10</v>
      </c>
      <c r="S2739" t="s">
        <v>4060</v>
      </c>
      <c r="T2739" t="s">
        <v>4061</v>
      </c>
      <c r="U2739" s="201">
        <v>1743</v>
      </c>
      <c r="V2739" t="s">
        <v>2337</v>
      </c>
      <c r="W2739" t="s">
        <v>4068</v>
      </c>
      <c r="X2739" t="s">
        <v>4064</v>
      </c>
      <c r="Y2739" t="s">
        <v>4065</v>
      </c>
      <c r="Z2739" t="s">
        <v>4066</v>
      </c>
      <c r="AA2739">
        <v>2150854</v>
      </c>
    </row>
    <row r="2740" spans="1:29" x14ac:dyDescent="0.2">
      <c r="A2740" s="44" t="str">
        <f t="shared" si="211"/>
        <v xml:space="preserve"> Natural Gas Physical</v>
      </c>
      <c r="B2740" s="44" t="str">
        <f t="shared" si="212"/>
        <v/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10000</v>
      </c>
      <c r="G2740" s="202">
        <v>1291187</v>
      </c>
      <c r="H2740" s="198">
        <v>37035.387939814813</v>
      </c>
      <c r="I2740" t="s">
        <v>3167</v>
      </c>
      <c r="M2740" t="s">
        <v>2760</v>
      </c>
      <c r="N2740" t="s">
        <v>3254</v>
      </c>
      <c r="O2740" t="s">
        <v>2474</v>
      </c>
      <c r="P2740" s="199">
        <v>10000</v>
      </c>
      <c r="S2740" t="s">
        <v>2761</v>
      </c>
      <c r="T2740" t="s">
        <v>4061</v>
      </c>
      <c r="U2740" s="201">
        <v>4.3650000000000002</v>
      </c>
      <c r="V2740" t="s">
        <v>1681</v>
      </c>
      <c r="W2740" t="s">
        <v>3255</v>
      </c>
      <c r="X2740" t="s">
        <v>3256</v>
      </c>
      <c r="Y2740" t="s">
        <v>3224</v>
      </c>
      <c r="Z2740" t="s">
        <v>3671</v>
      </c>
      <c r="AA2740">
        <v>808426</v>
      </c>
      <c r="AB2740" s="198">
        <v>37036.875</v>
      </c>
      <c r="AC2740" s="198">
        <v>37036.875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3000</v>
      </c>
      <c r="G2741" s="202">
        <v>1291186</v>
      </c>
      <c r="H2741" s="198">
        <v>37035.387939814813</v>
      </c>
      <c r="I2741" t="s">
        <v>3155</v>
      </c>
      <c r="M2741" t="s">
        <v>2760</v>
      </c>
      <c r="N2741" t="s">
        <v>3220</v>
      </c>
      <c r="O2741" t="s">
        <v>2537</v>
      </c>
      <c r="Q2741" s="199">
        <v>3000</v>
      </c>
      <c r="S2741" t="s">
        <v>2761</v>
      </c>
      <c r="T2741" t="s">
        <v>4061</v>
      </c>
      <c r="U2741" s="201">
        <v>3.08</v>
      </c>
      <c r="V2741" t="s">
        <v>3283</v>
      </c>
      <c r="W2741" t="s">
        <v>2705</v>
      </c>
      <c r="X2741" t="s">
        <v>2682</v>
      </c>
      <c r="Y2741" t="s">
        <v>3224</v>
      </c>
      <c r="Z2741" t="s">
        <v>3671</v>
      </c>
      <c r="AA2741">
        <v>808425</v>
      </c>
      <c r="AB2741" s="198">
        <v>37036.875</v>
      </c>
      <c r="AC2741" s="198">
        <v>37036.875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7</v>
      </c>
      <c r="F2742" s="213">
        <f t="shared" si="215"/>
        <v>70000</v>
      </c>
      <c r="G2742" s="202">
        <v>1291188</v>
      </c>
      <c r="H2742" s="198">
        <v>37035.38795138889</v>
      </c>
      <c r="I2742" t="s">
        <v>3267</v>
      </c>
      <c r="M2742" t="s">
        <v>2760</v>
      </c>
      <c r="N2742" t="s">
        <v>3220</v>
      </c>
      <c r="O2742" t="s">
        <v>4380</v>
      </c>
      <c r="P2742" s="199">
        <v>10000</v>
      </c>
      <c r="S2742" t="s">
        <v>2761</v>
      </c>
      <c r="T2742" t="s">
        <v>4061</v>
      </c>
      <c r="U2742" s="201">
        <v>4.0750000000000002</v>
      </c>
      <c r="V2742" t="s">
        <v>4474</v>
      </c>
      <c r="W2742" t="s">
        <v>4253</v>
      </c>
      <c r="X2742" t="s">
        <v>4254</v>
      </c>
      <c r="Y2742" t="s">
        <v>3224</v>
      </c>
      <c r="Z2742" t="s">
        <v>3671</v>
      </c>
      <c r="AA2742">
        <v>808428</v>
      </c>
      <c r="AB2742" s="198">
        <v>37036.875</v>
      </c>
      <c r="AC2742" s="198">
        <v>37042.875</v>
      </c>
    </row>
    <row r="2743" spans="1:29" x14ac:dyDescent="0.2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153</v>
      </c>
      <c r="F2743" s="213">
        <f t="shared" si="215"/>
        <v>382500</v>
      </c>
      <c r="G2743" s="202">
        <v>1291190</v>
      </c>
      <c r="H2743" s="198">
        <v>37035.387974537036</v>
      </c>
      <c r="I2743" t="s">
        <v>1930</v>
      </c>
      <c r="M2743" t="s">
        <v>2760</v>
      </c>
      <c r="N2743" t="s">
        <v>2864</v>
      </c>
      <c r="O2743" t="s">
        <v>4239</v>
      </c>
      <c r="Q2743" s="199">
        <v>2500</v>
      </c>
      <c r="S2743" t="s">
        <v>2761</v>
      </c>
      <c r="T2743" t="s">
        <v>4061</v>
      </c>
      <c r="U2743" s="201">
        <v>4.3049999999999997</v>
      </c>
      <c r="V2743" t="s">
        <v>4331</v>
      </c>
      <c r="W2743" t="s">
        <v>3529</v>
      </c>
      <c r="X2743" t="s">
        <v>2866</v>
      </c>
      <c r="Y2743" t="s">
        <v>4082</v>
      </c>
      <c r="Z2743" t="s">
        <v>3671</v>
      </c>
      <c r="AA2743" t="s">
        <v>467</v>
      </c>
      <c r="AB2743" s="198">
        <v>37043</v>
      </c>
      <c r="AC2743" s="198">
        <v>37195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25000</v>
      </c>
      <c r="G2744" s="202">
        <v>1291192</v>
      </c>
      <c r="H2744" s="198">
        <v>37035.387997685182</v>
      </c>
      <c r="I2744" t="s">
        <v>2674</v>
      </c>
      <c r="M2744" t="s">
        <v>2760</v>
      </c>
      <c r="N2744" t="s">
        <v>3220</v>
      </c>
      <c r="O2744" t="s">
        <v>4383</v>
      </c>
      <c r="P2744" s="199">
        <v>25000</v>
      </c>
      <c r="S2744" t="s">
        <v>2761</v>
      </c>
      <c r="T2744" t="s">
        <v>4061</v>
      </c>
      <c r="U2744" s="201">
        <v>4.13</v>
      </c>
      <c r="V2744" t="s">
        <v>3146</v>
      </c>
      <c r="W2744" t="s">
        <v>4246</v>
      </c>
      <c r="X2744" t="s">
        <v>4247</v>
      </c>
      <c r="Y2744" t="s">
        <v>3224</v>
      </c>
      <c r="Z2744" t="s">
        <v>3671</v>
      </c>
      <c r="AA2744">
        <v>808427</v>
      </c>
      <c r="AB2744" s="198">
        <v>37036.875</v>
      </c>
      <c r="AC2744" s="198">
        <v>37036.875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1291194</v>
      </c>
      <c r="H2745" s="198">
        <v>37035.388020833336</v>
      </c>
      <c r="I2745" t="s">
        <v>2935</v>
      </c>
      <c r="M2745" t="s">
        <v>2760</v>
      </c>
      <c r="N2745" t="s">
        <v>3220</v>
      </c>
      <c r="O2745" t="s">
        <v>2466</v>
      </c>
      <c r="Q2745" s="199">
        <v>5000</v>
      </c>
      <c r="S2745" t="s">
        <v>2761</v>
      </c>
      <c r="T2745" t="s">
        <v>4061</v>
      </c>
      <c r="U2745" s="201">
        <v>4.0324999999999998</v>
      </c>
      <c r="V2745" t="s">
        <v>2936</v>
      </c>
      <c r="W2745" t="s">
        <v>3260</v>
      </c>
      <c r="X2745" t="s">
        <v>3261</v>
      </c>
      <c r="Y2745" t="s">
        <v>3224</v>
      </c>
      <c r="Z2745" t="s">
        <v>3671</v>
      </c>
      <c r="AA2745">
        <v>808430</v>
      </c>
      <c r="AB2745" s="198">
        <v>37036.875</v>
      </c>
      <c r="AC2745" s="198">
        <v>37036.875</v>
      </c>
    </row>
    <row r="2746" spans="1:29" x14ac:dyDescent="0.2">
      <c r="A2746" s="44" t="str">
        <f t="shared" si="211"/>
        <v xml:space="preserve"> Natural Gas Physical</v>
      </c>
      <c r="B2746" s="44" t="str">
        <f t="shared" si="212"/>
        <v/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4</v>
      </c>
      <c r="F2746" s="213">
        <f t="shared" si="215"/>
        <v>200000</v>
      </c>
      <c r="G2746" s="202">
        <v>1291197</v>
      </c>
      <c r="H2746" s="198">
        <v>37035.388032407405</v>
      </c>
      <c r="I2746" t="s">
        <v>4126</v>
      </c>
      <c r="M2746" t="s">
        <v>2760</v>
      </c>
      <c r="N2746" t="s">
        <v>4099</v>
      </c>
      <c r="O2746" t="s">
        <v>2979</v>
      </c>
      <c r="Q2746" s="199">
        <v>50000</v>
      </c>
      <c r="S2746" t="s">
        <v>4101</v>
      </c>
      <c r="T2746" t="s">
        <v>4102</v>
      </c>
      <c r="U2746" s="201">
        <v>21.3</v>
      </c>
      <c r="V2746" t="s">
        <v>468</v>
      </c>
      <c r="W2746" t="s">
        <v>4115</v>
      </c>
      <c r="X2746" t="s">
        <v>4104</v>
      </c>
      <c r="Y2746" t="s">
        <v>4105</v>
      </c>
      <c r="Z2746" t="s">
        <v>4067</v>
      </c>
      <c r="AA2746">
        <v>104796</v>
      </c>
      <c r="AB2746" s="198">
        <v>37040.875</v>
      </c>
      <c r="AC2746" s="198">
        <v>37043.875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2000</v>
      </c>
      <c r="G2747" s="202">
        <v>1291198</v>
      </c>
      <c r="H2747" s="198">
        <v>37035.388032407405</v>
      </c>
      <c r="I2747" t="s">
        <v>3249</v>
      </c>
      <c r="M2747" t="s">
        <v>2760</v>
      </c>
      <c r="N2747" t="s">
        <v>3220</v>
      </c>
      <c r="O2747" t="s">
        <v>2550</v>
      </c>
      <c r="Q2747" s="199">
        <v>2000</v>
      </c>
      <c r="S2747" t="s">
        <v>2761</v>
      </c>
      <c r="T2747" t="s">
        <v>4061</v>
      </c>
      <c r="U2747" s="201">
        <v>7.15</v>
      </c>
      <c r="V2747" t="s">
        <v>3932</v>
      </c>
      <c r="W2747" t="s">
        <v>2681</v>
      </c>
      <c r="X2747" t="s">
        <v>2682</v>
      </c>
      <c r="Y2747" t="s">
        <v>3224</v>
      </c>
      <c r="Z2747" t="s">
        <v>3671</v>
      </c>
      <c r="AA2747">
        <v>808431</v>
      </c>
      <c r="AB2747" s="198">
        <v>37036.875</v>
      </c>
      <c r="AC2747" s="198">
        <v>37036.875</v>
      </c>
    </row>
    <row r="2748" spans="1:29" x14ac:dyDescent="0.2">
      <c r="A2748" s="44" t="str">
        <f t="shared" si="211"/>
        <v>US Crude Financial</v>
      </c>
      <c r="B2748" s="44" t="str">
        <f t="shared" si="212"/>
        <v>US</v>
      </c>
      <c r="C2748" s="44" t="str">
        <f t="shared" si="213"/>
        <v>Crude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1</v>
      </c>
      <c r="F2748" s="213">
        <f t="shared" si="215"/>
        <v>50000</v>
      </c>
      <c r="G2748" s="202">
        <v>1291196</v>
      </c>
      <c r="H2748" s="198">
        <v>37035.388032407405</v>
      </c>
      <c r="I2748" t="s">
        <v>2863</v>
      </c>
      <c r="M2748" t="s">
        <v>3757</v>
      </c>
      <c r="N2748" t="s">
        <v>4183</v>
      </c>
      <c r="O2748" t="s">
        <v>2790</v>
      </c>
      <c r="P2748" s="199">
        <v>50000</v>
      </c>
      <c r="S2748" t="s">
        <v>2767</v>
      </c>
      <c r="T2748" t="s">
        <v>4061</v>
      </c>
      <c r="U2748" s="201">
        <v>29.36</v>
      </c>
      <c r="V2748" t="s">
        <v>3199</v>
      </c>
      <c r="W2748" t="s">
        <v>4185</v>
      </c>
      <c r="X2748" t="s">
        <v>4186</v>
      </c>
      <c r="Y2748" t="s">
        <v>3401</v>
      </c>
      <c r="Z2748" t="s">
        <v>3671</v>
      </c>
      <c r="AA2748">
        <v>106978</v>
      </c>
      <c r="AB2748" s="198">
        <v>37073</v>
      </c>
      <c r="AC2748" s="198">
        <v>37103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600</v>
      </c>
      <c r="G2749" s="202">
        <v>1291199</v>
      </c>
      <c r="H2749" s="198">
        <v>37035.388043981482</v>
      </c>
      <c r="I2749" t="s">
        <v>3769</v>
      </c>
      <c r="M2749" t="s">
        <v>2760</v>
      </c>
      <c r="N2749" t="s">
        <v>3220</v>
      </c>
      <c r="O2749" t="s">
        <v>2519</v>
      </c>
      <c r="Q2749" s="199">
        <v>600</v>
      </c>
      <c r="S2749" t="s">
        <v>2761</v>
      </c>
      <c r="T2749" t="s">
        <v>4061</v>
      </c>
      <c r="U2749" s="201">
        <v>4.46</v>
      </c>
      <c r="V2749" t="s">
        <v>2667</v>
      </c>
      <c r="W2749" t="s">
        <v>2668</v>
      </c>
      <c r="X2749" t="s">
        <v>2669</v>
      </c>
      <c r="Y2749" t="s">
        <v>3224</v>
      </c>
      <c r="Z2749" t="s">
        <v>3671</v>
      </c>
      <c r="AA2749">
        <v>808432</v>
      </c>
      <c r="AB2749" s="198">
        <v>37036.875</v>
      </c>
      <c r="AC2749" s="198">
        <v>37036.875</v>
      </c>
    </row>
    <row r="2750" spans="1:29" x14ac:dyDescent="0.2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4</v>
      </c>
      <c r="F2750" s="213">
        <f t="shared" si="215"/>
        <v>200000</v>
      </c>
      <c r="G2750" s="202">
        <v>1291200</v>
      </c>
      <c r="H2750" s="198">
        <v>37035.388136574074</v>
      </c>
      <c r="I2750" t="s">
        <v>4126</v>
      </c>
      <c r="M2750" t="s">
        <v>2760</v>
      </c>
      <c r="N2750" t="s">
        <v>4099</v>
      </c>
      <c r="O2750" t="s">
        <v>2979</v>
      </c>
      <c r="Q2750" s="199">
        <v>50000</v>
      </c>
      <c r="S2750" t="s">
        <v>4101</v>
      </c>
      <c r="T2750" t="s">
        <v>4102</v>
      </c>
      <c r="U2750" s="201">
        <v>21.3</v>
      </c>
      <c r="V2750" t="s">
        <v>468</v>
      </c>
      <c r="W2750" t="s">
        <v>4115</v>
      </c>
      <c r="X2750" t="s">
        <v>4104</v>
      </c>
      <c r="Y2750" t="s">
        <v>4105</v>
      </c>
      <c r="Z2750" t="s">
        <v>4067</v>
      </c>
      <c r="AA2750">
        <v>104797</v>
      </c>
      <c r="AB2750" s="198">
        <v>37040.875</v>
      </c>
      <c r="AC2750" s="198">
        <v>37043.875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1291201</v>
      </c>
      <c r="H2751" s="198">
        <v>37035.388136574074</v>
      </c>
      <c r="I2751" t="s">
        <v>2801</v>
      </c>
      <c r="M2751" t="s">
        <v>2760</v>
      </c>
      <c r="N2751" t="s">
        <v>3220</v>
      </c>
      <c r="O2751" t="s">
        <v>4393</v>
      </c>
      <c r="P2751" s="199">
        <v>5000</v>
      </c>
      <c r="S2751" t="s">
        <v>2761</v>
      </c>
      <c r="T2751" t="s">
        <v>4061</v>
      </c>
      <c r="U2751" s="201">
        <v>4.3899999999999997</v>
      </c>
      <c r="V2751" t="s">
        <v>3156</v>
      </c>
      <c r="W2751" t="s">
        <v>2661</v>
      </c>
      <c r="X2751" t="s">
        <v>2662</v>
      </c>
      <c r="Y2751" t="s">
        <v>3224</v>
      </c>
      <c r="Z2751" t="s">
        <v>3671</v>
      </c>
      <c r="AA2751">
        <v>808433</v>
      </c>
      <c r="AB2751" s="198">
        <v>37036.875</v>
      </c>
      <c r="AC2751" s="198">
        <v>37036.875</v>
      </c>
    </row>
    <row r="2752" spans="1:29" x14ac:dyDescent="0.2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30</v>
      </c>
      <c r="F2752" s="213">
        <f t="shared" si="215"/>
        <v>300000</v>
      </c>
      <c r="G2752" s="202">
        <v>1291203</v>
      </c>
      <c r="H2752" s="198">
        <v>37035.388182870367</v>
      </c>
      <c r="I2752" t="s">
        <v>3225</v>
      </c>
      <c r="M2752" t="s">
        <v>2760</v>
      </c>
      <c r="N2752" t="s">
        <v>3235</v>
      </c>
      <c r="O2752" t="s">
        <v>1920</v>
      </c>
      <c r="P2752" s="199">
        <v>10000</v>
      </c>
      <c r="S2752" t="s">
        <v>2761</v>
      </c>
      <c r="T2752" t="s">
        <v>4061</v>
      </c>
      <c r="U2752" s="201">
        <v>-7.4999999999999997E-2</v>
      </c>
      <c r="V2752" t="s">
        <v>469</v>
      </c>
      <c r="W2752" t="s">
        <v>2750</v>
      </c>
      <c r="X2752" t="s">
        <v>2751</v>
      </c>
      <c r="Y2752" t="s">
        <v>4082</v>
      </c>
      <c r="Z2752" t="s">
        <v>3671</v>
      </c>
      <c r="AA2752" t="s">
        <v>470</v>
      </c>
      <c r="AB2752" s="198">
        <v>37043.875</v>
      </c>
      <c r="AC2752" s="198">
        <v>37072.875</v>
      </c>
    </row>
    <row r="2753" spans="1:29" x14ac:dyDescent="0.2">
      <c r="A2753" s="44" t="str">
        <f t="shared" si="211"/>
        <v xml:space="preserve"> Natural Gas Financial</v>
      </c>
      <c r="B2753" s="44" t="str">
        <f t="shared" si="212"/>
        <v/>
      </c>
      <c r="C2753" s="44" t="str">
        <f t="shared" si="213"/>
        <v>Natural Gas</v>
      </c>
      <c r="D2753" s="44" t="str">
        <f t="shared" si="214"/>
        <v>Financial</v>
      </c>
      <c r="E2753" s="44">
        <f>IF(VLOOKUP(S2753,'DD-Lookup'!$J$6:$L$50,3,FALSE)="Monthly",(YEAR(AC2753)-YEAR(AB2753))*12+MONTH(AC2753)-MONTH(AB2753)+1,(AC2753-AB2753+1))</f>
        <v>151</v>
      </c>
      <c r="F2753" s="213">
        <f t="shared" si="215"/>
        <v>1510000</v>
      </c>
      <c r="G2753" s="202">
        <v>1291204</v>
      </c>
      <c r="H2753" s="198">
        <v>37035.388194444444</v>
      </c>
      <c r="I2753" t="s">
        <v>3306</v>
      </c>
      <c r="M2753" t="s">
        <v>2760</v>
      </c>
      <c r="N2753" t="s">
        <v>471</v>
      </c>
      <c r="O2753" t="s">
        <v>472</v>
      </c>
      <c r="P2753" s="199">
        <v>10000</v>
      </c>
      <c r="S2753" t="s">
        <v>4150</v>
      </c>
      <c r="T2753" t="s">
        <v>2698</v>
      </c>
      <c r="U2753" s="201">
        <v>2.17</v>
      </c>
      <c r="V2753" t="s">
        <v>473</v>
      </c>
      <c r="W2753" t="s">
        <v>474</v>
      </c>
      <c r="X2753" t="s">
        <v>475</v>
      </c>
      <c r="Y2753" t="s">
        <v>4082</v>
      </c>
      <c r="Z2753" t="s">
        <v>3672</v>
      </c>
      <c r="AA2753" t="s">
        <v>476</v>
      </c>
      <c r="AB2753" s="198">
        <v>37196</v>
      </c>
      <c r="AC2753" s="198">
        <v>37346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2000</v>
      </c>
      <c r="G2754" s="202">
        <v>1291205</v>
      </c>
      <c r="H2754" s="198">
        <v>37035.388206018521</v>
      </c>
      <c r="I2754" t="s">
        <v>3769</v>
      </c>
      <c r="M2754" t="s">
        <v>2760</v>
      </c>
      <c r="N2754" t="s">
        <v>3220</v>
      </c>
      <c r="O2754" t="s">
        <v>2532</v>
      </c>
      <c r="P2754" s="199">
        <v>2000</v>
      </c>
      <c r="S2754" t="s">
        <v>2761</v>
      </c>
      <c r="T2754" t="s">
        <v>4061</v>
      </c>
      <c r="U2754" s="201">
        <v>4</v>
      </c>
      <c r="V2754" t="s">
        <v>2744</v>
      </c>
      <c r="W2754" t="s">
        <v>2692</v>
      </c>
      <c r="X2754" t="s">
        <v>2682</v>
      </c>
      <c r="Y2754" t="s">
        <v>3224</v>
      </c>
      <c r="Z2754" t="s">
        <v>3671</v>
      </c>
      <c r="AA2754">
        <v>808434</v>
      </c>
      <c r="AB2754" s="198">
        <v>37036.875</v>
      </c>
      <c r="AC2754" s="198">
        <v>37036.875</v>
      </c>
    </row>
    <row r="2755" spans="1:29" x14ac:dyDescent="0.2">
      <c r="A2755" s="44" t="str">
        <f t="shared" si="211"/>
        <v>US Natural Gas Financial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30</v>
      </c>
      <c r="F2755" s="213">
        <f t="shared" si="215"/>
        <v>150000</v>
      </c>
      <c r="G2755" s="202">
        <v>1291206</v>
      </c>
      <c r="H2755" s="198">
        <v>37035.38821759259</v>
      </c>
      <c r="I2755" t="s">
        <v>2834</v>
      </c>
      <c r="M2755" t="s">
        <v>2760</v>
      </c>
      <c r="N2755" t="s">
        <v>3235</v>
      </c>
      <c r="O2755" t="s">
        <v>2707</v>
      </c>
      <c r="P2755" s="199">
        <v>5000</v>
      </c>
      <c r="S2755" t="s">
        <v>2761</v>
      </c>
      <c r="T2755" t="s">
        <v>4061</v>
      </c>
      <c r="U2755" s="201">
        <v>-1.28</v>
      </c>
      <c r="V2755" t="s">
        <v>447</v>
      </c>
      <c r="W2755" t="s">
        <v>2708</v>
      </c>
      <c r="X2755" t="s">
        <v>2709</v>
      </c>
      <c r="Y2755" t="s">
        <v>4082</v>
      </c>
      <c r="Z2755" t="s">
        <v>3671</v>
      </c>
      <c r="AA2755" t="s">
        <v>477</v>
      </c>
      <c r="AB2755" s="198">
        <v>37043.875</v>
      </c>
      <c r="AC2755" s="198">
        <v>37072.875</v>
      </c>
    </row>
    <row r="2756" spans="1:29" x14ac:dyDescent="0.2">
      <c r="A2756" s="44" t="str">
        <f t="shared" si="211"/>
        <v xml:space="preserve"> Natural Gas Physical</v>
      </c>
      <c r="B2756" s="44" t="str">
        <f t="shared" si="212"/>
        <v/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5000</v>
      </c>
      <c r="G2756" s="202">
        <v>1291207</v>
      </c>
      <c r="H2756" s="198">
        <v>37035.388298611113</v>
      </c>
      <c r="I2756" t="s">
        <v>3238</v>
      </c>
      <c r="M2756" t="s">
        <v>2760</v>
      </c>
      <c r="N2756" t="s">
        <v>2697</v>
      </c>
      <c r="O2756" t="s">
        <v>252</v>
      </c>
      <c r="Q2756" s="199">
        <v>5000</v>
      </c>
      <c r="S2756" t="s">
        <v>4150</v>
      </c>
      <c r="T2756" t="s">
        <v>2698</v>
      </c>
      <c r="U2756" s="201">
        <v>5.7</v>
      </c>
      <c r="V2756" t="s">
        <v>4291</v>
      </c>
      <c r="W2756" t="s">
        <v>3170</v>
      </c>
      <c r="X2756" t="s">
        <v>1686</v>
      </c>
      <c r="Y2756" t="s">
        <v>3224</v>
      </c>
      <c r="Z2756" t="s">
        <v>3672</v>
      </c>
      <c r="AA2756">
        <v>808435</v>
      </c>
      <c r="AB2756" s="198">
        <v>37036.875</v>
      </c>
      <c r="AC2756" s="198">
        <v>37036.875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700</v>
      </c>
      <c r="G2757" s="202">
        <v>1291208</v>
      </c>
      <c r="H2757" s="198">
        <v>37035.388333333336</v>
      </c>
      <c r="I2757" t="s">
        <v>2831</v>
      </c>
      <c r="M2757" t="s">
        <v>2760</v>
      </c>
      <c r="N2757" t="s">
        <v>3220</v>
      </c>
      <c r="O2757" t="s">
        <v>4400</v>
      </c>
      <c r="P2757" s="199">
        <v>700</v>
      </c>
      <c r="S2757" t="s">
        <v>2761</v>
      </c>
      <c r="T2757" t="s">
        <v>4061</v>
      </c>
      <c r="U2757" s="201">
        <v>4.07</v>
      </c>
      <c r="V2757" t="s">
        <v>3089</v>
      </c>
      <c r="W2757" t="s">
        <v>3046</v>
      </c>
      <c r="X2757" t="s">
        <v>2685</v>
      </c>
      <c r="Y2757" t="s">
        <v>3224</v>
      </c>
      <c r="Z2757" t="s">
        <v>3671</v>
      </c>
      <c r="AA2757">
        <v>808436</v>
      </c>
      <c r="AB2757" s="198">
        <v>37036.875</v>
      </c>
      <c r="AC2757" s="198">
        <v>37036.875</v>
      </c>
    </row>
    <row r="2758" spans="1:29" x14ac:dyDescent="0.2">
      <c r="A2758" s="44" t="str">
        <f t="shared" si="211"/>
        <v>US Crude Financial</v>
      </c>
      <c r="B2758" s="44" t="str">
        <f t="shared" si="212"/>
        <v>US</v>
      </c>
      <c r="C2758" s="44" t="str">
        <f t="shared" si="213"/>
        <v>Crude</v>
      </c>
      <c r="D2758" s="44" t="str">
        <f t="shared" si="214"/>
        <v>Financial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50000</v>
      </c>
      <c r="G2758" s="202">
        <v>1291209</v>
      </c>
      <c r="H2758" s="198">
        <v>37035.388391203705</v>
      </c>
      <c r="I2758" t="s">
        <v>4182</v>
      </c>
      <c r="M2758" t="s">
        <v>3757</v>
      </c>
      <c r="N2758" t="s">
        <v>4183</v>
      </c>
      <c r="O2758" t="s">
        <v>2790</v>
      </c>
      <c r="P2758" s="199">
        <v>50000</v>
      </c>
      <c r="S2758" t="s">
        <v>2767</v>
      </c>
      <c r="T2758" t="s">
        <v>4061</v>
      </c>
      <c r="U2758" s="201">
        <v>29.34</v>
      </c>
      <c r="V2758" t="s">
        <v>4184</v>
      </c>
      <c r="W2758" t="s">
        <v>4185</v>
      </c>
      <c r="X2758" t="s">
        <v>4186</v>
      </c>
      <c r="Y2758" t="s">
        <v>3401</v>
      </c>
      <c r="Z2758" t="s">
        <v>3671</v>
      </c>
      <c r="AA2758">
        <v>106979</v>
      </c>
      <c r="AB2758" s="198">
        <v>37073</v>
      </c>
      <c r="AC2758" s="198">
        <v>37103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30</v>
      </c>
      <c r="F2759" s="213">
        <f t="shared" si="215"/>
        <v>300000</v>
      </c>
      <c r="G2759" s="202">
        <v>1291212</v>
      </c>
      <c r="H2759" s="198">
        <v>37035.388449074075</v>
      </c>
      <c r="I2759" t="s">
        <v>2863</v>
      </c>
      <c r="M2759" t="s">
        <v>2760</v>
      </c>
      <c r="N2759" t="s">
        <v>3136</v>
      </c>
      <c r="O2759" t="s">
        <v>431</v>
      </c>
      <c r="P2759" s="199">
        <v>10000</v>
      </c>
      <c r="S2759" t="s">
        <v>2761</v>
      </c>
      <c r="T2759" t="s">
        <v>4061</v>
      </c>
      <c r="U2759" s="201">
        <v>-5.0000000000000001E-3</v>
      </c>
      <c r="V2759" t="s">
        <v>418</v>
      </c>
      <c r="W2759" t="s">
        <v>4263</v>
      </c>
      <c r="X2759" t="s">
        <v>4264</v>
      </c>
      <c r="Y2759" t="s">
        <v>3224</v>
      </c>
      <c r="Z2759" t="s">
        <v>3671</v>
      </c>
      <c r="AA2759" t="s">
        <v>478</v>
      </c>
      <c r="AB2759" s="198">
        <v>37043.875</v>
      </c>
      <c r="AC2759" s="198">
        <v>37072.875</v>
      </c>
    </row>
    <row r="2760" spans="1:29" x14ac:dyDescent="0.2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10000</v>
      </c>
      <c r="G2760" s="202">
        <v>1291211</v>
      </c>
      <c r="H2760" s="198">
        <v>37035.388449074075</v>
      </c>
      <c r="I2760" t="s">
        <v>3102</v>
      </c>
      <c r="M2760" t="s">
        <v>2760</v>
      </c>
      <c r="N2760" t="s">
        <v>3254</v>
      </c>
      <c r="O2760" t="s">
        <v>2474</v>
      </c>
      <c r="Q2760" s="199">
        <v>10000</v>
      </c>
      <c r="S2760" t="s">
        <v>2761</v>
      </c>
      <c r="T2760" t="s">
        <v>4061</v>
      </c>
      <c r="U2760" s="201">
        <v>4.37</v>
      </c>
      <c r="V2760" t="s">
        <v>3461</v>
      </c>
      <c r="W2760" t="s">
        <v>3255</v>
      </c>
      <c r="X2760" t="s">
        <v>3256</v>
      </c>
      <c r="Y2760" t="s">
        <v>3224</v>
      </c>
      <c r="Z2760" t="s">
        <v>3671</v>
      </c>
      <c r="AA2760">
        <v>808437</v>
      </c>
      <c r="AB2760" s="198">
        <v>37036.875</v>
      </c>
      <c r="AC2760" s="198">
        <v>37036.875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10000</v>
      </c>
      <c r="G2761" s="202">
        <v>1291214</v>
      </c>
      <c r="H2761" s="198">
        <v>37035.388483796298</v>
      </c>
      <c r="I2761" t="s">
        <v>2831</v>
      </c>
      <c r="M2761" t="s">
        <v>2760</v>
      </c>
      <c r="N2761" t="s">
        <v>3220</v>
      </c>
      <c r="O2761" t="s">
        <v>2463</v>
      </c>
      <c r="Q2761" s="199">
        <v>10000</v>
      </c>
      <c r="S2761" t="s">
        <v>2761</v>
      </c>
      <c r="T2761" t="s">
        <v>4061</v>
      </c>
      <c r="U2761" s="201">
        <v>4.2062999999999997</v>
      </c>
      <c r="V2761" t="s">
        <v>3251</v>
      </c>
      <c r="W2761" t="s">
        <v>3222</v>
      </c>
      <c r="X2761" t="s">
        <v>3223</v>
      </c>
      <c r="Y2761" t="s">
        <v>3224</v>
      </c>
      <c r="Z2761" t="s">
        <v>3671</v>
      </c>
      <c r="AA2761">
        <v>808438</v>
      </c>
      <c r="AB2761" s="198">
        <v>37036.875</v>
      </c>
      <c r="AC2761" s="198">
        <v>37036.875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</v>
      </c>
      <c r="G2762" s="202">
        <v>1291216</v>
      </c>
      <c r="H2762" s="198">
        <v>37035.38857638889</v>
      </c>
      <c r="I2762" t="s">
        <v>4255</v>
      </c>
      <c r="M2762" t="s">
        <v>2760</v>
      </c>
      <c r="N2762" t="s">
        <v>3220</v>
      </c>
      <c r="O2762" t="s">
        <v>2512</v>
      </c>
      <c r="P2762" s="199">
        <v>5000</v>
      </c>
      <c r="S2762" t="s">
        <v>2761</v>
      </c>
      <c r="T2762" t="s">
        <v>4061</v>
      </c>
      <c r="U2762" s="201">
        <v>4.0674999999999999</v>
      </c>
      <c r="V2762" t="s">
        <v>4256</v>
      </c>
      <c r="W2762" t="s">
        <v>3260</v>
      </c>
      <c r="X2762" t="s">
        <v>3261</v>
      </c>
      <c r="Y2762" t="s">
        <v>3224</v>
      </c>
      <c r="Z2762" t="s">
        <v>3671</v>
      </c>
      <c r="AA2762">
        <v>808441</v>
      </c>
      <c r="AB2762" s="198">
        <v>37036.875</v>
      </c>
      <c r="AC2762" s="198">
        <v>37036.875</v>
      </c>
    </row>
    <row r="2763" spans="1:29" x14ac:dyDescent="0.2">
      <c r="A2763" s="44" t="str">
        <f t="shared" ref="A2763:A2826" si="216">B2763&amp;" "&amp;C2763&amp;" "&amp;D2763</f>
        <v>US Crude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Crude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50000</v>
      </c>
      <c r="G2763" s="202">
        <v>1291217</v>
      </c>
      <c r="H2763" s="198">
        <v>37035.38857638889</v>
      </c>
      <c r="I2763" t="s">
        <v>2863</v>
      </c>
      <c r="M2763" t="s">
        <v>3757</v>
      </c>
      <c r="N2763" t="s">
        <v>4183</v>
      </c>
      <c r="O2763" t="s">
        <v>2790</v>
      </c>
      <c r="P2763" s="199">
        <v>50000</v>
      </c>
      <c r="S2763" t="s">
        <v>2767</v>
      </c>
      <c r="T2763" t="s">
        <v>4061</v>
      </c>
      <c r="U2763" s="201">
        <v>29.32</v>
      </c>
      <c r="V2763" t="s">
        <v>3986</v>
      </c>
      <c r="W2763" t="s">
        <v>4185</v>
      </c>
      <c r="X2763" t="s">
        <v>4186</v>
      </c>
      <c r="Y2763" t="s">
        <v>3401</v>
      </c>
      <c r="Z2763" t="s">
        <v>3671</v>
      </c>
      <c r="AA2763">
        <v>106982</v>
      </c>
      <c r="AB2763" s="198">
        <v>37073</v>
      </c>
      <c r="AC2763" s="198">
        <v>37103</v>
      </c>
    </row>
    <row r="2764" spans="1:29" x14ac:dyDescent="0.2">
      <c r="A2764" s="44" t="str">
        <f t="shared" si="216"/>
        <v>US Power Physical</v>
      </c>
      <c r="B2764" s="44" t="str">
        <f t="shared" si="217"/>
        <v>US</v>
      </c>
      <c r="C2764" s="44" t="str">
        <f t="shared" si="218"/>
        <v>Power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30</v>
      </c>
      <c r="F2764" s="213">
        <f t="shared" si="220"/>
        <v>1500</v>
      </c>
      <c r="G2764" s="202">
        <v>1291218</v>
      </c>
      <c r="H2764" s="198">
        <v>37035.388599537036</v>
      </c>
      <c r="I2764" t="s">
        <v>2836</v>
      </c>
      <c r="M2764" t="s">
        <v>3364</v>
      </c>
      <c r="N2764" t="s">
        <v>2802</v>
      </c>
      <c r="O2764" t="s">
        <v>3955</v>
      </c>
      <c r="Q2764" s="199">
        <v>50</v>
      </c>
      <c r="S2764" t="s">
        <v>2759</v>
      </c>
      <c r="T2764" t="s">
        <v>4061</v>
      </c>
      <c r="U2764" s="201">
        <v>37.25</v>
      </c>
      <c r="V2764" t="s">
        <v>2992</v>
      </c>
      <c r="W2764" t="s">
        <v>2811</v>
      </c>
      <c r="X2764" t="s">
        <v>1756</v>
      </c>
      <c r="Y2764" t="s">
        <v>4193</v>
      </c>
      <c r="Z2764" t="s">
        <v>3666</v>
      </c>
      <c r="AA2764">
        <v>621506.1</v>
      </c>
      <c r="AB2764" s="198">
        <v>37500.875</v>
      </c>
      <c r="AC2764" s="198">
        <v>37529.875</v>
      </c>
    </row>
    <row r="2765" spans="1:29" x14ac:dyDescent="0.2">
      <c r="A2765" s="44" t="str">
        <f t="shared" si="216"/>
        <v xml:space="preserve"> Natural Gas Financial</v>
      </c>
      <c r="B2765" s="44" t="str">
        <f t="shared" si="217"/>
        <v/>
      </c>
      <c r="C2765" s="44" t="str">
        <f t="shared" si="218"/>
        <v>Natural Gas</v>
      </c>
      <c r="D2765" s="44" t="str">
        <f t="shared" si="219"/>
        <v>Financial</v>
      </c>
      <c r="E2765" s="44">
        <f>IF(VLOOKUP(S2765,'DD-Lookup'!$J$6:$L$50,3,FALSE)="Monthly",(YEAR(AC2765)-YEAR(AB2765))*12+MONTH(AC2765)-MONTH(AB2765)+1,(AC2765-AB2765+1))</f>
        <v>214</v>
      </c>
      <c r="F2765" s="213">
        <f t="shared" si="220"/>
        <v>1070000</v>
      </c>
      <c r="G2765" s="202">
        <v>1291219</v>
      </c>
      <c r="H2765" s="198">
        <v>37035.388622685183</v>
      </c>
      <c r="I2765" t="s">
        <v>2863</v>
      </c>
      <c r="M2765" t="s">
        <v>2760</v>
      </c>
      <c r="N2765" t="s">
        <v>4017</v>
      </c>
      <c r="O2765" t="s">
        <v>4231</v>
      </c>
      <c r="P2765" s="199">
        <v>5000</v>
      </c>
      <c r="S2765" t="s">
        <v>2761</v>
      </c>
      <c r="T2765" t="s">
        <v>4061</v>
      </c>
      <c r="U2765" s="201">
        <v>-0.35499999999999998</v>
      </c>
      <c r="V2765" t="s">
        <v>3187</v>
      </c>
      <c r="W2765" t="s">
        <v>4019</v>
      </c>
      <c r="X2765" t="s">
        <v>4020</v>
      </c>
      <c r="Y2765" t="s">
        <v>4082</v>
      </c>
      <c r="Z2765" t="s">
        <v>3672</v>
      </c>
      <c r="AA2765" t="s">
        <v>479</v>
      </c>
      <c r="AB2765" s="198">
        <v>37347</v>
      </c>
      <c r="AC2765" s="198">
        <v>37560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13">
        <f t="shared" si="220"/>
        <v>1000</v>
      </c>
      <c r="G2766" s="202">
        <v>1291220</v>
      </c>
      <c r="H2766" s="198">
        <v>37035.388622685183</v>
      </c>
      <c r="I2766" t="s">
        <v>2869</v>
      </c>
      <c r="M2766" t="s">
        <v>2760</v>
      </c>
      <c r="N2766" t="s">
        <v>3220</v>
      </c>
      <c r="O2766" t="s">
        <v>136</v>
      </c>
      <c r="P2766" s="199">
        <v>1000</v>
      </c>
      <c r="S2766" t="s">
        <v>2761</v>
      </c>
      <c r="T2766" t="s">
        <v>4061</v>
      </c>
      <c r="U2766" s="201">
        <v>3.9824999999999999</v>
      </c>
      <c r="V2766" t="s">
        <v>1750</v>
      </c>
      <c r="W2766" t="s">
        <v>3004</v>
      </c>
      <c r="X2766" t="s">
        <v>3246</v>
      </c>
      <c r="Y2766" t="s">
        <v>3224</v>
      </c>
      <c r="Z2766" t="s">
        <v>3671</v>
      </c>
      <c r="AA2766">
        <v>808442</v>
      </c>
      <c r="AB2766" s="198">
        <v>37036.875</v>
      </c>
      <c r="AC2766" s="198">
        <v>37036.875</v>
      </c>
    </row>
    <row r="2767" spans="1:29" x14ac:dyDescent="0.2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3</v>
      </c>
      <c r="F2767" s="213">
        <f t="shared" si="220"/>
        <v>150000</v>
      </c>
      <c r="G2767" s="202">
        <v>1291222</v>
      </c>
      <c r="H2767" s="198">
        <v>37035.38863425926</v>
      </c>
      <c r="I2767" t="s">
        <v>4126</v>
      </c>
      <c r="M2767" t="s">
        <v>2760</v>
      </c>
      <c r="N2767" t="s">
        <v>4099</v>
      </c>
      <c r="O2767" t="s">
        <v>2977</v>
      </c>
      <c r="Q2767" s="199">
        <v>50000</v>
      </c>
      <c r="S2767" t="s">
        <v>4101</v>
      </c>
      <c r="T2767" t="s">
        <v>4102</v>
      </c>
      <c r="U2767" s="201">
        <v>20</v>
      </c>
      <c r="V2767" t="s">
        <v>468</v>
      </c>
      <c r="W2767" t="s">
        <v>4115</v>
      </c>
      <c r="X2767" t="s">
        <v>4104</v>
      </c>
      <c r="Y2767" t="s">
        <v>4105</v>
      </c>
      <c r="Z2767" t="s">
        <v>4067</v>
      </c>
      <c r="AA2767">
        <v>104798</v>
      </c>
      <c r="AB2767" s="198">
        <v>37037.875</v>
      </c>
      <c r="AC2767" s="198">
        <v>37039.875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64</v>
      </c>
      <c r="G2768" s="202">
        <v>1291221</v>
      </c>
      <c r="H2768" s="198">
        <v>37035.38863425926</v>
      </c>
      <c r="I2768" t="s">
        <v>3769</v>
      </c>
      <c r="M2768" t="s">
        <v>2760</v>
      </c>
      <c r="N2768" t="s">
        <v>3220</v>
      </c>
      <c r="O2768" t="s">
        <v>4416</v>
      </c>
      <c r="Q2768" s="199">
        <v>64</v>
      </c>
      <c r="S2768" t="s">
        <v>2761</v>
      </c>
      <c r="T2768" t="s">
        <v>4061</v>
      </c>
      <c r="U2768" s="201">
        <v>4.0599999999999996</v>
      </c>
      <c r="V2768" t="s">
        <v>2684</v>
      </c>
      <c r="W2768" t="s">
        <v>4253</v>
      </c>
      <c r="X2768" t="s">
        <v>2685</v>
      </c>
      <c r="Y2768" t="s">
        <v>3224</v>
      </c>
      <c r="Z2768" t="s">
        <v>3671</v>
      </c>
      <c r="AA2768">
        <v>808443</v>
      </c>
      <c r="AB2768" s="198">
        <v>37036.875</v>
      </c>
      <c r="AC2768" s="198">
        <v>37036.875</v>
      </c>
    </row>
    <row r="2769" spans="1:29" x14ac:dyDescent="0.2">
      <c r="A2769" s="44" t="str">
        <f t="shared" si="216"/>
        <v>US Crude Financial</v>
      </c>
      <c r="B2769" s="44" t="str">
        <f t="shared" si="217"/>
        <v>US</v>
      </c>
      <c r="C2769" s="44" t="str">
        <f t="shared" si="218"/>
        <v>Crude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50000</v>
      </c>
      <c r="G2769" s="202">
        <v>1291223</v>
      </c>
      <c r="H2769" s="198">
        <v>37035.388645833336</v>
      </c>
      <c r="I2769" t="s">
        <v>2863</v>
      </c>
      <c r="M2769" t="s">
        <v>3757</v>
      </c>
      <c r="N2769" t="s">
        <v>4183</v>
      </c>
      <c r="O2769" t="s">
        <v>2790</v>
      </c>
      <c r="P2769" s="199">
        <v>50000</v>
      </c>
      <c r="S2769" t="s">
        <v>2767</v>
      </c>
      <c r="T2769" t="s">
        <v>4061</v>
      </c>
      <c r="U2769" s="201">
        <v>29.3</v>
      </c>
      <c r="V2769" t="s">
        <v>1679</v>
      </c>
      <c r="W2769" t="s">
        <v>4185</v>
      </c>
      <c r="X2769" t="s">
        <v>4186</v>
      </c>
      <c r="Y2769" t="s">
        <v>3401</v>
      </c>
      <c r="Z2769" t="s">
        <v>3671</v>
      </c>
      <c r="AA2769">
        <v>106983</v>
      </c>
      <c r="AB2769" s="198">
        <v>37073</v>
      </c>
      <c r="AC2769" s="198">
        <v>37103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2766</v>
      </c>
      <c r="G2770" s="202">
        <v>1291224</v>
      </c>
      <c r="H2770" s="198">
        <v>37035.388680555552</v>
      </c>
      <c r="I2770" t="s">
        <v>3225</v>
      </c>
      <c r="M2770" t="s">
        <v>2760</v>
      </c>
      <c r="N2770" t="s">
        <v>3220</v>
      </c>
      <c r="O2770" t="s">
        <v>2463</v>
      </c>
      <c r="P2770" s="199">
        <v>2766</v>
      </c>
      <c r="S2770" t="s">
        <v>2761</v>
      </c>
      <c r="T2770" t="s">
        <v>4061</v>
      </c>
      <c r="U2770" s="201">
        <v>4.2050999999999998</v>
      </c>
      <c r="V2770" t="s">
        <v>4235</v>
      </c>
      <c r="W2770" t="s">
        <v>3222</v>
      </c>
      <c r="X2770" t="s">
        <v>3223</v>
      </c>
      <c r="Y2770" t="s">
        <v>3224</v>
      </c>
      <c r="Z2770" t="s">
        <v>3671</v>
      </c>
      <c r="AA2770">
        <v>808444</v>
      </c>
      <c r="AB2770" s="198">
        <v>37036.875</v>
      </c>
      <c r="AC2770" s="198">
        <v>37036.875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1299</v>
      </c>
      <c r="G2771" s="202">
        <v>1291225</v>
      </c>
      <c r="H2771" s="198">
        <v>37035.388692129629</v>
      </c>
      <c r="I2771" t="s">
        <v>2676</v>
      </c>
      <c r="M2771" t="s">
        <v>2760</v>
      </c>
      <c r="N2771" t="s">
        <v>3220</v>
      </c>
      <c r="O2771" t="s">
        <v>90</v>
      </c>
      <c r="P2771" s="199">
        <v>1299</v>
      </c>
      <c r="S2771" t="s">
        <v>2761</v>
      </c>
      <c r="T2771" t="s">
        <v>4061</v>
      </c>
      <c r="U2771" s="201">
        <v>3.99</v>
      </c>
      <c r="V2771" t="s">
        <v>4461</v>
      </c>
      <c r="W2771" t="s">
        <v>4253</v>
      </c>
      <c r="X2771" t="s">
        <v>2685</v>
      </c>
      <c r="Y2771" t="s">
        <v>3224</v>
      </c>
      <c r="Z2771" t="s">
        <v>3671</v>
      </c>
      <c r="AA2771">
        <v>808445</v>
      </c>
      <c r="AB2771" s="198">
        <v>37036.875</v>
      </c>
      <c r="AC2771" s="198">
        <v>37036.875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5000</v>
      </c>
      <c r="G2772" s="202">
        <v>1291226</v>
      </c>
      <c r="H2772" s="198">
        <v>37035.388715277775</v>
      </c>
      <c r="I2772" t="s">
        <v>2693</v>
      </c>
      <c r="M2772" t="s">
        <v>2760</v>
      </c>
      <c r="N2772" t="s">
        <v>3220</v>
      </c>
      <c r="O2772" t="s">
        <v>2485</v>
      </c>
      <c r="P2772" s="199">
        <v>5000</v>
      </c>
      <c r="S2772" t="s">
        <v>2761</v>
      </c>
      <c r="T2772" t="s">
        <v>4061</v>
      </c>
      <c r="U2772" s="201">
        <v>4.0324999999999998</v>
      </c>
      <c r="V2772" t="s">
        <v>4455</v>
      </c>
      <c r="W2772" t="s">
        <v>3004</v>
      </c>
      <c r="X2772" t="s">
        <v>3246</v>
      </c>
      <c r="Y2772" t="s">
        <v>3224</v>
      </c>
      <c r="Z2772" t="s">
        <v>3671</v>
      </c>
      <c r="AA2772">
        <v>808446</v>
      </c>
      <c r="AB2772" s="198">
        <v>37036.875</v>
      </c>
      <c r="AC2772" s="198">
        <v>37036.875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25000</v>
      </c>
      <c r="G2773" s="202">
        <v>1291227</v>
      </c>
      <c r="H2773" s="198">
        <v>37035.388726851852</v>
      </c>
      <c r="I2773" t="s">
        <v>2754</v>
      </c>
      <c r="M2773" t="s">
        <v>2760</v>
      </c>
      <c r="N2773" t="s">
        <v>3220</v>
      </c>
      <c r="O2773" t="s">
        <v>4383</v>
      </c>
      <c r="P2773" s="199">
        <v>25000</v>
      </c>
      <c r="S2773" t="s">
        <v>2761</v>
      </c>
      <c r="T2773" t="s">
        <v>4061</v>
      </c>
      <c r="U2773" s="201">
        <v>4.125</v>
      </c>
      <c r="V2773" t="s">
        <v>4175</v>
      </c>
      <c r="W2773" t="s">
        <v>4246</v>
      </c>
      <c r="X2773" t="s">
        <v>4247</v>
      </c>
      <c r="Y2773" t="s">
        <v>3224</v>
      </c>
      <c r="Z2773" t="s">
        <v>3671</v>
      </c>
      <c r="AA2773">
        <v>808447</v>
      </c>
      <c r="AB2773" s="198">
        <v>37036.875</v>
      </c>
      <c r="AC2773" s="198">
        <v>37036.875</v>
      </c>
    </row>
    <row r="2774" spans="1:29" x14ac:dyDescent="0.2">
      <c r="A2774" s="44" t="str">
        <f t="shared" si="216"/>
        <v xml:space="preserve"> Natural Gas Physical</v>
      </c>
      <c r="B2774" s="44" t="str">
        <f t="shared" si="217"/>
        <v/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5000</v>
      </c>
      <c r="G2774" s="202">
        <v>1291229</v>
      </c>
      <c r="H2774" s="198">
        <v>37035.388749999998</v>
      </c>
      <c r="I2774" t="s">
        <v>3238</v>
      </c>
      <c r="M2774" t="s">
        <v>2760</v>
      </c>
      <c r="N2774" t="s">
        <v>2697</v>
      </c>
      <c r="O2774" t="s">
        <v>223</v>
      </c>
      <c r="Q2774" s="199">
        <v>5000</v>
      </c>
      <c r="S2774" t="s">
        <v>2761</v>
      </c>
      <c r="T2774" t="s">
        <v>4061</v>
      </c>
      <c r="U2774" s="201">
        <v>3.9649999999999999</v>
      </c>
      <c r="V2774" t="s">
        <v>4291</v>
      </c>
      <c r="W2774" t="s">
        <v>3170</v>
      </c>
      <c r="X2774" t="s">
        <v>1686</v>
      </c>
      <c r="Y2774" t="s">
        <v>3224</v>
      </c>
      <c r="Z2774" t="s">
        <v>3672</v>
      </c>
      <c r="AA2774">
        <v>808448</v>
      </c>
      <c r="AB2774" s="198">
        <v>37036.875</v>
      </c>
      <c r="AC2774" s="198">
        <v>37036.875</v>
      </c>
    </row>
    <row r="2775" spans="1:29" x14ac:dyDescent="0.2">
      <c r="A2775" s="44" t="str">
        <f t="shared" si="216"/>
        <v>US Crude Financial</v>
      </c>
      <c r="B2775" s="44" t="str">
        <f t="shared" si="217"/>
        <v>US</v>
      </c>
      <c r="C2775" s="44" t="str">
        <f t="shared" si="218"/>
        <v>Crude</v>
      </c>
      <c r="D2775" s="44" t="str">
        <f t="shared" si="219"/>
        <v>Financial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50000</v>
      </c>
      <c r="G2775" s="202">
        <v>1291228</v>
      </c>
      <c r="H2775" s="198">
        <v>37035.388749999998</v>
      </c>
      <c r="I2775" t="s">
        <v>2863</v>
      </c>
      <c r="M2775" t="s">
        <v>3757</v>
      </c>
      <c r="N2775" t="s">
        <v>4183</v>
      </c>
      <c r="O2775" t="s">
        <v>2790</v>
      </c>
      <c r="P2775" s="199">
        <v>50000</v>
      </c>
      <c r="S2775" t="s">
        <v>2767</v>
      </c>
      <c r="T2775" t="s">
        <v>4061</v>
      </c>
      <c r="U2775" s="201">
        <v>29.28</v>
      </c>
      <c r="V2775" t="s">
        <v>3809</v>
      </c>
      <c r="W2775" t="s">
        <v>4185</v>
      </c>
      <c r="X2775" t="s">
        <v>4186</v>
      </c>
      <c r="Y2775" t="s">
        <v>3401</v>
      </c>
      <c r="Z2775" t="s">
        <v>3671</v>
      </c>
      <c r="AA2775">
        <v>106984</v>
      </c>
      <c r="AB2775" s="198">
        <v>37073</v>
      </c>
      <c r="AC2775" s="198">
        <v>37103</v>
      </c>
    </row>
    <row r="2776" spans="1:29" x14ac:dyDescent="0.2">
      <c r="A2776" s="44" t="str">
        <f t="shared" si="216"/>
        <v>US Power Physical</v>
      </c>
      <c r="B2776" s="44" t="str">
        <f t="shared" si="217"/>
        <v>US</v>
      </c>
      <c r="C2776" s="44" t="str">
        <f t="shared" si="218"/>
        <v>Power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30</v>
      </c>
      <c r="F2776" s="213">
        <f t="shared" si="220"/>
        <v>1500</v>
      </c>
      <c r="G2776" s="202">
        <v>1291231</v>
      </c>
      <c r="H2776" s="198">
        <v>37035.388773148145</v>
      </c>
      <c r="I2776" t="s">
        <v>2758</v>
      </c>
      <c r="M2776" t="s">
        <v>3364</v>
      </c>
      <c r="N2776" t="s">
        <v>2802</v>
      </c>
      <c r="O2776" t="s">
        <v>3295</v>
      </c>
      <c r="P2776" s="199">
        <v>50</v>
      </c>
      <c r="S2776" t="s">
        <v>2759</v>
      </c>
      <c r="T2776" t="s">
        <v>4061</v>
      </c>
      <c r="U2776" s="201">
        <v>65.75</v>
      </c>
      <c r="V2776" t="s">
        <v>480</v>
      </c>
      <c r="W2776" t="s">
        <v>3420</v>
      </c>
      <c r="X2776" t="s">
        <v>3993</v>
      </c>
      <c r="Y2776" t="s">
        <v>4193</v>
      </c>
      <c r="Z2776" t="s">
        <v>3666</v>
      </c>
      <c r="AA2776">
        <v>621507.1</v>
      </c>
      <c r="AB2776" s="198">
        <v>37043.600694444445</v>
      </c>
      <c r="AC2776" s="198">
        <v>37072.600694444445</v>
      </c>
    </row>
    <row r="2777" spans="1:29" x14ac:dyDescent="0.2">
      <c r="A2777" s="44" t="str">
        <f t="shared" si="216"/>
        <v>US Natural Gas Financial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Financial</v>
      </c>
      <c r="E2777" s="44">
        <f>IF(VLOOKUP(S2777,'DD-Lookup'!$J$6:$L$50,3,FALSE)="Monthly",(YEAR(AC2777)-YEAR(AB2777))*12+MONTH(AC2777)-MONTH(AB2777)+1,(AC2777-AB2777+1))</f>
        <v>30</v>
      </c>
      <c r="F2777" s="213">
        <f t="shared" si="220"/>
        <v>150000</v>
      </c>
      <c r="G2777" s="202">
        <v>1291232</v>
      </c>
      <c r="H2777" s="198">
        <v>37035.388842592591</v>
      </c>
      <c r="I2777" t="s">
        <v>2834</v>
      </c>
      <c r="M2777" t="s">
        <v>2760</v>
      </c>
      <c r="N2777" t="s">
        <v>2864</v>
      </c>
      <c r="O2777" t="s">
        <v>2865</v>
      </c>
      <c r="Q2777" s="199">
        <v>5000</v>
      </c>
      <c r="S2777" t="s">
        <v>2761</v>
      </c>
      <c r="T2777" t="s">
        <v>4061</v>
      </c>
      <c r="U2777" s="201">
        <v>4.18</v>
      </c>
      <c r="V2777" t="s">
        <v>144</v>
      </c>
      <c r="W2777" t="s">
        <v>3529</v>
      </c>
      <c r="X2777" t="s">
        <v>2866</v>
      </c>
      <c r="Y2777" t="s">
        <v>4082</v>
      </c>
      <c r="Z2777" t="s">
        <v>3671</v>
      </c>
      <c r="AA2777" t="s">
        <v>481</v>
      </c>
      <c r="AB2777" s="198">
        <v>37043.875</v>
      </c>
      <c r="AC2777" s="198">
        <v>37072.875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139</v>
      </c>
      <c r="G2778" s="202">
        <v>1291233</v>
      </c>
      <c r="H2778" s="198">
        <v>37035.388865740744</v>
      </c>
      <c r="I2778" t="s">
        <v>3250</v>
      </c>
      <c r="M2778" t="s">
        <v>2760</v>
      </c>
      <c r="N2778" t="s">
        <v>3220</v>
      </c>
      <c r="O2778" t="s">
        <v>2494</v>
      </c>
      <c r="P2778" s="199">
        <v>139</v>
      </c>
      <c r="S2778" t="s">
        <v>2761</v>
      </c>
      <c r="T2778" t="s">
        <v>4061</v>
      </c>
      <c r="U2778" s="201">
        <v>4.0075000000000003</v>
      </c>
      <c r="V2778" t="s">
        <v>4209</v>
      </c>
      <c r="W2778" t="s">
        <v>3004</v>
      </c>
      <c r="X2778" t="s">
        <v>3246</v>
      </c>
      <c r="Y2778" t="s">
        <v>3224</v>
      </c>
      <c r="Z2778" t="s">
        <v>3671</v>
      </c>
      <c r="AA2778">
        <v>808449</v>
      </c>
      <c r="AB2778" s="198">
        <v>37036.875</v>
      </c>
      <c r="AC2778" s="198">
        <v>37036.875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1500</v>
      </c>
      <c r="G2779" s="202">
        <v>1291234</v>
      </c>
      <c r="H2779" s="198">
        <v>37035.388912037037</v>
      </c>
      <c r="I2779" t="s">
        <v>3769</v>
      </c>
      <c r="M2779" t="s">
        <v>2760</v>
      </c>
      <c r="N2779" t="s">
        <v>3220</v>
      </c>
      <c r="O2779" t="s">
        <v>2481</v>
      </c>
      <c r="Q2779" s="199">
        <v>1500</v>
      </c>
      <c r="S2779" t="s">
        <v>2761</v>
      </c>
      <c r="T2779" t="s">
        <v>4061</v>
      </c>
      <c r="U2779" s="201">
        <v>4.0625</v>
      </c>
      <c r="V2779" t="s">
        <v>3788</v>
      </c>
      <c r="W2779" t="s">
        <v>3004</v>
      </c>
      <c r="X2779" t="s">
        <v>3246</v>
      </c>
      <c r="Y2779" t="s">
        <v>3224</v>
      </c>
      <c r="Z2779" t="s">
        <v>3671</v>
      </c>
      <c r="AA2779">
        <v>808450</v>
      </c>
      <c r="AB2779" s="198">
        <v>37036.875</v>
      </c>
      <c r="AC2779" s="198">
        <v>37036.875</v>
      </c>
    </row>
    <row r="2780" spans="1:29" x14ac:dyDescent="0.2">
      <c r="A2780" s="44" t="str">
        <f t="shared" si="216"/>
        <v>US Crude Financial</v>
      </c>
      <c r="B2780" s="44" t="str">
        <f t="shared" si="217"/>
        <v>US</v>
      </c>
      <c r="C2780" s="44" t="str">
        <f t="shared" si="218"/>
        <v>Crude</v>
      </c>
      <c r="D2780" s="44" t="str">
        <f t="shared" si="219"/>
        <v>Financial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50000</v>
      </c>
      <c r="G2780" s="202">
        <v>1291235</v>
      </c>
      <c r="H2780" s="198">
        <v>37035.388923611114</v>
      </c>
      <c r="I2780" t="s">
        <v>3057</v>
      </c>
      <c r="M2780" t="s">
        <v>3757</v>
      </c>
      <c r="N2780" t="s">
        <v>4183</v>
      </c>
      <c r="O2780" t="s">
        <v>2967</v>
      </c>
      <c r="Q2780" s="199">
        <v>50000</v>
      </c>
      <c r="S2780" t="s">
        <v>2767</v>
      </c>
      <c r="T2780" t="s">
        <v>4061</v>
      </c>
      <c r="U2780" s="201">
        <v>29.3</v>
      </c>
      <c r="V2780" t="s">
        <v>1699</v>
      </c>
      <c r="W2780" t="s">
        <v>4185</v>
      </c>
      <c r="X2780" t="s">
        <v>4266</v>
      </c>
      <c r="Y2780" t="s">
        <v>3401</v>
      </c>
      <c r="Z2780" t="s">
        <v>3671</v>
      </c>
      <c r="AA2780">
        <v>106985</v>
      </c>
      <c r="AB2780" s="198">
        <v>37073</v>
      </c>
      <c r="AC2780" s="198">
        <v>37103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1291236</v>
      </c>
      <c r="H2781" s="198">
        <v>37035.388935185183</v>
      </c>
      <c r="I2781" t="s">
        <v>3100</v>
      </c>
      <c r="M2781" t="s">
        <v>2760</v>
      </c>
      <c r="N2781" t="s">
        <v>3220</v>
      </c>
      <c r="O2781" t="s">
        <v>2488</v>
      </c>
      <c r="Q2781" s="199">
        <v>5000</v>
      </c>
      <c r="S2781" t="s">
        <v>2761</v>
      </c>
      <c r="T2781" t="s">
        <v>4061</v>
      </c>
      <c r="U2781" s="201">
        <v>3.9950000000000001</v>
      </c>
      <c r="V2781" t="s">
        <v>3101</v>
      </c>
      <c r="W2781" t="s">
        <v>3260</v>
      </c>
      <c r="X2781" t="s">
        <v>3261</v>
      </c>
      <c r="Y2781" t="s">
        <v>3224</v>
      </c>
      <c r="Z2781" t="s">
        <v>3671</v>
      </c>
      <c r="AA2781">
        <v>808451</v>
      </c>
      <c r="AB2781" s="198">
        <v>37036.875</v>
      </c>
      <c r="AC2781" s="198">
        <v>37036.875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7</v>
      </c>
      <c r="F2782" s="213">
        <f t="shared" si="220"/>
        <v>70000</v>
      </c>
      <c r="G2782" s="202">
        <v>1291237</v>
      </c>
      <c r="H2782" s="198">
        <v>37035.38894675926</v>
      </c>
      <c r="I2782" t="s">
        <v>3267</v>
      </c>
      <c r="M2782" t="s">
        <v>2760</v>
      </c>
      <c r="N2782" t="s">
        <v>3220</v>
      </c>
      <c r="O2782" t="s">
        <v>4380</v>
      </c>
      <c r="P2782" s="199">
        <v>10000</v>
      </c>
      <c r="S2782" t="s">
        <v>2761</v>
      </c>
      <c r="T2782" t="s">
        <v>4061</v>
      </c>
      <c r="U2782" s="201">
        <v>4.07</v>
      </c>
      <c r="V2782" t="s">
        <v>4474</v>
      </c>
      <c r="W2782" t="s">
        <v>4253</v>
      </c>
      <c r="X2782" t="s">
        <v>4254</v>
      </c>
      <c r="Y2782" t="s">
        <v>3224</v>
      </c>
      <c r="Z2782" t="s">
        <v>3671</v>
      </c>
      <c r="AA2782">
        <v>808453</v>
      </c>
      <c r="AB2782" s="198">
        <v>37036.875</v>
      </c>
      <c r="AC2782" s="198">
        <v>37042.875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10000</v>
      </c>
      <c r="G2783" s="202">
        <v>1291239</v>
      </c>
      <c r="H2783" s="198">
        <v>37035.388958333337</v>
      </c>
      <c r="I2783" t="s">
        <v>2722</v>
      </c>
      <c r="M2783" t="s">
        <v>2760</v>
      </c>
      <c r="N2783" t="s">
        <v>3220</v>
      </c>
      <c r="O2783" t="s">
        <v>2463</v>
      </c>
      <c r="Q2783" s="199">
        <v>10000</v>
      </c>
      <c r="S2783" t="s">
        <v>2761</v>
      </c>
      <c r="T2783" t="s">
        <v>4061</v>
      </c>
      <c r="U2783" s="201">
        <v>4.2074999999999996</v>
      </c>
      <c r="V2783" t="s">
        <v>2773</v>
      </c>
      <c r="W2783" t="s">
        <v>3222</v>
      </c>
      <c r="X2783" t="s">
        <v>3223</v>
      </c>
      <c r="Y2783" t="s">
        <v>3224</v>
      </c>
      <c r="Z2783" t="s">
        <v>3671</v>
      </c>
      <c r="AA2783">
        <v>808452</v>
      </c>
      <c r="AB2783" s="198">
        <v>37036.875</v>
      </c>
      <c r="AC2783" s="198">
        <v>37036.875</v>
      </c>
    </row>
    <row r="2784" spans="1:29" x14ac:dyDescent="0.2">
      <c r="A2784" s="44" t="str">
        <f t="shared" si="216"/>
        <v>US Natural Gas Financial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30</v>
      </c>
      <c r="F2784" s="213">
        <f t="shared" si="220"/>
        <v>450000</v>
      </c>
      <c r="G2784" s="202">
        <v>1291240</v>
      </c>
      <c r="H2784" s="198">
        <v>37035.388993055552</v>
      </c>
      <c r="I2784" t="s">
        <v>2869</v>
      </c>
      <c r="M2784" t="s">
        <v>2760</v>
      </c>
      <c r="N2784" t="s">
        <v>2864</v>
      </c>
      <c r="O2784" t="s">
        <v>2865</v>
      </c>
      <c r="P2784" s="199">
        <v>15000</v>
      </c>
      <c r="S2784" t="s">
        <v>2761</v>
      </c>
      <c r="T2784" t="s">
        <v>4061</v>
      </c>
      <c r="U2784" s="201">
        <v>4.1749999999999998</v>
      </c>
      <c r="V2784" t="s">
        <v>3806</v>
      </c>
      <c r="W2784" t="s">
        <v>3529</v>
      </c>
      <c r="X2784" t="s">
        <v>2866</v>
      </c>
      <c r="Y2784" t="s">
        <v>4082</v>
      </c>
      <c r="Z2784" t="s">
        <v>3671</v>
      </c>
      <c r="AA2784" t="s">
        <v>482</v>
      </c>
      <c r="AB2784" s="198">
        <v>37043.875</v>
      </c>
      <c r="AC2784" s="198">
        <v>37072.875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1291242</v>
      </c>
      <c r="H2785" s="198">
        <v>37035.389027777775</v>
      </c>
      <c r="I2785" t="s">
        <v>3244</v>
      </c>
      <c r="M2785" t="s">
        <v>2760</v>
      </c>
      <c r="N2785" t="s">
        <v>3220</v>
      </c>
      <c r="O2785" t="s">
        <v>2570</v>
      </c>
      <c r="Q2785" s="199">
        <v>5000</v>
      </c>
      <c r="S2785" t="s">
        <v>2761</v>
      </c>
      <c r="T2785" t="s">
        <v>4061</v>
      </c>
      <c r="U2785" s="201">
        <v>4.04</v>
      </c>
      <c r="V2785" t="s">
        <v>3825</v>
      </c>
      <c r="W2785" t="s">
        <v>4253</v>
      </c>
      <c r="X2785" t="s">
        <v>2685</v>
      </c>
      <c r="Y2785" t="s">
        <v>3224</v>
      </c>
      <c r="Z2785" t="s">
        <v>3671</v>
      </c>
      <c r="AA2785">
        <v>808454</v>
      </c>
      <c r="AB2785" s="198">
        <v>37036.875</v>
      </c>
      <c r="AC2785" s="198">
        <v>37036.875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880</v>
      </c>
      <c r="G2786" s="202">
        <v>1291243</v>
      </c>
      <c r="H2786" s="198">
        <v>37035.389050925929</v>
      </c>
      <c r="I2786" t="s">
        <v>3196</v>
      </c>
      <c r="M2786" t="s">
        <v>2760</v>
      </c>
      <c r="N2786" t="s">
        <v>3220</v>
      </c>
      <c r="O2786" t="s">
        <v>4367</v>
      </c>
      <c r="P2786" s="199">
        <v>880</v>
      </c>
      <c r="S2786" t="s">
        <v>2761</v>
      </c>
      <c r="T2786" t="s">
        <v>4061</v>
      </c>
      <c r="U2786" s="201">
        <v>4.34</v>
      </c>
      <c r="V2786" t="s">
        <v>2782</v>
      </c>
      <c r="W2786" t="s">
        <v>4263</v>
      </c>
      <c r="X2786" t="s">
        <v>4264</v>
      </c>
      <c r="Y2786" t="s">
        <v>3224</v>
      </c>
      <c r="Z2786" t="s">
        <v>3671</v>
      </c>
      <c r="AA2786">
        <v>808455</v>
      </c>
      <c r="AB2786" s="198">
        <v>37036.875</v>
      </c>
      <c r="AC2786" s="198">
        <v>37036.875</v>
      </c>
    </row>
    <row r="2787" spans="1:29" x14ac:dyDescent="0.2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30</v>
      </c>
      <c r="F2787" s="213">
        <f t="shared" si="220"/>
        <v>450000</v>
      </c>
      <c r="G2787" s="202">
        <v>1291244</v>
      </c>
      <c r="H2787" s="198">
        <v>37035.389074074075</v>
      </c>
      <c r="I2787" t="s">
        <v>4182</v>
      </c>
      <c r="M2787" t="s">
        <v>2760</v>
      </c>
      <c r="N2787" t="s">
        <v>2864</v>
      </c>
      <c r="O2787" t="s">
        <v>2865</v>
      </c>
      <c r="Q2787" s="199">
        <v>15000</v>
      </c>
      <c r="S2787" t="s">
        <v>2761</v>
      </c>
      <c r="T2787" t="s">
        <v>4061</v>
      </c>
      <c r="U2787" s="201">
        <v>4.18</v>
      </c>
      <c r="V2787" t="s">
        <v>2965</v>
      </c>
      <c r="W2787" t="s">
        <v>3529</v>
      </c>
      <c r="X2787" t="s">
        <v>2866</v>
      </c>
      <c r="Y2787" t="s">
        <v>4082</v>
      </c>
      <c r="Z2787" t="s">
        <v>3671</v>
      </c>
      <c r="AA2787" t="s">
        <v>483</v>
      </c>
      <c r="AB2787" s="198">
        <v>37043.875</v>
      </c>
      <c r="AC2787" s="198">
        <v>37072.875</v>
      </c>
    </row>
    <row r="2788" spans="1:29" x14ac:dyDescent="0.2">
      <c r="A2788" s="44" t="str">
        <f t="shared" si="216"/>
        <v>US Crude Financial</v>
      </c>
      <c r="B2788" s="44" t="str">
        <f t="shared" si="217"/>
        <v>US</v>
      </c>
      <c r="C2788" s="44" t="str">
        <f t="shared" si="218"/>
        <v>Crude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50000</v>
      </c>
      <c r="G2788" s="202">
        <v>1291245</v>
      </c>
      <c r="H2788" s="198">
        <v>37035.389085648145</v>
      </c>
      <c r="I2788" t="s">
        <v>2871</v>
      </c>
      <c r="M2788" t="s">
        <v>3757</v>
      </c>
      <c r="N2788" t="s">
        <v>4183</v>
      </c>
      <c r="O2788" t="s">
        <v>2967</v>
      </c>
      <c r="P2788" s="199">
        <v>50000</v>
      </c>
      <c r="S2788" t="s">
        <v>2767</v>
      </c>
      <c r="T2788" t="s">
        <v>4061</v>
      </c>
      <c r="U2788" s="201">
        <v>29.28</v>
      </c>
      <c r="V2788" t="s">
        <v>4489</v>
      </c>
      <c r="W2788" t="s">
        <v>4185</v>
      </c>
      <c r="X2788" t="s">
        <v>4266</v>
      </c>
      <c r="Y2788" t="s">
        <v>3401</v>
      </c>
      <c r="Z2788" t="s">
        <v>3671</v>
      </c>
      <c r="AA2788">
        <v>106986</v>
      </c>
      <c r="AB2788" s="198">
        <v>37073</v>
      </c>
      <c r="AC2788" s="198">
        <v>37103</v>
      </c>
    </row>
    <row r="2789" spans="1:29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30</v>
      </c>
      <c r="F2789" s="213">
        <f t="shared" si="220"/>
        <v>300000</v>
      </c>
      <c r="G2789" s="202">
        <v>1291246</v>
      </c>
      <c r="H2789" s="198">
        <v>37035.389097222222</v>
      </c>
      <c r="I2789" t="s">
        <v>2874</v>
      </c>
      <c r="M2789" t="s">
        <v>2760</v>
      </c>
      <c r="N2789" t="s">
        <v>2864</v>
      </c>
      <c r="O2789" t="s">
        <v>1777</v>
      </c>
      <c r="Q2789" s="199">
        <v>10000</v>
      </c>
      <c r="S2789" t="s">
        <v>2761</v>
      </c>
      <c r="T2789" t="s">
        <v>4061</v>
      </c>
      <c r="U2789" s="201">
        <v>-2.5000000000000001E-2</v>
      </c>
      <c r="V2789" t="s">
        <v>2749</v>
      </c>
      <c r="W2789" t="s">
        <v>2750</v>
      </c>
      <c r="X2789" t="s">
        <v>2751</v>
      </c>
      <c r="Y2789" t="s">
        <v>4082</v>
      </c>
      <c r="Z2789" t="s">
        <v>3671</v>
      </c>
      <c r="AA2789" t="s">
        <v>484</v>
      </c>
      <c r="AB2789" s="198">
        <v>37043.875</v>
      </c>
      <c r="AC2789" s="198">
        <v>37072.875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2900</v>
      </c>
      <c r="G2790" s="202">
        <v>1291247</v>
      </c>
      <c r="H2790" s="198">
        <v>37035.389108796298</v>
      </c>
      <c r="I2790" t="s">
        <v>2689</v>
      </c>
      <c r="M2790" t="s">
        <v>2760</v>
      </c>
      <c r="N2790" t="s">
        <v>3220</v>
      </c>
      <c r="O2790" t="s">
        <v>4393</v>
      </c>
      <c r="Q2790" s="199">
        <v>2900</v>
      </c>
      <c r="S2790" t="s">
        <v>2761</v>
      </c>
      <c r="T2790" t="s">
        <v>4061</v>
      </c>
      <c r="U2790" s="201">
        <v>4.3949999999999996</v>
      </c>
      <c r="V2790" t="s">
        <v>3179</v>
      </c>
      <c r="W2790" t="s">
        <v>2661</v>
      </c>
      <c r="X2790" t="s">
        <v>2662</v>
      </c>
      <c r="Y2790" t="s">
        <v>3224</v>
      </c>
      <c r="Z2790" t="s">
        <v>3671</v>
      </c>
      <c r="AA2790">
        <v>808456</v>
      </c>
      <c r="AB2790" s="198">
        <v>37036.875</v>
      </c>
      <c r="AC2790" s="198">
        <v>37036.875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7234</v>
      </c>
      <c r="G2791" s="202">
        <v>1291249</v>
      </c>
      <c r="H2791" s="198">
        <v>37035.389143518521</v>
      </c>
      <c r="I2791" t="s">
        <v>3769</v>
      </c>
      <c r="M2791" t="s">
        <v>2760</v>
      </c>
      <c r="N2791" t="s">
        <v>3220</v>
      </c>
      <c r="O2791" t="s">
        <v>2463</v>
      </c>
      <c r="P2791" s="199">
        <v>7234</v>
      </c>
      <c r="S2791" t="s">
        <v>2761</v>
      </c>
      <c r="T2791" t="s">
        <v>4061</v>
      </c>
      <c r="U2791" s="201">
        <v>4.2062999999999997</v>
      </c>
      <c r="V2791" t="s">
        <v>3002</v>
      </c>
      <c r="W2791" t="s">
        <v>3222</v>
      </c>
      <c r="X2791" t="s">
        <v>3223</v>
      </c>
      <c r="Y2791" t="s">
        <v>3224</v>
      </c>
      <c r="Z2791" t="s">
        <v>3671</v>
      </c>
      <c r="AA2791">
        <v>808458</v>
      </c>
      <c r="AB2791" s="198">
        <v>37036.875</v>
      </c>
      <c r="AC2791" s="198">
        <v>37036.875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4000</v>
      </c>
      <c r="G2792" s="202">
        <v>1291250</v>
      </c>
      <c r="H2792" s="198">
        <v>37035.389166666668</v>
      </c>
      <c r="I2792" t="s">
        <v>4241</v>
      </c>
      <c r="M2792" t="s">
        <v>2760</v>
      </c>
      <c r="N2792" t="s">
        <v>3220</v>
      </c>
      <c r="O2792" t="s">
        <v>2485</v>
      </c>
      <c r="Q2792" s="199">
        <v>4000</v>
      </c>
      <c r="S2792" t="s">
        <v>2761</v>
      </c>
      <c r="T2792" t="s">
        <v>4061</v>
      </c>
      <c r="U2792" s="201">
        <v>4.0350000000000001</v>
      </c>
      <c r="V2792" t="s">
        <v>4262</v>
      </c>
      <c r="W2792" t="s">
        <v>3004</v>
      </c>
      <c r="X2792" t="s">
        <v>3246</v>
      </c>
      <c r="Y2792" t="s">
        <v>3224</v>
      </c>
      <c r="Z2792" t="s">
        <v>3671</v>
      </c>
      <c r="AA2792">
        <v>808459</v>
      </c>
      <c r="AB2792" s="198">
        <v>37036.875</v>
      </c>
      <c r="AC2792" s="198">
        <v>37036.875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5000</v>
      </c>
      <c r="G2793" s="202">
        <v>1291251</v>
      </c>
      <c r="H2793" s="198">
        <v>37035.38921296296</v>
      </c>
      <c r="I2793" t="s">
        <v>3219</v>
      </c>
      <c r="M2793" t="s">
        <v>2760</v>
      </c>
      <c r="N2793" t="s">
        <v>3220</v>
      </c>
      <c r="O2793" t="s">
        <v>2551</v>
      </c>
      <c r="P2793" s="199">
        <v>5000</v>
      </c>
      <c r="S2793" t="s">
        <v>2761</v>
      </c>
      <c r="T2793" t="s">
        <v>4061</v>
      </c>
      <c r="U2793" s="201">
        <v>8</v>
      </c>
      <c r="V2793" t="s">
        <v>3799</v>
      </c>
      <c r="W2793" t="s">
        <v>2681</v>
      </c>
      <c r="X2793" t="s">
        <v>2682</v>
      </c>
      <c r="Y2793" t="s">
        <v>3224</v>
      </c>
      <c r="Z2793" t="s">
        <v>3671</v>
      </c>
      <c r="AA2793">
        <v>808460</v>
      </c>
      <c r="AB2793" s="198">
        <v>37036.875</v>
      </c>
      <c r="AC2793" s="198">
        <v>37036.875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3000</v>
      </c>
      <c r="G2794" s="202">
        <v>1291252</v>
      </c>
      <c r="H2794" s="198">
        <v>37035.38921296296</v>
      </c>
      <c r="I2794" t="s">
        <v>4241</v>
      </c>
      <c r="M2794" t="s">
        <v>2760</v>
      </c>
      <c r="N2794" t="s">
        <v>3220</v>
      </c>
      <c r="O2794" t="s">
        <v>136</v>
      </c>
      <c r="Q2794" s="199">
        <v>3000</v>
      </c>
      <c r="S2794" t="s">
        <v>2761</v>
      </c>
      <c r="T2794" t="s">
        <v>4061</v>
      </c>
      <c r="U2794" s="201">
        <v>3.9925000000000002</v>
      </c>
      <c r="V2794" t="s">
        <v>3925</v>
      </c>
      <c r="W2794" t="s">
        <v>3004</v>
      </c>
      <c r="X2794" t="s">
        <v>3246</v>
      </c>
      <c r="Y2794" t="s">
        <v>3224</v>
      </c>
      <c r="Z2794" t="s">
        <v>3671</v>
      </c>
      <c r="AA2794">
        <v>808461</v>
      </c>
      <c r="AB2794" s="198">
        <v>37036.875</v>
      </c>
      <c r="AC2794" s="198">
        <v>37036.875</v>
      </c>
    </row>
    <row r="2795" spans="1:29" x14ac:dyDescent="0.2">
      <c r="A2795" s="44" t="str">
        <f t="shared" si="216"/>
        <v>US Crude Financial</v>
      </c>
      <c r="B2795" s="44" t="str">
        <f t="shared" si="217"/>
        <v>US</v>
      </c>
      <c r="C2795" s="44" t="str">
        <f t="shared" si="218"/>
        <v>Crude</v>
      </c>
      <c r="D2795" s="44" t="str">
        <f t="shared" si="219"/>
        <v>Financial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50000</v>
      </c>
      <c r="G2795" s="202">
        <v>1291253</v>
      </c>
      <c r="H2795" s="198">
        <v>37035.389247685183</v>
      </c>
      <c r="I2795" t="s">
        <v>4182</v>
      </c>
      <c r="M2795" t="s">
        <v>3757</v>
      </c>
      <c r="N2795" t="s">
        <v>4183</v>
      </c>
      <c r="O2795" t="s">
        <v>2790</v>
      </c>
      <c r="P2795" s="199">
        <v>50000</v>
      </c>
      <c r="S2795" t="s">
        <v>2767</v>
      </c>
      <c r="T2795" t="s">
        <v>4061</v>
      </c>
      <c r="U2795" s="201">
        <v>29.26</v>
      </c>
      <c r="V2795" t="s">
        <v>2679</v>
      </c>
      <c r="W2795" t="s">
        <v>4185</v>
      </c>
      <c r="X2795" t="s">
        <v>4186</v>
      </c>
      <c r="Y2795" t="s">
        <v>3401</v>
      </c>
      <c r="Z2795" t="s">
        <v>3671</v>
      </c>
      <c r="AA2795">
        <v>106987</v>
      </c>
      <c r="AB2795" s="198">
        <v>37073</v>
      </c>
      <c r="AC2795" s="198">
        <v>37103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796</v>
      </c>
      <c r="G2796" s="202">
        <v>1291254</v>
      </c>
      <c r="H2796" s="198">
        <v>37035.389270833337</v>
      </c>
      <c r="I2796" t="s">
        <v>3769</v>
      </c>
      <c r="M2796" t="s">
        <v>2760</v>
      </c>
      <c r="N2796" t="s">
        <v>3220</v>
      </c>
      <c r="O2796" t="s">
        <v>4400</v>
      </c>
      <c r="P2796" s="199">
        <v>796</v>
      </c>
      <c r="S2796" t="s">
        <v>2761</v>
      </c>
      <c r="T2796" t="s">
        <v>4061</v>
      </c>
      <c r="U2796" s="201">
        <v>4.07</v>
      </c>
      <c r="V2796" t="s">
        <v>2684</v>
      </c>
      <c r="W2796" t="s">
        <v>3046</v>
      </c>
      <c r="X2796" t="s">
        <v>2685</v>
      </c>
      <c r="Y2796" t="s">
        <v>3224</v>
      </c>
      <c r="Z2796" t="s">
        <v>3671</v>
      </c>
      <c r="AA2796">
        <v>808462</v>
      </c>
      <c r="AB2796" s="198">
        <v>37036.875</v>
      </c>
      <c r="AC2796" s="198">
        <v>37036.875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10000</v>
      </c>
      <c r="G2797" s="202">
        <v>1291255</v>
      </c>
      <c r="H2797" s="198">
        <v>37035.389444444445</v>
      </c>
      <c r="I2797" t="s">
        <v>2676</v>
      </c>
      <c r="M2797" t="s">
        <v>2760</v>
      </c>
      <c r="N2797" t="s">
        <v>3220</v>
      </c>
      <c r="O2797" t="s">
        <v>2463</v>
      </c>
      <c r="Q2797" s="199">
        <v>10000</v>
      </c>
      <c r="S2797" t="s">
        <v>2761</v>
      </c>
      <c r="T2797" t="s">
        <v>4061</v>
      </c>
      <c r="U2797" s="201">
        <v>4.2074999999999996</v>
      </c>
      <c r="V2797" t="s">
        <v>2883</v>
      </c>
      <c r="W2797" t="s">
        <v>3222</v>
      </c>
      <c r="X2797" t="s">
        <v>3223</v>
      </c>
      <c r="Y2797" t="s">
        <v>3224</v>
      </c>
      <c r="Z2797" t="s">
        <v>3671</v>
      </c>
      <c r="AA2797">
        <v>808463</v>
      </c>
      <c r="AB2797" s="198">
        <v>37036.875</v>
      </c>
      <c r="AC2797" s="198">
        <v>37036.875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10000</v>
      </c>
      <c r="G2798" s="202">
        <v>1291256</v>
      </c>
      <c r="H2798" s="198">
        <v>37035.389456018522</v>
      </c>
      <c r="I2798" t="s">
        <v>2689</v>
      </c>
      <c r="M2798" t="s">
        <v>2760</v>
      </c>
      <c r="N2798" t="s">
        <v>3220</v>
      </c>
      <c r="O2798" t="s">
        <v>4367</v>
      </c>
      <c r="Q2798" s="199">
        <v>10000</v>
      </c>
      <c r="S2798" t="s">
        <v>2761</v>
      </c>
      <c r="T2798" t="s">
        <v>4061</v>
      </c>
      <c r="U2798" s="201">
        <v>4.3600000000000003</v>
      </c>
      <c r="V2798" t="s">
        <v>3179</v>
      </c>
      <c r="W2798" t="s">
        <v>4263</v>
      </c>
      <c r="X2798" t="s">
        <v>4264</v>
      </c>
      <c r="Y2798" t="s">
        <v>3224</v>
      </c>
      <c r="Z2798" t="s">
        <v>3671</v>
      </c>
      <c r="AA2798">
        <v>808464</v>
      </c>
      <c r="AB2798" s="198">
        <v>37036.875</v>
      </c>
      <c r="AC2798" s="198">
        <v>37036.875</v>
      </c>
    </row>
    <row r="2799" spans="1:29" x14ac:dyDescent="0.2">
      <c r="A2799" s="44" t="str">
        <f t="shared" si="216"/>
        <v xml:space="preserve"> Natural Gas Physical</v>
      </c>
      <c r="B2799" s="44" t="str">
        <f t="shared" si="217"/>
        <v/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10000</v>
      </c>
      <c r="G2799" s="202">
        <v>1291257</v>
      </c>
      <c r="H2799" s="198">
        <v>37035.389490740738</v>
      </c>
      <c r="I2799" t="s">
        <v>3238</v>
      </c>
      <c r="M2799" t="s">
        <v>2760</v>
      </c>
      <c r="N2799" t="s">
        <v>3254</v>
      </c>
      <c r="O2799" t="s">
        <v>2474</v>
      </c>
      <c r="P2799" s="199">
        <v>10000</v>
      </c>
      <c r="S2799" t="s">
        <v>2761</v>
      </c>
      <c r="T2799" t="s">
        <v>4061</v>
      </c>
      <c r="U2799" s="201">
        <v>4.37</v>
      </c>
      <c r="V2799" t="s">
        <v>3432</v>
      </c>
      <c r="W2799" t="s">
        <v>3255</v>
      </c>
      <c r="X2799" t="s">
        <v>3256</v>
      </c>
      <c r="Y2799" t="s">
        <v>3224</v>
      </c>
      <c r="Z2799" t="s">
        <v>3671</v>
      </c>
      <c r="AA2799">
        <v>808465</v>
      </c>
      <c r="AB2799" s="198">
        <v>37036.875</v>
      </c>
      <c r="AC2799" s="198">
        <v>37036.875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4400</v>
      </c>
      <c r="G2800" s="202">
        <v>1291259</v>
      </c>
      <c r="H2800" s="198">
        <v>37035.389537037037</v>
      </c>
      <c r="I2800" t="s">
        <v>4243</v>
      </c>
      <c r="M2800" t="s">
        <v>2760</v>
      </c>
      <c r="N2800" t="s">
        <v>3220</v>
      </c>
      <c r="O2800" t="s">
        <v>90</v>
      </c>
      <c r="Q2800" s="199">
        <v>4400</v>
      </c>
      <c r="S2800" t="s">
        <v>2761</v>
      </c>
      <c r="T2800" t="s">
        <v>4061</v>
      </c>
      <c r="U2800" s="201">
        <v>4.01</v>
      </c>
      <c r="V2800" t="s">
        <v>485</v>
      </c>
      <c r="W2800" t="s">
        <v>4253</v>
      </c>
      <c r="X2800" t="s">
        <v>2685</v>
      </c>
      <c r="Y2800" t="s">
        <v>3224</v>
      </c>
      <c r="Z2800" t="s">
        <v>3671</v>
      </c>
      <c r="AA2800">
        <v>808467</v>
      </c>
      <c r="AB2800" s="198">
        <v>37036.875</v>
      </c>
      <c r="AC2800" s="198">
        <v>37036.875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10000</v>
      </c>
      <c r="G2801" s="202">
        <v>1291258</v>
      </c>
      <c r="H2801" s="198">
        <v>37035.389537037037</v>
      </c>
      <c r="I2801" t="s">
        <v>2801</v>
      </c>
      <c r="M2801" t="s">
        <v>2760</v>
      </c>
      <c r="N2801" t="s">
        <v>2741</v>
      </c>
      <c r="O2801" t="s">
        <v>73</v>
      </c>
      <c r="Q2801" s="199">
        <v>10000</v>
      </c>
      <c r="S2801" t="s">
        <v>2761</v>
      </c>
      <c r="T2801" t="s">
        <v>4061</v>
      </c>
      <c r="U2801" s="201">
        <v>4.0199999999999996</v>
      </c>
      <c r="V2801" t="s">
        <v>354</v>
      </c>
      <c r="W2801" t="s">
        <v>2938</v>
      </c>
      <c r="X2801" t="s">
        <v>2742</v>
      </c>
      <c r="Y2801" t="s">
        <v>3224</v>
      </c>
      <c r="Z2801" t="s">
        <v>2743</v>
      </c>
      <c r="AA2801">
        <v>808466</v>
      </c>
      <c r="AB2801" s="198">
        <v>37036.875</v>
      </c>
      <c r="AC2801" s="198">
        <v>37036.875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100</v>
      </c>
      <c r="G2802" s="202">
        <v>1291260</v>
      </c>
      <c r="H2802" s="198">
        <v>37035.389560185184</v>
      </c>
      <c r="I2802" t="s">
        <v>3100</v>
      </c>
      <c r="M2802" t="s">
        <v>2760</v>
      </c>
      <c r="N2802" t="s">
        <v>3220</v>
      </c>
      <c r="O2802" t="s">
        <v>2630</v>
      </c>
      <c r="Q2802" s="199">
        <v>100</v>
      </c>
      <c r="S2802" t="s">
        <v>2761</v>
      </c>
      <c r="T2802" t="s">
        <v>4061</v>
      </c>
      <c r="U2802" s="201">
        <v>4.2088000000000001</v>
      </c>
      <c r="V2802" t="s">
        <v>3129</v>
      </c>
      <c r="W2802" t="s">
        <v>3222</v>
      </c>
      <c r="X2802" t="s">
        <v>3223</v>
      </c>
      <c r="Y2802" t="s">
        <v>3224</v>
      </c>
      <c r="Z2802" t="s">
        <v>3671</v>
      </c>
      <c r="AA2802">
        <v>808468</v>
      </c>
      <c r="AB2802" s="198">
        <v>37036.875</v>
      </c>
      <c r="AC2802" s="198">
        <v>37036.875</v>
      </c>
    </row>
    <row r="2803" spans="1:29" x14ac:dyDescent="0.2">
      <c r="A2803" s="44" t="str">
        <f t="shared" si="216"/>
        <v>US Natural Gas Financial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Financial</v>
      </c>
      <c r="E2803" s="44">
        <f>IF(VLOOKUP(S2803,'DD-Lookup'!$J$6:$L$50,3,FALSE)="Monthly",(YEAR(AC2803)-YEAR(AB2803))*12+MONTH(AC2803)-MONTH(AB2803)+1,(AC2803-AB2803+1))</f>
        <v>30</v>
      </c>
      <c r="F2803" s="213">
        <f t="shared" si="220"/>
        <v>150000</v>
      </c>
      <c r="G2803" s="202">
        <v>1291261</v>
      </c>
      <c r="H2803" s="198">
        <v>37035.38957175926</v>
      </c>
      <c r="I2803" t="s">
        <v>3890</v>
      </c>
      <c r="M2803" t="s">
        <v>2760</v>
      </c>
      <c r="N2803" t="s">
        <v>3235</v>
      </c>
      <c r="O2803" t="s">
        <v>3098</v>
      </c>
      <c r="Q2803" s="199">
        <v>5000</v>
      </c>
      <c r="S2803" t="s">
        <v>2761</v>
      </c>
      <c r="T2803" t="s">
        <v>4061</v>
      </c>
      <c r="U2803" s="201">
        <v>8.3000000000000007</v>
      </c>
      <c r="V2803" t="s">
        <v>3135</v>
      </c>
      <c r="W2803" t="s">
        <v>3083</v>
      </c>
      <c r="X2803" t="s">
        <v>3084</v>
      </c>
      <c r="Y2803" t="s">
        <v>4082</v>
      </c>
      <c r="Z2803" t="s">
        <v>3671</v>
      </c>
      <c r="AA2803" t="s">
        <v>486</v>
      </c>
      <c r="AB2803" s="198">
        <v>37043.875</v>
      </c>
      <c r="AC2803" s="198">
        <v>37072.875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15000</v>
      </c>
      <c r="G2804" s="202">
        <v>1291264</v>
      </c>
      <c r="H2804" s="198">
        <v>37035.389606481483</v>
      </c>
      <c r="I2804" t="s">
        <v>3249</v>
      </c>
      <c r="M2804" t="s">
        <v>2760</v>
      </c>
      <c r="N2804" t="s">
        <v>3220</v>
      </c>
      <c r="O2804" t="s">
        <v>4383</v>
      </c>
      <c r="Q2804" s="199">
        <v>15000</v>
      </c>
      <c r="S2804" t="s">
        <v>2761</v>
      </c>
      <c r="T2804" t="s">
        <v>4061</v>
      </c>
      <c r="U2804" s="201">
        <v>4.125</v>
      </c>
      <c r="V2804" t="s">
        <v>3005</v>
      </c>
      <c r="W2804" t="s">
        <v>4246</v>
      </c>
      <c r="X2804" t="s">
        <v>4247</v>
      </c>
      <c r="Y2804" t="s">
        <v>3224</v>
      </c>
      <c r="Z2804" t="s">
        <v>3671</v>
      </c>
      <c r="AA2804">
        <v>808469</v>
      </c>
      <c r="AB2804" s="198">
        <v>37036.875</v>
      </c>
      <c r="AC2804" s="198">
        <v>37036.875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10000</v>
      </c>
      <c r="G2805" s="202">
        <v>1291265</v>
      </c>
      <c r="H2805" s="198">
        <v>37035.389641203707</v>
      </c>
      <c r="I2805" t="s">
        <v>4237</v>
      </c>
      <c r="M2805" t="s">
        <v>2760</v>
      </c>
      <c r="N2805" t="s">
        <v>3254</v>
      </c>
      <c r="O2805" t="s">
        <v>2474</v>
      </c>
      <c r="P2805" s="199">
        <v>10000</v>
      </c>
      <c r="S2805" t="s">
        <v>2761</v>
      </c>
      <c r="T2805" t="s">
        <v>4061</v>
      </c>
      <c r="U2805" s="201">
        <v>4.3650000000000002</v>
      </c>
      <c r="V2805" t="s">
        <v>3431</v>
      </c>
      <c r="W2805" t="s">
        <v>3255</v>
      </c>
      <c r="X2805" t="s">
        <v>3256</v>
      </c>
      <c r="Y2805" t="s">
        <v>3224</v>
      </c>
      <c r="Z2805" t="s">
        <v>3671</v>
      </c>
      <c r="AA2805">
        <v>808470</v>
      </c>
      <c r="AB2805" s="198">
        <v>37036.875</v>
      </c>
      <c r="AC2805" s="198">
        <v>37036.875</v>
      </c>
    </row>
    <row r="2806" spans="1:29" x14ac:dyDescent="0.2">
      <c r="A2806" s="44" t="str">
        <f t="shared" si="216"/>
        <v xml:space="preserve"> Natural Gas Physical</v>
      </c>
      <c r="B2806" s="44" t="str">
        <f t="shared" si="217"/>
        <v/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10000</v>
      </c>
      <c r="G2806" s="202">
        <v>1291266</v>
      </c>
      <c r="H2806" s="198">
        <v>37035.389687499999</v>
      </c>
      <c r="I2806" t="s">
        <v>4338</v>
      </c>
      <c r="M2806" t="s">
        <v>2760</v>
      </c>
      <c r="N2806" t="s">
        <v>2697</v>
      </c>
      <c r="O2806" t="s">
        <v>4269</v>
      </c>
      <c r="P2806" s="199">
        <v>10000</v>
      </c>
      <c r="S2806" t="s">
        <v>4150</v>
      </c>
      <c r="T2806" t="s">
        <v>2698</v>
      </c>
      <c r="U2806" s="201">
        <v>5.67</v>
      </c>
      <c r="V2806" t="s">
        <v>4339</v>
      </c>
      <c r="W2806" t="s">
        <v>2699</v>
      </c>
      <c r="X2806" t="s">
        <v>2700</v>
      </c>
      <c r="Y2806" t="s">
        <v>3224</v>
      </c>
      <c r="Z2806" t="s">
        <v>3672</v>
      </c>
      <c r="AA2806">
        <v>808471</v>
      </c>
      <c r="AB2806" s="198">
        <v>37035.875</v>
      </c>
      <c r="AC2806" s="198">
        <v>37035.875</v>
      </c>
    </row>
    <row r="2807" spans="1:29" x14ac:dyDescent="0.2">
      <c r="A2807" s="44" t="str">
        <f t="shared" si="216"/>
        <v>US Crude Financial</v>
      </c>
      <c r="B2807" s="44" t="str">
        <f t="shared" si="217"/>
        <v>US</v>
      </c>
      <c r="C2807" s="44" t="str">
        <f t="shared" si="218"/>
        <v>Crude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50000</v>
      </c>
      <c r="G2807" s="202">
        <v>1291268</v>
      </c>
      <c r="H2807" s="198">
        <v>37035.389710648145</v>
      </c>
      <c r="I2807" t="s">
        <v>4182</v>
      </c>
      <c r="M2807" t="s">
        <v>3757</v>
      </c>
      <c r="N2807" t="s">
        <v>4183</v>
      </c>
      <c r="O2807" t="s">
        <v>2790</v>
      </c>
      <c r="P2807" s="199">
        <v>50000</v>
      </c>
      <c r="S2807" t="s">
        <v>2767</v>
      </c>
      <c r="T2807" t="s">
        <v>4061</v>
      </c>
      <c r="U2807" s="201">
        <v>29.26</v>
      </c>
      <c r="V2807" t="s">
        <v>2679</v>
      </c>
      <c r="W2807" t="s">
        <v>4185</v>
      </c>
      <c r="X2807" t="s">
        <v>4186</v>
      </c>
      <c r="Y2807" t="s">
        <v>3401</v>
      </c>
      <c r="Z2807" t="s">
        <v>3671</v>
      </c>
      <c r="AA2807">
        <v>106989</v>
      </c>
      <c r="AB2807" s="198">
        <v>37073</v>
      </c>
      <c r="AC2807" s="198">
        <v>37103</v>
      </c>
    </row>
    <row r="2808" spans="1:29" x14ac:dyDescent="0.2">
      <c r="A2808" s="44" t="str">
        <f t="shared" si="216"/>
        <v>US Crude Financial</v>
      </c>
      <c r="B2808" s="44" t="str">
        <f t="shared" si="217"/>
        <v>US</v>
      </c>
      <c r="C2808" s="44" t="str">
        <f t="shared" si="218"/>
        <v>Crude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50000</v>
      </c>
      <c r="G2808" s="202">
        <v>1291269</v>
      </c>
      <c r="H2808" s="198">
        <v>37035.389745370368</v>
      </c>
      <c r="I2808" t="s">
        <v>2863</v>
      </c>
      <c r="M2808" t="s">
        <v>3757</v>
      </c>
      <c r="N2808" t="s">
        <v>4183</v>
      </c>
      <c r="O2808" t="s">
        <v>2790</v>
      </c>
      <c r="P2808" s="199">
        <v>50000</v>
      </c>
      <c r="S2808" t="s">
        <v>2767</v>
      </c>
      <c r="T2808" t="s">
        <v>4061</v>
      </c>
      <c r="U2808" s="201">
        <v>29.24</v>
      </c>
      <c r="V2808" t="s">
        <v>3809</v>
      </c>
      <c r="W2808" t="s">
        <v>4185</v>
      </c>
      <c r="X2808" t="s">
        <v>4186</v>
      </c>
      <c r="Y2808" t="s">
        <v>3401</v>
      </c>
      <c r="Z2808" t="s">
        <v>3671</v>
      </c>
      <c r="AA2808">
        <v>106990</v>
      </c>
      <c r="AB2808" s="198">
        <v>37073</v>
      </c>
      <c r="AC2808" s="198">
        <v>37103</v>
      </c>
    </row>
    <row r="2809" spans="1:29" x14ac:dyDescent="0.2">
      <c r="A2809" s="44" t="str">
        <f t="shared" si="216"/>
        <v>US Natural Gas Financial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Financial</v>
      </c>
      <c r="E2809" s="44">
        <f>IF(VLOOKUP(S2809,'DD-Lookup'!$J$6:$L$50,3,FALSE)="Monthly",(YEAR(AC2809)-YEAR(AB2809))*12+MONTH(AC2809)-MONTH(AB2809)+1,(AC2809-AB2809+1))</f>
        <v>30</v>
      </c>
      <c r="F2809" s="213">
        <f t="shared" si="220"/>
        <v>150000</v>
      </c>
      <c r="G2809" s="202">
        <v>1291271</v>
      </c>
      <c r="H2809" s="198">
        <v>37035.389803240738</v>
      </c>
      <c r="I2809" t="s">
        <v>3890</v>
      </c>
      <c r="M2809" t="s">
        <v>2760</v>
      </c>
      <c r="N2809" t="s">
        <v>3235</v>
      </c>
      <c r="O2809" t="s">
        <v>2707</v>
      </c>
      <c r="P2809" s="199">
        <v>5000</v>
      </c>
      <c r="S2809" t="s">
        <v>2761</v>
      </c>
      <c r="T2809" t="s">
        <v>4061</v>
      </c>
      <c r="U2809" s="201">
        <v>-1.2649999999999999</v>
      </c>
      <c r="V2809" t="s">
        <v>4492</v>
      </c>
      <c r="W2809" t="s">
        <v>2708</v>
      </c>
      <c r="X2809" t="s">
        <v>2709</v>
      </c>
      <c r="Y2809" t="s">
        <v>4082</v>
      </c>
      <c r="Z2809" t="s">
        <v>3671</v>
      </c>
      <c r="AA2809" t="s">
        <v>487</v>
      </c>
      <c r="AB2809" s="198">
        <v>37043.875</v>
      </c>
      <c r="AC2809" s="198">
        <v>37072.875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3000</v>
      </c>
      <c r="G2810" s="202">
        <v>1291272</v>
      </c>
      <c r="H2810" s="198">
        <v>37035.389826388891</v>
      </c>
      <c r="I2810" t="s">
        <v>1723</v>
      </c>
      <c r="M2810" t="s">
        <v>2760</v>
      </c>
      <c r="N2810" t="s">
        <v>2697</v>
      </c>
      <c r="O2810" t="s">
        <v>4269</v>
      </c>
      <c r="P2810" s="199">
        <v>3000</v>
      </c>
      <c r="S2810" t="s">
        <v>4150</v>
      </c>
      <c r="T2810" t="s">
        <v>2698</v>
      </c>
      <c r="U2810" s="201">
        <v>5.665</v>
      </c>
      <c r="V2810" t="s">
        <v>1724</v>
      </c>
      <c r="W2810" t="s">
        <v>2699</v>
      </c>
      <c r="X2810" t="s">
        <v>2700</v>
      </c>
      <c r="Y2810" t="s">
        <v>3224</v>
      </c>
      <c r="Z2810" t="s">
        <v>3672</v>
      </c>
      <c r="AA2810">
        <v>808473</v>
      </c>
      <c r="AB2810" s="198">
        <v>37035.875</v>
      </c>
      <c r="AC2810" s="198">
        <v>37035.875</v>
      </c>
    </row>
    <row r="2811" spans="1:29" x14ac:dyDescent="0.2">
      <c r="A2811" s="44" t="str">
        <f t="shared" si="216"/>
        <v xml:space="preserve"> Metals Financial</v>
      </c>
      <c r="B2811" s="44" t="str">
        <f t="shared" si="217"/>
        <v/>
      </c>
      <c r="C2811" s="44" t="str">
        <f t="shared" si="218"/>
        <v>Metals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20</v>
      </c>
      <c r="G2811" s="202">
        <v>1291275</v>
      </c>
      <c r="H2811" s="198">
        <v>37035.389872685184</v>
      </c>
      <c r="I2811" t="s">
        <v>4128</v>
      </c>
      <c r="M2811" t="s">
        <v>2766</v>
      </c>
      <c r="N2811" t="s">
        <v>4058</v>
      </c>
      <c r="O2811" t="s">
        <v>4059</v>
      </c>
      <c r="Q2811" s="199">
        <v>20</v>
      </c>
      <c r="S2811" t="s">
        <v>4060</v>
      </c>
      <c r="T2811" t="s">
        <v>4061</v>
      </c>
      <c r="U2811" s="201">
        <v>1745</v>
      </c>
      <c r="V2811" t="s">
        <v>4130</v>
      </c>
      <c r="W2811" t="s">
        <v>4068</v>
      </c>
      <c r="X2811" t="s">
        <v>4064</v>
      </c>
      <c r="Y2811" t="s">
        <v>4065</v>
      </c>
      <c r="Z2811" t="s">
        <v>4066</v>
      </c>
      <c r="AA2811">
        <v>2150868</v>
      </c>
    </row>
    <row r="2812" spans="1:29" x14ac:dyDescent="0.2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30</v>
      </c>
      <c r="F2812" s="213">
        <f t="shared" si="220"/>
        <v>300000</v>
      </c>
      <c r="G2812" s="202">
        <v>1291274</v>
      </c>
      <c r="H2812" s="198">
        <v>37035.389872685184</v>
      </c>
      <c r="I2812" t="s">
        <v>3244</v>
      </c>
      <c r="M2812" t="s">
        <v>2760</v>
      </c>
      <c r="N2812" t="s">
        <v>2864</v>
      </c>
      <c r="O2812" t="s">
        <v>2865</v>
      </c>
      <c r="P2812" s="199">
        <v>10000</v>
      </c>
      <c r="S2812" t="s">
        <v>2761</v>
      </c>
      <c r="T2812" t="s">
        <v>4061</v>
      </c>
      <c r="U2812" s="201">
        <v>4.1749999999999998</v>
      </c>
      <c r="V2812" t="s">
        <v>2904</v>
      </c>
      <c r="W2812" t="s">
        <v>3529</v>
      </c>
      <c r="X2812" t="s">
        <v>2866</v>
      </c>
      <c r="Y2812" t="s">
        <v>4082</v>
      </c>
      <c r="Z2812" t="s">
        <v>3671</v>
      </c>
      <c r="AA2812" t="s">
        <v>488</v>
      </c>
      <c r="AB2812" s="198">
        <v>37043.875</v>
      </c>
      <c r="AC2812" s="198">
        <v>37072.875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600</v>
      </c>
      <c r="G2813" s="202">
        <v>1291277</v>
      </c>
      <c r="H2813" s="198">
        <v>37035.389930555553</v>
      </c>
      <c r="I2813" t="s">
        <v>3769</v>
      </c>
      <c r="M2813" t="s">
        <v>2760</v>
      </c>
      <c r="N2813" t="s">
        <v>3220</v>
      </c>
      <c r="O2813" t="s">
        <v>4403</v>
      </c>
      <c r="P2813" s="199">
        <v>600</v>
      </c>
      <c r="S2813" t="s">
        <v>2761</v>
      </c>
      <c r="T2813" t="s">
        <v>4061</v>
      </c>
      <c r="U2813" s="201">
        <v>4.07</v>
      </c>
      <c r="V2813" t="s">
        <v>2684</v>
      </c>
      <c r="W2813" t="s">
        <v>3046</v>
      </c>
      <c r="X2813" t="s">
        <v>2685</v>
      </c>
      <c r="Y2813" t="s">
        <v>3224</v>
      </c>
      <c r="Z2813" t="s">
        <v>3671</v>
      </c>
      <c r="AA2813">
        <v>808474</v>
      </c>
      <c r="AB2813" s="198">
        <v>37036.875</v>
      </c>
      <c r="AC2813" s="198">
        <v>37036.875</v>
      </c>
    </row>
    <row r="2814" spans="1:29" x14ac:dyDescent="0.2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7</v>
      </c>
      <c r="F2814" s="213">
        <f t="shared" si="220"/>
        <v>210000</v>
      </c>
      <c r="G2814" s="202">
        <v>1291278</v>
      </c>
      <c r="H2814" s="198">
        <v>37035.38994212963</v>
      </c>
      <c r="I2814" t="s">
        <v>3112</v>
      </c>
      <c r="M2814" t="s">
        <v>2760</v>
      </c>
      <c r="N2814" t="s">
        <v>2864</v>
      </c>
      <c r="O2814" t="s">
        <v>4375</v>
      </c>
      <c r="P2814" s="199">
        <v>30000</v>
      </c>
      <c r="S2814" t="s">
        <v>2761</v>
      </c>
      <c r="T2814" t="s">
        <v>4061</v>
      </c>
      <c r="U2814" s="201">
        <v>4.1150000000000002</v>
      </c>
      <c r="V2814" t="s">
        <v>2964</v>
      </c>
      <c r="W2814" t="s">
        <v>3281</v>
      </c>
      <c r="X2814" t="s">
        <v>4236</v>
      </c>
      <c r="Y2814" t="s">
        <v>4082</v>
      </c>
      <c r="Z2814" t="s">
        <v>3671</v>
      </c>
      <c r="AA2814" t="s">
        <v>489</v>
      </c>
      <c r="AB2814" s="198">
        <v>37036.875</v>
      </c>
      <c r="AC2814" s="198">
        <v>37042.875</v>
      </c>
    </row>
    <row r="2815" spans="1:29" x14ac:dyDescent="0.2">
      <c r="A2815" s="44" t="str">
        <f t="shared" si="216"/>
        <v>US Crude Financial</v>
      </c>
      <c r="B2815" s="44" t="str">
        <f t="shared" si="217"/>
        <v>US</v>
      </c>
      <c r="C2815" s="44" t="str">
        <f t="shared" si="218"/>
        <v>Crude</v>
      </c>
      <c r="D2815" s="44" t="str">
        <f t="shared" si="219"/>
        <v>Financial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50000</v>
      </c>
      <c r="G2815" s="202">
        <v>1291279</v>
      </c>
      <c r="H2815" s="198">
        <v>37035.389953703707</v>
      </c>
      <c r="I2815" t="s">
        <v>2863</v>
      </c>
      <c r="M2815" t="s">
        <v>3757</v>
      </c>
      <c r="N2815" t="s">
        <v>4183</v>
      </c>
      <c r="O2815" t="s">
        <v>2790</v>
      </c>
      <c r="P2815" s="199">
        <v>50000</v>
      </c>
      <c r="S2815" t="s">
        <v>2767</v>
      </c>
      <c r="T2815" t="s">
        <v>4061</v>
      </c>
      <c r="U2815" s="201">
        <v>29.2</v>
      </c>
      <c r="V2815" t="s">
        <v>1679</v>
      </c>
      <c r="W2815" t="s">
        <v>4185</v>
      </c>
      <c r="X2815" t="s">
        <v>4186</v>
      </c>
      <c r="Y2815" t="s">
        <v>3401</v>
      </c>
      <c r="Z2815" t="s">
        <v>3671</v>
      </c>
      <c r="AA2815">
        <v>106992</v>
      </c>
      <c r="AB2815" s="198">
        <v>37073</v>
      </c>
      <c r="AC2815" s="198">
        <v>37103</v>
      </c>
    </row>
    <row r="2816" spans="1:29" x14ac:dyDescent="0.2">
      <c r="A2816" s="44" t="str">
        <f t="shared" si="216"/>
        <v xml:space="preserve"> Metals Financial</v>
      </c>
      <c r="B2816" s="44" t="str">
        <f t="shared" si="217"/>
        <v/>
      </c>
      <c r="C2816" s="44" t="str">
        <f t="shared" si="218"/>
        <v>Metals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20</v>
      </c>
      <c r="G2816" s="202">
        <v>1291281</v>
      </c>
      <c r="H2816" s="198">
        <v>37035.390011574076</v>
      </c>
      <c r="I2816" t="s">
        <v>3239</v>
      </c>
      <c r="M2816" t="s">
        <v>2766</v>
      </c>
      <c r="N2816" t="s">
        <v>4072</v>
      </c>
      <c r="O2816" t="s">
        <v>4073</v>
      </c>
      <c r="Q2816" s="199">
        <v>20</v>
      </c>
      <c r="S2816" t="s">
        <v>4060</v>
      </c>
      <c r="T2816" t="s">
        <v>4061</v>
      </c>
      <c r="U2816" s="201">
        <v>1544</v>
      </c>
      <c r="V2816" t="s">
        <v>4012</v>
      </c>
      <c r="W2816" t="s">
        <v>4068</v>
      </c>
      <c r="X2816" t="s">
        <v>4064</v>
      </c>
      <c r="Y2816" t="s">
        <v>4065</v>
      </c>
      <c r="Z2816" t="s">
        <v>4066</v>
      </c>
      <c r="AA2816">
        <v>2150870</v>
      </c>
    </row>
    <row r="2817" spans="1:29" x14ac:dyDescent="0.2">
      <c r="A2817" s="44" t="str">
        <f t="shared" si="216"/>
        <v>US Natural Gas Financial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Financial</v>
      </c>
      <c r="E2817" s="44">
        <f>IF(VLOOKUP(S2817,'DD-Lookup'!$J$6:$L$50,3,FALSE)="Monthly",(YEAR(AC2817)-YEAR(AB2817))*12+MONTH(AC2817)-MONTH(AB2817)+1,(AC2817-AB2817+1))</f>
        <v>30</v>
      </c>
      <c r="F2817" s="213">
        <f t="shared" si="220"/>
        <v>300000</v>
      </c>
      <c r="G2817" s="202">
        <v>1291282</v>
      </c>
      <c r="H2817" s="198">
        <v>37035.390069444446</v>
      </c>
      <c r="I2817" t="s">
        <v>2863</v>
      </c>
      <c r="M2817" t="s">
        <v>2760</v>
      </c>
      <c r="N2817" t="s">
        <v>2864</v>
      </c>
      <c r="O2817" t="s">
        <v>2865</v>
      </c>
      <c r="P2817" s="199">
        <v>10000</v>
      </c>
      <c r="S2817" t="s">
        <v>2761</v>
      </c>
      <c r="T2817" t="s">
        <v>4061</v>
      </c>
      <c r="U2817" s="201">
        <v>4.1749999999999998</v>
      </c>
      <c r="V2817" t="s">
        <v>4445</v>
      </c>
      <c r="W2817" t="s">
        <v>3529</v>
      </c>
      <c r="X2817" t="s">
        <v>2866</v>
      </c>
      <c r="Y2817" t="s">
        <v>4082</v>
      </c>
      <c r="Z2817" t="s">
        <v>3671</v>
      </c>
      <c r="AA2817" t="s">
        <v>490</v>
      </c>
      <c r="AB2817" s="198">
        <v>37043.875</v>
      </c>
      <c r="AC2817" s="198">
        <v>37072.875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1291283</v>
      </c>
      <c r="H2818" s="198">
        <v>37035.390092592592</v>
      </c>
      <c r="I2818" t="s">
        <v>2932</v>
      </c>
      <c r="M2818" t="s">
        <v>2760</v>
      </c>
      <c r="N2818" t="s">
        <v>3220</v>
      </c>
      <c r="O2818" t="s">
        <v>2485</v>
      </c>
      <c r="P2818" s="199">
        <v>5000</v>
      </c>
      <c r="S2818" t="s">
        <v>2761</v>
      </c>
      <c r="T2818" t="s">
        <v>4061</v>
      </c>
      <c r="U2818" s="201">
        <v>4.03</v>
      </c>
      <c r="V2818" t="s">
        <v>4218</v>
      </c>
      <c r="W2818" t="s">
        <v>3004</v>
      </c>
      <c r="X2818" t="s">
        <v>3246</v>
      </c>
      <c r="Y2818" t="s">
        <v>3224</v>
      </c>
      <c r="Z2818" t="s">
        <v>3671</v>
      </c>
      <c r="AA2818">
        <v>808475</v>
      </c>
      <c r="AB2818" s="198">
        <v>37036.875</v>
      </c>
      <c r="AC2818" s="198">
        <v>37036.875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10000</v>
      </c>
      <c r="G2819" s="202">
        <v>1291288</v>
      </c>
      <c r="H2819" s="198">
        <v>37035.390162037038</v>
      </c>
      <c r="I2819" t="s">
        <v>2818</v>
      </c>
      <c r="M2819" t="s">
        <v>2760</v>
      </c>
      <c r="N2819" t="s">
        <v>3220</v>
      </c>
      <c r="O2819" t="s">
        <v>2545</v>
      </c>
      <c r="P2819" s="199">
        <v>10000</v>
      </c>
      <c r="S2819" t="s">
        <v>2761</v>
      </c>
      <c r="T2819" t="s">
        <v>4061</v>
      </c>
      <c r="U2819" s="201">
        <v>12.4</v>
      </c>
      <c r="V2819" t="s">
        <v>2776</v>
      </c>
      <c r="W2819" t="s">
        <v>2731</v>
      </c>
      <c r="X2819" t="s">
        <v>2682</v>
      </c>
      <c r="Y2819" t="s">
        <v>3224</v>
      </c>
      <c r="Z2819" t="s">
        <v>3671</v>
      </c>
      <c r="AA2819">
        <v>808476</v>
      </c>
      <c r="AB2819" s="198">
        <v>37036.875</v>
      </c>
      <c r="AC2819" s="198">
        <v>37036.875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7</v>
      </c>
      <c r="F2820" s="213">
        <f t="shared" si="220"/>
        <v>210000</v>
      </c>
      <c r="G2820" s="202">
        <v>1291290</v>
      </c>
      <c r="H2820" s="198">
        <v>37035.390173611115</v>
      </c>
      <c r="I2820" t="s">
        <v>3112</v>
      </c>
      <c r="M2820" t="s">
        <v>2760</v>
      </c>
      <c r="N2820" t="s">
        <v>2864</v>
      </c>
      <c r="O2820" t="s">
        <v>4375</v>
      </c>
      <c r="P2820" s="199">
        <v>30000</v>
      </c>
      <c r="S2820" t="s">
        <v>2761</v>
      </c>
      <c r="T2820" t="s">
        <v>4061</v>
      </c>
      <c r="U2820" s="201">
        <v>4.1100000000000003</v>
      </c>
      <c r="V2820" t="s">
        <v>1731</v>
      </c>
      <c r="W2820" t="s">
        <v>3281</v>
      </c>
      <c r="X2820" t="s">
        <v>4236</v>
      </c>
      <c r="Y2820" t="s">
        <v>4082</v>
      </c>
      <c r="Z2820" t="s">
        <v>3671</v>
      </c>
      <c r="AA2820" t="s">
        <v>491</v>
      </c>
      <c r="AB2820" s="198">
        <v>37036.875</v>
      </c>
      <c r="AC2820" s="198">
        <v>37042.875</v>
      </c>
    </row>
    <row r="2821" spans="1:29" x14ac:dyDescent="0.2">
      <c r="A2821" s="44" t="str">
        <f t="shared" si="216"/>
        <v xml:space="preserve"> Natural Gas Physical</v>
      </c>
      <c r="B2821" s="44" t="str">
        <f t="shared" si="217"/>
        <v/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90</v>
      </c>
      <c r="F2821" s="213">
        <f t="shared" si="220"/>
        <v>2250000</v>
      </c>
      <c r="G2821" s="202">
        <v>1291289</v>
      </c>
      <c r="H2821" s="198">
        <v>37035.390173611115</v>
      </c>
      <c r="I2821" t="s">
        <v>4181</v>
      </c>
      <c r="M2821" t="s">
        <v>2760</v>
      </c>
      <c r="N2821" t="s">
        <v>4099</v>
      </c>
      <c r="O2821" t="s">
        <v>4100</v>
      </c>
      <c r="P2821" s="199">
        <v>25000</v>
      </c>
      <c r="S2821" t="s">
        <v>4101</v>
      </c>
      <c r="T2821" t="s">
        <v>4102</v>
      </c>
      <c r="U2821" s="201">
        <v>26.05</v>
      </c>
      <c r="V2821" t="s">
        <v>2982</v>
      </c>
      <c r="W2821" t="s">
        <v>4103</v>
      </c>
      <c r="X2821" t="s">
        <v>4104</v>
      </c>
      <c r="Y2821" t="s">
        <v>4105</v>
      </c>
      <c r="Z2821" t="s">
        <v>4067</v>
      </c>
      <c r="AA2821">
        <v>104799</v>
      </c>
      <c r="AB2821" s="198">
        <v>37257</v>
      </c>
      <c r="AC2821" s="198">
        <v>37346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25000</v>
      </c>
      <c r="G2822" s="202">
        <v>1291291</v>
      </c>
      <c r="H2822" s="198">
        <v>37035.390243055554</v>
      </c>
      <c r="I2822" t="s">
        <v>3244</v>
      </c>
      <c r="M2822" t="s">
        <v>2760</v>
      </c>
      <c r="N2822" t="s">
        <v>3220</v>
      </c>
      <c r="O2822" t="s">
        <v>4383</v>
      </c>
      <c r="Q2822" s="199">
        <v>25000</v>
      </c>
      <c r="S2822" t="s">
        <v>2761</v>
      </c>
      <c r="T2822" t="s">
        <v>4061</v>
      </c>
      <c r="U2822" s="201">
        <v>4.13</v>
      </c>
      <c r="V2822" t="s">
        <v>3991</v>
      </c>
      <c r="W2822" t="s">
        <v>4246</v>
      </c>
      <c r="X2822" t="s">
        <v>4247</v>
      </c>
      <c r="Y2822" t="s">
        <v>3224</v>
      </c>
      <c r="Z2822" t="s">
        <v>3671</v>
      </c>
      <c r="AA2822">
        <v>808477</v>
      </c>
      <c r="AB2822" s="198">
        <v>37036.875</v>
      </c>
      <c r="AC2822" s="198">
        <v>37036.875</v>
      </c>
    </row>
    <row r="2823" spans="1:29" x14ac:dyDescent="0.2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30</v>
      </c>
      <c r="F2823" s="213">
        <f t="shared" si="220"/>
        <v>150000</v>
      </c>
      <c r="G2823" s="202">
        <v>1291292</v>
      </c>
      <c r="H2823" s="198">
        <v>37035.39025462963</v>
      </c>
      <c r="I2823" t="s">
        <v>2890</v>
      </c>
      <c r="M2823" t="s">
        <v>2760</v>
      </c>
      <c r="N2823" t="s">
        <v>2864</v>
      </c>
      <c r="O2823" t="s">
        <v>2865</v>
      </c>
      <c r="P2823" s="199">
        <v>5000</v>
      </c>
      <c r="S2823" t="s">
        <v>2761</v>
      </c>
      <c r="T2823" t="s">
        <v>4061</v>
      </c>
      <c r="U2823" s="201">
        <v>4.1749999999999998</v>
      </c>
      <c r="V2823" t="s">
        <v>3282</v>
      </c>
      <c r="W2823" t="s">
        <v>3529</v>
      </c>
      <c r="X2823" t="s">
        <v>2866</v>
      </c>
      <c r="Y2823" t="s">
        <v>4082</v>
      </c>
      <c r="Z2823" t="s">
        <v>3671</v>
      </c>
      <c r="AA2823" t="s">
        <v>492</v>
      </c>
      <c r="AB2823" s="198">
        <v>37043.875</v>
      </c>
      <c r="AC2823" s="198">
        <v>37072.875</v>
      </c>
    </row>
    <row r="2824" spans="1:29" x14ac:dyDescent="0.2">
      <c r="A2824" s="44" t="str">
        <f t="shared" si="216"/>
        <v>US Power Physical</v>
      </c>
      <c r="B2824" s="44" t="str">
        <f t="shared" si="217"/>
        <v>US</v>
      </c>
      <c r="C2824" s="44" t="str">
        <f t="shared" si="218"/>
        <v>Power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30</v>
      </c>
      <c r="F2824" s="213">
        <f t="shared" si="220"/>
        <v>1500</v>
      </c>
      <c r="G2824" s="202">
        <v>1291293</v>
      </c>
      <c r="H2824" s="198">
        <v>37035.39025462963</v>
      </c>
      <c r="I2824" t="s">
        <v>2813</v>
      </c>
      <c r="M2824" t="s">
        <v>3364</v>
      </c>
      <c r="N2824" t="s">
        <v>2802</v>
      </c>
      <c r="O2824" t="s">
        <v>3233</v>
      </c>
      <c r="Q2824" s="199">
        <v>50</v>
      </c>
      <c r="S2824" t="s">
        <v>2759</v>
      </c>
      <c r="T2824" t="s">
        <v>4061</v>
      </c>
      <c r="U2824" s="201">
        <v>62.5</v>
      </c>
      <c r="V2824" t="s">
        <v>493</v>
      </c>
      <c r="W2824" t="s">
        <v>2819</v>
      </c>
      <c r="X2824" t="s">
        <v>2842</v>
      </c>
      <c r="Y2824" t="s">
        <v>4193</v>
      </c>
      <c r="Z2824" t="s">
        <v>3666</v>
      </c>
      <c r="AA2824">
        <v>621512.1</v>
      </c>
      <c r="AB2824" s="198">
        <v>37043.591666666667</v>
      </c>
      <c r="AC2824" s="198">
        <v>37072.591666666667</v>
      </c>
    </row>
    <row r="2825" spans="1:29" x14ac:dyDescent="0.2">
      <c r="A2825" s="44" t="str">
        <f t="shared" si="216"/>
        <v xml:space="preserve"> Oil Products Financial</v>
      </c>
      <c r="B2825" s="44" t="str">
        <f t="shared" si="217"/>
        <v/>
      </c>
      <c r="C2825" s="44" t="str">
        <f t="shared" si="218"/>
        <v>Oil Products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</v>
      </c>
      <c r="F2825" s="213">
        <f t="shared" si="220"/>
        <v>15000</v>
      </c>
      <c r="G2825" s="202">
        <v>1291294</v>
      </c>
      <c r="H2825" s="198">
        <v>37035.390324074076</v>
      </c>
      <c r="I2825" t="s">
        <v>4031</v>
      </c>
      <c r="M2825" t="s">
        <v>2764</v>
      </c>
      <c r="N2825" t="s">
        <v>3884</v>
      </c>
      <c r="O2825" t="s">
        <v>3885</v>
      </c>
      <c r="Q2825" s="199">
        <v>5000</v>
      </c>
      <c r="S2825" t="s">
        <v>3886</v>
      </c>
      <c r="T2825" t="s">
        <v>4061</v>
      </c>
      <c r="U2825" s="201">
        <v>4.8600000000000003</v>
      </c>
      <c r="V2825" t="s">
        <v>3887</v>
      </c>
      <c r="W2825" t="s">
        <v>4511</v>
      </c>
      <c r="X2825" t="s">
        <v>4512</v>
      </c>
      <c r="Y2825" t="s">
        <v>4082</v>
      </c>
      <c r="Z2825" t="s">
        <v>1923</v>
      </c>
      <c r="AA2825" t="s">
        <v>494</v>
      </c>
      <c r="AB2825" s="198">
        <v>37073</v>
      </c>
      <c r="AC2825" s="198">
        <v>37164</v>
      </c>
    </row>
    <row r="2826" spans="1:29" x14ac:dyDescent="0.2">
      <c r="A2826" s="44" t="str">
        <f t="shared" si="216"/>
        <v>US Crude Financial</v>
      </c>
      <c r="B2826" s="44" t="str">
        <f t="shared" si="217"/>
        <v>US</v>
      </c>
      <c r="C2826" s="44" t="str">
        <f t="shared" si="218"/>
        <v>Crude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50000</v>
      </c>
      <c r="G2826" s="202">
        <v>1291295</v>
      </c>
      <c r="H2826" s="198">
        <v>37035.390335648146</v>
      </c>
      <c r="I2826" t="s">
        <v>2863</v>
      </c>
      <c r="M2826" t="s">
        <v>3757</v>
      </c>
      <c r="N2826" t="s">
        <v>4183</v>
      </c>
      <c r="O2826" t="s">
        <v>2790</v>
      </c>
      <c r="P2826" s="199">
        <v>50000</v>
      </c>
      <c r="S2826" t="s">
        <v>2767</v>
      </c>
      <c r="T2826" t="s">
        <v>4061</v>
      </c>
      <c r="U2826" s="201">
        <v>29.18</v>
      </c>
      <c r="V2826" t="s">
        <v>495</v>
      </c>
      <c r="W2826" t="s">
        <v>4185</v>
      </c>
      <c r="X2826" t="s">
        <v>4186</v>
      </c>
      <c r="Y2826" t="s">
        <v>3401</v>
      </c>
      <c r="Z2826" t="s">
        <v>3671</v>
      </c>
      <c r="AA2826">
        <v>106993</v>
      </c>
      <c r="AB2826" s="198">
        <v>37073</v>
      </c>
      <c r="AC2826" s="198">
        <v>37103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2339</v>
      </c>
      <c r="G2827" s="202">
        <v>1291296</v>
      </c>
      <c r="H2827" s="198">
        <v>37035.390451388892</v>
      </c>
      <c r="I2827" t="s">
        <v>2676</v>
      </c>
      <c r="M2827" t="s">
        <v>2760</v>
      </c>
      <c r="N2827" t="s">
        <v>3220</v>
      </c>
      <c r="O2827" t="s">
        <v>4416</v>
      </c>
      <c r="Q2827" s="199">
        <v>2339</v>
      </c>
      <c r="S2827" t="s">
        <v>2761</v>
      </c>
      <c r="T2827" t="s">
        <v>4061</v>
      </c>
      <c r="U2827" s="201">
        <v>4.0650000000000004</v>
      </c>
      <c r="V2827" t="s">
        <v>4461</v>
      </c>
      <c r="W2827" t="s">
        <v>4253</v>
      </c>
      <c r="X2827" t="s">
        <v>2685</v>
      </c>
      <c r="Y2827" t="s">
        <v>3224</v>
      </c>
      <c r="Z2827" t="s">
        <v>3671</v>
      </c>
      <c r="AA2827">
        <v>808479</v>
      </c>
      <c r="AB2827" s="198">
        <v>37036.875</v>
      </c>
      <c r="AC2827" s="198">
        <v>37036.875</v>
      </c>
    </row>
    <row r="2828" spans="1:29" x14ac:dyDescent="0.2">
      <c r="A2828" s="44" t="str">
        <f t="shared" si="221"/>
        <v>US Natural Gas Financial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Financial</v>
      </c>
      <c r="E2828" s="44">
        <f>IF(VLOOKUP(S2828,'DD-Lookup'!$J$6:$L$50,3,FALSE)="Monthly",(YEAR(AC2828)-YEAR(AB2828))*12+MONTH(AC2828)-MONTH(AB2828)+1,(AC2828-AB2828+1))</f>
        <v>153</v>
      </c>
      <c r="F2828" s="213">
        <f t="shared" si="225"/>
        <v>765000</v>
      </c>
      <c r="G2828" s="202">
        <v>1291297</v>
      </c>
      <c r="H2828" s="198">
        <v>37035.390474537038</v>
      </c>
      <c r="I2828" t="s">
        <v>3769</v>
      </c>
      <c r="M2828" t="s">
        <v>2760</v>
      </c>
      <c r="N2828" t="s">
        <v>2864</v>
      </c>
      <c r="O2828" t="s">
        <v>4239</v>
      </c>
      <c r="P2828" s="199">
        <v>5000</v>
      </c>
      <c r="S2828" t="s">
        <v>2761</v>
      </c>
      <c r="T2828" t="s">
        <v>4061</v>
      </c>
      <c r="U2828" s="201">
        <v>4.2949999999999999</v>
      </c>
      <c r="V2828" t="s">
        <v>2670</v>
      </c>
      <c r="W2828" t="s">
        <v>3529</v>
      </c>
      <c r="X2828" t="s">
        <v>2866</v>
      </c>
      <c r="Y2828" t="s">
        <v>4082</v>
      </c>
      <c r="Z2828" t="s">
        <v>3671</v>
      </c>
      <c r="AA2828" t="s">
        <v>496</v>
      </c>
      <c r="AB2828" s="198">
        <v>37043</v>
      </c>
      <c r="AC2828" s="198">
        <v>37195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1291298</v>
      </c>
      <c r="H2829" s="198">
        <v>37035.390474537038</v>
      </c>
      <c r="I2829" t="s">
        <v>4255</v>
      </c>
      <c r="M2829" t="s">
        <v>2760</v>
      </c>
      <c r="N2829" t="s">
        <v>3220</v>
      </c>
      <c r="O2829" t="s">
        <v>2512</v>
      </c>
      <c r="P2829" s="199">
        <v>5000</v>
      </c>
      <c r="S2829" t="s">
        <v>2761</v>
      </c>
      <c r="T2829" t="s">
        <v>4061</v>
      </c>
      <c r="U2829" s="201">
        <v>4.0650000000000004</v>
      </c>
      <c r="V2829" t="s">
        <v>4256</v>
      </c>
      <c r="W2829" t="s">
        <v>3260</v>
      </c>
      <c r="X2829" t="s">
        <v>3261</v>
      </c>
      <c r="Y2829" t="s">
        <v>3224</v>
      </c>
      <c r="Z2829" t="s">
        <v>3671</v>
      </c>
      <c r="AA2829">
        <v>808480</v>
      </c>
      <c r="AB2829" s="198">
        <v>37036.875</v>
      </c>
      <c r="AC2829" s="198">
        <v>37036.875</v>
      </c>
    </row>
    <row r="2830" spans="1:29" x14ac:dyDescent="0.2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153</v>
      </c>
      <c r="F2830" s="213">
        <f t="shared" si="225"/>
        <v>1530000</v>
      </c>
      <c r="G2830" s="202">
        <v>1291299</v>
      </c>
      <c r="H2830" s="198">
        <v>37035.390532407408</v>
      </c>
      <c r="I2830" t="s">
        <v>3271</v>
      </c>
      <c r="M2830" t="s">
        <v>2760</v>
      </c>
      <c r="N2830" t="s">
        <v>3235</v>
      </c>
      <c r="O2830" t="s">
        <v>2640</v>
      </c>
      <c r="Q2830" s="199">
        <v>10000</v>
      </c>
      <c r="S2830" t="s">
        <v>2761</v>
      </c>
      <c r="T2830" t="s">
        <v>4061</v>
      </c>
      <c r="U2830" s="201">
        <v>5.0000000000000001E-3</v>
      </c>
      <c r="V2830" t="s">
        <v>4499</v>
      </c>
      <c r="W2830" t="s">
        <v>3074</v>
      </c>
      <c r="X2830" t="s">
        <v>3075</v>
      </c>
      <c r="Y2830" t="s">
        <v>4082</v>
      </c>
      <c r="Z2830" t="s">
        <v>3671</v>
      </c>
      <c r="AA2830" t="s">
        <v>497</v>
      </c>
      <c r="AB2830" s="198">
        <v>37043</v>
      </c>
      <c r="AC2830" s="198">
        <v>37195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1300</v>
      </c>
      <c r="G2831" s="202">
        <v>1291300</v>
      </c>
      <c r="H2831" s="198">
        <v>37035.390532407408</v>
      </c>
      <c r="I2831" t="s">
        <v>3100</v>
      </c>
      <c r="M2831" t="s">
        <v>2760</v>
      </c>
      <c r="N2831" t="s">
        <v>3220</v>
      </c>
      <c r="O2831" t="s">
        <v>2463</v>
      </c>
      <c r="Q2831" s="199">
        <v>1300</v>
      </c>
      <c r="S2831" t="s">
        <v>2761</v>
      </c>
      <c r="T2831" t="s">
        <v>4061</v>
      </c>
      <c r="U2831" s="201">
        <v>4.2088000000000001</v>
      </c>
      <c r="V2831" t="s">
        <v>3129</v>
      </c>
      <c r="W2831" t="s">
        <v>3222</v>
      </c>
      <c r="X2831" t="s">
        <v>3223</v>
      </c>
      <c r="Y2831" t="s">
        <v>3224</v>
      </c>
      <c r="Z2831" t="s">
        <v>3671</v>
      </c>
      <c r="AA2831">
        <v>808481</v>
      </c>
      <c r="AB2831" s="198">
        <v>37036.875</v>
      </c>
      <c r="AC2831" s="198">
        <v>37036.875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3000</v>
      </c>
      <c r="G2832" s="202">
        <v>1291301</v>
      </c>
      <c r="H2832" s="198">
        <v>37035.3905787037</v>
      </c>
      <c r="I2832" t="s">
        <v>2849</v>
      </c>
      <c r="M2832" t="s">
        <v>2760</v>
      </c>
      <c r="N2832" t="s">
        <v>3220</v>
      </c>
      <c r="O2832" t="s">
        <v>2630</v>
      </c>
      <c r="P2832" s="199">
        <v>3000</v>
      </c>
      <c r="S2832" t="s">
        <v>2761</v>
      </c>
      <c r="T2832" t="s">
        <v>4061</v>
      </c>
      <c r="U2832" s="201">
        <v>4.1913</v>
      </c>
      <c r="V2832" t="s">
        <v>3036</v>
      </c>
      <c r="W2832" t="s">
        <v>3222</v>
      </c>
      <c r="X2832" t="s">
        <v>3223</v>
      </c>
      <c r="Y2832" t="s">
        <v>3224</v>
      </c>
      <c r="Z2832" t="s">
        <v>3671</v>
      </c>
      <c r="AA2832">
        <v>808482</v>
      </c>
      <c r="AB2832" s="198">
        <v>37036.875</v>
      </c>
      <c r="AC2832" s="198">
        <v>37036.875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10000</v>
      </c>
      <c r="G2833" s="202">
        <v>1291305</v>
      </c>
      <c r="H2833" s="198">
        <v>37035.390729166669</v>
      </c>
      <c r="I2833" t="s">
        <v>2663</v>
      </c>
      <c r="M2833" t="s">
        <v>2760</v>
      </c>
      <c r="N2833" t="s">
        <v>3220</v>
      </c>
      <c r="O2833" t="s">
        <v>2463</v>
      </c>
      <c r="P2833" s="199">
        <v>10000</v>
      </c>
      <c r="S2833" t="s">
        <v>2761</v>
      </c>
      <c r="T2833" t="s">
        <v>4061</v>
      </c>
      <c r="U2833" s="201">
        <v>4.2062999999999997</v>
      </c>
      <c r="V2833" t="s">
        <v>3072</v>
      </c>
      <c r="W2833" t="s">
        <v>3222</v>
      </c>
      <c r="X2833" t="s">
        <v>3223</v>
      </c>
      <c r="Y2833" t="s">
        <v>3224</v>
      </c>
      <c r="Z2833" t="s">
        <v>3671</v>
      </c>
      <c r="AA2833">
        <v>808483</v>
      </c>
      <c r="AB2833" s="198">
        <v>37036.875</v>
      </c>
      <c r="AC2833" s="198">
        <v>37036.875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1291306</v>
      </c>
      <c r="H2834" s="198">
        <v>37035.390740740739</v>
      </c>
      <c r="I2834" t="s">
        <v>2801</v>
      </c>
      <c r="M2834" t="s">
        <v>2760</v>
      </c>
      <c r="N2834" t="s">
        <v>3220</v>
      </c>
      <c r="O2834" t="s">
        <v>2466</v>
      </c>
      <c r="P2834" s="199">
        <v>5000</v>
      </c>
      <c r="S2834" t="s">
        <v>2761</v>
      </c>
      <c r="T2834" t="s">
        <v>4061</v>
      </c>
      <c r="U2834" s="201">
        <v>4.0274999999999999</v>
      </c>
      <c r="V2834" t="s">
        <v>3175</v>
      </c>
      <c r="W2834" t="s">
        <v>3260</v>
      </c>
      <c r="X2834" t="s">
        <v>3261</v>
      </c>
      <c r="Y2834" t="s">
        <v>3224</v>
      </c>
      <c r="Z2834" t="s">
        <v>3671</v>
      </c>
      <c r="AA2834">
        <v>808484</v>
      </c>
      <c r="AB2834" s="198">
        <v>37036.875</v>
      </c>
      <c r="AC2834" s="198">
        <v>37036.875</v>
      </c>
    </row>
    <row r="2835" spans="1:29" x14ac:dyDescent="0.2">
      <c r="A2835" s="44" t="str">
        <f t="shared" si="221"/>
        <v xml:space="preserve"> Natural Gas Physical</v>
      </c>
      <c r="B2835" s="44" t="str">
        <f t="shared" si="222"/>
        <v/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10000</v>
      </c>
      <c r="G2835" s="202">
        <v>1291307</v>
      </c>
      <c r="H2835" s="198">
        <v>37035.390752314815</v>
      </c>
      <c r="I2835" t="s">
        <v>3238</v>
      </c>
      <c r="M2835" t="s">
        <v>2760</v>
      </c>
      <c r="N2835" t="s">
        <v>3254</v>
      </c>
      <c r="O2835" t="s">
        <v>2474</v>
      </c>
      <c r="P2835" s="199">
        <v>10000</v>
      </c>
      <c r="S2835" t="s">
        <v>2761</v>
      </c>
      <c r="T2835" t="s">
        <v>4061</v>
      </c>
      <c r="U2835" s="201">
        <v>4.3600000000000003</v>
      </c>
      <c r="V2835" t="s">
        <v>3432</v>
      </c>
      <c r="W2835" t="s">
        <v>3255</v>
      </c>
      <c r="X2835" t="s">
        <v>3256</v>
      </c>
      <c r="Y2835" t="s">
        <v>3224</v>
      </c>
      <c r="Z2835" t="s">
        <v>3671</v>
      </c>
      <c r="AA2835">
        <v>808485</v>
      </c>
      <c r="AB2835" s="198">
        <v>37036.875</v>
      </c>
      <c r="AC2835" s="198">
        <v>37036.875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5000</v>
      </c>
      <c r="G2836" s="202">
        <v>1291308</v>
      </c>
      <c r="H2836" s="198">
        <v>37035.390763888892</v>
      </c>
      <c r="I2836" t="s">
        <v>3162</v>
      </c>
      <c r="M2836" t="s">
        <v>2760</v>
      </c>
      <c r="N2836" t="s">
        <v>3220</v>
      </c>
      <c r="O2836" t="s">
        <v>2481</v>
      </c>
      <c r="Q2836" s="199">
        <v>5000</v>
      </c>
      <c r="S2836" t="s">
        <v>2761</v>
      </c>
      <c r="T2836" t="s">
        <v>4061</v>
      </c>
      <c r="U2836" s="201">
        <v>4.0625</v>
      </c>
      <c r="V2836" t="s">
        <v>498</v>
      </c>
      <c r="W2836" t="s">
        <v>3004</v>
      </c>
      <c r="X2836" t="s">
        <v>3246</v>
      </c>
      <c r="Y2836" t="s">
        <v>3224</v>
      </c>
      <c r="Z2836" t="s">
        <v>3671</v>
      </c>
      <c r="AA2836">
        <v>808486</v>
      </c>
      <c r="AB2836" s="198">
        <v>37036.875</v>
      </c>
      <c r="AC2836" s="198">
        <v>37036.875</v>
      </c>
    </row>
    <row r="2837" spans="1:29" x14ac:dyDescent="0.2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151</v>
      </c>
      <c r="F2837" s="213">
        <f t="shared" si="225"/>
        <v>377500</v>
      </c>
      <c r="G2837" s="202">
        <v>1291309</v>
      </c>
      <c r="H2837" s="198">
        <v>37035.390775462962</v>
      </c>
      <c r="I2837" t="s">
        <v>3128</v>
      </c>
      <c r="M2837" t="s">
        <v>2760</v>
      </c>
      <c r="N2837" t="s">
        <v>2864</v>
      </c>
      <c r="O2837" t="s">
        <v>3253</v>
      </c>
      <c r="P2837" s="199">
        <v>2500</v>
      </c>
      <c r="S2837" t="s">
        <v>2761</v>
      </c>
      <c r="T2837" t="s">
        <v>4061</v>
      </c>
      <c r="U2837" s="201">
        <v>4.665</v>
      </c>
      <c r="V2837" t="s">
        <v>3808</v>
      </c>
      <c r="W2837" t="s">
        <v>3529</v>
      </c>
      <c r="X2837" t="s">
        <v>2866</v>
      </c>
      <c r="Y2837" t="s">
        <v>4082</v>
      </c>
      <c r="Z2837" t="s">
        <v>3671</v>
      </c>
      <c r="AA2837" t="s">
        <v>499</v>
      </c>
      <c r="AB2837" s="198">
        <v>37196</v>
      </c>
      <c r="AC2837" s="198">
        <v>37346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10000</v>
      </c>
      <c r="G2838" s="202">
        <v>1291310</v>
      </c>
      <c r="H2838" s="198">
        <v>37035.390775462962</v>
      </c>
      <c r="I2838" t="s">
        <v>2863</v>
      </c>
      <c r="M2838" t="s">
        <v>2760</v>
      </c>
      <c r="N2838" t="s">
        <v>3220</v>
      </c>
      <c r="O2838" t="s">
        <v>2545</v>
      </c>
      <c r="Q2838" s="199">
        <v>10000</v>
      </c>
      <c r="S2838" t="s">
        <v>2761</v>
      </c>
      <c r="T2838" t="s">
        <v>4061</v>
      </c>
      <c r="U2838" s="201">
        <v>12.475</v>
      </c>
      <c r="V2838" t="s">
        <v>2736</v>
      </c>
      <c r="W2838" t="s">
        <v>2731</v>
      </c>
      <c r="X2838" t="s">
        <v>2682</v>
      </c>
      <c r="Y2838" t="s">
        <v>3224</v>
      </c>
      <c r="Z2838" t="s">
        <v>3671</v>
      </c>
      <c r="AA2838">
        <v>808487</v>
      </c>
      <c r="AB2838" s="198">
        <v>37036.875</v>
      </c>
      <c r="AC2838" s="198">
        <v>37036.875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25000</v>
      </c>
      <c r="G2839" s="202">
        <v>1291311</v>
      </c>
      <c r="H2839" s="198">
        <v>37035.390787037039</v>
      </c>
      <c r="I2839" t="s">
        <v>3092</v>
      </c>
      <c r="M2839" t="s">
        <v>2760</v>
      </c>
      <c r="N2839" t="s">
        <v>3220</v>
      </c>
      <c r="O2839" t="s">
        <v>4383</v>
      </c>
      <c r="P2839" s="199">
        <v>25000</v>
      </c>
      <c r="S2839" t="s">
        <v>2761</v>
      </c>
      <c r="T2839" t="s">
        <v>4061</v>
      </c>
      <c r="U2839" s="201">
        <v>4.13</v>
      </c>
      <c r="V2839" t="s">
        <v>2772</v>
      </c>
      <c r="W2839" t="s">
        <v>4246</v>
      </c>
      <c r="X2839" t="s">
        <v>4247</v>
      </c>
      <c r="Y2839" t="s">
        <v>3224</v>
      </c>
      <c r="Z2839" t="s">
        <v>3671</v>
      </c>
      <c r="AA2839">
        <v>808488</v>
      </c>
      <c r="AB2839" s="198">
        <v>37036.875</v>
      </c>
      <c r="AC2839" s="198">
        <v>37036.875</v>
      </c>
    </row>
    <row r="2840" spans="1:29" x14ac:dyDescent="0.2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30</v>
      </c>
      <c r="F2840" s="213">
        <f t="shared" si="225"/>
        <v>180000</v>
      </c>
      <c r="G2840" s="202">
        <v>1291312</v>
      </c>
      <c r="H2840" s="198">
        <v>37035.390810185185</v>
      </c>
      <c r="I2840" t="s">
        <v>3155</v>
      </c>
      <c r="J2840" t="s">
        <v>3125</v>
      </c>
      <c r="K2840" t="s">
        <v>2852</v>
      </c>
      <c r="M2840" t="s">
        <v>2760</v>
      </c>
      <c r="N2840" t="s">
        <v>3235</v>
      </c>
      <c r="O2840" t="s">
        <v>4274</v>
      </c>
      <c r="Q2840" s="199">
        <v>6000</v>
      </c>
      <c r="S2840" t="s">
        <v>2761</v>
      </c>
      <c r="T2840" t="s">
        <v>4061</v>
      </c>
      <c r="U2840" s="201">
        <v>-7.4999999999999997E-2</v>
      </c>
      <c r="V2840" t="s">
        <v>1767</v>
      </c>
      <c r="W2840" t="s">
        <v>3108</v>
      </c>
      <c r="X2840" t="s">
        <v>3109</v>
      </c>
      <c r="Y2840" t="s">
        <v>4082</v>
      </c>
      <c r="Z2840" t="s">
        <v>3671</v>
      </c>
      <c r="AA2840" t="s">
        <v>500</v>
      </c>
      <c r="AB2840" s="198">
        <v>37043.875</v>
      </c>
      <c r="AC2840" s="198">
        <v>37072.875</v>
      </c>
    </row>
    <row r="2841" spans="1:29" x14ac:dyDescent="0.2">
      <c r="A2841" s="44" t="str">
        <f t="shared" si="221"/>
        <v xml:space="preserve"> Metals Financial</v>
      </c>
      <c r="B2841" s="44" t="str">
        <f t="shared" si="222"/>
        <v/>
      </c>
      <c r="C2841" s="44" t="str">
        <f t="shared" si="223"/>
        <v>Metals</v>
      </c>
      <c r="D2841" s="44" t="str">
        <f t="shared" si="224"/>
        <v>Financial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4</v>
      </c>
      <c r="G2841" s="202">
        <v>1291314</v>
      </c>
      <c r="H2841" s="198">
        <v>37035.390833333331</v>
      </c>
      <c r="I2841" t="s">
        <v>4141</v>
      </c>
      <c r="M2841" t="s">
        <v>2766</v>
      </c>
      <c r="N2841" t="s">
        <v>4112</v>
      </c>
      <c r="O2841" t="s">
        <v>4113</v>
      </c>
      <c r="Q2841" s="199">
        <v>4</v>
      </c>
      <c r="S2841" t="s">
        <v>4114</v>
      </c>
      <c r="T2841" t="s">
        <v>4061</v>
      </c>
      <c r="U2841" s="201">
        <v>4945</v>
      </c>
      <c r="V2841" t="s">
        <v>2941</v>
      </c>
      <c r="W2841" t="s">
        <v>4081</v>
      </c>
      <c r="X2841" t="s">
        <v>4064</v>
      </c>
      <c r="Y2841" t="s">
        <v>4065</v>
      </c>
      <c r="Z2841" t="s">
        <v>4066</v>
      </c>
      <c r="AA2841">
        <v>2150878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1291313</v>
      </c>
      <c r="H2842" s="198">
        <v>37035.390833333331</v>
      </c>
      <c r="I2842" t="s">
        <v>2863</v>
      </c>
      <c r="M2842" t="s">
        <v>2760</v>
      </c>
      <c r="N2842" t="s">
        <v>3220</v>
      </c>
      <c r="O2842" t="s">
        <v>2545</v>
      </c>
      <c r="Q2842" s="199">
        <v>10000</v>
      </c>
      <c r="S2842" t="s">
        <v>2761</v>
      </c>
      <c r="T2842" t="s">
        <v>4061</v>
      </c>
      <c r="U2842" s="201">
        <v>12.55</v>
      </c>
      <c r="V2842" t="s">
        <v>2736</v>
      </c>
      <c r="W2842" t="s">
        <v>2731</v>
      </c>
      <c r="X2842" t="s">
        <v>2682</v>
      </c>
      <c r="Y2842" t="s">
        <v>3224</v>
      </c>
      <c r="Z2842" t="s">
        <v>3671</v>
      </c>
      <c r="AA2842">
        <v>808489</v>
      </c>
      <c r="AB2842" s="198">
        <v>37036.875</v>
      </c>
      <c r="AC2842" s="198">
        <v>37036.875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1291315</v>
      </c>
      <c r="H2843" s="198">
        <v>37035.390879629631</v>
      </c>
      <c r="I2843" t="s">
        <v>4241</v>
      </c>
      <c r="M2843" t="s">
        <v>2760</v>
      </c>
      <c r="N2843" t="s">
        <v>3220</v>
      </c>
      <c r="O2843" t="s">
        <v>2481</v>
      </c>
      <c r="P2843" s="199">
        <v>5000</v>
      </c>
      <c r="S2843" t="s">
        <v>2761</v>
      </c>
      <c r="T2843" t="s">
        <v>4061</v>
      </c>
      <c r="U2843" s="201">
        <v>4.0599999999999996</v>
      </c>
      <c r="V2843" t="s">
        <v>4262</v>
      </c>
      <c r="W2843" t="s">
        <v>3004</v>
      </c>
      <c r="X2843" t="s">
        <v>3246</v>
      </c>
      <c r="Y2843" t="s">
        <v>3224</v>
      </c>
      <c r="Z2843" t="s">
        <v>3671</v>
      </c>
      <c r="AA2843">
        <v>808490</v>
      </c>
      <c r="AB2843" s="198">
        <v>37036.875</v>
      </c>
      <c r="AC2843" s="198">
        <v>37036.875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10000</v>
      </c>
      <c r="G2844" s="202">
        <v>1291316</v>
      </c>
      <c r="H2844" s="198">
        <v>37035.3909375</v>
      </c>
      <c r="I2844" t="s">
        <v>2854</v>
      </c>
      <c r="M2844" t="s">
        <v>2760</v>
      </c>
      <c r="N2844" t="s">
        <v>3220</v>
      </c>
      <c r="O2844" t="s">
        <v>2545</v>
      </c>
      <c r="P2844" s="199">
        <v>10000</v>
      </c>
      <c r="S2844" t="s">
        <v>2761</v>
      </c>
      <c r="T2844" t="s">
        <v>4061</v>
      </c>
      <c r="U2844" s="201">
        <v>12.475</v>
      </c>
      <c r="V2844" t="s">
        <v>2942</v>
      </c>
      <c r="W2844" t="s">
        <v>2731</v>
      </c>
      <c r="X2844" t="s">
        <v>2682</v>
      </c>
      <c r="Y2844" t="s">
        <v>3224</v>
      </c>
      <c r="Z2844" t="s">
        <v>3671</v>
      </c>
      <c r="AA2844">
        <v>808491</v>
      </c>
      <c r="AB2844" s="198">
        <v>37036.875</v>
      </c>
      <c r="AC2844" s="198">
        <v>37036.875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1730</v>
      </c>
      <c r="G2845" s="202">
        <v>1291318</v>
      </c>
      <c r="H2845" s="198">
        <v>37035.3909375</v>
      </c>
      <c r="I2845" t="s">
        <v>3230</v>
      </c>
      <c r="M2845" t="s">
        <v>2760</v>
      </c>
      <c r="N2845" t="s">
        <v>3220</v>
      </c>
      <c r="O2845" t="s">
        <v>2463</v>
      </c>
      <c r="P2845" s="199">
        <v>1730</v>
      </c>
      <c r="S2845" t="s">
        <v>2761</v>
      </c>
      <c r="T2845" t="s">
        <v>4061</v>
      </c>
      <c r="U2845" s="201">
        <v>4.2050999999999998</v>
      </c>
      <c r="V2845" t="s">
        <v>4233</v>
      </c>
      <c r="W2845" t="s">
        <v>3222</v>
      </c>
      <c r="X2845" t="s">
        <v>3223</v>
      </c>
      <c r="Y2845" t="s">
        <v>3224</v>
      </c>
      <c r="Z2845" t="s">
        <v>3671</v>
      </c>
      <c r="AA2845">
        <v>808493</v>
      </c>
      <c r="AB2845" s="198">
        <v>37036.875</v>
      </c>
      <c r="AC2845" s="198">
        <v>37036.875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5000</v>
      </c>
      <c r="G2846" s="202">
        <v>1291317</v>
      </c>
      <c r="H2846" s="198">
        <v>37035.3909375</v>
      </c>
      <c r="I2846" t="s">
        <v>3162</v>
      </c>
      <c r="M2846" t="s">
        <v>2760</v>
      </c>
      <c r="N2846" t="s">
        <v>3220</v>
      </c>
      <c r="O2846" t="s">
        <v>2494</v>
      </c>
      <c r="Q2846" s="199">
        <v>5000</v>
      </c>
      <c r="S2846" t="s">
        <v>2761</v>
      </c>
      <c r="T2846" t="s">
        <v>4061</v>
      </c>
      <c r="U2846" s="201">
        <v>4.0125000000000002</v>
      </c>
      <c r="V2846" t="s">
        <v>3163</v>
      </c>
      <c r="W2846" t="s">
        <v>3004</v>
      </c>
      <c r="X2846" t="s">
        <v>3246</v>
      </c>
      <c r="Y2846" t="s">
        <v>3224</v>
      </c>
      <c r="Z2846" t="s">
        <v>3671</v>
      </c>
      <c r="AA2846">
        <v>808492</v>
      </c>
      <c r="AB2846" s="198">
        <v>37036.875</v>
      </c>
      <c r="AC2846" s="198">
        <v>37036.875</v>
      </c>
    </row>
    <row r="2847" spans="1:29" x14ac:dyDescent="0.2">
      <c r="A2847" s="44" t="str">
        <f t="shared" si="221"/>
        <v xml:space="preserve"> Natural Gas Physical</v>
      </c>
      <c r="B2847" s="44" t="str">
        <f t="shared" si="222"/>
        <v/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6</v>
      </c>
      <c r="F2847" s="213">
        <f t="shared" si="225"/>
        <v>300000</v>
      </c>
      <c r="G2847" s="202">
        <v>1291319</v>
      </c>
      <c r="H2847" s="198">
        <v>37035.390949074077</v>
      </c>
      <c r="I2847" t="s">
        <v>4106</v>
      </c>
      <c r="M2847" t="s">
        <v>2760</v>
      </c>
      <c r="N2847" t="s">
        <v>4099</v>
      </c>
      <c r="O2847" t="s">
        <v>2356</v>
      </c>
      <c r="Q2847" s="199">
        <v>50000</v>
      </c>
      <c r="S2847" t="s">
        <v>4101</v>
      </c>
      <c r="T2847" t="s">
        <v>4102</v>
      </c>
      <c r="U2847" s="201">
        <v>21.25</v>
      </c>
      <c r="V2847" t="s">
        <v>2355</v>
      </c>
      <c r="W2847" t="s">
        <v>4115</v>
      </c>
      <c r="X2847" t="s">
        <v>4104</v>
      </c>
      <c r="Y2847" t="s">
        <v>4105</v>
      </c>
      <c r="Z2847" t="s">
        <v>4067</v>
      </c>
      <c r="AA2847">
        <v>104800</v>
      </c>
      <c r="AB2847" s="198">
        <v>37037.875</v>
      </c>
      <c r="AC2847" s="198">
        <v>37042.875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5000</v>
      </c>
      <c r="G2848" s="202">
        <v>1291321</v>
      </c>
      <c r="H2848" s="198">
        <v>37035.391076388885</v>
      </c>
      <c r="I2848" t="s">
        <v>2863</v>
      </c>
      <c r="M2848" t="s">
        <v>2760</v>
      </c>
      <c r="N2848" t="s">
        <v>3220</v>
      </c>
      <c r="O2848" t="s">
        <v>4393</v>
      </c>
      <c r="P2848" s="199">
        <v>5000</v>
      </c>
      <c r="S2848" t="s">
        <v>2761</v>
      </c>
      <c r="T2848" t="s">
        <v>4061</v>
      </c>
      <c r="U2848" s="201">
        <v>4.3849999999999998</v>
      </c>
      <c r="V2848" t="s">
        <v>501</v>
      </c>
      <c r="W2848" t="s">
        <v>2661</v>
      </c>
      <c r="X2848" t="s">
        <v>2662</v>
      </c>
      <c r="Y2848" t="s">
        <v>3224</v>
      </c>
      <c r="Z2848" t="s">
        <v>3671</v>
      </c>
      <c r="AA2848">
        <v>808496</v>
      </c>
      <c r="AB2848" s="198">
        <v>37036.875</v>
      </c>
      <c r="AC2848" s="198">
        <v>37036.875</v>
      </c>
    </row>
    <row r="2849" spans="1:29" x14ac:dyDescent="0.2">
      <c r="A2849" s="44" t="str">
        <f t="shared" si="221"/>
        <v xml:space="preserve"> Natural Gas Physical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30</v>
      </c>
      <c r="F2849" s="213">
        <f t="shared" si="225"/>
        <v>750000</v>
      </c>
      <c r="G2849" s="202">
        <v>1291322</v>
      </c>
      <c r="H2849" s="198">
        <v>37035.391122685185</v>
      </c>
      <c r="I2849" t="s">
        <v>4070</v>
      </c>
      <c r="M2849" t="s">
        <v>2760</v>
      </c>
      <c r="N2849" t="s">
        <v>4099</v>
      </c>
      <c r="O2849" t="s">
        <v>4108</v>
      </c>
      <c r="Q2849" s="199">
        <v>25000</v>
      </c>
      <c r="S2849" t="s">
        <v>4101</v>
      </c>
      <c r="T2849" t="s">
        <v>4102</v>
      </c>
      <c r="U2849" s="201">
        <v>20.399999999999999</v>
      </c>
      <c r="V2849" t="s">
        <v>3409</v>
      </c>
      <c r="W2849" t="s">
        <v>4103</v>
      </c>
      <c r="X2849" t="s">
        <v>4104</v>
      </c>
      <c r="Y2849" t="s">
        <v>4105</v>
      </c>
      <c r="Z2849" t="s">
        <v>4067</v>
      </c>
      <c r="AA2849">
        <v>104801</v>
      </c>
      <c r="AB2849" s="198">
        <v>37043.875</v>
      </c>
      <c r="AC2849" s="198">
        <v>37072.875</v>
      </c>
    </row>
    <row r="2850" spans="1:29" x14ac:dyDescent="0.2">
      <c r="A2850" s="44" t="str">
        <f t="shared" si="221"/>
        <v>US Crude Financial</v>
      </c>
      <c r="B2850" s="44" t="str">
        <f t="shared" si="222"/>
        <v>US</v>
      </c>
      <c r="C2850" s="44" t="str">
        <f t="shared" si="223"/>
        <v>Crude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50000</v>
      </c>
      <c r="G2850" s="202">
        <v>1291323</v>
      </c>
      <c r="H2850" s="198">
        <v>37035.391180555554</v>
      </c>
      <c r="I2850" t="s">
        <v>3057</v>
      </c>
      <c r="M2850" t="s">
        <v>3757</v>
      </c>
      <c r="N2850" t="s">
        <v>4183</v>
      </c>
      <c r="O2850" t="s">
        <v>2967</v>
      </c>
      <c r="Q2850" s="199">
        <v>50000</v>
      </c>
      <c r="S2850" t="s">
        <v>2767</v>
      </c>
      <c r="T2850" t="s">
        <v>4061</v>
      </c>
      <c r="U2850" s="201">
        <v>29.22</v>
      </c>
      <c r="V2850" t="s">
        <v>1699</v>
      </c>
      <c r="W2850" t="s">
        <v>4185</v>
      </c>
      <c r="X2850" t="s">
        <v>4266</v>
      </c>
      <c r="Y2850" t="s">
        <v>3401</v>
      </c>
      <c r="Z2850" t="s">
        <v>3671</v>
      </c>
      <c r="AA2850">
        <v>106997</v>
      </c>
      <c r="AB2850" s="198">
        <v>37073</v>
      </c>
      <c r="AC2850" s="198">
        <v>37103</v>
      </c>
    </row>
    <row r="2851" spans="1:29" x14ac:dyDescent="0.2">
      <c r="A2851" s="44" t="str">
        <f t="shared" si="221"/>
        <v>US Crude Financial</v>
      </c>
      <c r="B2851" s="44" t="str">
        <f t="shared" si="222"/>
        <v>US</v>
      </c>
      <c r="C2851" s="44" t="str">
        <f t="shared" si="223"/>
        <v>Crude</v>
      </c>
      <c r="D2851" s="44" t="str">
        <f t="shared" si="224"/>
        <v>Financial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50000</v>
      </c>
      <c r="G2851" s="202">
        <v>1291325</v>
      </c>
      <c r="H2851" s="198">
        <v>37035.391342592593</v>
      </c>
      <c r="I2851" t="s">
        <v>4182</v>
      </c>
      <c r="M2851" t="s">
        <v>3757</v>
      </c>
      <c r="N2851" t="s">
        <v>4183</v>
      </c>
      <c r="O2851" t="s">
        <v>2967</v>
      </c>
      <c r="P2851" s="199">
        <v>50000</v>
      </c>
      <c r="S2851" t="s">
        <v>2767</v>
      </c>
      <c r="T2851" t="s">
        <v>4061</v>
      </c>
      <c r="U2851" s="201">
        <v>29.2</v>
      </c>
      <c r="V2851" t="s">
        <v>3201</v>
      </c>
      <c r="W2851" t="s">
        <v>4185</v>
      </c>
      <c r="X2851" t="s">
        <v>4266</v>
      </c>
      <c r="Y2851" t="s">
        <v>3401</v>
      </c>
      <c r="Z2851" t="s">
        <v>3671</v>
      </c>
      <c r="AA2851">
        <v>106998</v>
      </c>
      <c r="AB2851" s="198">
        <v>37073</v>
      </c>
      <c r="AC2851" s="198">
        <v>37103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10000</v>
      </c>
      <c r="G2852" s="202">
        <v>1291326</v>
      </c>
      <c r="H2852" s="198">
        <v>37035.39135416667</v>
      </c>
      <c r="I2852" t="s">
        <v>2863</v>
      </c>
      <c r="M2852" t="s">
        <v>2760</v>
      </c>
      <c r="N2852" t="s">
        <v>3220</v>
      </c>
      <c r="O2852" t="s">
        <v>2545</v>
      </c>
      <c r="Q2852" s="199">
        <v>10000</v>
      </c>
      <c r="S2852" t="s">
        <v>2761</v>
      </c>
      <c r="T2852" t="s">
        <v>4061</v>
      </c>
      <c r="U2852" s="201">
        <v>12.55</v>
      </c>
      <c r="V2852" t="s">
        <v>2736</v>
      </c>
      <c r="W2852" t="s">
        <v>2731</v>
      </c>
      <c r="X2852" t="s">
        <v>2682</v>
      </c>
      <c r="Y2852" t="s">
        <v>3224</v>
      </c>
      <c r="Z2852" t="s">
        <v>3671</v>
      </c>
      <c r="AA2852">
        <v>808497</v>
      </c>
      <c r="AB2852" s="198">
        <v>37036.875</v>
      </c>
      <c r="AC2852" s="198">
        <v>37036.875</v>
      </c>
    </row>
    <row r="2853" spans="1:29" x14ac:dyDescent="0.2">
      <c r="A2853" s="44" t="str">
        <f t="shared" si="221"/>
        <v xml:space="preserve"> Power Financial</v>
      </c>
      <c r="B2853" s="44" t="str">
        <f t="shared" si="222"/>
        <v/>
      </c>
      <c r="C2853" s="44" t="str">
        <f t="shared" si="223"/>
        <v>Power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6</v>
      </c>
      <c r="F2853" s="213">
        <f t="shared" si="225"/>
        <v>90</v>
      </c>
      <c r="G2853" s="202">
        <v>1291327</v>
      </c>
      <c r="H2853" s="198">
        <v>37035.391365740739</v>
      </c>
      <c r="I2853" t="s">
        <v>3268</v>
      </c>
      <c r="M2853" t="s">
        <v>3364</v>
      </c>
      <c r="N2853" t="s">
        <v>1718</v>
      </c>
      <c r="O2853" t="s">
        <v>502</v>
      </c>
      <c r="Q2853" s="199">
        <v>15</v>
      </c>
      <c r="S2853" t="s">
        <v>2762</v>
      </c>
      <c r="T2853" t="s">
        <v>2698</v>
      </c>
      <c r="U2853" s="201">
        <v>79.5</v>
      </c>
      <c r="V2853" t="s">
        <v>1734</v>
      </c>
      <c r="W2853" t="s">
        <v>1726</v>
      </c>
      <c r="X2853" t="s">
        <v>1727</v>
      </c>
      <c r="Y2853" t="s">
        <v>4193</v>
      </c>
      <c r="Z2853" t="s">
        <v>3672</v>
      </c>
      <c r="AA2853">
        <v>621514.1</v>
      </c>
      <c r="AB2853" s="198">
        <v>37037.875</v>
      </c>
      <c r="AC2853" s="198">
        <v>37042.875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10000</v>
      </c>
      <c r="G2854" s="202">
        <v>1291328</v>
      </c>
      <c r="H2854" s="198">
        <v>37035.391377314816</v>
      </c>
      <c r="I2854" t="s">
        <v>2818</v>
      </c>
      <c r="M2854" t="s">
        <v>2760</v>
      </c>
      <c r="N2854" t="s">
        <v>3220</v>
      </c>
      <c r="O2854" t="s">
        <v>2545</v>
      </c>
      <c r="P2854" s="199">
        <v>10000</v>
      </c>
      <c r="S2854" t="s">
        <v>2761</v>
      </c>
      <c r="T2854" t="s">
        <v>4061</v>
      </c>
      <c r="U2854" s="201">
        <v>12.475</v>
      </c>
      <c r="V2854" t="s">
        <v>2776</v>
      </c>
      <c r="W2854" t="s">
        <v>2731</v>
      </c>
      <c r="X2854" t="s">
        <v>2682</v>
      </c>
      <c r="Y2854" t="s">
        <v>3224</v>
      </c>
      <c r="Z2854" t="s">
        <v>3671</v>
      </c>
      <c r="AA2854">
        <v>808498</v>
      </c>
      <c r="AB2854" s="198">
        <v>37036.875</v>
      </c>
      <c r="AC2854" s="198">
        <v>37036.875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494</v>
      </c>
      <c r="G2855" s="202">
        <v>1291329</v>
      </c>
      <c r="H2855" s="198">
        <v>37035.391400462962</v>
      </c>
      <c r="I2855" t="s">
        <v>2869</v>
      </c>
      <c r="M2855" t="s">
        <v>2760</v>
      </c>
      <c r="N2855" t="s">
        <v>3220</v>
      </c>
      <c r="O2855" t="s">
        <v>136</v>
      </c>
      <c r="P2855" s="199">
        <v>494</v>
      </c>
      <c r="S2855" t="s">
        <v>2761</v>
      </c>
      <c r="T2855" t="s">
        <v>4061</v>
      </c>
      <c r="U2855" s="201">
        <v>3.9624999999999999</v>
      </c>
      <c r="V2855" t="s">
        <v>1750</v>
      </c>
      <c r="W2855" t="s">
        <v>3004</v>
      </c>
      <c r="X2855" t="s">
        <v>3246</v>
      </c>
      <c r="Y2855" t="s">
        <v>3224</v>
      </c>
      <c r="Z2855" t="s">
        <v>3671</v>
      </c>
      <c r="AA2855">
        <v>808499</v>
      </c>
      <c r="AB2855" s="198">
        <v>37036.875</v>
      </c>
      <c r="AC2855" s="198">
        <v>37036.875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1291330</v>
      </c>
      <c r="H2856" s="198">
        <v>37035.391435185185</v>
      </c>
      <c r="I2856" t="s">
        <v>3191</v>
      </c>
      <c r="M2856" t="s">
        <v>2760</v>
      </c>
      <c r="N2856" t="s">
        <v>3220</v>
      </c>
      <c r="O2856" t="s">
        <v>2503</v>
      </c>
      <c r="P2856" s="199">
        <v>5000</v>
      </c>
      <c r="S2856" t="s">
        <v>2761</v>
      </c>
      <c r="T2856" t="s">
        <v>4061</v>
      </c>
      <c r="U2856" s="201">
        <v>4.34</v>
      </c>
      <c r="V2856" t="s">
        <v>3192</v>
      </c>
      <c r="W2856" t="s">
        <v>3275</v>
      </c>
      <c r="X2856" t="s">
        <v>3276</v>
      </c>
      <c r="Y2856" t="s">
        <v>3224</v>
      </c>
      <c r="Z2856" t="s">
        <v>3671</v>
      </c>
      <c r="AA2856">
        <v>808500</v>
      </c>
      <c r="AB2856" s="198">
        <v>37036.875</v>
      </c>
      <c r="AC2856" s="198">
        <v>37036.875</v>
      </c>
    </row>
    <row r="2857" spans="1:29" x14ac:dyDescent="0.2">
      <c r="A2857" s="44" t="str">
        <f t="shared" si="221"/>
        <v xml:space="preserve"> Natural Gas Physical</v>
      </c>
      <c r="B2857" s="44" t="str">
        <f t="shared" si="222"/>
        <v/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1291331</v>
      </c>
      <c r="H2857" s="198">
        <v>37035.391458333332</v>
      </c>
      <c r="I2857" t="s">
        <v>3102</v>
      </c>
      <c r="M2857" t="s">
        <v>2760</v>
      </c>
      <c r="N2857" t="s">
        <v>3254</v>
      </c>
      <c r="O2857" t="s">
        <v>2474</v>
      </c>
      <c r="Q2857" s="199">
        <v>10000</v>
      </c>
      <c r="S2857" t="s">
        <v>2761</v>
      </c>
      <c r="T2857" t="s">
        <v>4061</v>
      </c>
      <c r="U2857" s="201">
        <v>4.3600000000000003</v>
      </c>
      <c r="V2857" t="s">
        <v>3461</v>
      </c>
      <c r="W2857" t="s">
        <v>3255</v>
      </c>
      <c r="X2857" t="s">
        <v>3256</v>
      </c>
      <c r="Y2857" t="s">
        <v>3224</v>
      </c>
      <c r="Z2857" t="s">
        <v>3671</v>
      </c>
      <c r="AA2857">
        <v>808501</v>
      </c>
      <c r="AB2857" s="198">
        <v>37036.875</v>
      </c>
      <c r="AC2857" s="198">
        <v>37036.875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8270</v>
      </c>
      <c r="G2858" s="202">
        <v>1291332</v>
      </c>
      <c r="H2858" s="198">
        <v>37035.391493055555</v>
      </c>
      <c r="I2858" t="s">
        <v>3769</v>
      </c>
      <c r="M2858" t="s">
        <v>2760</v>
      </c>
      <c r="N2858" t="s">
        <v>3220</v>
      </c>
      <c r="O2858" t="s">
        <v>2463</v>
      </c>
      <c r="P2858" s="199">
        <v>8270</v>
      </c>
      <c r="S2858" t="s">
        <v>2761</v>
      </c>
      <c r="T2858" t="s">
        <v>4061</v>
      </c>
      <c r="U2858" s="201">
        <v>4.2050999999999998</v>
      </c>
      <c r="V2858" t="s">
        <v>3002</v>
      </c>
      <c r="W2858" t="s">
        <v>3222</v>
      </c>
      <c r="X2858" t="s">
        <v>3223</v>
      </c>
      <c r="Y2858" t="s">
        <v>3224</v>
      </c>
      <c r="Z2858" t="s">
        <v>3671</v>
      </c>
      <c r="AA2858">
        <v>808502</v>
      </c>
      <c r="AB2858" s="198">
        <v>37036.875</v>
      </c>
      <c r="AC2858" s="198">
        <v>37036.875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10000</v>
      </c>
      <c r="G2859" s="202">
        <v>1291333</v>
      </c>
      <c r="H2859" s="198">
        <v>37035.391516203701</v>
      </c>
      <c r="I2859" t="s">
        <v>2863</v>
      </c>
      <c r="M2859" t="s">
        <v>2760</v>
      </c>
      <c r="N2859" t="s">
        <v>3220</v>
      </c>
      <c r="O2859" t="s">
        <v>2545</v>
      </c>
      <c r="Q2859" s="199">
        <v>10000</v>
      </c>
      <c r="S2859" t="s">
        <v>2761</v>
      </c>
      <c r="T2859" t="s">
        <v>4061</v>
      </c>
      <c r="U2859" s="201">
        <v>12.55</v>
      </c>
      <c r="V2859" t="s">
        <v>2736</v>
      </c>
      <c r="W2859" t="s">
        <v>2731</v>
      </c>
      <c r="X2859" t="s">
        <v>2682</v>
      </c>
      <c r="Y2859" t="s">
        <v>3224</v>
      </c>
      <c r="Z2859" t="s">
        <v>3671</v>
      </c>
      <c r="AA2859">
        <v>808503</v>
      </c>
      <c r="AB2859" s="198">
        <v>37036.875</v>
      </c>
      <c r="AC2859" s="198">
        <v>37036.875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5000</v>
      </c>
      <c r="G2860" s="202">
        <v>1291334</v>
      </c>
      <c r="H2860" s="198">
        <v>37035.391574074078</v>
      </c>
      <c r="I2860" t="s">
        <v>4251</v>
      </c>
      <c r="M2860" t="s">
        <v>2760</v>
      </c>
      <c r="N2860" t="s">
        <v>3220</v>
      </c>
      <c r="O2860" t="s">
        <v>2503</v>
      </c>
      <c r="Q2860" s="199">
        <v>5000</v>
      </c>
      <c r="S2860" t="s">
        <v>2761</v>
      </c>
      <c r="T2860" t="s">
        <v>4061</v>
      </c>
      <c r="U2860" s="201">
        <v>4.3449999999999998</v>
      </c>
      <c r="V2860" t="s">
        <v>4292</v>
      </c>
      <c r="W2860" t="s">
        <v>3275</v>
      </c>
      <c r="X2860" t="s">
        <v>3276</v>
      </c>
      <c r="Y2860" t="s">
        <v>3224</v>
      </c>
      <c r="Z2860" t="s">
        <v>3671</v>
      </c>
      <c r="AA2860">
        <v>808504</v>
      </c>
      <c r="AB2860" s="198">
        <v>37036.875</v>
      </c>
      <c r="AC2860" s="198">
        <v>37036.875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218</v>
      </c>
      <c r="G2861" s="202">
        <v>1291335</v>
      </c>
      <c r="H2861" s="198">
        <v>37035.39162037037</v>
      </c>
      <c r="I2861" t="s">
        <v>2863</v>
      </c>
      <c r="M2861" t="s">
        <v>2760</v>
      </c>
      <c r="N2861" t="s">
        <v>3220</v>
      </c>
      <c r="O2861" t="s">
        <v>4393</v>
      </c>
      <c r="P2861" s="199">
        <v>218</v>
      </c>
      <c r="S2861" t="s">
        <v>2761</v>
      </c>
      <c r="T2861" t="s">
        <v>4061</v>
      </c>
      <c r="U2861" s="201">
        <v>4.38</v>
      </c>
      <c r="V2861" t="s">
        <v>501</v>
      </c>
      <c r="W2861" t="s">
        <v>2661</v>
      </c>
      <c r="X2861" t="s">
        <v>2662</v>
      </c>
      <c r="Y2861" t="s">
        <v>3224</v>
      </c>
      <c r="Z2861" t="s">
        <v>3671</v>
      </c>
      <c r="AA2861">
        <v>808505</v>
      </c>
      <c r="AB2861" s="198">
        <v>37036.875</v>
      </c>
      <c r="AC2861" s="198">
        <v>37036.875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30</v>
      </c>
      <c r="F2862" s="213">
        <f t="shared" si="225"/>
        <v>300000</v>
      </c>
      <c r="G2862" s="202">
        <v>1291336</v>
      </c>
      <c r="H2862" s="198">
        <v>37035.391631944447</v>
      </c>
      <c r="I2862" t="s">
        <v>2935</v>
      </c>
      <c r="M2862" t="s">
        <v>2760</v>
      </c>
      <c r="N2862" t="s">
        <v>3220</v>
      </c>
      <c r="O2862" t="s">
        <v>4347</v>
      </c>
      <c r="Q2862" s="199">
        <v>10000</v>
      </c>
      <c r="S2862" t="s">
        <v>2761</v>
      </c>
      <c r="T2862" t="s">
        <v>4061</v>
      </c>
      <c r="U2862" s="201">
        <v>4.1050000000000004</v>
      </c>
      <c r="V2862" t="s">
        <v>3968</v>
      </c>
      <c r="W2862" t="s">
        <v>3074</v>
      </c>
      <c r="X2862" t="s">
        <v>4348</v>
      </c>
      <c r="Y2862" t="s">
        <v>3224</v>
      </c>
      <c r="Z2862" t="s">
        <v>3671</v>
      </c>
      <c r="AA2862" t="s">
        <v>503</v>
      </c>
      <c r="AB2862" s="198">
        <v>37043.407638888886</v>
      </c>
      <c r="AC2862" s="198">
        <v>37072.407638888886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1029</v>
      </c>
      <c r="G2863" s="202">
        <v>1291337</v>
      </c>
      <c r="H2863" s="198">
        <v>37035.391643518517</v>
      </c>
      <c r="I2863" t="s">
        <v>3078</v>
      </c>
      <c r="M2863" t="s">
        <v>2760</v>
      </c>
      <c r="N2863" t="s">
        <v>3220</v>
      </c>
      <c r="O2863" t="s">
        <v>4367</v>
      </c>
      <c r="Q2863" s="199">
        <v>1029</v>
      </c>
      <c r="S2863" t="s">
        <v>2761</v>
      </c>
      <c r="T2863" t="s">
        <v>4061</v>
      </c>
      <c r="U2863" s="201">
        <v>4.3600000000000003</v>
      </c>
      <c r="V2863" t="s">
        <v>2885</v>
      </c>
      <c r="W2863" t="s">
        <v>4263</v>
      </c>
      <c r="X2863" t="s">
        <v>4264</v>
      </c>
      <c r="Y2863" t="s">
        <v>3224</v>
      </c>
      <c r="Z2863" t="s">
        <v>3671</v>
      </c>
      <c r="AA2863">
        <v>808506</v>
      </c>
      <c r="AB2863" s="198">
        <v>37036.875</v>
      </c>
      <c r="AC2863" s="198">
        <v>37036.875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672</v>
      </c>
      <c r="G2864" s="202">
        <v>1291340</v>
      </c>
      <c r="H2864" s="198">
        <v>37035.391840277778</v>
      </c>
      <c r="I2864" t="s">
        <v>2831</v>
      </c>
      <c r="M2864" t="s">
        <v>2760</v>
      </c>
      <c r="N2864" t="s">
        <v>3220</v>
      </c>
      <c r="O2864" t="s">
        <v>4414</v>
      </c>
      <c r="Q2864" s="199">
        <v>672</v>
      </c>
      <c r="S2864" t="s">
        <v>2761</v>
      </c>
      <c r="T2864" t="s">
        <v>4061</v>
      </c>
      <c r="U2864" s="201">
        <v>4.1050000000000004</v>
      </c>
      <c r="V2864" t="s">
        <v>3218</v>
      </c>
      <c r="W2864" t="s">
        <v>4253</v>
      </c>
      <c r="X2864" t="s">
        <v>4254</v>
      </c>
      <c r="Y2864" t="s">
        <v>3224</v>
      </c>
      <c r="Z2864" t="s">
        <v>3671</v>
      </c>
      <c r="AA2864">
        <v>808510</v>
      </c>
      <c r="AB2864" s="198">
        <v>37036.875</v>
      </c>
      <c r="AC2864" s="198">
        <v>37036.875</v>
      </c>
    </row>
    <row r="2865" spans="1:29" x14ac:dyDescent="0.2">
      <c r="A2865" s="44" t="str">
        <f t="shared" si="221"/>
        <v>US Natural Gas Financial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30</v>
      </c>
      <c r="F2865" s="213">
        <f t="shared" si="225"/>
        <v>300000</v>
      </c>
      <c r="G2865" s="202">
        <v>1291341</v>
      </c>
      <c r="H2865" s="198">
        <v>37035.391886574071</v>
      </c>
      <c r="I2865" t="s">
        <v>2935</v>
      </c>
      <c r="M2865" t="s">
        <v>2760</v>
      </c>
      <c r="N2865" t="s">
        <v>2864</v>
      </c>
      <c r="O2865" t="s">
        <v>2865</v>
      </c>
      <c r="P2865" s="199">
        <v>10000</v>
      </c>
      <c r="S2865" t="s">
        <v>2761</v>
      </c>
      <c r="T2865" t="s">
        <v>4061</v>
      </c>
      <c r="U2865" s="201">
        <v>4.17</v>
      </c>
      <c r="V2865" t="s">
        <v>4335</v>
      </c>
      <c r="W2865" t="s">
        <v>3529</v>
      </c>
      <c r="X2865" t="s">
        <v>2866</v>
      </c>
      <c r="Y2865" t="s">
        <v>4082</v>
      </c>
      <c r="Z2865" t="s">
        <v>3671</v>
      </c>
      <c r="AA2865" t="s">
        <v>504</v>
      </c>
      <c r="AB2865" s="198">
        <v>37043.875</v>
      </c>
      <c r="AC2865" s="198">
        <v>37072.875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5000</v>
      </c>
      <c r="G2866" s="202">
        <v>1291342</v>
      </c>
      <c r="H2866" s="198">
        <v>37035.391909722224</v>
      </c>
      <c r="I2866" t="s">
        <v>3794</v>
      </c>
      <c r="M2866" t="s">
        <v>2760</v>
      </c>
      <c r="N2866" t="s">
        <v>3220</v>
      </c>
      <c r="O2866" t="s">
        <v>2494</v>
      </c>
      <c r="P2866" s="199">
        <v>5000</v>
      </c>
      <c r="S2866" t="s">
        <v>2761</v>
      </c>
      <c r="T2866" t="s">
        <v>4061</v>
      </c>
      <c r="U2866" s="201">
        <v>4.0125000000000002</v>
      </c>
      <c r="V2866" t="s">
        <v>138</v>
      </c>
      <c r="W2866" t="s">
        <v>3004</v>
      </c>
      <c r="X2866" t="s">
        <v>3246</v>
      </c>
      <c r="Y2866" t="s">
        <v>3224</v>
      </c>
      <c r="Z2866" t="s">
        <v>3671</v>
      </c>
      <c r="AA2866">
        <v>808511</v>
      </c>
      <c r="AB2866" s="198">
        <v>37036.875</v>
      </c>
      <c r="AC2866" s="198">
        <v>37036.875</v>
      </c>
    </row>
    <row r="2867" spans="1:29" x14ac:dyDescent="0.2">
      <c r="A2867" s="44" t="str">
        <f t="shared" si="221"/>
        <v>US Natural Gas Financial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151</v>
      </c>
      <c r="F2867" s="213">
        <f t="shared" si="225"/>
        <v>755000</v>
      </c>
      <c r="G2867" s="202">
        <v>1291343</v>
      </c>
      <c r="H2867" s="198">
        <v>37035.391921296294</v>
      </c>
      <c r="I2867" t="s">
        <v>2834</v>
      </c>
      <c r="M2867" t="s">
        <v>2760</v>
      </c>
      <c r="N2867" t="s">
        <v>2864</v>
      </c>
      <c r="O2867" t="s">
        <v>3253</v>
      </c>
      <c r="Q2867" s="199">
        <v>5000</v>
      </c>
      <c r="S2867" t="s">
        <v>2761</v>
      </c>
      <c r="T2867" t="s">
        <v>4061</v>
      </c>
      <c r="U2867" s="201">
        <v>4.67</v>
      </c>
      <c r="V2867" t="s">
        <v>3828</v>
      </c>
      <c r="W2867" t="s">
        <v>3529</v>
      </c>
      <c r="X2867" t="s">
        <v>2866</v>
      </c>
      <c r="Y2867" t="s">
        <v>4082</v>
      </c>
      <c r="Z2867" t="s">
        <v>3671</v>
      </c>
      <c r="AA2867" t="s">
        <v>505</v>
      </c>
      <c r="AB2867" s="198">
        <v>37196</v>
      </c>
      <c r="AC2867" s="198">
        <v>37346</v>
      </c>
    </row>
    <row r="2868" spans="1:29" x14ac:dyDescent="0.2">
      <c r="A2868" s="44" t="str">
        <f t="shared" si="221"/>
        <v>US Crude Financial</v>
      </c>
      <c r="B2868" s="44" t="str">
        <f t="shared" si="222"/>
        <v>US</v>
      </c>
      <c r="C2868" s="44" t="str">
        <f t="shared" si="223"/>
        <v>Crude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50000</v>
      </c>
      <c r="G2868" s="202">
        <v>1291344</v>
      </c>
      <c r="H2868" s="198">
        <v>37035.391921296294</v>
      </c>
      <c r="I2868" t="s">
        <v>2863</v>
      </c>
      <c r="M2868" t="s">
        <v>3757</v>
      </c>
      <c r="N2868" t="s">
        <v>4183</v>
      </c>
      <c r="O2868" t="s">
        <v>2790</v>
      </c>
      <c r="P2868" s="199">
        <v>50000</v>
      </c>
      <c r="S2868" t="s">
        <v>2767</v>
      </c>
      <c r="T2868" t="s">
        <v>4061</v>
      </c>
      <c r="U2868" s="201">
        <v>29.14</v>
      </c>
      <c r="V2868" t="s">
        <v>3809</v>
      </c>
      <c r="W2868" t="s">
        <v>4185</v>
      </c>
      <c r="X2868" t="s">
        <v>4186</v>
      </c>
      <c r="Y2868" t="s">
        <v>3401</v>
      </c>
      <c r="Z2868" t="s">
        <v>3671</v>
      </c>
      <c r="AA2868">
        <v>107001</v>
      </c>
      <c r="AB2868" s="198">
        <v>37073</v>
      </c>
      <c r="AC2868" s="198">
        <v>37103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30</v>
      </c>
      <c r="F2869" s="213">
        <f t="shared" si="225"/>
        <v>300000</v>
      </c>
      <c r="G2869" s="202">
        <v>1291345</v>
      </c>
      <c r="H2869" s="198">
        <v>37035.391967592594</v>
      </c>
      <c r="I2869" t="s">
        <v>3789</v>
      </c>
      <c r="M2869" t="s">
        <v>2760</v>
      </c>
      <c r="N2869" t="s">
        <v>2864</v>
      </c>
      <c r="O2869" t="s">
        <v>2865</v>
      </c>
      <c r="P2869" s="199">
        <v>10000</v>
      </c>
      <c r="S2869" t="s">
        <v>2761</v>
      </c>
      <c r="T2869" t="s">
        <v>4061</v>
      </c>
      <c r="U2869" s="201">
        <v>4.17</v>
      </c>
      <c r="V2869" t="s">
        <v>3790</v>
      </c>
      <c r="W2869" t="s">
        <v>3529</v>
      </c>
      <c r="X2869" t="s">
        <v>2866</v>
      </c>
      <c r="Y2869" t="s">
        <v>4082</v>
      </c>
      <c r="Z2869" t="s">
        <v>3671</v>
      </c>
      <c r="AA2869" t="s">
        <v>506</v>
      </c>
      <c r="AB2869" s="198">
        <v>37043.875</v>
      </c>
      <c r="AC2869" s="198">
        <v>37072.875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10000</v>
      </c>
      <c r="G2870" s="202">
        <v>1291346</v>
      </c>
      <c r="H2870" s="198">
        <v>37035.392002314817</v>
      </c>
      <c r="I2870" t="s">
        <v>2674</v>
      </c>
      <c r="M2870" t="s">
        <v>2760</v>
      </c>
      <c r="N2870" t="s">
        <v>3220</v>
      </c>
      <c r="O2870" t="s">
        <v>2551</v>
      </c>
      <c r="Q2870" s="199">
        <v>10000</v>
      </c>
      <c r="S2870" t="s">
        <v>2761</v>
      </c>
      <c r="T2870" t="s">
        <v>4061</v>
      </c>
      <c r="U2870" s="201">
        <v>8.0500000000000007</v>
      </c>
      <c r="V2870" t="s">
        <v>507</v>
      </c>
      <c r="W2870" t="s">
        <v>2681</v>
      </c>
      <c r="X2870" t="s">
        <v>2682</v>
      </c>
      <c r="Y2870" t="s">
        <v>3224</v>
      </c>
      <c r="Z2870" t="s">
        <v>3671</v>
      </c>
      <c r="AA2870">
        <v>808512</v>
      </c>
      <c r="AB2870" s="198">
        <v>37036.875</v>
      </c>
      <c r="AC2870" s="198">
        <v>37036.875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1291347</v>
      </c>
      <c r="H2871" s="198">
        <v>37035.392071759263</v>
      </c>
      <c r="I2871" t="s">
        <v>3769</v>
      </c>
      <c r="M2871" t="s">
        <v>2760</v>
      </c>
      <c r="N2871" t="s">
        <v>3220</v>
      </c>
      <c r="O2871" t="s">
        <v>2570</v>
      </c>
      <c r="P2871" s="199">
        <v>5000</v>
      </c>
      <c r="S2871" t="s">
        <v>2761</v>
      </c>
      <c r="T2871" t="s">
        <v>4061</v>
      </c>
      <c r="U2871" s="201">
        <v>4.0250000000000004</v>
      </c>
      <c r="V2871" t="s">
        <v>2684</v>
      </c>
      <c r="W2871" t="s">
        <v>4253</v>
      </c>
      <c r="X2871" t="s">
        <v>2685</v>
      </c>
      <c r="Y2871" t="s">
        <v>3224</v>
      </c>
      <c r="Z2871" t="s">
        <v>3671</v>
      </c>
      <c r="AA2871">
        <v>808513</v>
      </c>
      <c r="AB2871" s="198">
        <v>37036.875</v>
      </c>
      <c r="AC2871" s="198">
        <v>37036.875</v>
      </c>
    </row>
    <row r="2872" spans="1:29" x14ac:dyDescent="0.2">
      <c r="A2872" s="44" t="str">
        <f t="shared" si="221"/>
        <v>US Natural Gas Financial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30</v>
      </c>
      <c r="F2872" s="213">
        <f t="shared" si="225"/>
        <v>300000</v>
      </c>
      <c r="G2872" s="202">
        <v>1291348</v>
      </c>
      <c r="H2872" s="198">
        <v>37035.392152777778</v>
      </c>
      <c r="I2872" t="s">
        <v>2935</v>
      </c>
      <c r="M2872" t="s">
        <v>2760</v>
      </c>
      <c r="N2872" t="s">
        <v>3235</v>
      </c>
      <c r="O2872" t="s">
        <v>3031</v>
      </c>
      <c r="P2872" s="199">
        <v>10000</v>
      </c>
      <c r="S2872" t="s">
        <v>2761</v>
      </c>
      <c r="T2872" t="s">
        <v>4061</v>
      </c>
      <c r="U2872" s="201">
        <v>-4.4999999999999998E-2</v>
      </c>
      <c r="V2872" t="s">
        <v>4335</v>
      </c>
      <c r="W2872" t="s">
        <v>3074</v>
      </c>
      <c r="X2872" t="s">
        <v>3075</v>
      </c>
      <c r="Y2872" t="s">
        <v>4082</v>
      </c>
      <c r="Z2872" t="s">
        <v>3671</v>
      </c>
      <c r="AA2872" t="s">
        <v>508</v>
      </c>
      <c r="AB2872" s="198">
        <v>37043.875</v>
      </c>
      <c r="AC2872" s="198">
        <v>37072.875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10000</v>
      </c>
      <c r="G2873" s="202">
        <v>1291349</v>
      </c>
      <c r="H2873" s="198">
        <v>37035.392164351855</v>
      </c>
      <c r="I2873" t="s">
        <v>3238</v>
      </c>
      <c r="M2873" t="s">
        <v>2760</v>
      </c>
      <c r="N2873" t="s">
        <v>3254</v>
      </c>
      <c r="O2873" t="s">
        <v>2474</v>
      </c>
      <c r="P2873" s="199">
        <v>10000</v>
      </c>
      <c r="S2873" t="s">
        <v>2761</v>
      </c>
      <c r="T2873" t="s">
        <v>4061</v>
      </c>
      <c r="U2873" s="201">
        <v>4.3550000000000004</v>
      </c>
      <c r="V2873" t="s">
        <v>3432</v>
      </c>
      <c r="W2873" t="s">
        <v>3255</v>
      </c>
      <c r="X2873" t="s">
        <v>3256</v>
      </c>
      <c r="Y2873" t="s">
        <v>3224</v>
      </c>
      <c r="Z2873" t="s">
        <v>3671</v>
      </c>
      <c r="AA2873">
        <v>808514</v>
      </c>
      <c r="AB2873" s="198">
        <v>37036.875</v>
      </c>
      <c r="AC2873" s="198">
        <v>37036.875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25000</v>
      </c>
      <c r="G2874" s="202">
        <v>1291350</v>
      </c>
      <c r="H2874" s="198">
        <v>37035.392210648148</v>
      </c>
      <c r="I2874" t="s">
        <v>2754</v>
      </c>
      <c r="M2874" t="s">
        <v>2760</v>
      </c>
      <c r="N2874" t="s">
        <v>3220</v>
      </c>
      <c r="O2874" t="s">
        <v>4383</v>
      </c>
      <c r="P2874" s="199">
        <v>25000</v>
      </c>
      <c r="S2874" t="s">
        <v>2761</v>
      </c>
      <c r="T2874" t="s">
        <v>4061</v>
      </c>
      <c r="U2874" s="201">
        <v>4.125</v>
      </c>
      <c r="V2874" t="s">
        <v>4175</v>
      </c>
      <c r="W2874" t="s">
        <v>4246</v>
      </c>
      <c r="X2874" t="s">
        <v>4247</v>
      </c>
      <c r="Y2874" t="s">
        <v>3224</v>
      </c>
      <c r="Z2874" t="s">
        <v>3671</v>
      </c>
      <c r="AA2874">
        <v>808515</v>
      </c>
      <c r="AB2874" s="198">
        <v>37036.875</v>
      </c>
      <c r="AC2874" s="198">
        <v>37036.875</v>
      </c>
    </row>
    <row r="2875" spans="1:29" x14ac:dyDescent="0.2">
      <c r="A2875" s="44" t="str">
        <f t="shared" si="221"/>
        <v>US Natural Gas Financial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Financial</v>
      </c>
      <c r="E2875" s="44">
        <f>IF(VLOOKUP(S2875,'DD-Lookup'!$J$6:$L$50,3,FALSE)="Monthly",(YEAR(AC2875)-YEAR(AB2875))*12+MONTH(AC2875)-MONTH(AB2875)+1,(AC2875-AB2875+1))</f>
        <v>365</v>
      </c>
      <c r="F2875" s="213">
        <f t="shared" si="225"/>
        <v>1825000</v>
      </c>
      <c r="G2875" s="202">
        <v>1291351</v>
      </c>
      <c r="H2875" s="198">
        <v>37035.392222222225</v>
      </c>
      <c r="I2875" t="s">
        <v>2858</v>
      </c>
      <c r="M2875" t="s">
        <v>2760</v>
      </c>
      <c r="N2875" t="s">
        <v>2864</v>
      </c>
      <c r="O2875" t="s">
        <v>3278</v>
      </c>
      <c r="P2875" s="199">
        <v>5000</v>
      </c>
      <c r="S2875" t="s">
        <v>2761</v>
      </c>
      <c r="T2875" t="s">
        <v>4061</v>
      </c>
      <c r="U2875" s="201">
        <v>4.3650000000000002</v>
      </c>
      <c r="V2875" t="s">
        <v>3423</v>
      </c>
      <c r="W2875" t="s">
        <v>3529</v>
      </c>
      <c r="X2875" t="s">
        <v>2866</v>
      </c>
      <c r="Y2875" t="s">
        <v>4082</v>
      </c>
      <c r="Z2875" t="s">
        <v>3671</v>
      </c>
      <c r="AA2875" t="s">
        <v>509</v>
      </c>
      <c r="AB2875" s="198">
        <v>37257.875</v>
      </c>
      <c r="AC2875" s="198">
        <v>37621.875</v>
      </c>
    </row>
    <row r="2876" spans="1:29" x14ac:dyDescent="0.2">
      <c r="A2876" s="44" t="str">
        <f t="shared" si="221"/>
        <v>US Natural Gas Financial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Financial</v>
      </c>
      <c r="E2876" s="44">
        <f>IF(VLOOKUP(S2876,'DD-Lookup'!$J$6:$L$50,3,FALSE)="Monthly",(YEAR(AC2876)-YEAR(AB2876))*12+MONTH(AC2876)-MONTH(AB2876)+1,(AC2876-AB2876+1))</f>
        <v>151</v>
      </c>
      <c r="F2876" s="213">
        <f t="shared" si="225"/>
        <v>755000</v>
      </c>
      <c r="G2876" s="202">
        <v>1291352</v>
      </c>
      <c r="H2876" s="198">
        <v>37035.392256944448</v>
      </c>
      <c r="I2876" t="s">
        <v>3228</v>
      </c>
      <c r="M2876" t="s">
        <v>2760</v>
      </c>
      <c r="N2876" t="s">
        <v>2864</v>
      </c>
      <c r="O2876" t="s">
        <v>3253</v>
      </c>
      <c r="P2876" s="199">
        <v>5000</v>
      </c>
      <c r="S2876" t="s">
        <v>2761</v>
      </c>
      <c r="T2876" t="s">
        <v>4061</v>
      </c>
      <c r="U2876" s="201">
        <v>4.665</v>
      </c>
      <c r="V2876" t="s">
        <v>2725</v>
      </c>
      <c r="W2876" t="s">
        <v>3529</v>
      </c>
      <c r="X2876" t="s">
        <v>2866</v>
      </c>
      <c r="Y2876" t="s">
        <v>4082</v>
      </c>
      <c r="Z2876" t="s">
        <v>3671</v>
      </c>
      <c r="AA2876" t="s">
        <v>510</v>
      </c>
      <c r="AB2876" s="198">
        <v>37196</v>
      </c>
      <c r="AC2876" s="198">
        <v>37346</v>
      </c>
    </row>
    <row r="2877" spans="1:29" x14ac:dyDescent="0.2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3000</v>
      </c>
      <c r="G2877" s="202">
        <v>1291355</v>
      </c>
      <c r="H2877" s="198">
        <v>37035.392291666663</v>
      </c>
      <c r="I2877" t="s">
        <v>3238</v>
      </c>
      <c r="M2877" t="s">
        <v>2760</v>
      </c>
      <c r="N2877" t="s">
        <v>2697</v>
      </c>
      <c r="O2877" t="s">
        <v>223</v>
      </c>
      <c r="Q2877" s="199">
        <v>3000</v>
      </c>
      <c r="S2877" t="s">
        <v>2761</v>
      </c>
      <c r="T2877" t="s">
        <v>4061</v>
      </c>
      <c r="U2877" s="201">
        <v>3.96</v>
      </c>
      <c r="V2877" t="s">
        <v>4291</v>
      </c>
      <c r="W2877" t="s">
        <v>3170</v>
      </c>
      <c r="X2877" t="s">
        <v>1686</v>
      </c>
      <c r="Y2877" t="s">
        <v>3224</v>
      </c>
      <c r="Z2877" t="s">
        <v>3672</v>
      </c>
      <c r="AA2877">
        <v>808517</v>
      </c>
      <c r="AB2877" s="198">
        <v>37036.875</v>
      </c>
      <c r="AC2877" s="198">
        <v>37036.875</v>
      </c>
    </row>
    <row r="2878" spans="1:29" x14ac:dyDescent="0.2">
      <c r="A2878" s="44" t="str">
        <f t="shared" si="221"/>
        <v>US Power Physical</v>
      </c>
      <c r="B2878" s="44" t="str">
        <f t="shared" si="222"/>
        <v>US</v>
      </c>
      <c r="C2878" s="44" t="str">
        <f t="shared" si="223"/>
        <v>Power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31</v>
      </c>
      <c r="F2878" s="213">
        <f t="shared" si="225"/>
        <v>775</v>
      </c>
      <c r="G2878" s="202">
        <v>1291354</v>
      </c>
      <c r="H2878" s="198">
        <v>37035.392291666663</v>
      </c>
      <c r="I2878" t="s">
        <v>2854</v>
      </c>
      <c r="M2878" t="s">
        <v>3364</v>
      </c>
      <c r="N2878" t="s">
        <v>2710</v>
      </c>
      <c r="O2878" t="s">
        <v>3029</v>
      </c>
      <c r="Q2878" s="199">
        <v>25</v>
      </c>
      <c r="S2878" t="s">
        <v>2759</v>
      </c>
      <c r="T2878" t="s">
        <v>4061</v>
      </c>
      <c r="U2878" s="201">
        <v>408</v>
      </c>
      <c r="V2878" t="s">
        <v>76</v>
      </c>
      <c r="W2878" t="s">
        <v>3113</v>
      </c>
      <c r="X2878" t="s">
        <v>2712</v>
      </c>
      <c r="Y2878" t="s">
        <v>4193</v>
      </c>
      <c r="Z2878" t="s">
        <v>3666</v>
      </c>
      <c r="AA2878">
        <v>621517.1</v>
      </c>
      <c r="AB2878" s="198">
        <v>37104.875</v>
      </c>
      <c r="AC2878" s="198">
        <v>37134.875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1100</v>
      </c>
      <c r="G2879" s="202">
        <v>1291356</v>
      </c>
      <c r="H2879" s="198">
        <v>37035.392314814817</v>
      </c>
      <c r="I2879" t="s">
        <v>2663</v>
      </c>
      <c r="M2879" t="s">
        <v>2760</v>
      </c>
      <c r="N2879" t="s">
        <v>3220</v>
      </c>
      <c r="O2879" t="s">
        <v>2494</v>
      </c>
      <c r="P2879" s="199">
        <v>1100</v>
      </c>
      <c r="S2879" t="s">
        <v>2761</v>
      </c>
      <c r="T2879" t="s">
        <v>4061</v>
      </c>
      <c r="U2879" s="201">
        <v>4.01</v>
      </c>
      <c r="V2879" t="s">
        <v>4004</v>
      </c>
      <c r="W2879" t="s">
        <v>3004</v>
      </c>
      <c r="X2879" t="s">
        <v>3246</v>
      </c>
      <c r="Y2879" t="s">
        <v>3224</v>
      </c>
      <c r="Z2879" t="s">
        <v>3671</v>
      </c>
      <c r="AA2879">
        <v>808518</v>
      </c>
      <c r="AB2879" s="198">
        <v>37036.875</v>
      </c>
      <c r="AC2879" s="198">
        <v>37036.875</v>
      </c>
    </row>
    <row r="2880" spans="1:29" x14ac:dyDescent="0.2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30</v>
      </c>
      <c r="F2880" s="213">
        <f t="shared" si="225"/>
        <v>150000</v>
      </c>
      <c r="G2880" s="202">
        <v>1291359</v>
      </c>
      <c r="H2880" s="198">
        <v>37035.392361111109</v>
      </c>
      <c r="I2880" t="s">
        <v>3228</v>
      </c>
      <c r="M2880" t="s">
        <v>2760</v>
      </c>
      <c r="N2880" t="s">
        <v>2864</v>
      </c>
      <c r="O2880" t="s">
        <v>2865</v>
      </c>
      <c r="P2880" s="199">
        <v>5000</v>
      </c>
      <c r="S2880" t="s">
        <v>2761</v>
      </c>
      <c r="T2880" t="s">
        <v>4061</v>
      </c>
      <c r="U2880" s="201">
        <v>4.165</v>
      </c>
      <c r="V2880" t="s">
        <v>3202</v>
      </c>
      <c r="W2880" t="s">
        <v>3529</v>
      </c>
      <c r="X2880" t="s">
        <v>2866</v>
      </c>
      <c r="Y2880" t="s">
        <v>4082</v>
      </c>
      <c r="Z2880" t="s">
        <v>3671</v>
      </c>
      <c r="AA2880" t="s">
        <v>511</v>
      </c>
      <c r="AB2880" s="198">
        <v>37043.875</v>
      </c>
      <c r="AC2880" s="198">
        <v>37072.875</v>
      </c>
    </row>
    <row r="2881" spans="1:29" x14ac:dyDescent="0.2">
      <c r="A2881" s="44" t="str">
        <f t="shared" si="221"/>
        <v xml:space="preserve"> Natural Gas Financial</v>
      </c>
      <c r="B2881" s="44" t="str">
        <f t="shared" si="222"/>
        <v/>
      </c>
      <c r="C2881" s="44" t="str">
        <f t="shared" si="223"/>
        <v>Natural Gas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151</v>
      </c>
      <c r="F2881" s="213">
        <f t="shared" si="225"/>
        <v>755000</v>
      </c>
      <c r="G2881" s="202">
        <v>1291358</v>
      </c>
      <c r="H2881" s="198">
        <v>37035.392361111109</v>
      </c>
      <c r="I2881" t="s">
        <v>2863</v>
      </c>
      <c r="M2881" t="s">
        <v>2760</v>
      </c>
      <c r="N2881" t="s">
        <v>4017</v>
      </c>
      <c r="O2881" t="s">
        <v>3961</v>
      </c>
      <c r="P2881" s="199">
        <v>5000</v>
      </c>
      <c r="S2881" t="s">
        <v>2761</v>
      </c>
      <c r="T2881" t="s">
        <v>4061</v>
      </c>
      <c r="U2881" s="201">
        <v>-0.30499999999999999</v>
      </c>
      <c r="V2881" t="s">
        <v>3187</v>
      </c>
      <c r="W2881" t="s">
        <v>4019</v>
      </c>
      <c r="X2881" t="s">
        <v>4020</v>
      </c>
      <c r="Y2881" t="s">
        <v>4082</v>
      </c>
      <c r="Z2881" t="s">
        <v>3672</v>
      </c>
      <c r="AA2881" t="s">
        <v>512</v>
      </c>
      <c r="AB2881" s="198">
        <v>37196</v>
      </c>
      <c r="AC2881" s="198">
        <v>37346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5000</v>
      </c>
      <c r="G2882" s="202">
        <v>1291360</v>
      </c>
      <c r="H2882" s="198">
        <v>37035.392384259256</v>
      </c>
      <c r="I2882" t="s">
        <v>3196</v>
      </c>
      <c r="M2882" t="s">
        <v>2760</v>
      </c>
      <c r="N2882" t="s">
        <v>3220</v>
      </c>
      <c r="O2882" t="s">
        <v>2465</v>
      </c>
      <c r="P2882" s="199">
        <v>5000</v>
      </c>
      <c r="S2882" t="s">
        <v>2761</v>
      </c>
      <c r="T2882" t="s">
        <v>4061</v>
      </c>
      <c r="U2882" s="201">
        <v>4.0824999999999996</v>
      </c>
      <c r="V2882" t="s">
        <v>4448</v>
      </c>
      <c r="W2882" t="s">
        <v>3260</v>
      </c>
      <c r="X2882" t="s">
        <v>3261</v>
      </c>
      <c r="Y2882" t="s">
        <v>3224</v>
      </c>
      <c r="Z2882" t="s">
        <v>3671</v>
      </c>
      <c r="AA2882">
        <v>808520</v>
      </c>
      <c r="AB2882" s="198">
        <v>37036.875</v>
      </c>
      <c r="AC2882" s="198">
        <v>37036.875</v>
      </c>
    </row>
    <row r="2883" spans="1:29" x14ac:dyDescent="0.2">
      <c r="A2883" s="44" t="str">
        <f t="shared" si="221"/>
        <v>US Power Physical</v>
      </c>
      <c r="B2883" s="44" t="str">
        <f t="shared" si="222"/>
        <v>US</v>
      </c>
      <c r="C2883" s="44" t="str">
        <f t="shared" si="223"/>
        <v>Power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31</v>
      </c>
      <c r="F2883" s="213">
        <f t="shared" si="225"/>
        <v>775</v>
      </c>
      <c r="G2883" s="202">
        <v>1291362</v>
      </c>
      <c r="H2883" s="198">
        <v>37035.392395833333</v>
      </c>
      <c r="I2883" t="s">
        <v>2854</v>
      </c>
      <c r="M2883" t="s">
        <v>3364</v>
      </c>
      <c r="N2883" t="s">
        <v>2710</v>
      </c>
      <c r="O2883" t="s">
        <v>3988</v>
      </c>
      <c r="Q2883" s="199">
        <v>25</v>
      </c>
      <c r="S2883" t="s">
        <v>2759</v>
      </c>
      <c r="T2883" t="s">
        <v>4061</v>
      </c>
      <c r="U2883" s="201">
        <v>375</v>
      </c>
      <c r="V2883" t="s">
        <v>76</v>
      </c>
      <c r="W2883" t="s">
        <v>3113</v>
      </c>
      <c r="X2883" t="s">
        <v>2712</v>
      </c>
      <c r="Y2883" t="s">
        <v>4193</v>
      </c>
      <c r="Z2883" t="s">
        <v>3666</v>
      </c>
      <c r="AA2883">
        <v>621518.1</v>
      </c>
      <c r="AB2883" s="198">
        <v>37073.875</v>
      </c>
      <c r="AC2883" s="198">
        <v>37103.875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</v>
      </c>
      <c r="G2884" s="202">
        <v>1291364</v>
      </c>
      <c r="H2884" s="198">
        <v>37035.392418981479</v>
      </c>
      <c r="I2884" t="s">
        <v>3225</v>
      </c>
      <c r="M2884" t="s">
        <v>2760</v>
      </c>
      <c r="N2884" t="s">
        <v>3220</v>
      </c>
      <c r="O2884" t="s">
        <v>2512</v>
      </c>
      <c r="P2884" s="199">
        <v>5000</v>
      </c>
      <c r="S2884" t="s">
        <v>2761</v>
      </c>
      <c r="T2884" t="s">
        <v>4061</v>
      </c>
      <c r="U2884" s="201">
        <v>4.0650000000000004</v>
      </c>
      <c r="V2884" t="s">
        <v>3259</v>
      </c>
      <c r="W2884" t="s">
        <v>3260</v>
      </c>
      <c r="X2884" t="s">
        <v>3261</v>
      </c>
      <c r="Y2884" t="s">
        <v>3224</v>
      </c>
      <c r="Z2884" t="s">
        <v>3671</v>
      </c>
      <c r="AA2884">
        <v>808521</v>
      </c>
      <c r="AB2884" s="198">
        <v>37036.875</v>
      </c>
      <c r="AC2884" s="198">
        <v>37036.875</v>
      </c>
    </row>
    <row r="2885" spans="1:29" x14ac:dyDescent="0.2">
      <c r="A2885" s="44" t="str">
        <f t="shared" si="221"/>
        <v>US Crude Financial</v>
      </c>
      <c r="B2885" s="44" t="str">
        <f t="shared" si="222"/>
        <v>US</v>
      </c>
      <c r="C2885" s="44" t="str">
        <f t="shared" si="223"/>
        <v>Crude</v>
      </c>
      <c r="D2885" s="44" t="str">
        <f t="shared" si="224"/>
        <v>Financial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50000</v>
      </c>
      <c r="G2885" s="202">
        <v>1291363</v>
      </c>
      <c r="H2885" s="198">
        <v>37035.392418981479</v>
      </c>
      <c r="I2885" t="s">
        <v>2863</v>
      </c>
      <c r="M2885" t="s">
        <v>3757</v>
      </c>
      <c r="N2885" t="s">
        <v>4183</v>
      </c>
      <c r="O2885" t="s">
        <v>2790</v>
      </c>
      <c r="Q2885" s="199">
        <v>50000</v>
      </c>
      <c r="S2885" t="s">
        <v>2767</v>
      </c>
      <c r="T2885" t="s">
        <v>4061</v>
      </c>
      <c r="U2885" s="201">
        <v>29.16</v>
      </c>
      <c r="V2885" t="s">
        <v>3809</v>
      </c>
      <c r="W2885" t="s">
        <v>4185</v>
      </c>
      <c r="X2885" t="s">
        <v>4186</v>
      </c>
      <c r="Y2885" t="s">
        <v>3401</v>
      </c>
      <c r="Z2885" t="s">
        <v>3671</v>
      </c>
      <c r="AA2885">
        <v>107002</v>
      </c>
      <c r="AB2885" s="198">
        <v>37073</v>
      </c>
      <c r="AC2885" s="198">
        <v>37103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5000</v>
      </c>
      <c r="G2886" s="202">
        <v>1291365</v>
      </c>
      <c r="H2886" s="198">
        <v>37035.392476851855</v>
      </c>
      <c r="I2886" t="s">
        <v>2831</v>
      </c>
      <c r="M2886" t="s">
        <v>2760</v>
      </c>
      <c r="N2886" t="s">
        <v>3220</v>
      </c>
      <c r="O2886" t="s">
        <v>2494</v>
      </c>
      <c r="Q2886" s="199">
        <v>5000</v>
      </c>
      <c r="S2886" t="s">
        <v>2761</v>
      </c>
      <c r="T2886" t="s">
        <v>4061</v>
      </c>
      <c r="U2886" s="201">
        <v>4.0149999999999997</v>
      </c>
      <c r="V2886" t="s">
        <v>3200</v>
      </c>
      <c r="W2886" t="s">
        <v>3004</v>
      </c>
      <c r="X2886" t="s">
        <v>3246</v>
      </c>
      <c r="Y2886" t="s">
        <v>3224</v>
      </c>
      <c r="Z2886" t="s">
        <v>3671</v>
      </c>
      <c r="AA2886">
        <v>808522</v>
      </c>
      <c r="AB2886" s="198">
        <v>37036.875</v>
      </c>
      <c r="AC2886" s="198">
        <v>37036.875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10000</v>
      </c>
      <c r="G2887" s="202">
        <v>1291366</v>
      </c>
      <c r="H2887" s="198">
        <v>37035.392500000002</v>
      </c>
      <c r="I2887" t="s">
        <v>3196</v>
      </c>
      <c r="M2887" t="s">
        <v>2760</v>
      </c>
      <c r="N2887" t="s">
        <v>3220</v>
      </c>
      <c r="O2887" t="s">
        <v>2465</v>
      </c>
      <c r="P2887" s="199">
        <v>10000</v>
      </c>
      <c r="S2887" t="s">
        <v>2761</v>
      </c>
      <c r="T2887" t="s">
        <v>4061</v>
      </c>
      <c r="U2887" s="201">
        <v>4.08</v>
      </c>
      <c r="V2887" t="s">
        <v>4448</v>
      </c>
      <c r="W2887" t="s">
        <v>3260</v>
      </c>
      <c r="X2887" t="s">
        <v>3261</v>
      </c>
      <c r="Y2887" t="s">
        <v>3224</v>
      </c>
      <c r="Z2887" t="s">
        <v>3671</v>
      </c>
      <c r="AA2887">
        <v>808523</v>
      </c>
      <c r="AB2887" s="198">
        <v>37036.875</v>
      </c>
      <c r="AC2887" s="198">
        <v>37036.875</v>
      </c>
    </row>
    <row r="2888" spans="1:29" x14ac:dyDescent="0.2">
      <c r="A2888" s="44" t="str">
        <f t="shared" si="221"/>
        <v>US Natural Gas Financial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30</v>
      </c>
      <c r="F2888" s="213">
        <f t="shared" si="225"/>
        <v>300000</v>
      </c>
      <c r="G2888" s="202">
        <v>1291367</v>
      </c>
      <c r="H2888" s="198">
        <v>37035.392511574071</v>
      </c>
      <c r="I2888" t="s">
        <v>2890</v>
      </c>
      <c r="M2888" t="s">
        <v>2760</v>
      </c>
      <c r="N2888" t="s">
        <v>2864</v>
      </c>
      <c r="O2888" t="s">
        <v>2865</v>
      </c>
      <c r="P2888" s="199">
        <v>10000</v>
      </c>
      <c r="S2888" t="s">
        <v>2761</v>
      </c>
      <c r="T2888" t="s">
        <v>4061</v>
      </c>
      <c r="U2888" s="201">
        <v>4.165</v>
      </c>
      <c r="V2888" t="s">
        <v>3282</v>
      </c>
      <c r="W2888" t="s">
        <v>3529</v>
      </c>
      <c r="X2888" t="s">
        <v>2866</v>
      </c>
      <c r="Y2888" t="s">
        <v>4082</v>
      </c>
      <c r="Z2888" t="s">
        <v>3671</v>
      </c>
      <c r="AA2888" t="s">
        <v>513</v>
      </c>
      <c r="AB2888" s="198">
        <v>37043.875</v>
      </c>
      <c r="AC2888" s="198">
        <v>37072.875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1432</v>
      </c>
      <c r="G2889" s="202">
        <v>1291368</v>
      </c>
      <c r="H2889" s="198">
        <v>37035.392592592594</v>
      </c>
      <c r="I2889" t="s">
        <v>2676</v>
      </c>
      <c r="M2889" t="s">
        <v>2760</v>
      </c>
      <c r="N2889" t="s">
        <v>3220</v>
      </c>
      <c r="O2889" t="s">
        <v>2494</v>
      </c>
      <c r="P2889" s="199">
        <v>1432</v>
      </c>
      <c r="S2889" t="s">
        <v>2761</v>
      </c>
      <c r="T2889" t="s">
        <v>4061</v>
      </c>
      <c r="U2889" s="201">
        <v>4.0125000000000002</v>
      </c>
      <c r="V2889" t="s">
        <v>2883</v>
      </c>
      <c r="W2889" t="s">
        <v>3004</v>
      </c>
      <c r="X2889" t="s">
        <v>3246</v>
      </c>
      <c r="Y2889" t="s">
        <v>3224</v>
      </c>
      <c r="Z2889" t="s">
        <v>3671</v>
      </c>
      <c r="AA2889">
        <v>808524</v>
      </c>
      <c r="AB2889" s="198">
        <v>37036.875</v>
      </c>
      <c r="AC2889" s="198">
        <v>37036.875</v>
      </c>
    </row>
    <row r="2890" spans="1:29" x14ac:dyDescent="0.2">
      <c r="A2890" s="44" t="str">
        <f t="shared" si="221"/>
        <v>US Natural Gas Financial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151</v>
      </c>
      <c r="F2890" s="213">
        <f t="shared" si="225"/>
        <v>377500</v>
      </c>
      <c r="G2890" s="202">
        <v>1291369</v>
      </c>
      <c r="H2890" s="198">
        <v>37035.39261574074</v>
      </c>
      <c r="I2890" t="s">
        <v>3244</v>
      </c>
      <c r="M2890" t="s">
        <v>2760</v>
      </c>
      <c r="N2890" t="s">
        <v>2864</v>
      </c>
      <c r="O2890" t="s">
        <v>3253</v>
      </c>
      <c r="P2890" s="199">
        <v>2500</v>
      </c>
      <c r="S2890" t="s">
        <v>2761</v>
      </c>
      <c r="T2890" t="s">
        <v>4061</v>
      </c>
      <c r="U2890" s="201">
        <v>4.66</v>
      </c>
      <c r="V2890" t="s">
        <v>3190</v>
      </c>
      <c r="W2890" t="s">
        <v>3529</v>
      </c>
      <c r="X2890" t="s">
        <v>2866</v>
      </c>
      <c r="Y2890" t="s">
        <v>4082</v>
      </c>
      <c r="Z2890" t="s">
        <v>3671</v>
      </c>
      <c r="AA2890" t="s">
        <v>514</v>
      </c>
      <c r="AB2890" s="198">
        <v>37196</v>
      </c>
      <c r="AC2890" s="198">
        <v>37346</v>
      </c>
    </row>
    <row r="2891" spans="1:29" x14ac:dyDescent="0.2">
      <c r="A2891" s="44" t="str">
        <f t="shared" ref="A2891:A2954" si="226">B2891&amp;" "&amp;C2891&amp;" "&amp;D2891</f>
        <v>US Crude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Crude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25000</v>
      </c>
      <c r="G2891" s="202">
        <v>1291370</v>
      </c>
      <c r="H2891" s="198">
        <v>37035.39266203704</v>
      </c>
      <c r="I2891" t="s">
        <v>2863</v>
      </c>
      <c r="M2891" t="s">
        <v>3757</v>
      </c>
      <c r="N2891" t="s">
        <v>3803</v>
      </c>
      <c r="O2891" t="s">
        <v>3804</v>
      </c>
      <c r="P2891" s="199">
        <v>25000</v>
      </c>
      <c r="S2891" t="s">
        <v>2763</v>
      </c>
      <c r="T2891" t="s">
        <v>4061</v>
      </c>
      <c r="U2891" s="201">
        <v>-0.15</v>
      </c>
      <c r="V2891" t="s">
        <v>1679</v>
      </c>
      <c r="W2891" t="s">
        <v>4491</v>
      </c>
      <c r="X2891" t="s">
        <v>3805</v>
      </c>
      <c r="Y2891" t="s">
        <v>4082</v>
      </c>
      <c r="Z2891" t="s">
        <v>3671</v>
      </c>
      <c r="AA2891" t="s">
        <v>515</v>
      </c>
      <c r="AB2891" s="198">
        <v>37073</v>
      </c>
      <c r="AC2891" s="198">
        <v>37103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3000</v>
      </c>
      <c r="G2892" s="202">
        <v>1291371</v>
      </c>
      <c r="H2892" s="198">
        <v>37035.39267361111</v>
      </c>
      <c r="I2892" t="s">
        <v>3078</v>
      </c>
      <c r="M2892" t="s">
        <v>2760</v>
      </c>
      <c r="N2892" t="s">
        <v>3220</v>
      </c>
      <c r="O2892" t="s">
        <v>4400</v>
      </c>
      <c r="Q2892" s="199">
        <v>3000</v>
      </c>
      <c r="S2892" t="s">
        <v>2761</v>
      </c>
      <c r="T2892" t="s">
        <v>4061</v>
      </c>
      <c r="U2892" s="201">
        <v>4.0774999999999997</v>
      </c>
      <c r="V2892" t="s">
        <v>2885</v>
      </c>
      <c r="W2892" t="s">
        <v>3046</v>
      </c>
      <c r="X2892" t="s">
        <v>2685</v>
      </c>
      <c r="Y2892" t="s">
        <v>3224</v>
      </c>
      <c r="Z2892" t="s">
        <v>3671</v>
      </c>
      <c r="AA2892">
        <v>808525</v>
      </c>
      <c r="AB2892" s="198">
        <v>37036.875</v>
      </c>
      <c r="AC2892" s="198">
        <v>37036.875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13">
        <f t="shared" si="230"/>
        <v>3000</v>
      </c>
      <c r="G2893" s="202">
        <v>1291372</v>
      </c>
      <c r="H2893" s="198">
        <v>37035.392731481479</v>
      </c>
      <c r="I2893" t="s">
        <v>2801</v>
      </c>
      <c r="M2893" t="s">
        <v>2760</v>
      </c>
      <c r="N2893" t="s">
        <v>3220</v>
      </c>
      <c r="O2893" t="s">
        <v>2559</v>
      </c>
      <c r="P2893" s="199">
        <v>3000</v>
      </c>
      <c r="S2893" t="s">
        <v>2761</v>
      </c>
      <c r="T2893" t="s">
        <v>4061</v>
      </c>
      <c r="U2893" s="201">
        <v>3.06</v>
      </c>
      <c r="V2893" t="s">
        <v>3999</v>
      </c>
      <c r="W2893" t="s">
        <v>3926</v>
      </c>
      <c r="X2893" t="s">
        <v>2735</v>
      </c>
      <c r="Y2893" t="s">
        <v>3224</v>
      </c>
      <c r="Z2893" t="s">
        <v>3671</v>
      </c>
      <c r="AA2893">
        <v>808526</v>
      </c>
      <c r="AB2893" s="198">
        <v>37036.875</v>
      </c>
      <c r="AC2893" s="198">
        <v>37036.875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5000</v>
      </c>
      <c r="G2894" s="202">
        <v>1291373</v>
      </c>
      <c r="H2894" s="198">
        <v>37035.392766203702</v>
      </c>
      <c r="I2894" t="s">
        <v>3306</v>
      </c>
      <c r="M2894" t="s">
        <v>2760</v>
      </c>
      <c r="N2894" t="s">
        <v>3220</v>
      </c>
      <c r="O2894" t="s">
        <v>2465</v>
      </c>
      <c r="Q2894" s="199">
        <v>5000</v>
      </c>
      <c r="S2894" t="s">
        <v>2761</v>
      </c>
      <c r="T2894" t="s">
        <v>4061</v>
      </c>
      <c r="U2894" s="201">
        <v>4.0824999999999996</v>
      </c>
      <c r="V2894" t="s">
        <v>3006</v>
      </c>
      <c r="W2894" t="s">
        <v>3260</v>
      </c>
      <c r="X2894" t="s">
        <v>3261</v>
      </c>
      <c r="Y2894" t="s">
        <v>3224</v>
      </c>
      <c r="Z2894" t="s">
        <v>3671</v>
      </c>
      <c r="AA2894">
        <v>808527</v>
      </c>
      <c r="AB2894" s="198">
        <v>37036.875</v>
      </c>
      <c r="AC2894" s="198">
        <v>37036.875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1396</v>
      </c>
      <c r="G2895" s="202">
        <v>1291374</v>
      </c>
      <c r="H2895" s="198">
        <v>37035.392800925925</v>
      </c>
      <c r="I2895" t="s">
        <v>4033</v>
      </c>
      <c r="M2895" t="s">
        <v>2760</v>
      </c>
      <c r="N2895" t="s">
        <v>3220</v>
      </c>
      <c r="O2895" t="s">
        <v>2494</v>
      </c>
      <c r="Q2895" s="199">
        <v>1396</v>
      </c>
      <c r="S2895" t="s">
        <v>2761</v>
      </c>
      <c r="T2895" t="s">
        <v>4061</v>
      </c>
      <c r="U2895" s="201">
        <v>4.0175000000000001</v>
      </c>
      <c r="V2895" t="s">
        <v>3085</v>
      </c>
      <c r="W2895" t="s">
        <v>3004</v>
      </c>
      <c r="X2895" t="s">
        <v>3246</v>
      </c>
      <c r="Y2895" t="s">
        <v>3224</v>
      </c>
      <c r="Z2895" t="s">
        <v>3671</v>
      </c>
      <c r="AA2895">
        <v>808528</v>
      </c>
      <c r="AB2895" s="198">
        <v>37036.875</v>
      </c>
      <c r="AC2895" s="198">
        <v>37036.875</v>
      </c>
    </row>
    <row r="2896" spans="1:29" x14ac:dyDescent="0.2">
      <c r="A2896" s="44" t="str">
        <f t="shared" si="226"/>
        <v xml:space="preserve"> Natural Gas Physical</v>
      </c>
      <c r="B2896" s="44" t="str">
        <f t="shared" si="227"/>
        <v/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4</v>
      </c>
      <c r="F2896" s="213">
        <f t="shared" si="230"/>
        <v>200000</v>
      </c>
      <c r="G2896" s="202">
        <v>1291375</v>
      </c>
      <c r="H2896" s="198">
        <v>37035.392824074072</v>
      </c>
      <c r="I2896" t="s">
        <v>4117</v>
      </c>
      <c r="M2896" t="s">
        <v>2760</v>
      </c>
      <c r="N2896" t="s">
        <v>4099</v>
      </c>
      <c r="O2896" t="s">
        <v>2979</v>
      </c>
      <c r="Q2896" s="199">
        <v>50000</v>
      </c>
      <c r="S2896" t="s">
        <v>4101</v>
      </c>
      <c r="T2896" t="s">
        <v>4102</v>
      </c>
      <c r="U2896" s="201">
        <v>21.4</v>
      </c>
      <c r="V2896" t="s">
        <v>4118</v>
      </c>
      <c r="W2896" t="s">
        <v>4115</v>
      </c>
      <c r="X2896" t="s">
        <v>4104</v>
      </c>
      <c r="Y2896" t="s">
        <v>4105</v>
      </c>
      <c r="Z2896" t="s">
        <v>4067</v>
      </c>
      <c r="AA2896">
        <v>104802</v>
      </c>
      <c r="AB2896" s="198">
        <v>37040.875</v>
      </c>
      <c r="AC2896" s="198">
        <v>37043.875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2100</v>
      </c>
      <c r="G2897" s="202">
        <v>1291376</v>
      </c>
      <c r="H2897" s="198">
        <v>37035.392824074072</v>
      </c>
      <c r="I2897" t="s">
        <v>2858</v>
      </c>
      <c r="M2897" t="s">
        <v>2760</v>
      </c>
      <c r="N2897" t="s">
        <v>3220</v>
      </c>
      <c r="O2897" t="s">
        <v>4393</v>
      </c>
      <c r="Q2897" s="199">
        <v>2100</v>
      </c>
      <c r="S2897" t="s">
        <v>2761</v>
      </c>
      <c r="T2897" t="s">
        <v>4061</v>
      </c>
      <c r="U2897" s="201">
        <v>4.3899999999999997</v>
      </c>
      <c r="V2897" t="s">
        <v>2678</v>
      </c>
      <c r="W2897" t="s">
        <v>2661</v>
      </c>
      <c r="X2897" t="s">
        <v>2662</v>
      </c>
      <c r="Y2897" t="s">
        <v>3224</v>
      </c>
      <c r="Z2897" t="s">
        <v>3671</v>
      </c>
      <c r="AA2897">
        <v>808529</v>
      </c>
      <c r="AB2897" s="198">
        <v>37036.875</v>
      </c>
      <c r="AC2897" s="198">
        <v>37036.875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10000</v>
      </c>
      <c r="G2898" s="202">
        <v>1291377</v>
      </c>
      <c r="H2898" s="198">
        <v>37035.392916666664</v>
      </c>
      <c r="I2898" t="s">
        <v>4241</v>
      </c>
      <c r="M2898" t="s">
        <v>2760</v>
      </c>
      <c r="N2898" t="s">
        <v>3220</v>
      </c>
      <c r="O2898" t="s">
        <v>2512</v>
      </c>
      <c r="Q2898" s="199">
        <v>10000</v>
      </c>
      <c r="S2898" t="s">
        <v>2761</v>
      </c>
      <c r="T2898" t="s">
        <v>4061</v>
      </c>
      <c r="U2898" s="201">
        <v>4.0674999999999999</v>
      </c>
      <c r="V2898" t="s">
        <v>2658</v>
      </c>
      <c r="W2898" t="s">
        <v>3260</v>
      </c>
      <c r="X2898" t="s">
        <v>3261</v>
      </c>
      <c r="Y2898" t="s">
        <v>3224</v>
      </c>
      <c r="Z2898" t="s">
        <v>3671</v>
      </c>
      <c r="AA2898">
        <v>808530</v>
      </c>
      <c r="AB2898" s="198">
        <v>37036.875</v>
      </c>
      <c r="AC2898" s="198">
        <v>37036.875</v>
      </c>
    </row>
    <row r="2899" spans="1:29" x14ac:dyDescent="0.2">
      <c r="A2899" s="44" t="str">
        <f t="shared" si="226"/>
        <v>US Crude Financial</v>
      </c>
      <c r="B2899" s="44" t="str">
        <f t="shared" si="227"/>
        <v>US</v>
      </c>
      <c r="C2899" s="44" t="str">
        <f t="shared" si="228"/>
        <v>Crude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50000</v>
      </c>
      <c r="G2899" s="202">
        <v>1291378</v>
      </c>
      <c r="H2899" s="198">
        <v>37035.392928240741</v>
      </c>
      <c r="I2899" t="s">
        <v>2863</v>
      </c>
      <c r="M2899" t="s">
        <v>3757</v>
      </c>
      <c r="N2899" t="s">
        <v>4183</v>
      </c>
      <c r="O2899" t="s">
        <v>2790</v>
      </c>
      <c r="P2899" s="199">
        <v>50000</v>
      </c>
      <c r="S2899" t="s">
        <v>2767</v>
      </c>
      <c r="T2899" t="s">
        <v>4061</v>
      </c>
      <c r="U2899" s="201">
        <v>29.14</v>
      </c>
      <c r="V2899" t="s">
        <v>3199</v>
      </c>
      <c r="W2899" t="s">
        <v>4185</v>
      </c>
      <c r="X2899" t="s">
        <v>4186</v>
      </c>
      <c r="Y2899" t="s">
        <v>3401</v>
      </c>
      <c r="Z2899" t="s">
        <v>3671</v>
      </c>
      <c r="AA2899">
        <v>107003</v>
      </c>
      <c r="AB2899" s="198">
        <v>37073</v>
      </c>
      <c r="AC2899" s="198">
        <v>37103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3">
        <f t="shared" si="230"/>
        <v>5000</v>
      </c>
      <c r="G2900" s="202">
        <v>1291379</v>
      </c>
      <c r="H2900" s="198">
        <v>37035.392939814818</v>
      </c>
      <c r="I2900" t="s">
        <v>3155</v>
      </c>
      <c r="M2900" t="s">
        <v>2760</v>
      </c>
      <c r="N2900" t="s">
        <v>3220</v>
      </c>
      <c r="O2900" t="s">
        <v>2532</v>
      </c>
      <c r="Q2900" s="199">
        <v>5000</v>
      </c>
      <c r="S2900" t="s">
        <v>2761</v>
      </c>
      <c r="T2900" t="s">
        <v>4061</v>
      </c>
      <c r="U2900" s="201">
        <v>4.0250000000000004</v>
      </c>
      <c r="V2900" t="s">
        <v>4307</v>
      </c>
      <c r="W2900" t="s">
        <v>2692</v>
      </c>
      <c r="X2900" t="s">
        <v>2682</v>
      </c>
      <c r="Y2900" t="s">
        <v>3224</v>
      </c>
      <c r="Z2900" t="s">
        <v>3671</v>
      </c>
      <c r="AA2900">
        <v>808531</v>
      </c>
      <c r="AB2900" s="198">
        <v>37036.875</v>
      </c>
      <c r="AC2900" s="198">
        <v>37036.875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305</v>
      </c>
      <c r="G2901" s="202">
        <v>1291380</v>
      </c>
      <c r="H2901" s="198">
        <v>37035.392974537041</v>
      </c>
      <c r="I2901" t="s">
        <v>2874</v>
      </c>
      <c r="M2901" t="s">
        <v>2760</v>
      </c>
      <c r="N2901" t="s">
        <v>3220</v>
      </c>
      <c r="O2901" t="s">
        <v>2494</v>
      </c>
      <c r="P2901" s="199">
        <v>305</v>
      </c>
      <c r="S2901" t="s">
        <v>2761</v>
      </c>
      <c r="T2901" t="s">
        <v>4061</v>
      </c>
      <c r="U2901" s="201">
        <v>4.0125000000000002</v>
      </c>
      <c r="V2901" t="s">
        <v>3920</v>
      </c>
      <c r="W2901" t="s">
        <v>3004</v>
      </c>
      <c r="X2901" t="s">
        <v>3246</v>
      </c>
      <c r="Y2901" t="s">
        <v>3224</v>
      </c>
      <c r="Z2901" t="s">
        <v>3671</v>
      </c>
      <c r="AA2901">
        <v>808532</v>
      </c>
      <c r="AB2901" s="198">
        <v>37036.875</v>
      </c>
      <c r="AC2901" s="198">
        <v>37036.875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224</v>
      </c>
      <c r="G2902" s="202">
        <v>1291381</v>
      </c>
      <c r="H2902" s="198">
        <v>37035.393009259256</v>
      </c>
      <c r="I2902" t="s">
        <v>2831</v>
      </c>
      <c r="M2902" t="s">
        <v>2760</v>
      </c>
      <c r="N2902" t="s">
        <v>3220</v>
      </c>
      <c r="O2902" t="s">
        <v>4403</v>
      </c>
      <c r="Q2902" s="199">
        <v>224</v>
      </c>
      <c r="S2902" t="s">
        <v>2761</v>
      </c>
      <c r="T2902" t="s">
        <v>4061</v>
      </c>
      <c r="U2902" s="201">
        <v>4.0824999999999996</v>
      </c>
      <c r="V2902" t="s">
        <v>3218</v>
      </c>
      <c r="W2902" t="s">
        <v>3046</v>
      </c>
      <c r="X2902" t="s">
        <v>2685</v>
      </c>
      <c r="Y2902" t="s">
        <v>3224</v>
      </c>
      <c r="Z2902" t="s">
        <v>3671</v>
      </c>
      <c r="AA2902">
        <v>808533</v>
      </c>
      <c r="AB2902" s="198">
        <v>37036.875</v>
      </c>
      <c r="AC2902" s="198">
        <v>37036.875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669</v>
      </c>
      <c r="G2903" s="202">
        <v>1291384</v>
      </c>
      <c r="H2903" s="198">
        <v>37035.393113425926</v>
      </c>
      <c r="I2903" t="s">
        <v>2831</v>
      </c>
      <c r="M2903" t="s">
        <v>2760</v>
      </c>
      <c r="N2903" t="s">
        <v>3220</v>
      </c>
      <c r="O2903" t="s">
        <v>4400</v>
      </c>
      <c r="Q2903" s="199">
        <v>669</v>
      </c>
      <c r="S2903" t="s">
        <v>2761</v>
      </c>
      <c r="T2903" t="s">
        <v>4061</v>
      </c>
      <c r="U2903" s="201">
        <v>4.0824999999999996</v>
      </c>
      <c r="V2903" t="s">
        <v>3218</v>
      </c>
      <c r="W2903" t="s">
        <v>3046</v>
      </c>
      <c r="X2903" t="s">
        <v>2685</v>
      </c>
      <c r="Y2903" t="s">
        <v>3224</v>
      </c>
      <c r="Z2903" t="s">
        <v>3671</v>
      </c>
      <c r="AA2903">
        <v>808534</v>
      </c>
      <c r="AB2903" s="198">
        <v>37036.875</v>
      </c>
      <c r="AC2903" s="198">
        <v>37036.875</v>
      </c>
    </row>
    <row r="2904" spans="1:29" x14ac:dyDescent="0.2">
      <c r="A2904" s="44" t="str">
        <f t="shared" si="226"/>
        <v>US Crude Financial</v>
      </c>
      <c r="B2904" s="44" t="str">
        <f t="shared" si="227"/>
        <v>US</v>
      </c>
      <c r="C2904" s="44" t="str">
        <f t="shared" si="228"/>
        <v>Crude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50000</v>
      </c>
      <c r="G2904" s="202">
        <v>1291385</v>
      </c>
      <c r="H2904" s="198">
        <v>37035.393113425926</v>
      </c>
      <c r="I2904" t="s">
        <v>4182</v>
      </c>
      <c r="M2904" t="s">
        <v>3757</v>
      </c>
      <c r="N2904" t="s">
        <v>4183</v>
      </c>
      <c r="O2904" t="s">
        <v>2967</v>
      </c>
      <c r="P2904" s="199">
        <v>50000</v>
      </c>
      <c r="S2904" t="s">
        <v>2767</v>
      </c>
      <c r="T2904" t="s">
        <v>4061</v>
      </c>
      <c r="U2904" s="201">
        <v>29.12</v>
      </c>
      <c r="V2904" t="s">
        <v>3201</v>
      </c>
      <c r="W2904" t="s">
        <v>4185</v>
      </c>
      <c r="X2904" t="s">
        <v>4266</v>
      </c>
      <c r="Y2904" t="s">
        <v>3401</v>
      </c>
      <c r="Z2904" t="s">
        <v>3671</v>
      </c>
      <c r="AA2904">
        <v>107004</v>
      </c>
      <c r="AB2904" s="198">
        <v>37073</v>
      </c>
      <c r="AC2904" s="198">
        <v>37103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1291388</v>
      </c>
      <c r="H2905" s="198">
        <v>37035.393182870372</v>
      </c>
      <c r="I2905" t="s">
        <v>2951</v>
      </c>
      <c r="M2905" t="s">
        <v>2760</v>
      </c>
      <c r="N2905" t="s">
        <v>3220</v>
      </c>
      <c r="O2905" t="s">
        <v>2532</v>
      </c>
      <c r="P2905" s="199">
        <v>5000</v>
      </c>
      <c r="S2905" t="s">
        <v>2761</v>
      </c>
      <c r="T2905" t="s">
        <v>4061</v>
      </c>
      <c r="U2905" s="201">
        <v>4</v>
      </c>
      <c r="V2905" t="s">
        <v>2952</v>
      </c>
      <c r="W2905" t="s">
        <v>2692</v>
      </c>
      <c r="X2905" t="s">
        <v>2682</v>
      </c>
      <c r="Y2905" t="s">
        <v>3224</v>
      </c>
      <c r="Z2905" t="s">
        <v>3671</v>
      </c>
      <c r="AA2905">
        <v>808536</v>
      </c>
      <c r="AB2905" s="198">
        <v>37036.875</v>
      </c>
      <c r="AC2905" s="198">
        <v>37036.875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290</v>
      </c>
      <c r="G2906" s="202">
        <v>1291389</v>
      </c>
      <c r="H2906" s="198">
        <v>37035.393229166664</v>
      </c>
      <c r="I2906" t="s">
        <v>4241</v>
      </c>
      <c r="M2906" t="s">
        <v>2760</v>
      </c>
      <c r="N2906" t="s">
        <v>3220</v>
      </c>
      <c r="O2906" t="s">
        <v>2465</v>
      </c>
      <c r="Q2906" s="199">
        <v>290</v>
      </c>
      <c r="S2906" t="s">
        <v>2761</v>
      </c>
      <c r="T2906" t="s">
        <v>4061</v>
      </c>
      <c r="U2906" s="201">
        <v>4.0824999999999996</v>
      </c>
      <c r="V2906" t="s">
        <v>2508</v>
      </c>
      <c r="W2906" t="s">
        <v>3260</v>
      </c>
      <c r="X2906" t="s">
        <v>3261</v>
      </c>
      <c r="Y2906" t="s">
        <v>3224</v>
      </c>
      <c r="Z2906" t="s">
        <v>3671</v>
      </c>
      <c r="AA2906">
        <v>808537</v>
      </c>
      <c r="AB2906" s="198">
        <v>37036.875</v>
      </c>
      <c r="AC2906" s="198">
        <v>37036.875</v>
      </c>
    </row>
    <row r="2907" spans="1:29" x14ac:dyDescent="0.2">
      <c r="A2907" s="44" t="str">
        <f t="shared" si="226"/>
        <v>US Oil Products Financial</v>
      </c>
      <c r="B2907" s="44" t="str">
        <f t="shared" si="227"/>
        <v>US</v>
      </c>
      <c r="C2907" s="44" t="str">
        <f t="shared" si="228"/>
        <v>Oil Products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1291390</v>
      </c>
      <c r="H2907" s="198">
        <v>37035.393252314818</v>
      </c>
      <c r="I2907" t="s">
        <v>2758</v>
      </c>
      <c r="M2907" t="s">
        <v>2764</v>
      </c>
      <c r="N2907" t="s">
        <v>3970</v>
      </c>
      <c r="O2907" t="s">
        <v>4304</v>
      </c>
      <c r="Q2907" s="199">
        <v>10000</v>
      </c>
      <c r="S2907" t="s">
        <v>3301</v>
      </c>
      <c r="T2907" t="s">
        <v>4061</v>
      </c>
      <c r="U2907" s="201">
        <v>99.95</v>
      </c>
      <c r="V2907" t="s">
        <v>4344</v>
      </c>
      <c r="W2907" t="s">
        <v>3971</v>
      </c>
      <c r="X2907" t="s">
        <v>3972</v>
      </c>
      <c r="Y2907" t="s">
        <v>3401</v>
      </c>
      <c r="Z2907" t="s">
        <v>3671</v>
      </c>
      <c r="AA2907">
        <v>107005</v>
      </c>
      <c r="AB2907" s="198">
        <v>37073.875</v>
      </c>
      <c r="AC2907" s="198">
        <v>37103.875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2000</v>
      </c>
      <c r="G2908" s="202">
        <v>1291391</v>
      </c>
      <c r="H2908" s="198">
        <v>37035.393275462964</v>
      </c>
      <c r="I2908" t="s">
        <v>2932</v>
      </c>
      <c r="M2908" t="s">
        <v>2760</v>
      </c>
      <c r="N2908" t="s">
        <v>3220</v>
      </c>
      <c r="O2908" t="s">
        <v>2481</v>
      </c>
      <c r="Q2908" s="199">
        <v>2000</v>
      </c>
      <c r="S2908" t="s">
        <v>2761</v>
      </c>
      <c r="T2908" t="s">
        <v>4061</v>
      </c>
      <c r="U2908" s="201">
        <v>4.0625</v>
      </c>
      <c r="V2908" t="s">
        <v>3026</v>
      </c>
      <c r="W2908" t="s">
        <v>3004</v>
      </c>
      <c r="X2908" t="s">
        <v>3246</v>
      </c>
      <c r="Y2908" t="s">
        <v>3224</v>
      </c>
      <c r="Z2908" t="s">
        <v>3671</v>
      </c>
      <c r="AA2908">
        <v>808538</v>
      </c>
      <c r="AB2908" s="198">
        <v>37036.875</v>
      </c>
      <c r="AC2908" s="198">
        <v>37036.875</v>
      </c>
    </row>
    <row r="2909" spans="1:29" x14ac:dyDescent="0.2">
      <c r="A2909" s="44" t="str">
        <f t="shared" si="226"/>
        <v>US Oil Products Financial</v>
      </c>
      <c r="B2909" s="44" t="str">
        <f t="shared" si="227"/>
        <v>US</v>
      </c>
      <c r="C2909" s="44" t="str">
        <f t="shared" si="228"/>
        <v>Oil Products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10000</v>
      </c>
      <c r="G2909" s="202">
        <v>1291392</v>
      </c>
      <c r="H2909" s="198">
        <v>37035.39329861111</v>
      </c>
      <c r="I2909" t="s">
        <v>2758</v>
      </c>
      <c r="M2909" t="s">
        <v>2764</v>
      </c>
      <c r="N2909" t="s">
        <v>3970</v>
      </c>
      <c r="O2909" t="s">
        <v>4304</v>
      </c>
      <c r="Q2909" s="199">
        <v>10000</v>
      </c>
      <c r="S2909" t="s">
        <v>3301</v>
      </c>
      <c r="T2909" t="s">
        <v>4061</v>
      </c>
      <c r="U2909" s="201">
        <v>99.974999999999994</v>
      </c>
      <c r="V2909" t="s">
        <v>4344</v>
      </c>
      <c r="W2909" t="s">
        <v>3971</v>
      </c>
      <c r="X2909" t="s">
        <v>3972</v>
      </c>
      <c r="Y2909" t="s">
        <v>3401</v>
      </c>
      <c r="Z2909" t="s">
        <v>3671</v>
      </c>
      <c r="AA2909">
        <v>107006</v>
      </c>
      <c r="AB2909" s="198">
        <v>37073.875</v>
      </c>
      <c r="AC2909" s="198">
        <v>37103.875</v>
      </c>
    </row>
    <row r="2910" spans="1:29" x14ac:dyDescent="0.2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31</v>
      </c>
      <c r="F2910" s="213">
        <f t="shared" si="230"/>
        <v>232500</v>
      </c>
      <c r="G2910" s="202">
        <v>1291393</v>
      </c>
      <c r="H2910" s="198">
        <v>37035.393321759257</v>
      </c>
      <c r="I2910" t="s">
        <v>3267</v>
      </c>
      <c r="M2910" t="s">
        <v>2760</v>
      </c>
      <c r="N2910" t="s">
        <v>2864</v>
      </c>
      <c r="O2910" t="s">
        <v>2875</v>
      </c>
      <c r="P2910" s="199">
        <v>7500</v>
      </c>
      <c r="S2910" t="s">
        <v>2761</v>
      </c>
      <c r="T2910" t="s">
        <v>4061</v>
      </c>
      <c r="U2910" s="201">
        <v>4.3125</v>
      </c>
      <c r="V2910" t="s">
        <v>3448</v>
      </c>
      <c r="W2910" t="s">
        <v>3529</v>
      </c>
      <c r="X2910" t="s">
        <v>2866</v>
      </c>
      <c r="Y2910" t="s">
        <v>4082</v>
      </c>
      <c r="Z2910" t="s">
        <v>3671</v>
      </c>
      <c r="AA2910" t="s">
        <v>516</v>
      </c>
      <c r="AB2910" s="198">
        <v>37104.875</v>
      </c>
      <c r="AC2910" s="198">
        <v>37134.875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5000</v>
      </c>
      <c r="G2911" s="202">
        <v>1291396</v>
      </c>
      <c r="H2911" s="198">
        <v>37035.393333333333</v>
      </c>
      <c r="I2911" t="s">
        <v>3155</v>
      </c>
      <c r="M2911" t="s">
        <v>2760</v>
      </c>
      <c r="N2911" t="s">
        <v>3220</v>
      </c>
      <c r="O2911" t="s">
        <v>2532</v>
      </c>
      <c r="Q2911" s="199">
        <v>5000</v>
      </c>
      <c r="S2911" t="s">
        <v>2761</v>
      </c>
      <c r="T2911" t="s">
        <v>4061</v>
      </c>
      <c r="U2911" s="201">
        <v>4.0250000000000004</v>
      </c>
      <c r="V2911" t="s">
        <v>4307</v>
      </c>
      <c r="W2911" t="s">
        <v>2692</v>
      </c>
      <c r="X2911" t="s">
        <v>2682</v>
      </c>
      <c r="Y2911" t="s">
        <v>3224</v>
      </c>
      <c r="Z2911" t="s">
        <v>3671</v>
      </c>
      <c r="AA2911">
        <v>808539</v>
      </c>
      <c r="AB2911" s="198">
        <v>37036.875</v>
      </c>
      <c r="AC2911" s="198">
        <v>37036.875</v>
      </c>
    </row>
    <row r="2912" spans="1:29" x14ac:dyDescent="0.2">
      <c r="A2912" s="44" t="str">
        <f t="shared" si="226"/>
        <v xml:space="preserve"> Natural Gas Physical</v>
      </c>
      <c r="B2912" s="44" t="str">
        <f t="shared" si="227"/>
        <v/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10000</v>
      </c>
      <c r="G2912" s="202">
        <v>1291397</v>
      </c>
      <c r="H2912" s="198">
        <v>37035.39335648148</v>
      </c>
      <c r="I2912" t="s">
        <v>1795</v>
      </c>
      <c r="M2912" t="s">
        <v>2760</v>
      </c>
      <c r="N2912" t="s">
        <v>2697</v>
      </c>
      <c r="O2912" t="s">
        <v>4269</v>
      </c>
      <c r="P2912" s="199">
        <v>10000</v>
      </c>
      <c r="S2912" t="s">
        <v>4150</v>
      </c>
      <c r="T2912" t="s">
        <v>2698</v>
      </c>
      <c r="U2912" s="201">
        <v>5.66</v>
      </c>
      <c r="V2912" t="s">
        <v>1796</v>
      </c>
      <c r="W2912" t="s">
        <v>2699</v>
      </c>
      <c r="X2912" t="s">
        <v>2700</v>
      </c>
      <c r="Y2912" t="s">
        <v>3224</v>
      </c>
      <c r="Z2912" t="s">
        <v>3672</v>
      </c>
      <c r="AA2912">
        <v>808540</v>
      </c>
      <c r="AB2912" s="198">
        <v>37035.875</v>
      </c>
      <c r="AC2912" s="198">
        <v>37035.875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3000</v>
      </c>
      <c r="G2913" s="202">
        <v>1291398</v>
      </c>
      <c r="H2913" s="198">
        <v>37035.39335648148</v>
      </c>
      <c r="I2913" t="s">
        <v>3250</v>
      </c>
      <c r="M2913" t="s">
        <v>2760</v>
      </c>
      <c r="N2913" t="s">
        <v>3220</v>
      </c>
      <c r="O2913" t="s">
        <v>2481</v>
      </c>
      <c r="Q2913" s="199">
        <v>3000</v>
      </c>
      <c r="S2913" t="s">
        <v>2761</v>
      </c>
      <c r="T2913" t="s">
        <v>4061</v>
      </c>
      <c r="U2913" s="201">
        <v>4.0575000000000001</v>
      </c>
      <c r="V2913" t="s">
        <v>4267</v>
      </c>
      <c r="W2913" t="s">
        <v>3004</v>
      </c>
      <c r="X2913" t="s">
        <v>3246</v>
      </c>
      <c r="Y2913" t="s">
        <v>3224</v>
      </c>
      <c r="Z2913" t="s">
        <v>3671</v>
      </c>
      <c r="AA2913">
        <v>808541</v>
      </c>
      <c r="AB2913" s="198">
        <v>37036.875</v>
      </c>
      <c r="AC2913" s="198">
        <v>37036.875</v>
      </c>
    </row>
    <row r="2914" spans="1:29" x14ac:dyDescent="0.2">
      <c r="A2914" s="44" t="str">
        <f t="shared" si="226"/>
        <v>US Oil Products Financial</v>
      </c>
      <c r="B2914" s="44" t="str">
        <f t="shared" si="227"/>
        <v>US</v>
      </c>
      <c r="C2914" s="44" t="str">
        <f t="shared" si="228"/>
        <v>Oil Products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10000</v>
      </c>
      <c r="G2914" s="202">
        <v>1291399</v>
      </c>
      <c r="H2914" s="198">
        <v>37035.393368055556</v>
      </c>
      <c r="I2914" t="s">
        <v>2758</v>
      </c>
      <c r="M2914" t="s">
        <v>2764</v>
      </c>
      <c r="N2914" t="s">
        <v>3970</v>
      </c>
      <c r="O2914" t="s">
        <v>4304</v>
      </c>
      <c r="Q2914" s="199">
        <v>10000</v>
      </c>
      <c r="S2914" t="s">
        <v>3301</v>
      </c>
      <c r="T2914" t="s">
        <v>4061</v>
      </c>
      <c r="U2914" s="201">
        <v>100</v>
      </c>
      <c r="V2914" t="s">
        <v>4344</v>
      </c>
      <c r="W2914" t="s">
        <v>3971</v>
      </c>
      <c r="X2914" t="s">
        <v>3972</v>
      </c>
      <c r="Y2914" t="s">
        <v>3401</v>
      </c>
      <c r="Z2914" t="s">
        <v>3671</v>
      </c>
      <c r="AA2914">
        <v>107007</v>
      </c>
      <c r="AB2914" s="198">
        <v>37073.875</v>
      </c>
      <c r="AC2914" s="198">
        <v>37103.875</v>
      </c>
    </row>
    <row r="2915" spans="1:29" x14ac:dyDescent="0.2">
      <c r="A2915" s="44" t="str">
        <f t="shared" si="226"/>
        <v>US Natural Gas Financial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Financial</v>
      </c>
      <c r="E2915" s="44">
        <f>IF(VLOOKUP(S2915,'DD-Lookup'!$J$6:$L$50,3,FALSE)="Monthly",(YEAR(AC2915)-YEAR(AB2915))*12+MONTH(AC2915)-MONTH(AB2915)+1,(AC2915-AB2915+1))</f>
        <v>151</v>
      </c>
      <c r="F2915" s="213">
        <f t="shared" si="230"/>
        <v>755000</v>
      </c>
      <c r="G2915" s="202">
        <v>1291401</v>
      </c>
      <c r="H2915" s="198">
        <v>37035.393425925926</v>
      </c>
      <c r="I2915" t="s">
        <v>1930</v>
      </c>
      <c r="M2915" t="s">
        <v>2760</v>
      </c>
      <c r="N2915" t="s">
        <v>3235</v>
      </c>
      <c r="O2915" t="s">
        <v>3464</v>
      </c>
      <c r="P2915" s="199">
        <v>5000</v>
      </c>
      <c r="S2915" t="s">
        <v>2761</v>
      </c>
      <c r="T2915" t="s">
        <v>4061</v>
      </c>
      <c r="U2915" s="201">
        <v>0.26</v>
      </c>
      <c r="V2915" t="s">
        <v>1735</v>
      </c>
      <c r="W2915" t="s">
        <v>3236</v>
      </c>
      <c r="X2915" t="s">
        <v>3237</v>
      </c>
      <c r="Y2915" t="s">
        <v>4082</v>
      </c>
      <c r="Z2915" t="s">
        <v>3671</v>
      </c>
      <c r="AA2915" t="s">
        <v>517</v>
      </c>
      <c r="AB2915" s="198">
        <v>37196</v>
      </c>
      <c r="AC2915" s="198">
        <v>37346</v>
      </c>
    </row>
    <row r="2916" spans="1:29" x14ac:dyDescent="0.2">
      <c r="A2916" s="44" t="str">
        <f t="shared" si="226"/>
        <v>US Crude Financial</v>
      </c>
      <c r="B2916" s="44" t="str">
        <f t="shared" si="227"/>
        <v>US</v>
      </c>
      <c r="C2916" s="44" t="str">
        <f t="shared" si="228"/>
        <v>Crude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50000</v>
      </c>
      <c r="G2916" s="202">
        <v>1291400</v>
      </c>
      <c r="H2916" s="198">
        <v>37035.393425925926</v>
      </c>
      <c r="I2916" t="s">
        <v>3876</v>
      </c>
      <c r="M2916" t="s">
        <v>3757</v>
      </c>
      <c r="N2916" t="s">
        <v>4183</v>
      </c>
      <c r="O2916" t="s">
        <v>2790</v>
      </c>
      <c r="P2916" s="199">
        <v>50000</v>
      </c>
      <c r="S2916" t="s">
        <v>2767</v>
      </c>
      <c r="T2916" t="s">
        <v>4061</v>
      </c>
      <c r="U2916" s="201">
        <v>29.1</v>
      </c>
      <c r="V2916" t="s">
        <v>2358</v>
      </c>
      <c r="W2916" t="s">
        <v>4185</v>
      </c>
      <c r="X2916" t="s">
        <v>4186</v>
      </c>
      <c r="Y2916" t="s">
        <v>3401</v>
      </c>
      <c r="Z2916" t="s">
        <v>3671</v>
      </c>
      <c r="AA2916">
        <v>107008</v>
      </c>
      <c r="AB2916" s="198">
        <v>37073</v>
      </c>
      <c r="AC2916" s="198">
        <v>37103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237</v>
      </c>
      <c r="G2917" s="202">
        <v>1291402</v>
      </c>
      <c r="H2917" s="198">
        <v>37035.393472222226</v>
      </c>
      <c r="I2917" t="s">
        <v>3267</v>
      </c>
      <c r="M2917" t="s">
        <v>2760</v>
      </c>
      <c r="N2917" t="s">
        <v>3220</v>
      </c>
      <c r="O2917" t="s">
        <v>2494</v>
      </c>
      <c r="P2917" s="199">
        <v>237</v>
      </c>
      <c r="S2917" t="s">
        <v>2761</v>
      </c>
      <c r="T2917" t="s">
        <v>4061</v>
      </c>
      <c r="U2917" s="201">
        <v>4.0125000000000002</v>
      </c>
      <c r="V2917" t="s">
        <v>3149</v>
      </c>
      <c r="W2917" t="s">
        <v>3004</v>
      </c>
      <c r="X2917" t="s">
        <v>3246</v>
      </c>
      <c r="Y2917" t="s">
        <v>3224</v>
      </c>
      <c r="Z2917" t="s">
        <v>3671</v>
      </c>
      <c r="AA2917">
        <v>808542</v>
      </c>
      <c r="AB2917" s="198">
        <v>37036.875</v>
      </c>
      <c r="AC2917" s="198">
        <v>37036.875</v>
      </c>
    </row>
    <row r="2918" spans="1:29" x14ac:dyDescent="0.2">
      <c r="A2918" s="44" t="str">
        <f t="shared" si="226"/>
        <v xml:space="preserve"> Metals Financial</v>
      </c>
      <c r="B2918" s="44" t="str">
        <f t="shared" si="227"/>
        <v/>
      </c>
      <c r="C2918" s="44" t="str">
        <f t="shared" si="228"/>
        <v>Metals</v>
      </c>
      <c r="D2918" s="44" t="str">
        <f t="shared" si="229"/>
        <v>Financial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20</v>
      </c>
      <c r="G2918" s="202">
        <v>1291404</v>
      </c>
      <c r="H2918" s="198">
        <v>37035.393483796295</v>
      </c>
      <c r="I2918" t="s">
        <v>4137</v>
      </c>
      <c r="M2918" t="s">
        <v>2766</v>
      </c>
      <c r="N2918" t="s">
        <v>4072</v>
      </c>
      <c r="O2918" t="s">
        <v>4073</v>
      </c>
      <c r="Q2918" s="199">
        <v>20</v>
      </c>
      <c r="S2918" t="s">
        <v>4060</v>
      </c>
      <c r="T2918" t="s">
        <v>4061</v>
      </c>
      <c r="U2918" s="201">
        <v>1545</v>
      </c>
      <c r="V2918" t="s">
        <v>2881</v>
      </c>
      <c r="W2918" t="s">
        <v>4068</v>
      </c>
      <c r="X2918" t="s">
        <v>4064</v>
      </c>
      <c r="Y2918" t="s">
        <v>4065</v>
      </c>
      <c r="Z2918" t="s">
        <v>4066</v>
      </c>
      <c r="AA2918">
        <v>2150885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4819</v>
      </c>
      <c r="G2919" s="202">
        <v>1291405</v>
      </c>
      <c r="H2919" s="198">
        <v>37035.393495370372</v>
      </c>
      <c r="I2919" t="s">
        <v>3268</v>
      </c>
      <c r="M2919" t="s">
        <v>2760</v>
      </c>
      <c r="N2919" t="s">
        <v>3220</v>
      </c>
      <c r="O2919" t="s">
        <v>2463</v>
      </c>
      <c r="P2919" s="199">
        <v>4819</v>
      </c>
      <c r="S2919" t="s">
        <v>2761</v>
      </c>
      <c r="T2919" t="s">
        <v>4061</v>
      </c>
      <c r="U2919" s="201">
        <v>4.2038000000000002</v>
      </c>
      <c r="V2919" t="s">
        <v>371</v>
      </c>
      <c r="W2919" t="s">
        <v>3222</v>
      </c>
      <c r="X2919" t="s">
        <v>3223</v>
      </c>
      <c r="Y2919" t="s">
        <v>3224</v>
      </c>
      <c r="Z2919" t="s">
        <v>3671</v>
      </c>
      <c r="AA2919">
        <v>808543</v>
      </c>
      <c r="AB2919" s="198">
        <v>37036.875</v>
      </c>
      <c r="AC2919" s="198">
        <v>37036.875</v>
      </c>
    </row>
    <row r="2920" spans="1:29" x14ac:dyDescent="0.2">
      <c r="A2920" s="44" t="str">
        <f t="shared" si="226"/>
        <v>US Crude Financial</v>
      </c>
      <c r="B2920" s="44" t="str">
        <f t="shared" si="227"/>
        <v>US</v>
      </c>
      <c r="C2920" s="44" t="str">
        <f t="shared" si="228"/>
        <v>Crude</v>
      </c>
      <c r="D2920" s="44" t="str">
        <f t="shared" si="229"/>
        <v>Financial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25000</v>
      </c>
      <c r="G2920" s="202">
        <v>1291406</v>
      </c>
      <c r="H2920" s="198">
        <v>37035.393518518518</v>
      </c>
      <c r="I2920" t="s">
        <v>2863</v>
      </c>
      <c r="M2920" t="s">
        <v>3757</v>
      </c>
      <c r="N2920" t="s">
        <v>3803</v>
      </c>
      <c r="O2920" t="s">
        <v>3804</v>
      </c>
      <c r="P2920" s="199">
        <v>25000</v>
      </c>
      <c r="S2920" t="s">
        <v>2763</v>
      </c>
      <c r="T2920" t="s">
        <v>4061</v>
      </c>
      <c r="U2920" s="201">
        <v>-0.16</v>
      </c>
      <c r="V2920" t="s">
        <v>1679</v>
      </c>
      <c r="W2920" t="s">
        <v>4491</v>
      </c>
      <c r="X2920" t="s">
        <v>3805</v>
      </c>
      <c r="Y2920" t="s">
        <v>4082</v>
      </c>
      <c r="Z2920" t="s">
        <v>3671</v>
      </c>
      <c r="AA2920" t="s">
        <v>518</v>
      </c>
      <c r="AB2920" s="198">
        <v>37073</v>
      </c>
      <c r="AC2920" s="198">
        <v>37103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300</v>
      </c>
      <c r="G2921" s="202">
        <v>1291407</v>
      </c>
      <c r="H2921" s="198">
        <v>37035.393518518518</v>
      </c>
      <c r="I2921" t="s">
        <v>3230</v>
      </c>
      <c r="M2921" t="s">
        <v>2760</v>
      </c>
      <c r="N2921" t="s">
        <v>3220</v>
      </c>
      <c r="O2921" t="s">
        <v>2519</v>
      </c>
      <c r="P2921" s="199">
        <v>300</v>
      </c>
      <c r="S2921" t="s">
        <v>2761</v>
      </c>
      <c r="T2921" t="s">
        <v>4061</v>
      </c>
      <c r="U2921" s="201">
        <v>4.45</v>
      </c>
      <c r="V2921" t="s">
        <v>4283</v>
      </c>
      <c r="W2921" t="s">
        <v>2668</v>
      </c>
      <c r="X2921" t="s">
        <v>2669</v>
      </c>
      <c r="Y2921" t="s">
        <v>3224</v>
      </c>
      <c r="Z2921" t="s">
        <v>3671</v>
      </c>
      <c r="AA2921">
        <v>808544</v>
      </c>
      <c r="AB2921" s="198">
        <v>37036.875</v>
      </c>
      <c r="AC2921" s="198">
        <v>37036.875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4700</v>
      </c>
      <c r="G2922" s="202">
        <v>1291408</v>
      </c>
      <c r="H2922" s="198">
        <v>37035.393530092595</v>
      </c>
      <c r="I2922" t="s">
        <v>2831</v>
      </c>
      <c r="M2922" t="s">
        <v>2760</v>
      </c>
      <c r="N2922" t="s">
        <v>2741</v>
      </c>
      <c r="O2922" t="s">
        <v>2548</v>
      </c>
      <c r="P2922" s="199">
        <v>4700</v>
      </c>
      <c r="S2922" t="s">
        <v>2761</v>
      </c>
      <c r="T2922" t="s">
        <v>4061</v>
      </c>
      <c r="U2922" s="201">
        <v>4.07</v>
      </c>
      <c r="V2922" t="s">
        <v>2784</v>
      </c>
      <c r="W2922" t="s">
        <v>2938</v>
      </c>
      <c r="X2922" t="s">
        <v>2742</v>
      </c>
      <c r="Y2922" t="s">
        <v>3224</v>
      </c>
      <c r="Z2922" t="s">
        <v>2743</v>
      </c>
      <c r="AA2922">
        <v>808545</v>
      </c>
      <c r="AB2922" s="198">
        <v>37036.875</v>
      </c>
      <c r="AC2922" s="198">
        <v>37036.875</v>
      </c>
    </row>
    <row r="2923" spans="1:29" x14ac:dyDescent="0.2">
      <c r="A2923" s="44" t="str">
        <f t="shared" si="226"/>
        <v xml:space="preserve"> Natural Gas Physical</v>
      </c>
      <c r="B2923" s="44" t="str">
        <f t="shared" si="227"/>
        <v/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4</v>
      </c>
      <c r="F2923" s="213">
        <f t="shared" si="230"/>
        <v>200000</v>
      </c>
      <c r="G2923" s="202">
        <v>1291409</v>
      </c>
      <c r="H2923" s="198">
        <v>37035.393587962964</v>
      </c>
      <c r="I2923" t="s">
        <v>4126</v>
      </c>
      <c r="M2923" t="s">
        <v>2760</v>
      </c>
      <c r="N2923" t="s">
        <v>4099</v>
      </c>
      <c r="O2923" t="s">
        <v>2979</v>
      </c>
      <c r="Q2923" s="199">
        <v>50000</v>
      </c>
      <c r="S2923" t="s">
        <v>4101</v>
      </c>
      <c r="T2923" t="s">
        <v>4102</v>
      </c>
      <c r="U2923" s="201">
        <v>21.5</v>
      </c>
      <c r="V2923" t="s">
        <v>468</v>
      </c>
      <c r="W2923" t="s">
        <v>4115</v>
      </c>
      <c r="X2923" t="s">
        <v>4104</v>
      </c>
      <c r="Y2923" t="s">
        <v>4105</v>
      </c>
      <c r="Z2923" t="s">
        <v>4067</v>
      </c>
      <c r="AA2923">
        <v>104803</v>
      </c>
      <c r="AB2923" s="198">
        <v>37040.875</v>
      </c>
      <c r="AC2923" s="198">
        <v>37043.875</v>
      </c>
    </row>
    <row r="2924" spans="1:29" x14ac:dyDescent="0.2">
      <c r="A2924" s="44" t="str">
        <f t="shared" si="226"/>
        <v>US Crude Financial</v>
      </c>
      <c r="B2924" s="44" t="str">
        <f t="shared" si="227"/>
        <v>US</v>
      </c>
      <c r="C2924" s="44" t="str">
        <f t="shared" si="228"/>
        <v>Crude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50000</v>
      </c>
      <c r="G2924" s="202">
        <v>1291410</v>
      </c>
      <c r="H2924" s="198">
        <v>37035.393599537034</v>
      </c>
      <c r="I2924" t="s">
        <v>2863</v>
      </c>
      <c r="M2924" t="s">
        <v>3757</v>
      </c>
      <c r="N2924" t="s">
        <v>4183</v>
      </c>
      <c r="O2924" t="s">
        <v>2790</v>
      </c>
      <c r="Q2924" s="199">
        <v>50000</v>
      </c>
      <c r="S2924" t="s">
        <v>2767</v>
      </c>
      <c r="T2924" t="s">
        <v>4061</v>
      </c>
      <c r="U2924" s="201">
        <v>29.12</v>
      </c>
      <c r="V2924" t="s">
        <v>3199</v>
      </c>
      <c r="W2924" t="s">
        <v>4185</v>
      </c>
      <c r="X2924" t="s">
        <v>4186</v>
      </c>
      <c r="Y2924" t="s">
        <v>3401</v>
      </c>
      <c r="Z2924" t="s">
        <v>3671</v>
      </c>
      <c r="AA2924">
        <v>107009</v>
      </c>
      <c r="AB2924" s="198">
        <v>37073</v>
      </c>
      <c r="AC2924" s="198">
        <v>37103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4600</v>
      </c>
      <c r="G2925" s="202">
        <v>1291411</v>
      </c>
      <c r="H2925" s="198">
        <v>37035.393657407411</v>
      </c>
      <c r="I2925" t="s">
        <v>3162</v>
      </c>
      <c r="M2925" t="s">
        <v>2760</v>
      </c>
      <c r="N2925" t="s">
        <v>3220</v>
      </c>
      <c r="O2925" t="s">
        <v>2481</v>
      </c>
      <c r="Q2925" s="199">
        <v>4600</v>
      </c>
      <c r="S2925" t="s">
        <v>2761</v>
      </c>
      <c r="T2925" t="s">
        <v>4061</v>
      </c>
      <c r="U2925" s="201">
        <v>4.0599999999999996</v>
      </c>
      <c r="V2925" t="s">
        <v>498</v>
      </c>
      <c r="W2925" t="s">
        <v>3004</v>
      </c>
      <c r="X2925" t="s">
        <v>3246</v>
      </c>
      <c r="Y2925" t="s">
        <v>3224</v>
      </c>
      <c r="Z2925" t="s">
        <v>3671</v>
      </c>
      <c r="AA2925">
        <v>808547</v>
      </c>
      <c r="AB2925" s="198">
        <v>37036.875</v>
      </c>
      <c r="AC2925" s="198">
        <v>37036.875</v>
      </c>
    </row>
    <row r="2926" spans="1:29" x14ac:dyDescent="0.2">
      <c r="A2926" s="44" t="str">
        <f t="shared" si="226"/>
        <v>US Natural Gas Financial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Financial</v>
      </c>
      <c r="E2926" s="44">
        <f>IF(VLOOKUP(S2926,'DD-Lookup'!$J$6:$L$50,3,FALSE)="Monthly",(YEAR(AC2926)-YEAR(AB2926))*12+MONTH(AC2926)-MONTH(AB2926)+1,(AC2926-AB2926+1))</f>
        <v>31</v>
      </c>
      <c r="F2926" s="213">
        <f t="shared" si="230"/>
        <v>77500</v>
      </c>
      <c r="G2926" s="202">
        <v>1291412</v>
      </c>
      <c r="H2926" s="198">
        <v>37035.393680555557</v>
      </c>
      <c r="I2926" t="s">
        <v>3267</v>
      </c>
      <c r="M2926" t="s">
        <v>2760</v>
      </c>
      <c r="N2926" t="s">
        <v>2864</v>
      </c>
      <c r="O2926" t="s">
        <v>2875</v>
      </c>
      <c r="P2926" s="199">
        <v>2500</v>
      </c>
      <c r="S2926" t="s">
        <v>2761</v>
      </c>
      <c r="T2926" t="s">
        <v>4061</v>
      </c>
      <c r="U2926" s="201">
        <v>4.3125</v>
      </c>
      <c r="V2926" t="s">
        <v>3448</v>
      </c>
      <c r="W2926" t="s">
        <v>3529</v>
      </c>
      <c r="X2926" t="s">
        <v>2866</v>
      </c>
      <c r="Y2926" t="s">
        <v>4082</v>
      </c>
      <c r="Z2926" t="s">
        <v>3671</v>
      </c>
      <c r="AA2926" t="s">
        <v>519</v>
      </c>
      <c r="AB2926" s="198">
        <v>37104.875</v>
      </c>
      <c r="AC2926" s="198">
        <v>37134.875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</v>
      </c>
      <c r="G2927" s="202">
        <v>1291416</v>
      </c>
      <c r="H2927" s="198">
        <v>37035.393888888888</v>
      </c>
      <c r="I2927" t="s">
        <v>3966</v>
      </c>
      <c r="M2927" t="s">
        <v>2760</v>
      </c>
      <c r="N2927" t="s">
        <v>3220</v>
      </c>
      <c r="O2927" t="s">
        <v>2570</v>
      </c>
      <c r="P2927" s="199">
        <v>5000</v>
      </c>
      <c r="S2927" t="s">
        <v>2761</v>
      </c>
      <c r="T2927" t="s">
        <v>4061</v>
      </c>
      <c r="U2927" s="201">
        <v>4.0199999999999996</v>
      </c>
      <c r="V2927" t="s">
        <v>3967</v>
      </c>
      <c r="W2927" t="s">
        <v>4253</v>
      </c>
      <c r="X2927" t="s">
        <v>2685</v>
      </c>
      <c r="Y2927" t="s">
        <v>3224</v>
      </c>
      <c r="Z2927" t="s">
        <v>3671</v>
      </c>
      <c r="AA2927">
        <v>808549</v>
      </c>
      <c r="AB2927" s="198">
        <v>37036.875</v>
      </c>
      <c r="AC2927" s="198">
        <v>37036.875</v>
      </c>
    </row>
    <row r="2928" spans="1:29" x14ac:dyDescent="0.2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3</v>
      </c>
      <c r="F2928" s="213">
        <f t="shared" si="230"/>
        <v>150000</v>
      </c>
      <c r="G2928" s="202">
        <v>1291418</v>
      </c>
      <c r="H2928" s="198">
        <v>37035.393958333334</v>
      </c>
      <c r="I2928" t="s">
        <v>1941</v>
      </c>
      <c r="M2928" t="s">
        <v>2760</v>
      </c>
      <c r="N2928" t="s">
        <v>4099</v>
      </c>
      <c r="O2928" t="s">
        <v>2977</v>
      </c>
      <c r="Q2928" s="199">
        <v>50000</v>
      </c>
      <c r="S2928" t="s">
        <v>4101</v>
      </c>
      <c r="T2928" t="s">
        <v>4102</v>
      </c>
      <c r="U2928" s="201">
        <v>20.3</v>
      </c>
      <c r="V2928" t="s">
        <v>1754</v>
      </c>
      <c r="W2928" t="s">
        <v>4115</v>
      </c>
      <c r="X2928" t="s">
        <v>4104</v>
      </c>
      <c r="Y2928" t="s">
        <v>4105</v>
      </c>
      <c r="Z2928" t="s">
        <v>4067</v>
      </c>
      <c r="AA2928">
        <v>104804</v>
      </c>
      <c r="AB2928" s="198">
        <v>37037.875</v>
      </c>
      <c r="AC2928" s="198">
        <v>37039.875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25000</v>
      </c>
      <c r="G2929" s="202">
        <v>1291419</v>
      </c>
      <c r="H2929" s="198">
        <v>37035.393969907411</v>
      </c>
      <c r="I2929" t="s">
        <v>3244</v>
      </c>
      <c r="M2929" t="s">
        <v>2760</v>
      </c>
      <c r="N2929" t="s">
        <v>3220</v>
      </c>
      <c r="O2929" t="s">
        <v>4383</v>
      </c>
      <c r="Q2929" s="199">
        <v>25000</v>
      </c>
      <c r="S2929" t="s">
        <v>2761</v>
      </c>
      <c r="T2929" t="s">
        <v>4061</v>
      </c>
      <c r="U2929" s="201">
        <v>4.125</v>
      </c>
      <c r="V2929" t="s">
        <v>3991</v>
      </c>
      <c r="W2929" t="s">
        <v>4246</v>
      </c>
      <c r="X2929" t="s">
        <v>4247</v>
      </c>
      <c r="Y2929" t="s">
        <v>3224</v>
      </c>
      <c r="Z2929" t="s">
        <v>3671</v>
      </c>
      <c r="AA2929">
        <v>808550</v>
      </c>
      <c r="AB2929" s="198">
        <v>37036.875</v>
      </c>
      <c r="AC2929" s="198">
        <v>37036.875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30</v>
      </c>
      <c r="F2930" s="213">
        <f t="shared" si="230"/>
        <v>75000</v>
      </c>
      <c r="G2930" s="202">
        <v>1291420</v>
      </c>
      <c r="H2930" s="198">
        <v>37035.394016203703</v>
      </c>
      <c r="I2930" t="s">
        <v>3227</v>
      </c>
      <c r="M2930" t="s">
        <v>2760</v>
      </c>
      <c r="N2930" t="s">
        <v>2864</v>
      </c>
      <c r="O2930" t="s">
        <v>2865</v>
      </c>
      <c r="Q2930" s="199">
        <v>2500</v>
      </c>
      <c r="S2930" t="s">
        <v>2761</v>
      </c>
      <c r="T2930" t="s">
        <v>4061</v>
      </c>
      <c r="U2930" s="201">
        <v>4.1749999999999998</v>
      </c>
      <c r="V2930" t="s">
        <v>4250</v>
      </c>
      <c r="W2930" t="s">
        <v>3529</v>
      </c>
      <c r="X2930" t="s">
        <v>2866</v>
      </c>
      <c r="Y2930" t="s">
        <v>4082</v>
      </c>
      <c r="Z2930" t="s">
        <v>3671</v>
      </c>
      <c r="AA2930" t="s">
        <v>520</v>
      </c>
      <c r="AB2930" s="198">
        <v>37043.875</v>
      </c>
      <c r="AC2930" s="198">
        <v>37072.875</v>
      </c>
    </row>
    <row r="2931" spans="1:29" x14ac:dyDescent="0.2">
      <c r="A2931" s="44" t="str">
        <f t="shared" si="226"/>
        <v>US Power Physical</v>
      </c>
      <c r="B2931" s="44" t="str">
        <f t="shared" si="227"/>
        <v>US</v>
      </c>
      <c r="C2931" s="44" t="str">
        <f t="shared" si="228"/>
        <v>Power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30</v>
      </c>
      <c r="F2931" s="213">
        <f t="shared" si="230"/>
        <v>1500</v>
      </c>
      <c r="G2931" s="202">
        <v>1291421</v>
      </c>
      <c r="H2931" s="198">
        <v>37035.394062500003</v>
      </c>
      <c r="I2931" t="s">
        <v>3203</v>
      </c>
      <c r="M2931" t="s">
        <v>3364</v>
      </c>
      <c r="N2931" t="s">
        <v>2802</v>
      </c>
      <c r="O2931" t="s">
        <v>4327</v>
      </c>
      <c r="P2931" s="199">
        <v>50</v>
      </c>
      <c r="S2931" t="s">
        <v>2759</v>
      </c>
      <c r="T2931" t="s">
        <v>4061</v>
      </c>
      <c r="U2931" s="201">
        <v>23.15</v>
      </c>
      <c r="V2931" t="s">
        <v>521</v>
      </c>
      <c r="W2931" t="s">
        <v>2819</v>
      </c>
      <c r="X2931" t="s">
        <v>2820</v>
      </c>
      <c r="Y2931" t="s">
        <v>4193</v>
      </c>
      <c r="Z2931" t="s">
        <v>3666</v>
      </c>
      <c r="AA2931">
        <v>621521.1</v>
      </c>
      <c r="AB2931" s="198">
        <v>37043.875</v>
      </c>
      <c r="AC2931" s="198">
        <v>37072.875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1291422</v>
      </c>
      <c r="H2932" s="198">
        <v>37035.394085648149</v>
      </c>
      <c r="I2932" t="s">
        <v>522</v>
      </c>
      <c r="M2932" t="s">
        <v>2760</v>
      </c>
      <c r="N2932" t="s">
        <v>3220</v>
      </c>
      <c r="O2932" t="s">
        <v>2503</v>
      </c>
      <c r="P2932" s="199">
        <v>5000</v>
      </c>
      <c r="S2932" t="s">
        <v>2761</v>
      </c>
      <c r="T2932" t="s">
        <v>4061</v>
      </c>
      <c r="U2932" s="201">
        <v>4.34</v>
      </c>
      <c r="V2932" t="s">
        <v>523</v>
      </c>
      <c r="W2932" t="s">
        <v>3275</v>
      </c>
      <c r="X2932" t="s">
        <v>3276</v>
      </c>
      <c r="Y2932" t="s">
        <v>3224</v>
      </c>
      <c r="Z2932" t="s">
        <v>3671</v>
      </c>
      <c r="AA2932">
        <v>808551</v>
      </c>
      <c r="AB2932" s="198">
        <v>37036.875</v>
      </c>
      <c r="AC2932" s="198">
        <v>37036.875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1291423</v>
      </c>
      <c r="H2933" s="198">
        <v>37035.394097222219</v>
      </c>
      <c r="I2933" t="s">
        <v>4241</v>
      </c>
      <c r="M2933" t="s">
        <v>2760</v>
      </c>
      <c r="N2933" t="s">
        <v>3220</v>
      </c>
      <c r="O2933" t="s">
        <v>2481</v>
      </c>
      <c r="P2933" s="199">
        <v>5000</v>
      </c>
      <c r="S2933" t="s">
        <v>2761</v>
      </c>
      <c r="T2933" t="s">
        <v>4061</v>
      </c>
      <c r="U2933" s="201">
        <v>4.0549999999999997</v>
      </c>
      <c r="V2933" t="s">
        <v>4262</v>
      </c>
      <c r="W2933" t="s">
        <v>3004</v>
      </c>
      <c r="X2933" t="s">
        <v>3246</v>
      </c>
      <c r="Y2933" t="s">
        <v>3224</v>
      </c>
      <c r="Z2933" t="s">
        <v>3671</v>
      </c>
      <c r="AA2933">
        <v>808552</v>
      </c>
      <c r="AB2933" s="198">
        <v>37036.875</v>
      </c>
      <c r="AC2933" s="198">
        <v>37036.875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30</v>
      </c>
      <c r="F2934" s="213">
        <f t="shared" si="230"/>
        <v>150000</v>
      </c>
      <c r="G2934" s="202">
        <v>1291425</v>
      </c>
      <c r="H2934" s="198">
        <v>37035.394155092596</v>
      </c>
      <c r="I2934" t="s">
        <v>3219</v>
      </c>
      <c r="M2934" t="s">
        <v>2760</v>
      </c>
      <c r="N2934" t="s">
        <v>3220</v>
      </c>
      <c r="O2934" t="s">
        <v>4287</v>
      </c>
      <c r="P2934" s="199">
        <v>5000</v>
      </c>
      <c r="S2934" t="s">
        <v>2761</v>
      </c>
      <c r="T2934" t="s">
        <v>4061</v>
      </c>
      <c r="U2934" s="201">
        <v>10.815</v>
      </c>
      <c r="V2934" t="s">
        <v>3799</v>
      </c>
      <c r="W2934" t="s">
        <v>4279</v>
      </c>
      <c r="X2934" t="s">
        <v>2682</v>
      </c>
      <c r="Y2934" t="s">
        <v>3224</v>
      </c>
      <c r="Z2934" t="s">
        <v>3671</v>
      </c>
      <c r="AA2934" t="s">
        <v>524</v>
      </c>
      <c r="AB2934" s="198">
        <v>37043.875</v>
      </c>
      <c r="AC2934" s="198">
        <v>37072.875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10000</v>
      </c>
      <c r="G2935" s="202">
        <v>1291424</v>
      </c>
      <c r="H2935" s="198">
        <v>37035.394155092596</v>
      </c>
      <c r="I2935" t="s">
        <v>3769</v>
      </c>
      <c r="M2935" t="s">
        <v>2760</v>
      </c>
      <c r="N2935" t="s">
        <v>3220</v>
      </c>
      <c r="O2935" t="s">
        <v>4414</v>
      </c>
      <c r="P2935" s="199">
        <v>10000</v>
      </c>
      <c r="S2935" t="s">
        <v>2761</v>
      </c>
      <c r="T2935" t="s">
        <v>4061</v>
      </c>
      <c r="U2935" s="201">
        <v>4.09</v>
      </c>
      <c r="V2935" t="s">
        <v>2755</v>
      </c>
      <c r="W2935" t="s">
        <v>4253</v>
      </c>
      <c r="X2935" t="s">
        <v>4254</v>
      </c>
      <c r="Y2935" t="s">
        <v>3224</v>
      </c>
      <c r="Z2935" t="s">
        <v>3671</v>
      </c>
      <c r="AA2935">
        <v>808553</v>
      </c>
      <c r="AB2935" s="198">
        <v>37036.875</v>
      </c>
      <c r="AC2935" s="198">
        <v>37036.875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10000</v>
      </c>
      <c r="G2936" s="202">
        <v>1291426</v>
      </c>
      <c r="H2936" s="198">
        <v>37035.394178240742</v>
      </c>
      <c r="I2936" t="s">
        <v>2831</v>
      </c>
      <c r="M2936" t="s">
        <v>2760</v>
      </c>
      <c r="N2936" t="s">
        <v>3220</v>
      </c>
      <c r="O2936" t="s">
        <v>2463</v>
      </c>
      <c r="Q2936" s="199">
        <v>10000</v>
      </c>
      <c r="S2936" t="s">
        <v>2761</v>
      </c>
      <c r="T2936" t="s">
        <v>4061</v>
      </c>
      <c r="U2936" s="201">
        <v>4.2062999999999997</v>
      </c>
      <c r="V2936" t="s">
        <v>3251</v>
      </c>
      <c r="W2936" t="s">
        <v>3222</v>
      </c>
      <c r="X2936" t="s">
        <v>3223</v>
      </c>
      <c r="Y2936" t="s">
        <v>3224</v>
      </c>
      <c r="Z2936" t="s">
        <v>3671</v>
      </c>
      <c r="AA2936">
        <v>808554</v>
      </c>
      <c r="AB2936" s="198">
        <v>37036.875</v>
      </c>
      <c r="AC2936" s="198">
        <v>37036.875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5181</v>
      </c>
      <c r="G2937" s="202">
        <v>1291427</v>
      </c>
      <c r="H2937" s="198">
        <v>37035.394189814811</v>
      </c>
      <c r="I2937" t="s">
        <v>3769</v>
      </c>
      <c r="M2937" t="s">
        <v>2760</v>
      </c>
      <c r="N2937" t="s">
        <v>3220</v>
      </c>
      <c r="O2937" t="s">
        <v>2463</v>
      </c>
      <c r="P2937" s="199">
        <v>5181</v>
      </c>
      <c r="S2937" t="s">
        <v>2761</v>
      </c>
      <c r="T2937" t="s">
        <v>4061</v>
      </c>
      <c r="U2937" s="201">
        <v>4.2050999999999998</v>
      </c>
      <c r="V2937" t="s">
        <v>3002</v>
      </c>
      <c r="W2937" t="s">
        <v>3222</v>
      </c>
      <c r="X2937" t="s">
        <v>3223</v>
      </c>
      <c r="Y2937" t="s">
        <v>3224</v>
      </c>
      <c r="Z2937" t="s">
        <v>3671</v>
      </c>
      <c r="AA2937">
        <v>808555</v>
      </c>
      <c r="AB2937" s="198">
        <v>37036.875</v>
      </c>
      <c r="AC2937" s="198">
        <v>37036.875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10000</v>
      </c>
      <c r="G2938" s="202">
        <v>1291428</v>
      </c>
      <c r="H2938" s="198">
        <v>37035.394236111111</v>
      </c>
      <c r="I2938" t="s">
        <v>2831</v>
      </c>
      <c r="M2938" t="s">
        <v>2760</v>
      </c>
      <c r="N2938" t="s">
        <v>3220</v>
      </c>
      <c r="O2938" t="s">
        <v>2463</v>
      </c>
      <c r="Q2938" s="199">
        <v>10000</v>
      </c>
      <c r="S2938" t="s">
        <v>2761</v>
      </c>
      <c r="T2938" t="s">
        <v>4061</v>
      </c>
      <c r="U2938" s="201">
        <v>4.2062999999999997</v>
      </c>
      <c r="V2938" t="s">
        <v>3251</v>
      </c>
      <c r="W2938" t="s">
        <v>3222</v>
      </c>
      <c r="X2938" t="s">
        <v>3223</v>
      </c>
      <c r="Y2938" t="s">
        <v>3224</v>
      </c>
      <c r="Z2938" t="s">
        <v>3671</v>
      </c>
      <c r="AA2938">
        <v>808556</v>
      </c>
      <c r="AB2938" s="198">
        <v>37036.875</v>
      </c>
      <c r="AC2938" s="198">
        <v>37036.875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10000</v>
      </c>
      <c r="G2939" s="202">
        <v>1291430</v>
      </c>
      <c r="H2939" s="198">
        <v>37035.394259259258</v>
      </c>
      <c r="I2939" t="s">
        <v>2674</v>
      </c>
      <c r="M2939" t="s">
        <v>2760</v>
      </c>
      <c r="N2939" t="s">
        <v>3220</v>
      </c>
      <c r="O2939" t="s">
        <v>4414</v>
      </c>
      <c r="P2939" s="199">
        <v>10000</v>
      </c>
      <c r="S2939" t="s">
        <v>2761</v>
      </c>
      <c r="T2939" t="s">
        <v>4061</v>
      </c>
      <c r="U2939" s="201">
        <v>4.085</v>
      </c>
      <c r="V2939" t="s">
        <v>2675</v>
      </c>
      <c r="W2939" t="s">
        <v>4253</v>
      </c>
      <c r="X2939" t="s">
        <v>4254</v>
      </c>
      <c r="Y2939" t="s">
        <v>3224</v>
      </c>
      <c r="Z2939" t="s">
        <v>3671</v>
      </c>
      <c r="AA2939">
        <v>808560</v>
      </c>
      <c r="AB2939" s="198">
        <v>37036.875</v>
      </c>
      <c r="AC2939" s="198">
        <v>37036.875</v>
      </c>
    </row>
    <row r="2940" spans="1:29" x14ac:dyDescent="0.2">
      <c r="A2940" s="44" t="str">
        <f t="shared" si="226"/>
        <v xml:space="preserve"> Metals Financial</v>
      </c>
      <c r="B2940" s="44" t="str">
        <f t="shared" si="227"/>
        <v/>
      </c>
      <c r="C2940" s="44" t="str">
        <f t="shared" si="228"/>
        <v>Metals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</v>
      </c>
      <c r="G2940" s="202">
        <v>1291432</v>
      </c>
      <c r="H2940" s="198">
        <v>37035.394282407404</v>
      </c>
      <c r="I2940" t="s">
        <v>4031</v>
      </c>
      <c r="M2940" t="s">
        <v>2766</v>
      </c>
      <c r="N2940" t="s">
        <v>4087</v>
      </c>
      <c r="O2940" t="s">
        <v>4088</v>
      </c>
      <c r="Q2940" s="199">
        <v>10</v>
      </c>
      <c r="S2940" t="s">
        <v>4089</v>
      </c>
      <c r="T2940" t="s">
        <v>4061</v>
      </c>
      <c r="U2940" s="201">
        <v>7250</v>
      </c>
      <c r="V2940" t="s">
        <v>4076</v>
      </c>
      <c r="W2940" t="s">
        <v>4090</v>
      </c>
      <c r="X2940" t="s">
        <v>4064</v>
      </c>
      <c r="Y2940" t="s">
        <v>4065</v>
      </c>
      <c r="Z2940" t="s">
        <v>4066</v>
      </c>
      <c r="AA2940">
        <v>2150887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3075</v>
      </c>
      <c r="G2941" s="202">
        <v>1291431</v>
      </c>
      <c r="H2941" s="198">
        <v>37035.394282407404</v>
      </c>
      <c r="I2941" t="s">
        <v>4251</v>
      </c>
      <c r="M2941" t="s">
        <v>2760</v>
      </c>
      <c r="N2941" t="s">
        <v>3220</v>
      </c>
      <c r="O2941" t="s">
        <v>2503</v>
      </c>
      <c r="Q2941" s="199">
        <v>3075</v>
      </c>
      <c r="S2941" t="s">
        <v>2761</v>
      </c>
      <c r="T2941" t="s">
        <v>4061</v>
      </c>
      <c r="U2941" s="201">
        <v>4.3449999999999998</v>
      </c>
      <c r="V2941" t="s">
        <v>4292</v>
      </c>
      <c r="W2941" t="s">
        <v>3275</v>
      </c>
      <c r="X2941" t="s">
        <v>3276</v>
      </c>
      <c r="Y2941" t="s">
        <v>3224</v>
      </c>
      <c r="Z2941" t="s">
        <v>3671</v>
      </c>
      <c r="AA2941">
        <v>808561</v>
      </c>
      <c r="AB2941" s="198">
        <v>37036.875</v>
      </c>
      <c r="AC2941" s="198">
        <v>37036.875</v>
      </c>
    </row>
    <row r="2942" spans="1:29" x14ac:dyDescent="0.2">
      <c r="A2942" s="44" t="str">
        <f t="shared" si="226"/>
        <v>US Power Physical</v>
      </c>
      <c r="B2942" s="44" t="str">
        <f t="shared" si="227"/>
        <v>US</v>
      </c>
      <c r="C2942" s="44" t="str">
        <f t="shared" si="228"/>
        <v>Power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365</v>
      </c>
      <c r="F2942" s="213">
        <f t="shared" si="230"/>
        <v>18250</v>
      </c>
      <c r="G2942" s="202">
        <v>1291433</v>
      </c>
      <c r="H2942" s="198">
        <v>37035.394282407404</v>
      </c>
      <c r="I2942" t="s">
        <v>4513</v>
      </c>
      <c r="M2942" t="s">
        <v>3364</v>
      </c>
      <c r="N2942" t="s">
        <v>2802</v>
      </c>
      <c r="O2942" t="s">
        <v>2440</v>
      </c>
      <c r="P2942" s="199">
        <v>50</v>
      </c>
      <c r="S2942" t="s">
        <v>2759</v>
      </c>
      <c r="T2942" t="s">
        <v>4061</v>
      </c>
      <c r="U2942" s="201">
        <v>44</v>
      </c>
      <c r="V2942" t="s">
        <v>3947</v>
      </c>
      <c r="W2942" t="s">
        <v>2861</v>
      </c>
      <c r="X2942" t="s">
        <v>3993</v>
      </c>
      <c r="Y2942" t="s">
        <v>4193</v>
      </c>
      <c r="Z2942" t="s">
        <v>3666</v>
      </c>
      <c r="AA2942">
        <v>621522.1</v>
      </c>
      <c r="AB2942" s="198">
        <v>37622.875</v>
      </c>
      <c r="AC2942" s="198">
        <v>37986.875</v>
      </c>
    </row>
    <row r="2943" spans="1:29" x14ac:dyDescent="0.2">
      <c r="A2943" s="44" t="str">
        <f t="shared" si="226"/>
        <v>US Crude Financial</v>
      </c>
      <c r="B2943" s="44" t="str">
        <f t="shared" si="227"/>
        <v>US</v>
      </c>
      <c r="C2943" s="44" t="str">
        <f t="shared" si="228"/>
        <v>Crude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20000</v>
      </c>
      <c r="G2943" s="202">
        <v>1291434</v>
      </c>
      <c r="H2943" s="198">
        <v>37035.394305555557</v>
      </c>
      <c r="I2943" t="s">
        <v>4182</v>
      </c>
      <c r="M2943" t="s">
        <v>3757</v>
      </c>
      <c r="N2943" t="s">
        <v>4183</v>
      </c>
      <c r="O2943" t="s">
        <v>2790</v>
      </c>
      <c r="Q2943" s="199">
        <v>20000</v>
      </c>
      <c r="S2943" t="s">
        <v>2767</v>
      </c>
      <c r="T2943" t="s">
        <v>4061</v>
      </c>
      <c r="U2943" s="201">
        <v>29.16</v>
      </c>
      <c r="V2943" t="s">
        <v>3266</v>
      </c>
      <c r="W2943" t="s">
        <v>4185</v>
      </c>
      <c r="X2943" t="s">
        <v>4186</v>
      </c>
      <c r="Y2943" t="s">
        <v>3401</v>
      </c>
      <c r="Z2943" t="s">
        <v>3671</v>
      </c>
      <c r="AA2943">
        <v>107012</v>
      </c>
      <c r="AB2943" s="198">
        <v>37073</v>
      </c>
      <c r="AC2943" s="198">
        <v>37103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30</v>
      </c>
      <c r="F2944" s="213">
        <f t="shared" si="230"/>
        <v>300000</v>
      </c>
      <c r="G2944" s="202">
        <v>1291436</v>
      </c>
      <c r="H2944" s="198">
        <v>37035.394363425927</v>
      </c>
      <c r="I2944" t="s">
        <v>2935</v>
      </c>
      <c r="M2944" t="s">
        <v>2760</v>
      </c>
      <c r="N2944" t="s">
        <v>3136</v>
      </c>
      <c r="O2944" t="s">
        <v>525</v>
      </c>
      <c r="P2944" s="199">
        <v>10000</v>
      </c>
      <c r="S2944" t="s">
        <v>2761</v>
      </c>
      <c r="T2944" t="s">
        <v>4061</v>
      </c>
      <c r="U2944" s="201">
        <v>-0.01</v>
      </c>
      <c r="V2944" t="s">
        <v>3968</v>
      </c>
      <c r="W2944" t="s">
        <v>2938</v>
      </c>
      <c r="X2944" t="s">
        <v>4348</v>
      </c>
      <c r="Y2944" t="s">
        <v>3224</v>
      </c>
      <c r="Z2944" t="s">
        <v>3671</v>
      </c>
      <c r="AA2944" t="s">
        <v>526</v>
      </c>
      <c r="AB2944" s="198">
        <v>37043.409722222219</v>
      </c>
      <c r="AC2944" s="198">
        <v>37072.409722222219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5190</v>
      </c>
      <c r="G2945" s="202">
        <v>1291435</v>
      </c>
      <c r="H2945" s="198">
        <v>37035.394363425927</v>
      </c>
      <c r="I2945" t="s">
        <v>3829</v>
      </c>
      <c r="M2945" t="s">
        <v>2760</v>
      </c>
      <c r="N2945" t="s">
        <v>3220</v>
      </c>
      <c r="O2945" t="s">
        <v>2463</v>
      </c>
      <c r="P2945" s="199">
        <v>5190</v>
      </c>
      <c r="S2945" t="s">
        <v>2761</v>
      </c>
      <c r="T2945" t="s">
        <v>4061</v>
      </c>
      <c r="U2945" s="201">
        <v>4.2050999999999998</v>
      </c>
      <c r="V2945" t="s">
        <v>3830</v>
      </c>
      <c r="W2945" t="s">
        <v>3222</v>
      </c>
      <c r="X2945" t="s">
        <v>3223</v>
      </c>
      <c r="Y2945" t="s">
        <v>3224</v>
      </c>
      <c r="Z2945" t="s">
        <v>3671</v>
      </c>
      <c r="AA2945">
        <v>808562</v>
      </c>
      <c r="AB2945" s="198">
        <v>37036.875</v>
      </c>
      <c r="AC2945" s="198">
        <v>37036.875</v>
      </c>
    </row>
    <row r="2946" spans="1:29" x14ac:dyDescent="0.2">
      <c r="A2946" s="44" t="str">
        <f t="shared" si="226"/>
        <v>US Natural Gas Financial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7</v>
      </c>
      <c r="F2946" s="213">
        <f t="shared" si="230"/>
        <v>70000</v>
      </c>
      <c r="G2946" s="202">
        <v>1291437</v>
      </c>
      <c r="H2946" s="198">
        <v>37035.394386574073</v>
      </c>
      <c r="I2946" t="s">
        <v>3306</v>
      </c>
      <c r="M2946" t="s">
        <v>2760</v>
      </c>
      <c r="N2946" t="s">
        <v>3235</v>
      </c>
      <c r="O2946" t="s">
        <v>527</v>
      </c>
      <c r="Q2946" s="199">
        <v>10000</v>
      </c>
      <c r="S2946" t="s">
        <v>2761</v>
      </c>
      <c r="T2946" t="s">
        <v>4061</v>
      </c>
      <c r="U2946" s="201">
        <v>0.22500000000000001</v>
      </c>
      <c r="V2946" t="s">
        <v>4014</v>
      </c>
      <c r="W2946" t="s">
        <v>4263</v>
      </c>
      <c r="X2946" t="s">
        <v>4236</v>
      </c>
      <c r="Y2946" t="s">
        <v>4082</v>
      </c>
      <c r="Z2946" t="s">
        <v>3671</v>
      </c>
      <c r="AA2946" t="s">
        <v>528</v>
      </c>
      <c r="AB2946" s="198">
        <v>37036.875</v>
      </c>
      <c r="AC2946" s="198">
        <v>37042.875</v>
      </c>
    </row>
    <row r="2947" spans="1:29" x14ac:dyDescent="0.2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30</v>
      </c>
      <c r="F2947" s="213">
        <f t="shared" si="230"/>
        <v>600000</v>
      </c>
      <c r="G2947" s="202">
        <v>1291438</v>
      </c>
      <c r="H2947" s="198">
        <v>37035.394444444442</v>
      </c>
      <c r="I2947" t="s">
        <v>3271</v>
      </c>
      <c r="M2947" t="s">
        <v>2760</v>
      </c>
      <c r="N2947" t="s">
        <v>2864</v>
      </c>
      <c r="O2947" t="s">
        <v>4506</v>
      </c>
      <c r="P2947" s="199">
        <v>20000</v>
      </c>
      <c r="S2947" t="s">
        <v>2761</v>
      </c>
      <c r="T2947" t="s">
        <v>4061</v>
      </c>
      <c r="U2947" s="201">
        <v>-0.01</v>
      </c>
      <c r="V2947" t="s">
        <v>3039</v>
      </c>
      <c r="W2947" t="s">
        <v>3074</v>
      </c>
      <c r="X2947" t="s">
        <v>3075</v>
      </c>
      <c r="Y2947" t="s">
        <v>4082</v>
      </c>
      <c r="Z2947" t="s">
        <v>3671</v>
      </c>
      <c r="AA2947" t="s">
        <v>529</v>
      </c>
      <c r="AB2947" s="198">
        <v>37043.875</v>
      </c>
      <c r="AC2947" s="198">
        <v>37072.875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590</v>
      </c>
      <c r="G2948" s="202">
        <v>1291439</v>
      </c>
      <c r="H2948" s="198">
        <v>37035.394467592596</v>
      </c>
      <c r="I2948" t="s">
        <v>3820</v>
      </c>
      <c r="M2948" t="s">
        <v>2760</v>
      </c>
      <c r="N2948" t="s">
        <v>3220</v>
      </c>
      <c r="O2948" t="s">
        <v>4416</v>
      </c>
      <c r="P2948" s="199">
        <v>590</v>
      </c>
      <c r="S2948" t="s">
        <v>2761</v>
      </c>
      <c r="T2948" t="s">
        <v>4061</v>
      </c>
      <c r="U2948" s="201">
        <v>4.0449999999999999</v>
      </c>
      <c r="V2948" t="s">
        <v>3821</v>
      </c>
      <c r="W2948" t="s">
        <v>4253</v>
      </c>
      <c r="X2948" t="s">
        <v>2685</v>
      </c>
      <c r="Y2948" t="s">
        <v>3224</v>
      </c>
      <c r="Z2948" t="s">
        <v>3671</v>
      </c>
      <c r="AA2948">
        <v>808565</v>
      </c>
      <c r="AB2948" s="198">
        <v>37036.875</v>
      </c>
      <c r="AC2948" s="198">
        <v>37036.875</v>
      </c>
    </row>
    <row r="2949" spans="1:29" x14ac:dyDescent="0.2">
      <c r="A2949" s="44" t="str">
        <f t="shared" si="226"/>
        <v>US Crude Financial</v>
      </c>
      <c r="B2949" s="44" t="str">
        <f t="shared" si="227"/>
        <v>US</v>
      </c>
      <c r="C2949" s="44" t="str">
        <f t="shared" si="228"/>
        <v>Crude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25000</v>
      </c>
      <c r="G2949" s="202">
        <v>1291440</v>
      </c>
      <c r="H2949" s="198">
        <v>37035.394502314812</v>
      </c>
      <c r="I2949" t="s">
        <v>4182</v>
      </c>
      <c r="M2949" t="s">
        <v>3757</v>
      </c>
      <c r="N2949" t="s">
        <v>4183</v>
      </c>
      <c r="O2949" t="s">
        <v>2967</v>
      </c>
      <c r="P2949" s="199">
        <v>25000</v>
      </c>
      <c r="S2949" t="s">
        <v>2767</v>
      </c>
      <c r="T2949" t="s">
        <v>4061</v>
      </c>
      <c r="U2949" s="201">
        <v>29.12</v>
      </c>
      <c r="V2949" t="s">
        <v>3201</v>
      </c>
      <c r="W2949" t="s">
        <v>4185</v>
      </c>
      <c r="X2949" t="s">
        <v>4266</v>
      </c>
      <c r="Y2949" t="s">
        <v>3401</v>
      </c>
      <c r="Z2949" t="s">
        <v>3671</v>
      </c>
      <c r="AA2949">
        <v>107013</v>
      </c>
      <c r="AB2949" s="198">
        <v>37073</v>
      </c>
      <c r="AC2949" s="198">
        <v>37103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5000</v>
      </c>
      <c r="G2950" s="202">
        <v>1291441</v>
      </c>
      <c r="H2950" s="198">
        <v>37035.394525462965</v>
      </c>
      <c r="I2950" t="s">
        <v>3100</v>
      </c>
      <c r="M2950" t="s">
        <v>2760</v>
      </c>
      <c r="N2950" t="s">
        <v>3220</v>
      </c>
      <c r="O2950" t="s">
        <v>2506</v>
      </c>
      <c r="P2950" s="199">
        <v>5000</v>
      </c>
      <c r="S2950" t="s">
        <v>2761</v>
      </c>
      <c r="T2950" t="s">
        <v>4061</v>
      </c>
      <c r="U2950" s="201">
        <v>4.33</v>
      </c>
      <c r="V2950" t="s">
        <v>3101</v>
      </c>
      <c r="W2950" t="s">
        <v>3275</v>
      </c>
      <c r="X2950" t="s">
        <v>3276</v>
      </c>
      <c r="Y2950" t="s">
        <v>3224</v>
      </c>
      <c r="Z2950" t="s">
        <v>3671</v>
      </c>
      <c r="AA2950">
        <v>808566</v>
      </c>
      <c r="AB2950" s="198">
        <v>37036.875</v>
      </c>
      <c r="AC2950" s="198">
        <v>37036.875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1291443</v>
      </c>
      <c r="H2951" s="198">
        <v>37035.394641203704</v>
      </c>
      <c r="I2951" t="s">
        <v>2863</v>
      </c>
      <c r="M2951" t="s">
        <v>2760</v>
      </c>
      <c r="N2951" t="s">
        <v>3220</v>
      </c>
      <c r="O2951" t="s">
        <v>2537</v>
      </c>
      <c r="Q2951" s="199">
        <v>5000</v>
      </c>
      <c r="S2951" t="s">
        <v>2761</v>
      </c>
      <c r="T2951" t="s">
        <v>4061</v>
      </c>
      <c r="U2951" s="201">
        <v>3.1</v>
      </c>
      <c r="V2951" t="s">
        <v>3447</v>
      </c>
      <c r="W2951" t="s">
        <v>2705</v>
      </c>
      <c r="X2951" t="s">
        <v>2682</v>
      </c>
      <c r="Y2951" t="s">
        <v>3224</v>
      </c>
      <c r="Z2951" t="s">
        <v>3671</v>
      </c>
      <c r="AA2951">
        <v>808568</v>
      </c>
      <c r="AB2951" s="198">
        <v>37036.875</v>
      </c>
      <c r="AC2951" s="198">
        <v>37036.875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5400</v>
      </c>
      <c r="G2952" s="202">
        <v>1291442</v>
      </c>
      <c r="H2952" s="198">
        <v>37035.394641203704</v>
      </c>
      <c r="I2952" t="s">
        <v>2674</v>
      </c>
      <c r="M2952" t="s">
        <v>2760</v>
      </c>
      <c r="N2952" t="s">
        <v>3220</v>
      </c>
      <c r="O2952" t="s">
        <v>4403</v>
      </c>
      <c r="P2952" s="199">
        <v>5400</v>
      </c>
      <c r="S2952" t="s">
        <v>2761</v>
      </c>
      <c r="T2952" t="s">
        <v>4061</v>
      </c>
      <c r="U2952" s="201">
        <v>4.0724999999999998</v>
      </c>
      <c r="V2952" t="s">
        <v>2675</v>
      </c>
      <c r="W2952" t="s">
        <v>3046</v>
      </c>
      <c r="X2952" t="s">
        <v>2685</v>
      </c>
      <c r="Y2952" t="s">
        <v>3224</v>
      </c>
      <c r="Z2952" t="s">
        <v>3671</v>
      </c>
      <c r="AA2952">
        <v>808567</v>
      </c>
      <c r="AB2952" s="198">
        <v>37036.875</v>
      </c>
      <c r="AC2952" s="198">
        <v>37036.875</v>
      </c>
    </row>
    <row r="2953" spans="1:29" x14ac:dyDescent="0.2">
      <c r="A2953" s="44" t="str">
        <f t="shared" si="226"/>
        <v>US Power Financial</v>
      </c>
      <c r="B2953" s="44" t="str">
        <f t="shared" si="227"/>
        <v>US</v>
      </c>
      <c r="C2953" s="44" t="str">
        <f t="shared" si="228"/>
        <v>Power</v>
      </c>
      <c r="D2953" s="44" t="str">
        <f t="shared" si="229"/>
        <v>Financial</v>
      </c>
      <c r="E2953" s="44">
        <f>IF(VLOOKUP(S2953,'DD-Lookup'!$J$6:$L$50,3,FALSE)="Monthly",(YEAR(AC2953)-YEAR(AB2953))*12+MONTH(AC2953)-MONTH(AB2953)+1,(AC2953-AB2953+1))</f>
        <v>3</v>
      </c>
      <c r="F2953" s="213">
        <f t="shared" si="230"/>
        <v>150</v>
      </c>
      <c r="G2953" s="202">
        <v>1291444</v>
      </c>
      <c r="H2953" s="198">
        <v>37035.394652777781</v>
      </c>
      <c r="I2953" t="s">
        <v>2858</v>
      </c>
      <c r="M2953" t="s">
        <v>3364</v>
      </c>
      <c r="N2953" t="s">
        <v>4190</v>
      </c>
      <c r="O2953" t="s">
        <v>1858</v>
      </c>
      <c r="Q2953" s="199">
        <v>50</v>
      </c>
      <c r="S2953" t="s">
        <v>2759</v>
      </c>
      <c r="T2953" t="s">
        <v>4061</v>
      </c>
      <c r="U2953" s="201">
        <v>51.25</v>
      </c>
      <c r="V2953" t="s">
        <v>3210</v>
      </c>
      <c r="W2953" t="s">
        <v>2835</v>
      </c>
      <c r="X2953" t="s">
        <v>2810</v>
      </c>
      <c r="Y2953" t="s">
        <v>4193</v>
      </c>
      <c r="Z2953" t="s">
        <v>3671</v>
      </c>
      <c r="AA2953">
        <v>621523.1</v>
      </c>
      <c r="AB2953" s="198">
        <v>37040.875</v>
      </c>
      <c r="AC2953" s="198">
        <v>37042.875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370</v>
      </c>
      <c r="G2954" s="202">
        <v>1291445</v>
      </c>
      <c r="H2954" s="198">
        <v>37035.39466435185</v>
      </c>
      <c r="I2954" t="s">
        <v>3820</v>
      </c>
      <c r="M2954" t="s">
        <v>2760</v>
      </c>
      <c r="N2954" t="s">
        <v>3220</v>
      </c>
      <c r="O2954" t="s">
        <v>2570</v>
      </c>
      <c r="Q2954" s="199">
        <v>370</v>
      </c>
      <c r="S2954" t="s">
        <v>2761</v>
      </c>
      <c r="T2954" t="s">
        <v>4061</v>
      </c>
      <c r="U2954" s="201">
        <v>4.0449999999999999</v>
      </c>
      <c r="V2954" t="s">
        <v>3821</v>
      </c>
      <c r="W2954" t="s">
        <v>4253</v>
      </c>
      <c r="X2954" t="s">
        <v>2685</v>
      </c>
      <c r="Y2954" t="s">
        <v>3224</v>
      </c>
      <c r="Z2954" t="s">
        <v>3671</v>
      </c>
      <c r="AA2954">
        <v>808569</v>
      </c>
      <c r="AB2954" s="198">
        <v>37036.875</v>
      </c>
      <c r="AC2954" s="198">
        <v>37036.875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5000</v>
      </c>
      <c r="G2955" s="202">
        <v>1291447</v>
      </c>
      <c r="H2955" s="198">
        <v>37035.394745370373</v>
      </c>
      <c r="I2955" t="s">
        <v>3306</v>
      </c>
      <c r="M2955" t="s">
        <v>2760</v>
      </c>
      <c r="N2955" t="s">
        <v>3220</v>
      </c>
      <c r="O2955" t="s">
        <v>2532</v>
      </c>
      <c r="P2955" s="199">
        <v>5000</v>
      </c>
      <c r="S2955" t="s">
        <v>2761</v>
      </c>
      <c r="T2955" t="s">
        <v>4061</v>
      </c>
      <c r="U2955" s="201">
        <v>4.0250000000000004</v>
      </c>
      <c r="V2955" t="s">
        <v>3110</v>
      </c>
      <c r="W2955" t="s">
        <v>2692</v>
      </c>
      <c r="X2955" t="s">
        <v>2682</v>
      </c>
      <c r="Y2955" t="s">
        <v>3224</v>
      </c>
      <c r="Z2955" t="s">
        <v>3671</v>
      </c>
      <c r="AA2955">
        <v>808572</v>
      </c>
      <c r="AB2955" s="198">
        <v>37036.875</v>
      </c>
      <c r="AC2955" s="198">
        <v>37036.875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</v>
      </c>
      <c r="G2956" s="202">
        <v>1291446</v>
      </c>
      <c r="H2956" s="198">
        <v>37035.394745370373</v>
      </c>
      <c r="I2956" t="s">
        <v>3769</v>
      </c>
      <c r="M2956" t="s">
        <v>2760</v>
      </c>
      <c r="N2956" t="s">
        <v>3220</v>
      </c>
      <c r="O2956" t="s">
        <v>4403</v>
      </c>
      <c r="P2956" s="199">
        <v>2500</v>
      </c>
      <c r="S2956" t="s">
        <v>2761</v>
      </c>
      <c r="T2956" t="s">
        <v>4061</v>
      </c>
      <c r="U2956" s="201">
        <v>4.0724999999999998</v>
      </c>
      <c r="V2956" t="s">
        <v>2684</v>
      </c>
      <c r="W2956" t="s">
        <v>3046</v>
      </c>
      <c r="X2956" t="s">
        <v>2685</v>
      </c>
      <c r="Y2956" t="s">
        <v>3224</v>
      </c>
      <c r="Z2956" t="s">
        <v>3671</v>
      </c>
      <c r="AA2956">
        <v>808571</v>
      </c>
      <c r="AB2956" s="198">
        <v>37036.875</v>
      </c>
      <c r="AC2956" s="198">
        <v>37036.875</v>
      </c>
    </row>
    <row r="2957" spans="1:29" x14ac:dyDescent="0.2">
      <c r="A2957" s="44" t="str">
        <f t="shared" si="231"/>
        <v>US Crude Financial</v>
      </c>
      <c r="B2957" s="44" t="str">
        <f t="shared" si="232"/>
        <v>US</v>
      </c>
      <c r="C2957" s="44" t="str">
        <f t="shared" si="233"/>
        <v>Crude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30000</v>
      </c>
      <c r="G2957" s="202">
        <v>1291448</v>
      </c>
      <c r="H2957" s="198">
        <v>37035.394768518519</v>
      </c>
      <c r="I2957" t="s">
        <v>2863</v>
      </c>
      <c r="M2957" t="s">
        <v>3757</v>
      </c>
      <c r="N2957" t="s">
        <v>4183</v>
      </c>
      <c r="O2957" t="s">
        <v>2790</v>
      </c>
      <c r="Q2957" s="199">
        <v>30000</v>
      </c>
      <c r="S2957" t="s">
        <v>2767</v>
      </c>
      <c r="T2957" t="s">
        <v>4061</v>
      </c>
      <c r="U2957" s="201">
        <v>29.14</v>
      </c>
      <c r="V2957" t="s">
        <v>495</v>
      </c>
      <c r="W2957" t="s">
        <v>4185</v>
      </c>
      <c r="X2957" t="s">
        <v>4186</v>
      </c>
      <c r="Y2957" t="s">
        <v>3401</v>
      </c>
      <c r="Z2957" t="s">
        <v>3671</v>
      </c>
      <c r="AA2957">
        <v>107014</v>
      </c>
      <c r="AB2957" s="198">
        <v>37073</v>
      </c>
      <c r="AC2957" s="198">
        <v>37103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2228</v>
      </c>
      <c r="G2958" s="202">
        <v>1291449</v>
      </c>
      <c r="H2958" s="198">
        <v>37035.394780092596</v>
      </c>
      <c r="I2958" t="s">
        <v>2801</v>
      </c>
      <c r="M2958" t="s">
        <v>2760</v>
      </c>
      <c r="N2958" t="s">
        <v>3220</v>
      </c>
      <c r="O2958" t="s">
        <v>4393</v>
      </c>
      <c r="P2958" s="199">
        <v>2228</v>
      </c>
      <c r="S2958" t="s">
        <v>2761</v>
      </c>
      <c r="T2958" t="s">
        <v>4061</v>
      </c>
      <c r="U2958" s="201">
        <v>4.3849999999999998</v>
      </c>
      <c r="V2958" t="s">
        <v>3156</v>
      </c>
      <c r="W2958" t="s">
        <v>2661</v>
      </c>
      <c r="X2958" t="s">
        <v>2662</v>
      </c>
      <c r="Y2958" t="s">
        <v>3224</v>
      </c>
      <c r="Z2958" t="s">
        <v>3671</v>
      </c>
      <c r="AA2958">
        <v>808573</v>
      </c>
      <c r="AB2958" s="198">
        <v>37036.875</v>
      </c>
      <c r="AC2958" s="198">
        <v>37036.875</v>
      </c>
    </row>
    <row r="2959" spans="1:29" x14ac:dyDescent="0.2">
      <c r="A2959" s="44" t="str">
        <f t="shared" si="231"/>
        <v>US Power Physical</v>
      </c>
      <c r="B2959" s="44" t="str">
        <f t="shared" si="232"/>
        <v>US</v>
      </c>
      <c r="C2959" s="44" t="str">
        <f t="shared" si="233"/>
        <v>Power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59</v>
      </c>
      <c r="F2959" s="213">
        <f t="shared" si="235"/>
        <v>2950</v>
      </c>
      <c r="G2959" s="202">
        <v>1291450</v>
      </c>
      <c r="H2959" s="198">
        <v>37035.394791666666</v>
      </c>
      <c r="I2959" t="s">
        <v>2818</v>
      </c>
      <c r="M2959" t="s">
        <v>3364</v>
      </c>
      <c r="N2959" t="s">
        <v>2802</v>
      </c>
      <c r="O2959" t="s">
        <v>4290</v>
      </c>
      <c r="P2959" s="199">
        <v>50</v>
      </c>
      <c r="S2959" t="s">
        <v>2759</v>
      </c>
      <c r="T2959" t="s">
        <v>4061</v>
      </c>
      <c r="U2959" s="201">
        <v>43.25</v>
      </c>
      <c r="V2959" t="s">
        <v>2822</v>
      </c>
      <c r="W2959" t="s">
        <v>2811</v>
      </c>
      <c r="X2959" t="s">
        <v>2847</v>
      </c>
      <c r="Y2959" t="s">
        <v>4193</v>
      </c>
      <c r="Z2959" t="s">
        <v>3666</v>
      </c>
      <c r="AA2959">
        <v>621525.1</v>
      </c>
      <c r="AB2959" s="198">
        <v>37257.594444444447</v>
      </c>
      <c r="AC2959" s="198">
        <v>37315.594444444447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10000</v>
      </c>
      <c r="G2960" s="202">
        <v>1291451</v>
      </c>
      <c r="H2960" s="198">
        <v>37035.394895833335</v>
      </c>
      <c r="I2960" t="s">
        <v>3982</v>
      </c>
      <c r="M2960" t="s">
        <v>2760</v>
      </c>
      <c r="N2960" t="s">
        <v>3220</v>
      </c>
      <c r="O2960" t="s">
        <v>4400</v>
      </c>
      <c r="P2960" s="199">
        <v>10000</v>
      </c>
      <c r="S2960" t="s">
        <v>2761</v>
      </c>
      <c r="T2960" t="s">
        <v>4061</v>
      </c>
      <c r="U2960" s="201">
        <v>4.0724999999999998</v>
      </c>
      <c r="V2960" t="s">
        <v>313</v>
      </c>
      <c r="W2960" t="s">
        <v>3046</v>
      </c>
      <c r="X2960" t="s">
        <v>2685</v>
      </c>
      <c r="Y2960" t="s">
        <v>3224</v>
      </c>
      <c r="Z2960" t="s">
        <v>3671</v>
      </c>
      <c r="AA2960">
        <v>808574</v>
      </c>
      <c r="AB2960" s="198">
        <v>37036.875</v>
      </c>
      <c r="AC2960" s="198">
        <v>37036.875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3690</v>
      </c>
      <c r="G2961" s="202">
        <v>1291452</v>
      </c>
      <c r="H2961" s="198">
        <v>37035.394988425927</v>
      </c>
      <c r="I2961" t="s">
        <v>2674</v>
      </c>
      <c r="M2961" t="s">
        <v>2760</v>
      </c>
      <c r="N2961" t="s">
        <v>3220</v>
      </c>
      <c r="O2961" t="s">
        <v>4416</v>
      </c>
      <c r="P2961" s="199">
        <v>3690</v>
      </c>
      <c r="S2961" t="s">
        <v>2761</v>
      </c>
      <c r="T2961" t="s">
        <v>4061</v>
      </c>
      <c r="U2961" s="201">
        <v>4.0449999999999999</v>
      </c>
      <c r="V2961" t="s">
        <v>2675</v>
      </c>
      <c r="W2961" t="s">
        <v>4253</v>
      </c>
      <c r="X2961" t="s">
        <v>2685</v>
      </c>
      <c r="Y2961" t="s">
        <v>3224</v>
      </c>
      <c r="Z2961" t="s">
        <v>3671</v>
      </c>
      <c r="AA2961">
        <v>808575</v>
      </c>
      <c r="AB2961" s="198">
        <v>37036.875</v>
      </c>
      <c r="AC2961" s="198">
        <v>37036.875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5000</v>
      </c>
      <c r="G2962" s="202">
        <v>1291454</v>
      </c>
      <c r="H2962" s="198">
        <v>37035.394999999997</v>
      </c>
      <c r="I2962" t="s">
        <v>2676</v>
      </c>
      <c r="M2962" t="s">
        <v>2760</v>
      </c>
      <c r="N2962" t="s">
        <v>3220</v>
      </c>
      <c r="O2962" t="s">
        <v>2551</v>
      </c>
      <c r="Q2962" s="199">
        <v>5000</v>
      </c>
      <c r="S2962" t="s">
        <v>2761</v>
      </c>
      <c r="T2962" t="s">
        <v>4061</v>
      </c>
      <c r="U2962" s="201">
        <v>8.1</v>
      </c>
      <c r="V2962" t="s">
        <v>2879</v>
      </c>
      <c r="W2962" t="s">
        <v>2681</v>
      </c>
      <c r="X2962" t="s">
        <v>2682</v>
      </c>
      <c r="Y2962" t="s">
        <v>3224</v>
      </c>
      <c r="Z2962" t="s">
        <v>3671</v>
      </c>
      <c r="AA2962">
        <v>808576</v>
      </c>
      <c r="AB2962" s="198">
        <v>37036.875</v>
      </c>
      <c r="AC2962" s="198">
        <v>37036.875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1291455</v>
      </c>
      <c r="H2963" s="198">
        <v>37035.395069444443</v>
      </c>
      <c r="I2963" t="s">
        <v>2858</v>
      </c>
      <c r="M2963" t="s">
        <v>2760</v>
      </c>
      <c r="N2963" t="s">
        <v>3220</v>
      </c>
      <c r="O2963" t="s">
        <v>2551</v>
      </c>
      <c r="Q2963" s="199">
        <v>5000</v>
      </c>
      <c r="S2963" t="s">
        <v>2761</v>
      </c>
      <c r="T2963" t="s">
        <v>4061</v>
      </c>
      <c r="U2963" s="201">
        <v>8.1</v>
      </c>
      <c r="V2963" t="s">
        <v>2780</v>
      </c>
      <c r="W2963" t="s">
        <v>2681</v>
      </c>
      <c r="X2963" t="s">
        <v>2682</v>
      </c>
      <c r="Y2963" t="s">
        <v>3224</v>
      </c>
      <c r="Z2963" t="s">
        <v>3671</v>
      </c>
      <c r="AA2963">
        <v>808577</v>
      </c>
      <c r="AB2963" s="198">
        <v>37036.875</v>
      </c>
      <c r="AC2963" s="198">
        <v>37036.875</v>
      </c>
    </row>
    <row r="2964" spans="1:29" x14ac:dyDescent="0.2">
      <c r="A2964" s="44" t="str">
        <f t="shared" si="231"/>
        <v>US Crude Financial</v>
      </c>
      <c r="B2964" s="44" t="str">
        <f t="shared" si="232"/>
        <v>US</v>
      </c>
      <c r="C2964" s="44" t="str">
        <f t="shared" si="233"/>
        <v>Crude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50000</v>
      </c>
      <c r="G2964" s="202">
        <v>1291456</v>
      </c>
      <c r="H2964" s="198">
        <v>37035.395069444443</v>
      </c>
      <c r="I2964" t="s">
        <v>4182</v>
      </c>
      <c r="M2964" t="s">
        <v>3757</v>
      </c>
      <c r="N2964" t="s">
        <v>4183</v>
      </c>
      <c r="O2964" t="s">
        <v>2967</v>
      </c>
      <c r="P2964" s="199">
        <v>50000</v>
      </c>
      <c r="S2964" t="s">
        <v>2767</v>
      </c>
      <c r="T2964" t="s">
        <v>4061</v>
      </c>
      <c r="U2964" s="201">
        <v>29.14</v>
      </c>
      <c r="V2964" t="s">
        <v>3201</v>
      </c>
      <c r="W2964" t="s">
        <v>4185</v>
      </c>
      <c r="X2964" t="s">
        <v>4266</v>
      </c>
      <c r="Y2964" t="s">
        <v>3401</v>
      </c>
      <c r="Z2964" t="s">
        <v>3671</v>
      </c>
      <c r="AA2964">
        <v>107016</v>
      </c>
      <c r="AB2964" s="198">
        <v>37073</v>
      </c>
      <c r="AC2964" s="198">
        <v>37103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2034</v>
      </c>
      <c r="G2965" s="202">
        <v>1291457</v>
      </c>
      <c r="H2965" s="198">
        <v>37035.395115740743</v>
      </c>
      <c r="I2965" t="s">
        <v>2831</v>
      </c>
      <c r="M2965" t="s">
        <v>2760</v>
      </c>
      <c r="N2965" t="s">
        <v>3220</v>
      </c>
      <c r="O2965" t="s">
        <v>2512</v>
      </c>
      <c r="P2965" s="199">
        <v>2034</v>
      </c>
      <c r="S2965" t="s">
        <v>2761</v>
      </c>
      <c r="T2965" t="s">
        <v>4061</v>
      </c>
      <c r="U2965" s="201">
        <v>4.0650000000000004</v>
      </c>
      <c r="V2965" t="s">
        <v>3089</v>
      </c>
      <c r="W2965" t="s">
        <v>3260</v>
      </c>
      <c r="X2965" t="s">
        <v>3261</v>
      </c>
      <c r="Y2965" t="s">
        <v>3224</v>
      </c>
      <c r="Z2965" t="s">
        <v>3671</v>
      </c>
      <c r="AA2965">
        <v>808578</v>
      </c>
      <c r="AB2965" s="198">
        <v>37036.875</v>
      </c>
      <c r="AC2965" s="198">
        <v>37036.875</v>
      </c>
    </row>
    <row r="2966" spans="1:29" x14ac:dyDescent="0.2">
      <c r="A2966" s="44" t="str">
        <f t="shared" si="231"/>
        <v>US Natural Gas Financial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Financial</v>
      </c>
      <c r="E2966" s="44">
        <f>IF(VLOOKUP(S2966,'DD-Lookup'!$J$6:$L$50,3,FALSE)="Monthly",(YEAR(AC2966)-YEAR(AB2966))*12+MONTH(AC2966)-MONTH(AB2966)+1,(AC2966-AB2966+1))</f>
        <v>7</v>
      </c>
      <c r="F2966" s="213">
        <f t="shared" si="235"/>
        <v>210000</v>
      </c>
      <c r="G2966" s="202">
        <v>1291458</v>
      </c>
      <c r="H2966" s="198">
        <v>37035.395150462966</v>
      </c>
      <c r="I2966" t="s">
        <v>2722</v>
      </c>
      <c r="M2966" t="s">
        <v>2760</v>
      </c>
      <c r="N2966" t="s">
        <v>2864</v>
      </c>
      <c r="O2966" t="s">
        <v>4375</v>
      </c>
      <c r="P2966" s="199">
        <v>30000</v>
      </c>
      <c r="S2966" t="s">
        <v>2761</v>
      </c>
      <c r="T2966" t="s">
        <v>4061</v>
      </c>
      <c r="U2966" s="201">
        <v>4.1050000000000004</v>
      </c>
      <c r="V2966" t="s">
        <v>530</v>
      </c>
      <c r="W2966" t="s">
        <v>3281</v>
      </c>
      <c r="X2966" t="s">
        <v>4236</v>
      </c>
      <c r="Y2966" t="s">
        <v>4082</v>
      </c>
      <c r="Z2966" t="s">
        <v>3671</v>
      </c>
      <c r="AA2966" t="s">
        <v>531</v>
      </c>
      <c r="AB2966" s="198">
        <v>37036.875</v>
      </c>
      <c r="AC2966" s="198">
        <v>37042.875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2000</v>
      </c>
      <c r="G2967" s="202">
        <v>1291459</v>
      </c>
      <c r="H2967" s="198">
        <v>37035.395150462966</v>
      </c>
      <c r="I2967" t="s">
        <v>522</v>
      </c>
      <c r="M2967" t="s">
        <v>2760</v>
      </c>
      <c r="N2967" t="s">
        <v>3220</v>
      </c>
      <c r="O2967" t="s">
        <v>2506</v>
      </c>
      <c r="Q2967" s="199">
        <v>2000</v>
      </c>
      <c r="S2967" t="s">
        <v>2761</v>
      </c>
      <c r="T2967" t="s">
        <v>4061</v>
      </c>
      <c r="U2967" s="201">
        <v>4.335</v>
      </c>
      <c r="V2967" t="s">
        <v>523</v>
      </c>
      <c r="W2967" t="s">
        <v>3275</v>
      </c>
      <c r="X2967" t="s">
        <v>3276</v>
      </c>
      <c r="Y2967" t="s">
        <v>3224</v>
      </c>
      <c r="Z2967" t="s">
        <v>3671</v>
      </c>
      <c r="AA2967">
        <v>808579</v>
      </c>
      <c r="AB2967" s="198">
        <v>37036.875</v>
      </c>
      <c r="AC2967" s="198">
        <v>37036.875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1291460</v>
      </c>
      <c r="H2968" s="198">
        <v>37035.395219907405</v>
      </c>
      <c r="I2968" t="s">
        <v>2863</v>
      </c>
      <c r="M2968" t="s">
        <v>2760</v>
      </c>
      <c r="N2968" t="s">
        <v>3220</v>
      </c>
      <c r="O2968" t="s">
        <v>2545</v>
      </c>
      <c r="Q2968" s="199">
        <v>10000</v>
      </c>
      <c r="S2968" t="s">
        <v>2761</v>
      </c>
      <c r="T2968" t="s">
        <v>4061</v>
      </c>
      <c r="U2968" s="201">
        <v>12.425000000000001</v>
      </c>
      <c r="V2968" t="s">
        <v>2736</v>
      </c>
      <c r="W2968" t="s">
        <v>2731</v>
      </c>
      <c r="X2968" t="s">
        <v>2682</v>
      </c>
      <c r="Y2968" t="s">
        <v>3224</v>
      </c>
      <c r="Z2968" t="s">
        <v>3671</v>
      </c>
      <c r="AA2968">
        <v>808580</v>
      </c>
      <c r="AB2968" s="198">
        <v>37036.875</v>
      </c>
      <c r="AC2968" s="198">
        <v>37036.875</v>
      </c>
    </row>
    <row r="2969" spans="1:29" x14ac:dyDescent="0.2">
      <c r="A2969" s="44" t="str">
        <f t="shared" si="231"/>
        <v xml:space="preserve"> Metals Financial</v>
      </c>
      <c r="B2969" s="44" t="str">
        <f t="shared" si="232"/>
        <v/>
      </c>
      <c r="C2969" s="44" t="str">
        <f t="shared" si="233"/>
        <v>Metals</v>
      </c>
      <c r="D2969" s="44" t="str">
        <f t="shared" si="234"/>
        <v>Financial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20</v>
      </c>
      <c r="G2969" s="202">
        <v>1291461</v>
      </c>
      <c r="H2969" s="198">
        <v>37035.395231481481</v>
      </c>
      <c r="I2969" t="s">
        <v>4086</v>
      </c>
      <c r="M2969" t="s">
        <v>2766</v>
      </c>
      <c r="N2969" t="s">
        <v>4058</v>
      </c>
      <c r="O2969" t="s">
        <v>4059</v>
      </c>
      <c r="Q2969" s="199">
        <v>20</v>
      </c>
      <c r="S2969" t="s">
        <v>4060</v>
      </c>
      <c r="T2969" t="s">
        <v>4061</v>
      </c>
      <c r="U2969" s="201">
        <v>1746</v>
      </c>
      <c r="V2969" t="s">
        <v>4125</v>
      </c>
      <c r="W2969" t="s">
        <v>4068</v>
      </c>
      <c r="X2969" t="s">
        <v>4064</v>
      </c>
      <c r="Y2969" t="s">
        <v>4065</v>
      </c>
      <c r="Z2969" t="s">
        <v>4066</v>
      </c>
      <c r="AA2969">
        <v>2150889</v>
      </c>
    </row>
    <row r="2970" spans="1:29" x14ac:dyDescent="0.2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310</v>
      </c>
      <c r="G2970" s="202">
        <v>1291462</v>
      </c>
      <c r="H2970" s="198">
        <v>37035.395254629628</v>
      </c>
      <c r="I2970" t="s">
        <v>3769</v>
      </c>
      <c r="M2970" t="s">
        <v>2760</v>
      </c>
      <c r="N2970" t="s">
        <v>3220</v>
      </c>
      <c r="O2970" t="s">
        <v>2463</v>
      </c>
      <c r="P2970" s="199">
        <v>310</v>
      </c>
      <c r="S2970" t="s">
        <v>2761</v>
      </c>
      <c r="T2970" t="s">
        <v>4061</v>
      </c>
      <c r="U2970" s="201">
        <v>4.2050999999999998</v>
      </c>
      <c r="V2970" t="s">
        <v>3002</v>
      </c>
      <c r="W2970" t="s">
        <v>3222</v>
      </c>
      <c r="X2970" t="s">
        <v>3223</v>
      </c>
      <c r="Y2970" t="s">
        <v>3224</v>
      </c>
      <c r="Z2970" t="s">
        <v>3671</v>
      </c>
      <c r="AA2970">
        <v>808581</v>
      </c>
      <c r="AB2970" s="198">
        <v>37036.875</v>
      </c>
      <c r="AC2970" s="198">
        <v>37036.875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5000</v>
      </c>
      <c r="G2971" s="202">
        <v>1291463</v>
      </c>
      <c r="H2971" s="198">
        <v>37035.395266203705</v>
      </c>
      <c r="I2971" t="s">
        <v>2818</v>
      </c>
      <c r="M2971" t="s">
        <v>2760</v>
      </c>
      <c r="N2971" t="s">
        <v>3220</v>
      </c>
      <c r="O2971" t="s">
        <v>2551</v>
      </c>
      <c r="P2971" s="199">
        <v>5000</v>
      </c>
      <c r="S2971" t="s">
        <v>2761</v>
      </c>
      <c r="T2971" t="s">
        <v>4061</v>
      </c>
      <c r="U2971" s="201">
        <v>8.0500000000000007</v>
      </c>
      <c r="V2971" t="s">
        <v>4210</v>
      </c>
      <c r="W2971" t="s">
        <v>2681</v>
      </c>
      <c r="X2971" t="s">
        <v>2682</v>
      </c>
      <c r="Y2971" t="s">
        <v>3224</v>
      </c>
      <c r="Z2971" t="s">
        <v>3671</v>
      </c>
      <c r="AA2971">
        <v>808582</v>
      </c>
      <c r="AB2971" s="198">
        <v>37036.875</v>
      </c>
      <c r="AC2971" s="198">
        <v>37036.875</v>
      </c>
    </row>
    <row r="2972" spans="1:29" x14ac:dyDescent="0.2">
      <c r="A2972" s="44" t="str">
        <f t="shared" si="231"/>
        <v xml:space="preserve"> Metals Financial</v>
      </c>
      <c r="B2972" s="44" t="str">
        <f t="shared" si="232"/>
        <v/>
      </c>
      <c r="C2972" s="44" t="str">
        <f t="shared" si="233"/>
        <v>Metals</v>
      </c>
      <c r="D2972" s="44" t="str">
        <f t="shared" si="234"/>
        <v>Financial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20</v>
      </c>
      <c r="G2972" s="202">
        <v>1291464</v>
      </c>
      <c r="H2972" s="198">
        <v>37035.395289351851</v>
      </c>
      <c r="I2972" t="s">
        <v>4137</v>
      </c>
      <c r="M2972" t="s">
        <v>2766</v>
      </c>
      <c r="N2972" t="s">
        <v>4072</v>
      </c>
      <c r="O2972" t="s">
        <v>4073</v>
      </c>
      <c r="Q2972" s="199">
        <v>20</v>
      </c>
      <c r="S2972" t="s">
        <v>4060</v>
      </c>
      <c r="T2972" t="s">
        <v>4061</v>
      </c>
      <c r="U2972" s="201">
        <v>1546</v>
      </c>
      <c r="V2972" t="s">
        <v>4515</v>
      </c>
      <c r="W2972" t="s">
        <v>4068</v>
      </c>
      <c r="X2972" t="s">
        <v>4064</v>
      </c>
      <c r="Y2972" t="s">
        <v>4065</v>
      </c>
      <c r="Z2972" t="s">
        <v>4066</v>
      </c>
      <c r="AA2972">
        <v>2150891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1291466</v>
      </c>
      <c r="H2973" s="198">
        <v>37035.395428240743</v>
      </c>
      <c r="I2973" t="s">
        <v>2831</v>
      </c>
      <c r="M2973" t="s">
        <v>2760</v>
      </c>
      <c r="N2973" t="s">
        <v>2741</v>
      </c>
      <c r="O2973" t="s">
        <v>73</v>
      </c>
      <c r="Q2973" s="199">
        <v>5000</v>
      </c>
      <c r="S2973" t="s">
        <v>2761</v>
      </c>
      <c r="T2973" t="s">
        <v>4061</v>
      </c>
      <c r="U2973" s="201">
        <v>4.03</v>
      </c>
      <c r="V2973" t="s">
        <v>4302</v>
      </c>
      <c r="W2973" t="s">
        <v>2938</v>
      </c>
      <c r="X2973" t="s">
        <v>2742</v>
      </c>
      <c r="Y2973" t="s">
        <v>3224</v>
      </c>
      <c r="Z2973" t="s">
        <v>2743</v>
      </c>
      <c r="AA2973">
        <v>808584</v>
      </c>
      <c r="AB2973" s="198">
        <v>37036.875</v>
      </c>
      <c r="AC2973" s="198">
        <v>37036.875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5000</v>
      </c>
      <c r="G2974" s="202">
        <v>1291467</v>
      </c>
      <c r="H2974" s="198">
        <v>37035.395462962966</v>
      </c>
      <c r="I2974" t="s">
        <v>3306</v>
      </c>
      <c r="M2974" t="s">
        <v>2760</v>
      </c>
      <c r="N2974" t="s">
        <v>3220</v>
      </c>
      <c r="O2974" t="s">
        <v>90</v>
      </c>
      <c r="P2974" s="199">
        <v>5000</v>
      </c>
      <c r="S2974" t="s">
        <v>2761</v>
      </c>
      <c r="T2974" t="s">
        <v>4061</v>
      </c>
      <c r="U2974" s="201">
        <v>4.01</v>
      </c>
      <c r="V2974" t="s">
        <v>4245</v>
      </c>
      <c r="W2974" t="s">
        <v>4253</v>
      </c>
      <c r="X2974" t="s">
        <v>2685</v>
      </c>
      <c r="Y2974" t="s">
        <v>3224</v>
      </c>
      <c r="Z2974" t="s">
        <v>3671</v>
      </c>
      <c r="AA2974">
        <v>808585</v>
      </c>
      <c r="AB2974" s="198">
        <v>37036.875</v>
      </c>
      <c r="AC2974" s="198">
        <v>37036.875</v>
      </c>
    </row>
    <row r="2975" spans="1:29" x14ac:dyDescent="0.2">
      <c r="A2975" s="44" t="str">
        <f t="shared" si="231"/>
        <v xml:space="preserve"> Metals Financial</v>
      </c>
      <c r="B2975" s="44" t="str">
        <f t="shared" si="232"/>
        <v/>
      </c>
      <c r="C2975" s="44" t="str">
        <f t="shared" si="233"/>
        <v>Metals</v>
      </c>
      <c r="D2975" s="44" t="str">
        <f t="shared" si="234"/>
        <v>Financial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3</v>
      </c>
      <c r="G2975" s="202">
        <v>1291468</v>
      </c>
      <c r="H2975" s="198">
        <v>37035.395497685182</v>
      </c>
      <c r="I2975" t="s">
        <v>4084</v>
      </c>
      <c r="M2975" t="s">
        <v>2766</v>
      </c>
      <c r="N2975" t="s">
        <v>4135</v>
      </c>
      <c r="O2975" t="s">
        <v>4136</v>
      </c>
      <c r="Q2975" s="199">
        <v>3</v>
      </c>
      <c r="S2975" t="s">
        <v>4060</v>
      </c>
      <c r="T2975" t="s">
        <v>4061</v>
      </c>
      <c r="U2975" s="201">
        <v>954</v>
      </c>
      <c r="V2975" t="s">
        <v>4134</v>
      </c>
      <c r="W2975" t="s">
        <v>4090</v>
      </c>
      <c r="X2975" t="s">
        <v>4064</v>
      </c>
      <c r="Y2975" t="s">
        <v>4065</v>
      </c>
      <c r="Z2975" t="s">
        <v>4066</v>
      </c>
      <c r="AA2975">
        <v>2150893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2324</v>
      </c>
      <c r="G2976" s="202">
        <v>1291469</v>
      </c>
      <c r="H2976" s="198">
        <v>37035.395509259259</v>
      </c>
      <c r="I2976" t="s">
        <v>2858</v>
      </c>
      <c r="M2976" t="s">
        <v>2760</v>
      </c>
      <c r="N2976" t="s">
        <v>3220</v>
      </c>
      <c r="O2976" t="s">
        <v>4393</v>
      </c>
      <c r="Q2976" s="199">
        <v>2324</v>
      </c>
      <c r="S2976" t="s">
        <v>2761</v>
      </c>
      <c r="T2976" t="s">
        <v>4061</v>
      </c>
      <c r="U2976" s="201">
        <v>4.3949999999999996</v>
      </c>
      <c r="V2976" t="s">
        <v>2678</v>
      </c>
      <c r="W2976" t="s">
        <v>2661</v>
      </c>
      <c r="X2976" t="s">
        <v>2662</v>
      </c>
      <c r="Y2976" t="s">
        <v>3224</v>
      </c>
      <c r="Z2976" t="s">
        <v>3671</v>
      </c>
      <c r="AA2976">
        <v>808586</v>
      </c>
      <c r="AB2976" s="198">
        <v>37036.875</v>
      </c>
      <c r="AC2976" s="198">
        <v>37036.875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10000</v>
      </c>
      <c r="G2977" s="202">
        <v>1291470</v>
      </c>
      <c r="H2977" s="198">
        <v>37035.395543981482</v>
      </c>
      <c r="I2977" t="s">
        <v>2863</v>
      </c>
      <c r="M2977" t="s">
        <v>2760</v>
      </c>
      <c r="N2977" t="s">
        <v>3220</v>
      </c>
      <c r="O2977" t="s">
        <v>2545</v>
      </c>
      <c r="Q2977" s="199">
        <v>10000</v>
      </c>
      <c r="S2977" t="s">
        <v>2761</v>
      </c>
      <c r="T2977" t="s">
        <v>4061</v>
      </c>
      <c r="U2977" s="201">
        <v>12.5</v>
      </c>
      <c r="V2977" t="s">
        <v>2736</v>
      </c>
      <c r="W2977" t="s">
        <v>2731</v>
      </c>
      <c r="X2977" t="s">
        <v>2682</v>
      </c>
      <c r="Y2977" t="s">
        <v>3224</v>
      </c>
      <c r="Z2977" t="s">
        <v>3671</v>
      </c>
      <c r="AA2977">
        <v>808587</v>
      </c>
      <c r="AB2977" s="198">
        <v>37036.875</v>
      </c>
      <c r="AC2977" s="198">
        <v>37036.875</v>
      </c>
    </row>
    <row r="2978" spans="1:29" x14ac:dyDescent="0.2">
      <c r="A2978" s="44" t="str">
        <f t="shared" si="231"/>
        <v>US Crude Financial</v>
      </c>
      <c r="B2978" s="44" t="str">
        <f t="shared" si="232"/>
        <v>US</v>
      </c>
      <c r="C2978" s="44" t="str">
        <f t="shared" si="233"/>
        <v>Crude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50000</v>
      </c>
      <c r="G2978" s="202">
        <v>1291471</v>
      </c>
      <c r="H2978" s="198">
        <v>37035.395567129628</v>
      </c>
      <c r="I2978" t="s">
        <v>2863</v>
      </c>
      <c r="M2978" t="s">
        <v>3757</v>
      </c>
      <c r="N2978" t="s">
        <v>4183</v>
      </c>
      <c r="O2978" t="s">
        <v>2790</v>
      </c>
      <c r="P2978" s="199">
        <v>50000</v>
      </c>
      <c r="S2978" t="s">
        <v>2767</v>
      </c>
      <c r="T2978" t="s">
        <v>4061</v>
      </c>
      <c r="U2978" s="201">
        <v>29.12</v>
      </c>
      <c r="V2978" t="s">
        <v>3986</v>
      </c>
      <c r="W2978" t="s">
        <v>4185</v>
      </c>
      <c r="X2978" t="s">
        <v>4186</v>
      </c>
      <c r="Y2978" t="s">
        <v>3401</v>
      </c>
      <c r="Z2978" t="s">
        <v>3671</v>
      </c>
      <c r="AA2978">
        <v>107018</v>
      </c>
      <c r="AB2978" s="198">
        <v>37073</v>
      </c>
      <c r="AC2978" s="198">
        <v>37103</v>
      </c>
    </row>
    <row r="2979" spans="1:29" x14ac:dyDescent="0.2">
      <c r="A2979" s="44" t="str">
        <f t="shared" si="231"/>
        <v>US Crude Financial</v>
      </c>
      <c r="B2979" s="44" t="str">
        <f t="shared" si="232"/>
        <v>US</v>
      </c>
      <c r="C2979" s="44" t="str">
        <f t="shared" si="233"/>
        <v>Crude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50000</v>
      </c>
      <c r="G2979" s="202">
        <v>1291472</v>
      </c>
      <c r="H2979" s="198">
        <v>37035.395624999997</v>
      </c>
      <c r="I2979" t="s">
        <v>4031</v>
      </c>
      <c r="M2979" t="s">
        <v>3757</v>
      </c>
      <c r="N2979" t="s">
        <v>4183</v>
      </c>
      <c r="O2979" t="s">
        <v>2790</v>
      </c>
      <c r="P2979" s="199">
        <v>50000</v>
      </c>
      <c r="S2979" t="s">
        <v>2767</v>
      </c>
      <c r="T2979" t="s">
        <v>4061</v>
      </c>
      <c r="U2979" s="201">
        <v>29.1</v>
      </c>
      <c r="V2979" t="s">
        <v>4305</v>
      </c>
      <c r="W2979" t="s">
        <v>4185</v>
      </c>
      <c r="X2979" t="s">
        <v>4186</v>
      </c>
      <c r="Y2979" t="s">
        <v>3401</v>
      </c>
      <c r="Z2979" t="s">
        <v>3671</v>
      </c>
      <c r="AA2979">
        <v>107019</v>
      </c>
      <c r="AB2979" s="198">
        <v>37073</v>
      </c>
      <c r="AC2979" s="198">
        <v>37103</v>
      </c>
    </row>
    <row r="2980" spans="1:29" x14ac:dyDescent="0.2">
      <c r="A2980" s="44" t="str">
        <f t="shared" si="231"/>
        <v>US Natural Gas Financial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7</v>
      </c>
      <c r="F2980" s="213">
        <f t="shared" si="235"/>
        <v>210000</v>
      </c>
      <c r="G2980" s="202">
        <v>1291473</v>
      </c>
      <c r="H2980" s="198">
        <v>37035.39565972222</v>
      </c>
      <c r="I2980" t="s">
        <v>3112</v>
      </c>
      <c r="M2980" t="s">
        <v>2760</v>
      </c>
      <c r="N2980" t="s">
        <v>2864</v>
      </c>
      <c r="O2980" t="s">
        <v>4375</v>
      </c>
      <c r="Q2980" s="199">
        <v>30000</v>
      </c>
      <c r="S2980" t="s">
        <v>2761</v>
      </c>
      <c r="T2980" t="s">
        <v>4061</v>
      </c>
      <c r="U2980" s="201">
        <v>4.1100000000000003</v>
      </c>
      <c r="V2980" t="s">
        <v>2964</v>
      </c>
      <c r="W2980" t="s">
        <v>3281</v>
      </c>
      <c r="X2980" t="s">
        <v>4236</v>
      </c>
      <c r="Y2980" t="s">
        <v>4082</v>
      </c>
      <c r="Z2980" t="s">
        <v>3671</v>
      </c>
      <c r="AA2980" t="s">
        <v>532</v>
      </c>
      <c r="AB2980" s="198">
        <v>37036.875</v>
      </c>
      <c r="AC2980" s="198">
        <v>37042.875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30</v>
      </c>
      <c r="F2981" s="213">
        <f t="shared" si="235"/>
        <v>150000</v>
      </c>
      <c r="G2981" s="202">
        <v>1291474</v>
      </c>
      <c r="H2981" s="198">
        <v>37035.39576388889</v>
      </c>
      <c r="I2981" t="s">
        <v>2831</v>
      </c>
      <c r="M2981" t="s">
        <v>2760</v>
      </c>
      <c r="N2981" t="s">
        <v>3220</v>
      </c>
      <c r="O2981" t="s">
        <v>4287</v>
      </c>
      <c r="Q2981" s="199">
        <v>5000</v>
      </c>
      <c r="S2981" t="s">
        <v>2761</v>
      </c>
      <c r="T2981" t="s">
        <v>4061</v>
      </c>
      <c r="U2981" s="201">
        <v>11.074999999999999</v>
      </c>
      <c r="V2981" t="s">
        <v>2549</v>
      </c>
      <c r="W2981" t="s">
        <v>4279</v>
      </c>
      <c r="X2981" t="s">
        <v>2682</v>
      </c>
      <c r="Y2981" t="s">
        <v>3224</v>
      </c>
      <c r="Z2981" t="s">
        <v>3671</v>
      </c>
      <c r="AA2981" t="s">
        <v>533</v>
      </c>
      <c r="AB2981" s="198">
        <v>37043.875</v>
      </c>
      <c r="AC2981" s="198">
        <v>37072.875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10000</v>
      </c>
      <c r="G2982" s="202">
        <v>1291475</v>
      </c>
      <c r="H2982" s="198">
        <v>37035.395798611113</v>
      </c>
      <c r="I2982" t="s">
        <v>2863</v>
      </c>
      <c r="M2982" t="s">
        <v>2760</v>
      </c>
      <c r="N2982" t="s">
        <v>3220</v>
      </c>
      <c r="O2982" t="s">
        <v>2545</v>
      </c>
      <c r="Q2982" s="199">
        <v>10000</v>
      </c>
      <c r="S2982" t="s">
        <v>2761</v>
      </c>
      <c r="T2982" t="s">
        <v>4061</v>
      </c>
      <c r="U2982" s="201">
        <v>12.574999999999999</v>
      </c>
      <c r="V2982" t="s">
        <v>2736</v>
      </c>
      <c r="W2982" t="s">
        <v>2731</v>
      </c>
      <c r="X2982" t="s">
        <v>2682</v>
      </c>
      <c r="Y2982" t="s">
        <v>3224</v>
      </c>
      <c r="Z2982" t="s">
        <v>3671</v>
      </c>
      <c r="AA2982">
        <v>808588</v>
      </c>
      <c r="AB2982" s="198">
        <v>37036.875</v>
      </c>
      <c r="AC2982" s="198">
        <v>37036.875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1700</v>
      </c>
      <c r="G2983" s="202">
        <v>1291477</v>
      </c>
      <c r="H2983" s="198">
        <v>37035.395810185182</v>
      </c>
      <c r="I2983" t="s">
        <v>3244</v>
      </c>
      <c r="M2983" t="s">
        <v>2760</v>
      </c>
      <c r="N2983" t="s">
        <v>3220</v>
      </c>
      <c r="O2983" t="s">
        <v>2531</v>
      </c>
      <c r="Q2983" s="199">
        <v>1700</v>
      </c>
      <c r="S2983" t="s">
        <v>2761</v>
      </c>
      <c r="T2983" t="s">
        <v>4061</v>
      </c>
      <c r="U2983" s="201">
        <v>4.4749999999999996</v>
      </c>
      <c r="V2983" t="s">
        <v>2937</v>
      </c>
      <c r="W2983" t="s">
        <v>2668</v>
      </c>
      <c r="X2983" t="s">
        <v>2669</v>
      </c>
      <c r="Y2983" t="s">
        <v>3224</v>
      </c>
      <c r="Z2983" t="s">
        <v>3671</v>
      </c>
      <c r="AA2983">
        <v>808589</v>
      </c>
      <c r="AB2983" s="198">
        <v>37036.875</v>
      </c>
      <c r="AC2983" s="198">
        <v>37036.875</v>
      </c>
    </row>
    <row r="2984" spans="1:29" x14ac:dyDescent="0.2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50000</v>
      </c>
      <c r="G2984" s="202">
        <v>1291476</v>
      </c>
      <c r="H2984" s="198">
        <v>37035.395810185182</v>
      </c>
      <c r="I2984" t="s">
        <v>2863</v>
      </c>
      <c r="M2984" t="s">
        <v>3757</v>
      </c>
      <c r="N2984" t="s">
        <v>4183</v>
      </c>
      <c r="O2984" t="s">
        <v>2790</v>
      </c>
      <c r="P2984" s="199">
        <v>50000</v>
      </c>
      <c r="S2984" t="s">
        <v>2767</v>
      </c>
      <c r="T2984" t="s">
        <v>4061</v>
      </c>
      <c r="U2984" s="201">
        <v>29.08</v>
      </c>
      <c r="V2984" t="s">
        <v>3199</v>
      </c>
      <c r="W2984" t="s">
        <v>4185</v>
      </c>
      <c r="X2984" t="s">
        <v>4186</v>
      </c>
      <c r="Y2984" t="s">
        <v>3401</v>
      </c>
      <c r="Z2984" t="s">
        <v>3671</v>
      </c>
      <c r="AA2984">
        <v>107020</v>
      </c>
      <c r="AB2984" s="198">
        <v>37073</v>
      </c>
      <c r="AC2984" s="198">
        <v>37103</v>
      </c>
    </row>
    <row r="2985" spans="1:29" x14ac:dyDescent="0.2">
      <c r="A2985" s="44" t="str">
        <f t="shared" si="231"/>
        <v>US Oil Products Financial</v>
      </c>
      <c r="B2985" s="44" t="str">
        <f t="shared" si="232"/>
        <v>US</v>
      </c>
      <c r="C2985" s="44" t="str">
        <f t="shared" si="233"/>
        <v>Oil Products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25000</v>
      </c>
      <c r="G2985" s="202">
        <v>1291478</v>
      </c>
      <c r="H2985" s="198">
        <v>37035.395902777775</v>
      </c>
      <c r="I2985" t="s">
        <v>4182</v>
      </c>
      <c r="M2985" t="s">
        <v>2764</v>
      </c>
      <c r="N2985" t="s">
        <v>1721</v>
      </c>
      <c r="O2985" t="s">
        <v>1722</v>
      </c>
      <c r="P2985" s="199">
        <v>25000</v>
      </c>
      <c r="S2985" t="s">
        <v>3301</v>
      </c>
      <c r="T2985" t="s">
        <v>4061</v>
      </c>
      <c r="U2985" s="201">
        <v>80.7</v>
      </c>
      <c r="V2985" t="s">
        <v>4184</v>
      </c>
      <c r="W2985" t="s">
        <v>1944</v>
      </c>
      <c r="X2985" t="s">
        <v>1945</v>
      </c>
      <c r="Y2985" t="s">
        <v>3401</v>
      </c>
      <c r="Z2985" t="s">
        <v>3671</v>
      </c>
      <c r="AA2985">
        <v>107021</v>
      </c>
      <c r="AB2985" s="198">
        <v>37043</v>
      </c>
      <c r="AC2985" s="198">
        <v>37072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1291479</v>
      </c>
      <c r="H2986" s="198">
        <v>37035.395949074074</v>
      </c>
      <c r="I2986" t="s">
        <v>3306</v>
      </c>
      <c r="M2986" t="s">
        <v>2760</v>
      </c>
      <c r="N2986" t="s">
        <v>3220</v>
      </c>
      <c r="O2986" t="s">
        <v>90</v>
      </c>
      <c r="P2986" s="199">
        <v>5000</v>
      </c>
      <c r="S2986" t="s">
        <v>2761</v>
      </c>
      <c r="T2986" t="s">
        <v>4061</v>
      </c>
      <c r="U2986" s="201">
        <v>4</v>
      </c>
      <c r="V2986" t="s">
        <v>3974</v>
      </c>
      <c r="W2986" t="s">
        <v>4253</v>
      </c>
      <c r="X2986" t="s">
        <v>2685</v>
      </c>
      <c r="Y2986" t="s">
        <v>3224</v>
      </c>
      <c r="Z2986" t="s">
        <v>3671</v>
      </c>
      <c r="AA2986">
        <v>808592</v>
      </c>
      <c r="AB2986" s="198">
        <v>37036.875</v>
      </c>
      <c r="AC2986" s="198">
        <v>37036.875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5000</v>
      </c>
      <c r="G2987" s="202">
        <v>1291480</v>
      </c>
      <c r="H2987" s="198">
        <v>37035.395995370367</v>
      </c>
      <c r="I2987" t="s">
        <v>3162</v>
      </c>
      <c r="M2987" t="s">
        <v>2760</v>
      </c>
      <c r="N2987" t="s">
        <v>3220</v>
      </c>
      <c r="O2987" t="s">
        <v>2503</v>
      </c>
      <c r="P2987" s="199">
        <v>5000</v>
      </c>
      <c r="S2987" t="s">
        <v>2761</v>
      </c>
      <c r="T2987" t="s">
        <v>4061</v>
      </c>
      <c r="U2987" s="201">
        <v>4.34</v>
      </c>
      <c r="V2987" t="s">
        <v>406</v>
      </c>
      <c r="W2987" t="s">
        <v>3275</v>
      </c>
      <c r="X2987" t="s">
        <v>3276</v>
      </c>
      <c r="Y2987" t="s">
        <v>3224</v>
      </c>
      <c r="Z2987" t="s">
        <v>3671</v>
      </c>
      <c r="AA2987">
        <v>808593</v>
      </c>
      <c r="AB2987" s="198">
        <v>37036.875</v>
      </c>
      <c r="AC2987" s="198">
        <v>37036.875</v>
      </c>
    </row>
    <row r="2988" spans="1:29" x14ac:dyDescent="0.2">
      <c r="A2988" s="44" t="str">
        <f t="shared" si="231"/>
        <v xml:space="preserve"> Natural Gas Physical</v>
      </c>
      <c r="B2988" s="44" t="str">
        <f t="shared" si="232"/>
        <v/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1291482</v>
      </c>
      <c r="H2988" s="198">
        <v>37035.396041666667</v>
      </c>
      <c r="I2988" t="s">
        <v>3102</v>
      </c>
      <c r="M2988" t="s">
        <v>2760</v>
      </c>
      <c r="N2988" t="s">
        <v>3254</v>
      </c>
      <c r="O2988" t="s">
        <v>2474</v>
      </c>
      <c r="Q2988" s="199">
        <v>10000</v>
      </c>
      <c r="S2988" t="s">
        <v>2761</v>
      </c>
      <c r="T2988" t="s">
        <v>4061</v>
      </c>
      <c r="U2988" s="201">
        <v>4.3600000000000003</v>
      </c>
      <c r="V2988" t="s">
        <v>3461</v>
      </c>
      <c r="W2988" t="s">
        <v>3255</v>
      </c>
      <c r="X2988" t="s">
        <v>3256</v>
      </c>
      <c r="Y2988" t="s">
        <v>3224</v>
      </c>
      <c r="Z2988" t="s">
        <v>3671</v>
      </c>
      <c r="AA2988">
        <v>808594</v>
      </c>
      <c r="AB2988" s="198">
        <v>37036.875</v>
      </c>
      <c r="AC2988" s="198">
        <v>37036.875</v>
      </c>
    </row>
    <row r="2989" spans="1:29" x14ac:dyDescent="0.2">
      <c r="A2989" s="44" t="str">
        <f t="shared" si="231"/>
        <v>US Power Physical</v>
      </c>
      <c r="B2989" s="44" t="str">
        <f t="shared" si="232"/>
        <v>US</v>
      </c>
      <c r="C2989" s="44" t="str">
        <f t="shared" si="233"/>
        <v>Power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30</v>
      </c>
      <c r="F2989" s="213">
        <f t="shared" si="235"/>
        <v>1500</v>
      </c>
      <c r="G2989" s="202">
        <v>1291481</v>
      </c>
      <c r="H2989" s="198">
        <v>37035.396041666667</v>
      </c>
      <c r="I2989" t="s">
        <v>4034</v>
      </c>
      <c r="M2989" t="s">
        <v>3364</v>
      </c>
      <c r="N2989" t="s">
        <v>2802</v>
      </c>
      <c r="O2989" t="s">
        <v>2656</v>
      </c>
      <c r="P2989" s="199">
        <v>50</v>
      </c>
      <c r="S2989" t="s">
        <v>2759</v>
      </c>
      <c r="T2989" t="s">
        <v>4061</v>
      </c>
      <c r="U2989" s="201">
        <v>73</v>
      </c>
      <c r="V2989" t="s">
        <v>2830</v>
      </c>
      <c r="W2989" t="s">
        <v>2811</v>
      </c>
      <c r="X2989" t="s">
        <v>2862</v>
      </c>
      <c r="Y2989" t="s">
        <v>4193</v>
      </c>
      <c r="Z2989" t="s">
        <v>3666</v>
      </c>
      <c r="AA2989">
        <v>621526.1</v>
      </c>
      <c r="AB2989" s="198">
        <v>37043.594444444447</v>
      </c>
      <c r="AC2989" s="198">
        <v>37072.594444444447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181</v>
      </c>
      <c r="G2990" s="202">
        <v>1291483</v>
      </c>
      <c r="H2990" s="198">
        <v>37035.39607638889</v>
      </c>
      <c r="I2990" t="s">
        <v>3769</v>
      </c>
      <c r="M2990" t="s">
        <v>2760</v>
      </c>
      <c r="N2990" t="s">
        <v>3220</v>
      </c>
      <c r="O2990" t="s">
        <v>2463</v>
      </c>
      <c r="P2990" s="199">
        <v>181</v>
      </c>
      <c r="S2990" t="s">
        <v>2761</v>
      </c>
      <c r="T2990" t="s">
        <v>4061</v>
      </c>
      <c r="U2990" s="201">
        <v>4.2050999999999998</v>
      </c>
      <c r="V2990" t="s">
        <v>3002</v>
      </c>
      <c r="W2990" t="s">
        <v>3222</v>
      </c>
      <c r="X2990" t="s">
        <v>3223</v>
      </c>
      <c r="Y2990" t="s">
        <v>3224</v>
      </c>
      <c r="Z2990" t="s">
        <v>3671</v>
      </c>
      <c r="AA2990">
        <v>808596</v>
      </c>
      <c r="AB2990" s="198">
        <v>37036.875</v>
      </c>
      <c r="AC2990" s="198">
        <v>37036.875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30</v>
      </c>
      <c r="F2991" s="213">
        <f t="shared" si="235"/>
        <v>300000</v>
      </c>
      <c r="G2991" s="202">
        <v>1291484</v>
      </c>
      <c r="H2991" s="198">
        <v>37035.396099537036</v>
      </c>
      <c r="I2991" t="s">
        <v>2831</v>
      </c>
      <c r="M2991" t="s">
        <v>2760</v>
      </c>
      <c r="N2991" t="s">
        <v>3220</v>
      </c>
      <c r="O2991" t="s">
        <v>4347</v>
      </c>
      <c r="P2991" s="199">
        <v>10000</v>
      </c>
      <c r="S2991" t="s">
        <v>2761</v>
      </c>
      <c r="T2991" t="s">
        <v>4061</v>
      </c>
      <c r="U2991" s="201">
        <v>4.08</v>
      </c>
      <c r="V2991" t="s">
        <v>4302</v>
      </c>
      <c r="W2991" t="s">
        <v>3074</v>
      </c>
      <c r="X2991" t="s">
        <v>4348</v>
      </c>
      <c r="Y2991" t="s">
        <v>3224</v>
      </c>
      <c r="Z2991" t="s">
        <v>3671</v>
      </c>
      <c r="AA2991" t="s">
        <v>534</v>
      </c>
      <c r="AB2991" s="198">
        <v>37043.407638888886</v>
      </c>
      <c r="AC2991" s="198">
        <v>37072.407638888886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10000</v>
      </c>
      <c r="G2992" s="202">
        <v>1291486</v>
      </c>
      <c r="H2992" s="198">
        <v>37035.396122685182</v>
      </c>
      <c r="I2992" t="s">
        <v>2874</v>
      </c>
      <c r="M2992" t="s">
        <v>2760</v>
      </c>
      <c r="N2992" t="s">
        <v>3220</v>
      </c>
      <c r="O2992" t="s">
        <v>4383</v>
      </c>
      <c r="Q2992" s="199">
        <v>10000</v>
      </c>
      <c r="S2992" t="s">
        <v>2761</v>
      </c>
      <c r="T2992" t="s">
        <v>4061</v>
      </c>
      <c r="U2992" s="201">
        <v>4.125</v>
      </c>
      <c r="V2992" t="s">
        <v>3920</v>
      </c>
      <c r="W2992" t="s">
        <v>4246</v>
      </c>
      <c r="X2992" t="s">
        <v>4247</v>
      </c>
      <c r="Y2992" t="s">
        <v>3224</v>
      </c>
      <c r="Z2992" t="s">
        <v>3671</v>
      </c>
      <c r="AA2992">
        <v>808597</v>
      </c>
      <c r="AB2992" s="198">
        <v>37036.875</v>
      </c>
      <c r="AC2992" s="198">
        <v>37036.875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15000</v>
      </c>
      <c r="G2993" s="202">
        <v>1291487</v>
      </c>
      <c r="H2993" s="198">
        <v>37035.396145833336</v>
      </c>
      <c r="I2993" t="s">
        <v>3092</v>
      </c>
      <c r="M2993" t="s">
        <v>2760</v>
      </c>
      <c r="N2993" t="s">
        <v>3220</v>
      </c>
      <c r="O2993" t="s">
        <v>4383</v>
      </c>
      <c r="Q2993" s="199">
        <v>15000</v>
      </c>
      <c r="S2993" t="s">
        <v>2761</v>
      </c>
      <c r="T2993" t="s">
        <v>4061</v>
      </c>
      <c r="U2993" s="201">
        <v>4.125</v>
      </c>
      <c r="V2993" t="s">
        <v>2772</v>
      </c>
      <c r="W2993" t="s">
        <v>4246</v>
      </c>
      <c r="X2993" t="s">
        <v>4247</v>
      </c>
      <c r="Y2993" t="s">
        <v>3224</v>
      </c>
      <c r="Z2993" t="s">
        <v>3671</v>
      </c>
      <c r="AA2993">
        <v>808598</v>
      </c>
      <c r="AB2993" s="198">
        <v>37036.875</v>
      </c>
      <c r="AC2993" s="198">
        <v>37036.875</v>
      </c>
    </row>
    <row r="2994" spans="1:29" x14ac:dyDescent="0.2">
      <c r="A2994" s="44" t="str">
        <f t="shared" si="231"/>
        <v xml:space="preserve"> Metals Financial</v>
      </c>
      <c r="B2994" s="44" t="str">
        <f t="shared" si="232"/>
        <v/>
      </c>
      <c r="C2994" s="44" t="str">
        <f t="shared" si="233"/>
        <v>Metals</v>
      </c>
      <c r="D2994" s="44" t="str">
        <f t="shared" si="234"/>
        <v>Financial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10</v>
      </c>
      <c r="G2994" s="202">
        <v>1291489</v>
      </c>
      <c r="H2994" s="198">
        <v>37035.396168981482</v>
      </c>
      <c r="I2994" t="s">
        <v>2390</v>
      </c>
      <c r="M2994" t="s">
        <v>2766</v>
      </c>
      <c r="N2994" t="s">
        <v>4058</v>
      </c>
      <c r="O2994" t="s">
        <v>4171</v>
      </c>
      <c r="P2994" s="199">
        <v>10</v>
      </c>
      <c r="S2994" t="s">
        <v>4060</v>
      </c>
      <c r="T2994" t="s">
        <v>4061</v>
      </c>
      <c r="U2994" s="201">
        <v>1743.25</v>
      </c>
      <c r="V2994" t="s">
        <v>2391</v>
      </c>
      <c r="W2994" t="s">
        <v>4068</v>
      </c>
      <c r="X2994" t="s">
        <v>4064</v>
      </c>
      <c r="Y2994" t="s">
        <v>4065</v>
      </c>
      <c r="Z2994" t="s">
        <v>4066</v>
      </c>
      <c r="AA2994">
        <v>2150895</v>
      </c>
      <c r="AB2994" s="198">
        <v>37118.647222222222</v>
      </c>
      <c r="AC2994" s="198">
        <v>37118.647222222222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2345</v>
      </c>
      <c r="G2995" s="202">
        <v>1291490</v>
      </c>
      <c r="H2995" s="198">
        <v>37035.396192129629</v>
      </c>
      <c r="I2995" t="s">
        <v>3820</v>
      </c>
      <c r="M2995" t="s">
        <v>2760</v>
      </c>
      <c r="N2995" t="s">
        <v>3220</v>
      </c>
      <c r="O2995" t="s">
        <v>4400</v>
      </c>
      <c r="Q2995" s="199">
        <v>2345</v>
      </c>
      <c r="S2995" t="s">
        <v>2761</v>
      </c>
      <c r="T2995" t="s">
        <v>4061</v>
      </c>
      <c r="U2995" s="201">
        <v>4.0750000000000002</v>
      </c>
      <c r="V2995" t="s">
        <v>3821</v>
      </c>
      <c r="W2995" t="s">
        <v>3046</v>
      </c>
      <c r="X2995" t="s">
        <v>2685</v>
      </c>
      <c r="Y2995" t="s">
        <v>3224</v>
      </c>
      <c r="Z2995" t="s">
        <v>3671</v>
      </c>
      <c r="AA2995">
        <v>808601</v>
      </c>
      <c r="AB2995" s="198">
        <v>37036.875</v>
      </c>
      <c r="AC2995" s="198">
        <v>37036.875</v>
      </c>
    </row>
    <row r="2996" spans="1:29" x14ac:dyDescent="0.2">
      <c r="A2996" s="44" t="str">
        <f t="shared" si="231"/>
        <v xml:space="preserve"> Metals Financial</v>
      </c>
      <c r="B2996" s="44" t="str">
        <f t="shared" si="232"/>
        <v/>
      </c>
      <c r="C2996" s="44" t="str">
        <f t="shared" si="233"/>
        <v>Metals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10</v>
      </c>
      <c r="G2996" s="202">
        <v>1291492</v>
      </c>
      <c r="H2996" s="198">
        <v>37035.396284722221</v>
      </c>
      <c r="I2996" t="s">
        <v>2390</v>
      </c>
      <c r="M2996" t="s">
        <v>2766</v>
      </c>
      <c r="N2996" t="s">
        <v>4058</v>
      </c>
      <c r="O2996" t="s">
        <v>4171</v>
      </c>
      <c r="P2996" s="199">
        <v>10</v>
      </c>
      <c r="S2996" t="s">
        <v>4060</v>
      </c>
      <c r="T2996" t="s">
        <v>4061</v>
      </c>
      <c r="U2996" s="201">
        <v>1743.25</v>
      </c>
      <c r="V2996" t="s">
        <v>2391</v>
      </c>
      <c r="W2996" t="s">
        <v>4068</v>
      </c>
      <c r="X2996" t="s">
        <v>4064</v>
      </c>
      <c r="Y2996" t="s">
        <v>4065</v>
      </c>
      <c r="Z2996" t="s">
        <v>4066</v>
      </c>
      <c r="AA2996">
        <v>2150897</v>
      </c>
      <c r="AB2996" s="198">
        <v>37118.647222222222</v>
      </c>
      <c r="AC2996" s="198">
        <v>37118.647222222222</v>
      </c>
    </row>
    <row r="2997" spans="1:29" x14ac:dyDescent="0.2">
      <c r="A2997" s="44" t="str">
        <f t="shared" si="231"/>
        <v xml:space="preserve"> Metals Financial</v>
      </c>
      <c r="B2997" s="44" t="str">
        <f t="shared" si="232"/>
        <v/>
      </c>
      <c r="C2997" s="44" t="str">
        <f t="shared" si="233"/>
        <v>Metals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20</v>
      </c>
      <c r="G2997" s="202">
        <v>1291494</v>
      </c>
      <c r="H2997" s="198">
        <v>37035.396377314813</v>
      </c>
      <c r="I2997" t="s">
        <v>4137</v>
      </c>
      <c r="M2997" t="s">
        <v>2766</v>
      </c>
      <c r="N2997" t="s">
        <v>4058</v>
      </c>
      <c r="O2997" t="s">
        <v>4059</v>
      </c>
      <c r="Q2997" s="199">
        <v>20</v>
      </c>
      <c r="S2997" t="s">
        <v>4060</v>
      </c>
      <c r="T2997" t="s">
        <v>4061</v>
      </c>
      <c r="U2997" s="201">
        <v>1746</v>
      </c>
      <c r="V2997" t="s">
        <v>4515</v>
      </c>
      <c r="W2997" t="s">
        <v>4068</v>
      </c>
      <c r="X2997" t="s">
        <v>4064</v>
      </c>
      <c r="Y2997" t="s">
        <v>4065</v>
      </c>
      <c r="Z2997" t="s">
        <v>4066</v>
      </c>
      <c r="AA2997">
        <v>2150901</v>
      </c>
    </row>
    <row r="2998" spans="1:29" x14ac:dyDescent="0.2">
      <c r="A2998" s="44" t="str">
        <f t="shared" si="231"/>
        <v xml:space="preserve"> Metals Financial</v>
      </c>
      <c r="B2998" s="44" t="str">
        <f t="shared" si="232"/>
        <v/>
      </c>
      <c r="C2998" s="44" t="str">
        <f t="shared" si="233"/>
        <v>Metals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50</v>
      </c>
      <c r="G2998" s="202">
        <v>1291500</v>
      </c>
      <c r="H2998" s="198">
        <v>37035.396597222221</v>
      </c>
      <c r="I2998" t="s">
        <v>4137</v>
      </c>
      <c r="M2998" t="s">
        <v>2766</v>
      </c>
      <c r="N2998" t="s">
        <v>4058</v>
      </c>
      <c r="O2998" t="s">
        <v>4059</v>
      </c>
      <c r="P2998" s="199">
        <v>50</v>
      </c>
      <c r="S2998" t="s">
        <v>4060</v>
      </c>
      <c r="T2998" t="s">
        <v>4061</v>
      </c>
      <c r="U2998" s="201">
        <v>1745.5</v>
      </c>
      <c r="V2998" t="s">
        <v>4021</v>
      </c>
      <c r="W2998" t="s">
        <v>4121</v>
      </c>
      <c r="X2998" t="s">
        <v>4064</v>
      </c>
      <c r="Y2998" t="s">
        <v>4065</v>
      </c>
      <c r="Z2998" t="s">
        <v>4066</v>
      </c>
      <c r="AA2998">
        <v>2150905</v>
      </c>
    </row>
    <row r="2999" spans="1:29" x14ac:dyDescent="0.2">
      <c r="A2999" s="44" t="str">
        <f t="shared" si="231"/>
        <v xml:space="preserve"> Metals Financial</v>
      </c>
      <c r="B2999" s="44" t="str">
        <f t="shared" si="232"/>
        <v/>
      </c>
      <c r="C2999" s="44" t="str">
        <f t="shared" si="233"/>
        <v>Metals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</v>
      </c>
      <c r="G2999" s="202">
        <v>1291499</v>
      </c>
      <c r="H2999" s="198">
        <v>37035.396597222221</v>
      </c>
      <c r="I2999" t="s">
        <v>4137</v>
      </c>
      <c r="M2999" t="s">
        <v>2766</v>
      </c>
      <c r="N2999" t="s">
        <v>4058</v>
      </c>
      <c r="O2999" t="s">
        <v>4002</v>
      </c>
      <c r="Q2999" s="199">
        <v>50</v>
      </c>
      <c r="S2999" t="s">
        <v>4060</v>
      </c>
      <c r="T2999" t="s">
        <v>4061</v>
      </c>
      <c r="U2999" s="201">
        <v>1753</v>
      </c>
      <c r="V2999" t="s">
        <v>4021</v>
      </c>
      <c r="W2999" t="s">
        <v>4121</v>
      </c>
      <c r="X2999" t="s">
        <v>4064</v>
      </c>
      <c r="Y2999" t="s">
        <v>4065</v>
      </c>
      <c r="Z2999" t="s">
        <v>4066</v>
      </c>
      <c r="AA2999">
        <v>2150903</v>
      </c>
      <c r="AB2999" s="198">
        <v>37090.647222222222</v>
      </c>
      <c r="AC2999" s="198">
        <v>37090.647222222222</v>
      </c>
    </row>
    <row r="3000" spans="1:29" x14ac:dyDescent="0.2">
      <c r="A3000" s="44" t="str">
        <f t="shared" si="231"/>
        <v>US Natural Gas Financial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30</v>
      </c>
      <c r="F3000" s="213">
        <f t="shared" si="235"/>
        <v>450000</v>
      </c>
      <c r="G3000" s="202">
        <v>1291498</v>
      </c>
      <c r="H3000" s="198">
        <v>37035.396597222221</v>
      </c>
      <c r="I3000" t="s">
        <v>2818</v>
      </c>
      <c r="M3000" t="s">
        <v>2760</v>
      </c>
      <c r="N3000" t="s">
        <v>2864</v>
      </c>
      <c r="O3000" t="s">
        <v>2865</v>
      </c>
      <c r="Q3000" s="199">
        <v>15000</v>
      </c>
      <c r="S3000" t="s">
        <v>2761</v>
      </c>
      <c r="T3000" t="s">
        <v>4061</v>
      </c>
      <c r="U3000" s="201">
        <v>4.1749999999999998</v>
      </c>
      <c r="V3000" t="s">
        <v>2659</v>
      </c>
      <c r="W3000" t="s">
        <v>3529</v>
      </c>
      <c r="X3000" t="s">
        <v>2866</v>
      </c>
      <c r="Y3000" t="s">
        <v>4082</v>
      </c>
      <c r="Z3000" t="s">
        <v>3671</v>
      </c>
      <c r="AA3000" t="s">
        <v>535</v>
      </c>
      <c r="AB3000" s="198">
        <v>37043.875</v>
      </c>
      <c r="AC3000" s="198">
        <v>37072.875</v>
      </c>
    </row>
    <row r="3001" spans="1:29" x14ac:dyDescent="0.2">
      <c r="A3001" s="44" t="str">
        <f t="shared" si="231"/>
        <v>US Power Physical</v>
      </c>
      <c r="B3001" s="44" t="str">
        <f t="shared" si="232"/>
        <v>US</v>
      </c>
      <c r="C3001" s="44" t="str">
        <f t="shared" si="233"/>
        <v>Power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30</v>
      </c>
      <c r="F3001" s="213">
        <f t="shared" si="235"/>
        <v>1500</v>
      </c>
      <c r="G3001" s="202">
        <v>1291501</v>
      </c>
      <c r="H3001" s="198">
        <v>37035.396631944444</v>
      </c>
      <c r="I3001" t="s">
        <v>2832</v>
      </c>
      <c r="M3001" t="s">
        <v>3364</v>
      </c>
      <c r="N3001" t="s">
        <v>2802</v>
      </c>
      <c r="O3001" t="s">
        <v>2991</v>
      </c>
      <c r="Q3001" s="199">
        <v>50</v>
      </c>
      <c r="S3001" t="s">
        <v>2759</v>
      </c>
      <c r="T3001" t="s">
        <v>4061</v>
      </c>
      <c r="U3001" s="201">
        <v>43</v>
      </c>
      <c r="V3001" t="s">
        <v>3896</v>
      </c>
      <c r="W3001" t="s">
        <v>2841</v>
      </c>
      <c r="X3001" t="s">
        <v>2842</v>
      </c>
      <c r="Y3001" t="s">
        <v>4193</v>
      </c>
      <c r="Z3001" t="s">
        <v>3666</v>
      </c>
      <c r="AA3001">
        <v>621528.1</v>
      </c>
      <c r="AB3001" s="198">
        <v>37135.591666666667</v>
      </c>
      <c r="AC3001" s="198">
        <v>37164.591666666667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1291502</v>
      </c>
      <c r="H3002" s="198">
        <v>37035.396655092591</v>
      </c>
      <c r="I3002" t="s">
        <v>3100</v>
      </c>
      <c r="M3002" t="s">
        <v>2760</v>
      </c>
      <c r="N3002" t="s">
        <v>3220</v>
      </c>
      <c r="O3002" t="s">
        <v>2488</v>
      </c>
      <c r="Q3002" s="199">
        <v>5000</v>
      </c>
      <c r="S3002" t="s">
        <v>2761</v>
      </c>
      <c r="T3002" t="s">
        <v>4061</v>
      </c>
      <c r="U3002" s="201">
        <v>4</v>
      </c>
      <c r="V3002" t="s">
        <v>3101</v>
      </c>
      <c r="W3002" t="s">
        <v>3260</v>
      </c>
      <c r="X3002" t="s">
        <v>3261</v>
      </c>
      <c r="Y3002" t="s">
        <v>3224</v>
      </c>
      <c r="Z3002" t="s">
        <v>3671</v>
      </c>
      <c r="AA3002">
        <v>808605</v>
      </c>
      <c r="AB3002" s="198">
        <v>37036.875</v>
      </c>
      <c r="AC3002" s="198">
        <v>37036.875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1291504</v>
      </c>
      <c r="H3003" s="198">
        <v>37035.39671296296</v>
      </c>
      <c r="I3003" t="s">
        <v>3769</v>
      </c>
      <c r="M3003" t="s">
        <v>2760</v>
      </c>
      <c r="N3003" t="s">
        <v>3220</v>
      </c>
      <c r="O3003" t="s">
        <v>4414</v>
      </c>
      <c r="P3003" s="199">
        <v>10000</v>
      </c>
      <c r="S3003" t="s">
        <v>2761</v>
      </c>
      <c r="T3003" t="s">
        <v>4061</v>
      </c>
      <c r="U3003" s="201">
        <v>4.085</v>
      </c>
      <c r="V3003" t="s">
        <v>2755</v>
      </c>
      <c r="W3003" t="s">
        <v>4253</v>
      </c>
      <c r="X3003" t="s">
        <v>4254</v>
      </c>
      <c r="Y3003" t="s">
        <v>3224</v>
      </c>
      <c r="Z3003" t="s">
        <v>3671</v>
      </c>
      <c r="AA3003">
        <v>808606</v>
      </c>
      <c r="AB3003" s="198">
        <v>37036.875</v>
      </c>
      <c r="AC3003" s="198">
        <v>37036.875</v>
      </c>
    </row>
    <row r="3004" spans="1:29" x14ac:dyDescent="0.2">
      <c r="A3004" s="44" t="str">
        <f t="shared" si="231"/>
        <v xml:space="preserve"> Natural Gas Physical</v>
      </c>
      <c r="B3004" s="44" t="str">
        <f t="shared" si="232"/>
        <v/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90</v>
      </c>
      <c r="F3004" s="213">
        <f t="shared" si="235"/>
        <v>2250000</v>
      </c>
      <c r="G3004" s="202">
        <v>1291506</v>
      </c>
      <c r="H3004" s="198">
        <v>37035.396724537037</v>
      </c>
      <c r="I3004" t="s">
        <v>1931</v>
      </c>
      <c r="M3004" t="s">
        <v>2760</v>
      </c>
      <c r="N3004" t="s">
        <v>4099</v>
      </c>
      <c r="O3004" t="s">
        <v>4111</v>
      </c>
      <c r="P3004" s="199">
        <v>25000</v>
      </c>
      <c r="S3004" t="s">
        <v>4101</v>
      </c>
      <c r="T3004" t="s">
        <v>4102</v>
      </c>
      <c r="U3004" s="201">
        <v>24.85</v>
      </c>
      <c r="V3004" t="s">
        <v>1932</v>
      </c>
      <c r="W3004" t="s">
        <v>4103</v>
      </c>
      <c r="X3004" t="s">
        <v>4104</v>
      </c>
      <c r="Y3004" t="s">
        <v>4105</v>
      </c>
      <c r="Z3004" t="s">
        <v>4067</v>
      </c>
      <c r="AA3004">
        <v>104806</v>
      </c>
      <c r="AB3004" s="198">
        <v>37622</v>
      </c>
      <c r="AC3004" s="198">
        <v>37711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3">
        <f t="shared" si="235"/>
        <v>10000</v>
      </c>
      <c r="G3005" s="202">
        <v>1291505</v>
      </c>
      <c r="H3005" s="198">
        <v>37035.396724537037</v>
      </c>
      <c r="I3005" t="s">
        <v>2729</v>
      </c>
      <c r="M3005" t="s">
        <v>2760</v>
      </c>
      <c r="N3005" t="s">
        <v>2741</v>
      </c>
      <c r="O3005" t="s">
        <v>2548</v>
      </c>
      <c r="Q3005" s="199">
        <v>10000</v>
      </c>
      <c r="S3005" t="s">
        <v>2761</v>
      </c>
      <c r="T3005" t="s">
        <v>4061</v>
      </c>
      <c r="U3005" s="201">
        <v>4.07</v>
      </c>
      <c r="V3005" t="s">
        <v>3291</v>
      </c>
      <c r="W3005" t="s">
        <v>2938</v>
      </c>
      <c r="X3005" t="s">
        <v>2742</v>
      </c>
      <c r="Y3005" t="s">
        <v>3224</v>
      </c>
      <c r="Z3005" t="s">
        <v>2743</v>
      </c>
      <c r="AA3005">
        <v>808607</v>
      </c>
      <c r="AB3005" s="198">
        <v>37036.875</v>
      </c>
      <c r="AC3005" s="198">
        <v>37036.875</v>
      </c>
    </row>
    <row r="3006" spans="1:29" x14ac:dyDescent="0.2">
      <c r="A3006" s="44" t="str">
        <f t="shared" si="231"/>
        <v xml:space="preserve"> Natural Gas Physical</v>
      </c>
      <c r="B3006" s="44" t="str">
        <f t="shared" si="232"/>
        <v/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30</v>
      </c>
      <c r="F3006" s="213">
        <f t="shared" si="235"/>
        <v>150000</v>
      </c>
      <c r="G3006" s="202">
        <v>1291507</v>
      </c>
      <c r="H3006" s="198">
        <v>37035.396747685183</v>
      </c>
      <c r="I3006" t="s">
        <v>2945</v>
      </c>
      <c r="M3006" t="s">
        <v>2760</v>
      </c>
      <c r="N3006" t="s">
        <v>2697</v>
      </c>
      <c r="O3006" t="s">
        <v>3813</v>
      </c>
      <c r="Q3006" s="199">
        <v>5000</v>
      </c>
      <c r="S3006" t="s">
        <v>4150</v>
      </c>
      <c r="T3006" t="s">
        <v>2698</v>
      </c>
      <c r="U3006" s="201">
        <v>5.62</v>
      </c>
      <c r="V3006" t="s">
        <v>2946</v>
      </c>
      <c r="W3006" t="s">
        <v>3188</v>
      </c>
      <c r="X3006" t="s">
        <v>2700</v>
      </c>
      <c r="Y3006" t="s">
        <v>3224</v>
      </c>
      <c r="Z3006" t="s">
        <v>3672</v>
      </c>
      <c r="AA3006">
        <v>808608</v>
      </c>
      <c r="AB3006" s="198">
        <v>37043.875</v>
      </c>
      <c r="AC3006" s="198">
        <v>37072.875</v>
      </c>
    </row>
    <row r="3007" spans="1:29" x14ac:dyDescent="0.2">
      <c r="A3007" s="44" t="str">
        <f t="shared" si="231"/>
        <v>US LPG Financial</v>
      </c>
      <c r="B3007" s="44" t="str">
        <f t="shared" si="232"/>
        <v>US</v>
      </c>
      <c r="C3007" s="44" t="str">
        <f t="shared" si="233"/>
        <v>LPG</v>
      </c>
      <c r="D3007" s="44" t="str">
        <f t="shared" si="234"/>
        <v>Financial</v>
      </c>
      <c r="E3007" s="44">
        <f>IF(VLOOKUP(S3007,'DD-Lookup'!$J$6:$L$50,3,FALSE)="Monthly",(YEAR(AC3007)-YEAR(AB3007))*12+MONTH(AC3007)-MONTH(AB3007)+1,(AC3007-AB3007+1))</f>
        <v>3</v>
      </c>
      <c r="F3007" s="213">
        <f t="shared" si="235"/>
        <v>30000</v>
      </c>
      <c r="G3007" s="202">
        <v>1291508</v>
      </c>
      <c r="H3007" s="198">
        <v>37035.396747685183</v>
      </c>
      <c r="I3007" t="s">
        <v>536</v>
      </c>
      <c r="M3007" t="s">
        <v>2765</v>
      </c>
      <c r="N3007" t="s">
        <v>2891</v>
      </c>
      <c r="O3007" t="s">
        <v>4326</v>
      </c>
      <c r="P3007" s="199">
        <v>10000</v>
      </c>
      <c r="S3007" t="s">
        <v>3301</v>
      </c>
      <c r="T3007" t="s">
        <v>4061</v>
      </c>
      <c r="U3007" s="201">
        <v>52</v>
      </c>
      <c r="V3007" t="s">
        <v>537</v>
      </c>
      <c r="W3007" t="s">
        <v>1913</v>
      </c>
      <c r="X3007" t="s">
        <v>2892</v>
      </c>
      <c r="Y3007" t="s">
        <v>3401</v>
      </c>
      <c r="Z3007" t="s">
        <v>3671</v>
      </c>
      <c r="AA3007">
        <v>107022</v>
      </c>
      <c r="AB3007" s="198">
        <v>37073</v>
      </c>
      <c r="AC3007" s="198">
        <v>37164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2000</v>
      </c>
      <c r="G3008" s="202">
        <v>1291510</v>
      </c>
      <c r="H3008" s="198">
        <v>37035.396805555552</v>
      </c>
      <c r="I3008" t="s">
        <v>2863</v>
      </c>
      <c r="M3008" t="s">
        <v>2760</v>
      </c>
      <c r="N3008" t="s">
        <v>3220</v>
      </c>
      <c r="O3008" t="s">
        <v>2537</v>
      </c>
      <c r="Q3008" s="199">
        <v>2000</v>
      </c>
      <c r="S3008" t="s">
        <v>2761</v>
      </c>
      <c r="T3008" t="s">
        <v>4061</v>
      </c>
      <c r="U3008" s="201">
        <v>3.1349999999999998</v>
      </c>
      <c r="V3008" t="s">
        <v>3447</v>
      </c>
      <c r="W3008" t="s">
        <v>2705</v>
      </c>
      <c r="X3008" t="s">
        <v>2682</v>
      </c>
      <c r="Y3008" t="s">
        <v>3224</v>
      </c>
      <c r="Z3008" t="s">
        <v>3671</v>
      </c>
      <c r="AA3008">
        <v>808610</v>
      </c>
      <c r="AB3008" s="198">
        <v>37036.875</v>
      </c>
      <c r="AC3008" s="198">
        <v>37036.875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8924</v>
      </c>
      <c r="G3009" s="202">
        <v>1291509</v>
      </c>
      <c r="H3009" s="198">
        <v>37035.396805555552</v>
      </c>
      <c r="I3009" t="s">
        <v>2831</v>
      </c>
      <c r="M3009" t="s">
        <v>2760</v>
      </c>
      <c r="N3009" t="s">
        <v>3220</v>
      </c>
      <c r="O3009" t="s">
        <v>2463</v>
      </c>
      <c r="Q3009" s="199">
        <v>8924</v>
      </c>
      <c r="S3009" t="s">
        <v>2761</v>
      </c>
      <c r="T3009" t="s">
        <v>4061</v>
      </c>
      <c r="U3009" s="201">
        <v>4.2074999999999996</v>
      </c>
      <c r="V3009" t="s">
        <v>3251</v>
      </c>
      <c r="W3009" t="s">
        <v>3222</v>
      </c>
      <c r="X3009" t="s">
        <v>3223</v>
      </c>
      <c r="Y3009" t="s">
        <v>3224</v>
      </c>
      <c r="Z3009" t="s">
        <v>3671</v>
      </c>
      <c r="AA3009">
        <v>808609</v>
      </c>
      <c r="AB3009" s="198">
        <v>37036.875</v>
      </c>
      <c r="AC3009" s="198">
        <v>37036.875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5000</v>
      </c>
      <c r="G3010" s="202">
        <v>1291511</v>
      </c>
      <c r="H3010" s="198">
        <v>37035.396909722222</v>
      </c>
      <c r="I3010" t="s">
        <v>3162</v>
      </c>
      <c r="M3010" t="s">
        <v>2760</v>
      </c>
      <c r="N3010" t="s">
        <v>3220</v>
      </c>
      <c r="O3010" t="s">
        <v>2503</v>
      </c>
      <c r="P3010" s="199">
        <v>5000</v>
      </c>
      <c r="S3010" t="s">
        <v>2761</v>
      </c>
      <c r="T3010" t="s">
        <v>4061</v>
      </c>
      <c r="U3010" s="201">
        <v>4.335</v>
      </c>
      <c r="V3010" t="s">
        <v>3163</v>
      </c>
      <c r="W3010" t="s">
        <v>3275</v>
      </c>
      <c r="X3010" t="s">
        <v>3276</v>
      </c>
      <c r="Y3010" t="s">
        <v>3224</v>
      </c>
      <c r="Z3010" t="s">
        <v>3671</v>
      </c>
      <c r="AA3010">
        <v>808611</v>
      </c>
      <c r="AB3010" s="198">
        <v>37036.875</v>
      </c>
      <c r="AC3010" s="198">
        <v>37036.875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5000</v>
      </c>
      <c r="G3011" s="202">
        <v>1291514</v>
      </c>
      <c r="H3011" s="198">
        <v>37035.396979166668</v>
      </c>
      <c r="I3011" t="s">
        <v>2873</v>
      </c>
      <c r="M3011" t="s">
        <v>2760</v>
      </c>
      <c r="N3011" t="s">
        <v>2741</v>
      </c>
      <c r="O3011" t="s">
        <v>73</v>
      </c>
      <c r="P3011" s="199">
        <v>5000</v>
      </c>
      <c r="S3011" t="s">
        <v>2761</v>
      </c>
      <c r="T3011" t="s">
        <v>4061</v>
      </c>
      <c r="U3011" s="201">
        <v>4.01</v>
      </c>
      <c r="V3011" t="s">
        <v>3171</v>
      </c>
      <c r="W3011" t="s">
        <v>2938</v>
      </c>
      <c r="X3011" t="s">
        <v>2742</v>
      </c>
      <c r="Y3011" t="s">
        <v>3224</v>
      </c>
      <c r="Z3011" t="s">
        <v>2743</v>
      </c>
      <c r="AA3011">
        <v>808612</v>
      </c>
      <c r="AB3011" s="198">
        <v>37036.875</v>
      </c>
      <c r="AC3011" s="198">
        <v>37036.875</v>
      </c>
    </row>
    <row r="3012" spans="1:29" x14ac:dyDescent="0.2">
      <c r="A3012" s="44" t="str">
        <f t="shared" si="231"/>
        <v>US LPG Financial</v>
      </c>
      <c r="B3012" s="44" t="str">
        <f t="shared" si="232"/>
        <v>US</v>
      </c>
      <c r="C3012" s="44" t="str">
        <f t="shared" si="233"/>
        <v>LPG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</v>
      </c>
      <c r="F3012" s="213">
        <f t="shared" si="235"/>
        <v>15000</v>
      </c>
      <c r="G3012" s="202">
        <v>1291516</v>
      </c>
      <c r="H3012" s="198">
        <v>37035.39707175926</v>
      </c>
      <c r="I3012" t="s">
        <v>536</v>
      </c>
      <c r="M3012" t="s">
        <v>2765</v>
      </c>
      <c r="N3012" t="s">
        <v>2891</v>
      </c>
      <c r="O3012" t="s">
        <v>4326</v>
      </c>
      <c r="P3012" s="199">
        <v>5000</v>
      </c>
      <c r="S3012" t="s">
        <v>3301</v>
      </c>
      <c r="T3012" t="s">
        <v>4061</v>
      </c>
      <c r="U3012" s="201">
        <v>52</v>
      </c>
      <c r="V3012" t="s">
        <v>537</v>
      </c>
      <c r="W3012" t="s">
        <v>1913</v>
      </c>
      <c r="X3012" t="s">
        <v>2892</v>
      </c>
      <c r="Y3012" t="s">
        <v>3401</v>
      </c>
      <c r="Z3012" t="s">
        <v>3671</v>
      </c>
      <c r="AA3012">
        <v>107023</v>
      </c>
      <c r="AB3012" s="198">
        <v>37073</v>
      </c>
      <c r="AC3012" s="198">
        <v>37164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1291515</v>
      </c>
      <c r="H3013" s="198">
        <v>37035.39707175926</v>
      </c>
      <c r="I3013" t="s">
        <v>3769</v>
      </c>
      <c r="M3013" t="s">
        <v>2760</v>
      </c>
      <c r="N3013" t="s">
        <v>3220</v>
      </c>
      <c r="O3013" t="s">
        <v>2599</v>
      </c>
      <c r="P3013" s="199">
        <v>5000</v>
      </c>
      <c r="S3013" t="s">
        <v>2761</v>
      </c>
      <c r="T3013" t="s">
        <v>4061</v>
      </c>
      <c r="U3013" s="201">
        <v>3.6749999999999998</v>
      </c>
      <c r="V3013" t="s">
        <v>3081</v>
      </c>
      <c r="W3013" t="s">
        <v>2692</v>
      </c>
      <c r="X3013" t="s">
        <v>2682</v>
      </c>
      <c r="Y3013" t="s">
        <v>3224</v>
      </c>
      <c r="Z3013" t="s">
        <v>3671</v>
      </c>
      <c r="AA3013">
        <v>808614</v>
      </c>
      <c r="AB3013" s="198">
        <v>37036.875</v>
      </c>
      <c r="AC3013" s="198">
        <v>37036.875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1287</v>
      </c>
      <c r="G3014" s="202">
        <v>1291517</v>
      </c>
      <c r="H3014" s="198">
        <v>37035.397083333337</v>
      </c>
      <c r="I3014" t="s">
        <v>3820</v>
      </c>
      <c r="M3014" t="s">
        <v>2760</v>
      </c>
      <c r="N3014" t="s">
        <v>3220</v>
      </c>
      <c r="O3014" t="s">
        <v>4393</v>
      </c>
      <c r="P3014" s="199">
        <v>1287</v>
      </c>
      <c r="S3014" t="s">
        <v>2761</v>
      </c>
      <c r="T3014" t="s">
        <v>4061</v>
      </c>
      <c r="U3014" s="201">
        <v>4.38</v>
      </c>
      <c r="V3014" t="s">
        <v>3821</v>
      </c>
      <c r="W3014" t="s">
        <v>2661</v>
      </c>
      <c r="X3014" t="s">
        <v>2662</v>
      </c>
      <c r="Y3014" t="s">
        <v>3224</v>
      </c>
      <c r="Z3014" t="s">
        <v>3671</v>
      </c>
      <c r="AA3014">
        <v>808615</v>
      </c>
      <c r="AB3014" s="198">
        <v>37036.875</v>
      </c>
      <c r="AC3014" s="198">
        <v>37036.875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1291518</v>
      </c>
      <c r="H3015" s="198">
        <v>37035.397129629629</v>
      </c>
      <c r="I3015" t="s">
        <v>3252</v>
      </c>
      <c r="M3015" t="s">
        <v>2760</v>
      </c>
      <c r="N3015" t="s">
        <v>2741</v>
      </c>
      <c r="O3015" t="s">
        <v>2548</v>
      </c>
      <c r="Q3015" s="199">
        <v>10000</v>
      </c>
      <c r="S3015" t="s">
        <v>2761</v>
      </c>
      <c r="T3015" t="s">
        <v>4061</v>
      </c>
      <c r="U3015" s="201">
        <v>4.08</v>
      </c>
      <c r="V3015" t="s">
        <v>538</v>
      </c>
      <c r="W3015" t="s">
        <v>2938</v>
      </c>
      <c r="X3015" t="s">
        <v>2742</v>
      </c>
      <c r="Y3015" t="s">
        <v>3224</v>
      </c>
      <c r="Z3015" t="s">
        <v>2743</v>
      </c>
      <c r="AA3015">
        <v>808616</v>
      </c>
      <c r="AB3015" s="198">
        <v>37036.875</v>
      </c>
      <c r="AC3015" s="198">
        <v>37036.875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5000</v>
      </c>
      <c r="G3016" s="202">
        <v>1291519</v>
      </c>
      <c r="H3016" s="198">
        <v>37035.397152777776</v>
      </c>
      <c r="I3016" t="s">
        <v>3769</v>
      </c>
      <c r="M3016" t="s">
        <v>2760</v>
      </c>
      <c r="N3016" t="s">
        <v>3220</v>
      </c>
      <c r="O3016" t="s">
        <v>2599</v>
      </c>
      <c r="P3016" s="199">
        <v>5000</v>
      </c>
      <c r="S3016" t="s">
        <v>2761</v>
      </c>
      <c r="T3016" t="s">
        <v>4061</v>
      </c>
      <c r="U3016" s="201">
        <v>3.65</v>
      </c>
      <c r="V3016" t="s">
        <v>3081</v>
      </c>
      <c r="W3016" t="s">
        <v>2692</v>
      </c>
      <c r="X3016" t="s">
        <v>2682</v>
      </c>
      <c r="Y3016" t="s">
        <v>3224</v>
      </c>
      <c r="Z3016" t="s">
        <v>3671</v>
      </c>
      <c r="AA3016">
        <v>808617</v>
      </c>
      <c r="AB3016" s="198">
        <v>37036.875</v>
      </c>
      <c r="AC3016" s="198">
        <v>37036.875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25000</v>
      </c>
      <c r="G3017" s="202">
        <v>1291520</v>
      </c>
      <c r="H3017" s="198">
        <v>37035.397175925929</v>
      </c>
      <c r="I3017" t="s">
        <v>3769</v>
      </c>
      <c r="M3017" t="s">
        <v>2760</v>
      </c>
      <c r="N3017" t="s">
        <v>3220</v>
      </c>
      <c r="O3017" t="s">
        <v>4383</v>
      </c>
      <c r="P3017" s="199">
        <v>25000</v>
      </c>
      <c r="S3017" t="s">
        <v>2761</v>
      </c>
      <c r="T3017" t="s">
        <v>4061</v>
      </c>
      <c r="U3017" s="201">
        <v>4.125</v>
      </c>
      <c r="V3017" t="s">
        <v>2755</v>
      </c>
      <c r="W3017" t="s">
        <v>4246</v>
      </c>
      <c r="X3017" t="s">
        <v>4247</v>
      </c>
      <c r="Y3017" t="s">
        <v>3224</v>
      </c>
      <c r="Z3017" t="s">
        <v>3671</v>
      </c>
      <c r="AA3017">
        <v>808619</v>
      </c>
      <c r="AB3017" s="198">
        <v>37036.875</v>
      </c>
      <c r="AC3017" s="198">
        <v>37036.875</v>
      </c>
    </row>
    <row r="3018" spans="1:29" x14ac:dyDescent="0.2">
      <c r="A3018" s="44" t="str">
        <f t="shared" si="231"/>
        <v>US Gas Pipeline Capacity Financial</v>
      </c>
      <c r="B3018" s="44" t="str">
        <f t="shared" si="232"/>
        <v>US</v>
      </c>
      <c r="C3018" s="44" t="str">
        <f t="shared" si="233"/>
        <v>Gas Pipeline Capacity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10000</v>
      </c>
      <c r="G3018" s="202">
        <v>1291521</v>
      </c>
      <c r="H3018" s="198">
        <v>37035.397210648145</v>
      </c>
      <c r="I3018" t="s">
        <v>3244</v>
      </c>
      <c r="M3018" t="s">
        <v>3300</v>
      </c>
      <c r="N3018" t="s">
        <v>3157</v>
      </c>
      <c r="O3018" t="s">
        <v>539</v>
      </c>
      <c r="Q3018" s="199">
        <v>10000</v>
      </c>
      <c r="S3018" t="s">
        <v>2761</v>
      </c>
      <c r="T3018" t="s">
        <v>4061</v>
      </c>
      <c r="U3018" s="201">
        <v>9.5000000000000001E-2</v>
      </c>
      <c r="V3018" t="s">
        <v>4303</v>
      </c>
      <c r="W3018" t="s">
        <v>3158</v>
      </c>
      <c r="X3018" t="s">
        <v>3159</v>
      </c>
      <c r="Y3018" t="s">
        <v>3160</v>
      </c>
      <c r="Z3018" t="s">
        <v>3161</v>
      </c>
      <c r="AA3018">
        <v>41060</v>
      </c>
      <c r="AB3018" s="198">
        <v>37036.875</v>
      </c>
      <c r="AC3018" s="198">
        <v>37036.875</v>
      </c>
    </row>
    <row r="3019" spans="1:29" x14ac:dyDescent="0.2">
      <c r="A3019" s="44" t="str">
        <f t="shared" ref="A3019:A3082" si="236">B3019&amp;" "&amp;C3019&amp;" "&amp;D3019</f>
        <v>US Natural Gas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30</v>
      </c>
      <c r="F3019" s="213">
        <f t="shared" ref="F3019:F3082" si="240">E3019*SUM(P3019:Q3019)</f>
        <v>1500000</v>
      </c>
      <c r="G3019" s="202">
        <v>1291522</v>
      </c>
      <c r="H3019" s="198">
        <v>37035.397256944445</v>
      </c>
      <c r="I3019" t="s">
        <v>2818</v>
      </c>
      <c r="J3019" t="s">
        <v>3125</v>
      </c>
      <c r="K3019" t="s">
        <v>2852</v>
      </c>
      <c r="M3019" t="s">
        <v>2760</v>
      </c>
      <c r="N3019" t="s">
        <v>3235</v>
      </c>
      <c r="O3019" t="s">
        <v>3433</v>
      </c>
      <c r="Q3019" s="199">
        <v>50000</v>
      </c>
      <c r="S3019" t="s">
        <v>2761</v>
      </c>
      <c r="T3019" t="s">
        <v>4061</v>
      </c>
      <c r="U3019" s="201">
        <v>0.03</v>
      </c>
      <c r="V3019" t="s">
        <v>1767</v>
      </c>
      <c r="W3019" t="s">
        <v>3074</v>
      </c>
      <c r="X3019" t="s">
        <v>3075</v>
      </c>
      <c r="Y3019" t="s">
        <v>4082</v>
      </c>
      <c r="Z3019" t="s">
        <v>3671</v>
      </c>
      <c r="AA3019" t="s">
        <v>540</v>
      </c>
      <c r="AB3019" s="198">
        <v>37043</v>
      </c>
      <c r="AC3019" s="198">
        <v>37072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2833</v>
      </c>
      <c r="G3020" s="202">
        <v>1291523</v>
      </c>
      <c r="H3020" s="198">
        <v>37035.397256944445</v>
      </c>
      <c r="I3020" t="s">
        <v>2858</v>
      </c>
      <c r="M3020" t="s">
        <v>2760</v>
      </c>
      <c r="N3020" t="s">
        <v>3220</v>
      </c>
      <c r="O3020" t="s">
        <v>4397</v>
      </c>
      <c r="P3020" s="199">
        <v>2833</v>
      </c>
      <c r="S3020" t="s">
        <v>2761</v>
      </c>
      <c r="T3020" t="s">
        <v>4061</v>
      </c>
      <c r="U3020" s="201">
        <v>4.0250000000000004</v>
      </c>
      <c r="V3020" t="s">
        <v>2947</v>
      </c>
      <c r="W3020" t="s">
        <v>3046</v>
      </c>
      <c r="X3020" t="s">
        <v>2685</v>
      </c>
      <c r="Y3020" t="s">
        <v>3224</v>
      </c>
      <c r="Z3020" t="s">
        <v>3671</v>
      </c>
      <c r="AA3020">
        <v>808620</v>
      </c>
      <c r="AB3020" s="198">
        <v>37036.875</v>
      </c>
      <c r="AC3020" s="198">
        <v>37036.875</v>
      </c>
    </row>
    <row r="3021" spans="1:29" x14ac:dyDescent="0.2">
      <c r="A3021" s="44" t="str">
        <f t="shared" si="236"/>
        <v>US Natural Gas Financial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30</v>
      </c>
      <c r="F3021" s="213">
        <f t="shared" si="240"/>
        <v>300000</v>
      </c>
      <c r="G3021" s="202">
        <v>1291525</v>
      </c>
      <c r="H3021" s="198">
        <v>37035.397372685184</v>
      </c>
      <c r="I3021" t="s">
        <v>4241</v>
      </c>
      <c r="M3021" t="s">
        <v>2760</v>
      </c>
      <c r="N3021" t="s">
        <v>3235</v>
      </c>
      <c r="O3021" t="s">
        <v>2939</v>
      </c>
      <c r="Q3021" s="199">
        <v>10000</v>
      </c>
      <c r="S3021" t="s">
        <v>2761</v>
      </c>
      <c r="T3021" t="s">
        <v>4061</v>
      </c>
      <c r="U3021" s="201">
        <v>-0.03</v>
      </c>
      <c r="V3021" t="s">
        <v>2940</v>
      </c>
      <c r="W3021" t="s">
        <v>3074</v>
      </c>
      <c r="X3021" t="s">
        <v>3075</v>
      </c>
      <c r="Y3021" t="s">
        <v>4082</v>
      </c>
      <c r="Z3021" t="s">
        <v>3671</v>
      </c>
      <c r="AA3021" t="s">
        <v>541</v>
      </c>
      <c r="AB3021" s="198">
        <v>37043.875</v>
      </c>
      <c r="AC3021" s="198">
        <v>37072.875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25000</v>
      </c>
      <c r="G3022" s="202">
        <v>1291526</v>
      </c>
      <c r="H3022" s="198">
        <v>37035.39739583333</v>
      </c>
      <c r="I3022" t="s">
        <v>4033</v>
      </c>
      <c r="M3022" t="s">
        <v>2760</v>
      </c>
      <c r="N3022" t="s">
        <v>3220</v>
      </c>
      <c r="O3022" t="s">
        <v>4383</v>
      </c>
      <c r="Q3022" s="199">
        <v>25000</v>
      </c>
      <c r="S3022" t="s">
        <v>2761</v>
      </c>
      <c r="T3022" t="s">
        <v>4061</v>
      </c>
      <c r="U3022" s="201">
        <v>4.125</v>
      </c>
      <c r="V3022" t="s">
        <v>4268</v>
      </c>
      <c r="W3022" t="s">
        <v>4246</v>
      </c>
      <c r="X3022" t="s">
        <v>4247</v>
      </c>
      <c r="Y3022" t="s">
        <v>3224</v>
      </c>
      <c r="Z3022" t="s">
        <v>3671</v>
      </c>
      <c r="AA3022">
        <v>808621</v>
      </c>
      <c r="AB3022" s="198">
        <v>37036.875</v>
      </c>
      <c r="AC3022" s="198">
        <v>37036.875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3">
        <f t="shared" si="240"/>
        <v>2000</v>
      </c>
      <c r="G3023" s="202">
        <v>1291527</v>
      </c>
      <c r="H3023" s="198">
        <v>37035.397534722222</v>
      </c>
      <c r="I3023" t="s">
        <v>2706</v>
      </c>
      <c r="M3023" t="s">
        <v>2760</v>
      </c>
      <c r="N3023" t="s">
        <v>3220</v>
      </c>
      <c r="O3023" t="s">
        <v>4403</v>
      </c>
      <c r="Q3023" s="199">
        <v>2000</v>
      </c>
      <c r="S3023" t="s">
        <v>2761</v>
      </c>
      <c r="T3023" t="s">
        <v>4061</v>
      </c>
      <c r="U3023" s="201">
        <v>4.0750000000000002</v>
      </c>
      <c r="V3023" t="s">
        <v>4306</v>
      </c>
      <c r="W3023" t="s">
        <v>3046</v>
      </c>
      <c r="X3023" t="s">
        <v>2685</v>
      </c>
      <c r="Y3023" t="s">
        <v>3224</v>
      </c>
      <c r="Z3023" t="s">
        <v>3671</v>
      </c>
      <c r="AA3023">
        <v>808623</v>
      </c>
      <c r="AB3023" s="198">
        <v>37036.875</v>
      </c>
      <c r="AC3023" s="198">
        <v>37036.875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7</v>
      </c>
      <c r="F3024" s="213">
        <f t="shared" si="240"/>
        <v>70000</v>
      </c>
      <c r="G3024" s="202">
        <v>1291528</v>
      </c>
      <c r="H3024" s="198">
        <v>37035.397546296299</v>
      </c>
      <c r="I3024" t="s">
        <v>3139</v>
      </c>
      <c r="M3024" t="s">
        <v>2760</v>
      </c>
      <c r="N3024" t="s">
        <v>3220</v>
      </c>
      <c r="O3024" t="s">
        <v>4406</v>
      </c>
      <c r="P3024" s="199">
        <v>10000</v>
      </c>
      <c r="S3024" t="s">
        <v>2761</v>
      </c>
      <c r="T3024" t="s">
        <v>4061</v>
      </c>
      <c r="U3024" s="201">
        <v>4.0350000000000001</v>
      </c>
      <c r="V3024" t="s">
        <v>3140</v>
      </c>
      <c r="W3024" t="s">
        <v>3046</v>
      </c>
      <c r="X3024" t="s">
        <v>2685</v>
      </c>
      <c r="Y3024" t="s">
        <v>3224</v>
      </c>
      <c r="Z3024" t="s">
        <v>3671</v>
      </c>
      <c r="AA3024">
        <v>808624</v>
      </c>
      <c r="AB3024" s="198">
        <v>37036.875</v>
      </c>
      <c r="AC3024" s="198">
        <v>37042.875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25000</v>
      </c>
      <c r="G3025" s="202">
        <v>1291532</v>
      </c>
      <c r="H3025" s="198">
        <v>37035.397696759261</v>
      </c>
      <c r="I3025" t="s">
        <v>3769</v>
      </c>
      <c r="M3025" t="s">
        <v>2760</v>
      </c>
      <c r="N3025" t="s">
        <v>3220</v>
      </c>
      <c r="O3025" t="s">
        <v>4383</v>
      </c>
      <c r="P3025" s="199">
        <v>25000</v>
      </c>
      <c r="S3025" t="s">
        <v>2761</v>
      </c>
      <c r="T3025" t="s">
        <v>4061</v>
      </c>
      <c r="U3025" s="201">
        <v>4.125</v>
      </c>
      <c r="V3025" t="s">
        <v>2755</v>
      </c>
      <c r="W3025" t="s">
        <v>4246</v>
      </c>
      <c r="X3025" t="s">
        <v>4247</v>
      </c>
      <c r="Y3025" t="s">
        <v>3224</v>
      </c>
      <c r="Z3025" t="s">
        <v>3671</v>
      </c>
      <c r="AA3025">
        <v>808625</v>
      </c>
      <c r="AB3025" s="198">
        <v>37036.875</v>
      </c>
      <c r="AC3025" s="198">
        <v>37036.875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4378</v>
      </c>
      <c r="G3026" s="202">
        <v>1291533</v>
      </c>
      <c r="H3026" s="198">
        <v>37035.39770833333</v>
      </c>
      <c r="I3026" t="s">
        <v>3306</v>
      </c>
      <c r="M3026" t="s">
        <v>2760</v>
      </c>
      <c r="N3026" t="s">
        <v>3220</v>
      </c>
      <c r="O3026" t="s">
        <v>2580</v>
      </c>
      <c r="Q3026" s="199">
        <v>4378</v>
      </c>
      <c r="S3026" t="s">
        <v>2761</v>
      </c>
      <c r="T3026" t="s">
        <v>4061</v>
      </c>
      <c r="U3026" s="201">
        <v>4.12</v>
      </c>
      <c r="V3026" t="s">
        <v>3796</v>
      </c>
      <c r="W3026" t="s">
        <v>3046</v>
      </c>
      <c r="X3026" t="s">
        <v>3141</v>
      </c>
      <c r="Y3026" t="s">
        <v>3224</v>
      </c>
      <c r="Z3026" t="s">
        <v>3671</v>
      </c>
      <c r="AA3026">
        <v>808626</v>
      </c>
      <c r="AB3026" s="198">
        <v>37036.875</v>
      </c>
      <c r="AC3026" s="198">
        <v>37036.875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1291534</v>
      </c>
      <c r="H3027" s="198">
        <v>37035.39775462963</v>
      </c>
      <c r="I3027" t="s">
        <v>3794</v>
      </c>
      <c r="M3027" t="s">
        <v>2760</v>
      </c>
      <c r="N3027" t="s">
        <v>3220</v>
      </c>
      <c r="O3027" t="s">
        <v>2511</v>
      </c>
      <c r="Q3027" s="199">
        <v>10000</v>
      </c>
      <c r="S3027" t="s">
        <v>2761</v>
      </c>
      <c r="T3027" t="s">
        <v>4061</v>
      </c>
      <c r="U3027" s="201">
        <v>4.2074999999999996</v>
      </c>
      <c r="V3027" t="s">
        <v>138</v>
      </c>
      <c r="W3027" t="s">
        <v>3222</v>
      </c>
      <c r="X3027" t="s">
        <v>3223</v>
      </c>
      <c r="Y3027" t="s">
        <v>3224</v>
      </c>
      <c r="Z3027" t="s">
        <v>3671</v>
      </c>
      <c r="AA3027">
        <v>808627</v>
      </c>
      <c r="AB3027" s="198">
        <v>37036.875</v>
      </c>
      <c r="AC3027" s="198">
        <v>37036.875</v>
      </c>
    </row>
    <row r="3028" spans="1:29" x14ac:dyDescent="0.2">
      <c r="A3028" s="44" t="str">
        <f t="shared" si="236"/>
        <v xml:space="preserve"> Natural Gas Physical</v>
      </c>
      <c r="B3028" s="44" t="str">
        <f t="shared" si="237"/>
        <v/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30</v>
      </c>
      <c r="F3028" s="213">
        <f t="shared" si="240"/>
        <v>150000</v>
      </c>
      <c r="G3028" s="202">
        <v>1291536</v>
      </c>
      <c r="H3028" s="198">
        <v>37035.397766203707</v>
      </c>
      <c r="I3028" t="s">
        <v>1698</v>
      </c>
      <c r="M3028" t="s">
        <v>2760</v>
      </c>
      <c r="N3028" t="s">
        <v>2697</v>
      </c>
      <c r="O3028" t="s">
        <v>3813</v>
      </c>
      <c r="Q3028" s="199">
        <v>5000</v>
      </c>
      <c r="S3028" t="s">
        <v>4150</v>
      </c>
      <c r="T3028" t="s">
        <v>2698</v>
      </c>
      <c r="U3028" s="201">
        <v>5.6349999999999998</v>
      </c>
      <c r="V3028" t="s">
        <v>1780</v>
      </c>
      <c r="W3028" t="s">
        <v>3188</v>
      </c>
      <c r="X3028" t="s">
        <v>2700</v>
      </c>
      <c r="Y3028" t="s">
        <v>3224</v>
      </c>
      <c r="Z3028" t="s">
        <v>3672</v>
      </c>
      <c r="AA3028">
        <v>808629</v>
      </c>
      <c r="AB3028" s="198">
        <v>37043.875</v>
      </c>
      <c r="AC3028" s="198">
        <v>37072.875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1076</v>
      </c>
      <c r="G3029" s="202">
        <v>1291535</v>
      </c>
      <c r="H3029" s="198">
        <v>37035.397766203707</v>
      </c>
      <c r="I3029" t="s">
        <v>3252</v>
      </c>
      <c r="M3029" t="s">
        <v>2760</v>
      </c>
      <c r="N3029" t="s">
        <v>3220</v>
      </c>
      <c r="O3029" t="s">
        <v>2463</v>
      </c>
      <c r="Q3029" s="199">
        <v>1076</v>
      </c>
      <c r="S3029" t="s">
        <v>2761</v>
      </c>
      <c r="T3029" t="s">
        <v>4061</v>
      </c>
      <c r="U3029" s="201">
        <v>4.2074999999999996</v>
      </c>
      <c r="V3029" t="s">
        <v>3097</v>
      </c>
      <c r="W3029" t="s">
        <v>3222</v>
      </c>
      <c r="X3029" t="s">
        <v>3223</v>
      </c>
      <c r="Y3029" t="s">
        <v>3224</v>
      </c>
      <c r="Z3029" t="s">
        <v>3671</v>
      </c>
      <c r="AA3029">
        <v>808628</v>
      </c>
      <c r="AB3029" s="198">
        <v>37036.875</v>
      </c>
      <c r="AC3029" s="198">
        <v>37036.875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10000</v>
      </c>
      <c r="G3030" s="202">
        <v>1291537</v>
      </c>
      <c r="H3030" s="198">
        <v>37035.397824074076</v>
      </c>
      <c r="I3030" t="s">
        <v>4033</v>
      </c>
      <c r="M3030" t="s">
        <v>2760</v>
      </c>
      <c r="N3030" t="s">
        <v>3220</v>
      </c>
      <c r="O3030" t="s">
        <v>2463</v>
      </c>
      <c r="Q3030" s="199">
        <v>10000</v>
      </c>
      <c r="S3030" t="s">
        <v>2761</v>
      </c>
      <c r="T3030" t="s">
        <v>4061</v>
      </c>
      <c r="U3030" s="201">
        <v>4.2088000000000001</v>
      </c>
      <c r="V3030" t="s">
        <v>3085</v>
      </c>
      <c r="W3030" t="s">
        <v>3222</v>
      </c>
      <c r="X3030" t="s">
        <v>3223</v>
      </c>
      <c r="Y3030" t="s">
        <v>3224</v>
      </c>
      <c r="Z3030" t="s">
        <v>3671</v>
      </c>
      <c r="AA3030">
        <v>808630</v>
      </c>
      <c r="AB3030" s="198">
        <v>37036.875</v>
      </c>
      <c r="AC3030" s="198">
        <v>37036.875</v>
      </c>
    </row>
    <row r="3031" spans="1:29" x14ac:dyDescent="0.2">
      <c r="A3031" s="44" t="str">
        <f t="shared" si="236"/>
        <v xml:space="preserve"> Metals Financial</v>
      </c>
      <c r="B3031" s="44" t="str">
        <f t="shared" si="237"/>
        <v/>
      </c>
      <c r="C3031" s="44" t="str">
        <f t="shared" si="238"/>
        <v>Metals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10</v>
      </c>
      <c r="G3031" s="202">
        <v>1291541</v>
      </c>
      <c r="H3031" s="198">
        <v>37035.397939814815</v>
      </c>
      <c r="I3031" t="s">
        <v>4096</v>
      </c>
      <c r="M3031" t="s">
        <v>2766</v>
      </c>
      <c r="N3031" t="s">
        <v>4058</v>
      </c>
      <c r="O3031" t="s">
        <v>4059</v>
      </c>
      <c r="Q3031" s="199">
        <v>10</v>
      </c>
      <c r="S3031" t="s">
        <v>4060</v>
      </c>
      <c r="T3031" t="s">
        <v>4061</v>
      </c>
      <c r="U3031" s="201">
        <v>1747</v>
      </c>
      <c r="V3031" t="s">
        <v>4189</v>
      </c>
      <c r="W3031" t="s">
        <v>4068</v>
      </c>
      <c r="X3031" t="s">
        <v>4064</v>
      </c>
      <c r="Y3031" t="s">
        <v>4065</v>
      </c>
      <c r="Z3031" t="s">
        <v>4066</v>
      </c>
      <c r="AA3031">
        <v>2150909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</v>
      </c>
      <c r="G3032" s="202">
        <v>1291542</v>
      </c>
      <c r="H3032" s="198">
        <v>37035.398009259261</v>
      </c>
      <c r="I3032" t="s">
        <v>542</v>
      </c>
      <c r="M3032" t="s">
        <v>2760</v>
      </c>
      <c r="N3032" t="s">
        <v>3220</v>
      </c>
      <c r="O3032" t="s">
        <v>2551</v>
      </c>
      <c r="P3032" s="199">
        <v>5000</v>
      </c>
      <c r="S3032" t="s">
        <v>2761</v>
      </c>
      <c r="T3032" t="s">
        <v>4061</v>
      </c>
      <c r="U3032" s="201">
        <v>7.9</v>
      </c>
      <c r="V3032" t="s">
        <v>543</v>
      </c>
      <c r="W3032" t="s">
        <v>2681</v>
      </c>
      <c r="X3032" t="s">
        <v>2682</v>
      </c>
      <c r="Y3032" t="s">
        <v>3224</v>
      </c>
      <c r="Z3032" t="s">
        <v>3671</v>
      </c>
      <c r="AA3032">
        <v>808631</v>
      </c>
      <c r="AB3032" s="198">
        <v>37036.875</v>
      </c>
      <c r="AC3032" s="198">
        <v>37036.875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5000</v>
      </c>
      <c r="G3033" s="202">
        <v>1291543</v>
      </c>
      <c r="H3033" s="198">
        <v>37035.398078703707</v>
      </c>
      <c r="I3033" t="s">
        <v>3162</v>
      </c>
      <c r="M3033" t="s">
        <v>2760</v>
      </c>
      <c r="N3033" t="s">
        <v>3220</v>
      </c>
      <c r="O3033" t="s">
        <v>2503</v>
      </c>
      <c r="P3033" s="199">
        <v>5000</v>
      </c>
      <c r="S3033" t="s">
        <v>2761</v>
      </c>
      <c r="T3033" t="s">
        <v>4061</v>
      </c>
      <c r="U3033" s="201">
        <v>4.33</v>
      </c>
      <c r="V3033" t="s">
        <v>3163</v>
      </c>
      <c r="W3033" t="s">
        <v>3275</v>
      </c>
      <c r="X3033" t="s">
        <v>3276</v>
      </c>
      <c r="Y3033" t="s">
        <v>3224</v>
      </c>
      <c r="Z3033" t="s">
        <v>3671</v>
      </c>
      <c r="AA3033">
        <v>808632</v>
      </c>
      <c r="AB3033" s="198">
        <v>37036.875</v>
      </c>
      <c r="AC3033" s="198">
        <v>37036.875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1291544</v>
      </c>
      <c r="H3034" s="198">
        <v>37035.398101851853</v>
      </c>
      <c r="I3034" t="s">
        <v>2818</v>
      </c>
      <c r="M3034" t="s">
        <v>2760</v>
      </c>
      <c r="N3034" t="s">
        <v>3220</v>
      </c>
      <c r="O3034" t="s">
        <v>4397</v>
      </c>
      <c r="P3034" s="199">
        <v>10000</v>
      </c>
      <c r="S3034" t="s">
        <v>2761</v>
      </c>
      <c r="T3034" t="s">
        <v>4061</v>
      </c>
      <c r="U3034" s="201">
        <v>4.0199999999999996</v>
      </c>
      <c r="V3034" t="s">
        <v>3293</v>
      </c>
      <c r="W3034" t="s">
        <v>3046</v>
      </c>
      <c r="X3034" t="s">
        <v>2685</v>
      </c>
      <c r="Y3034" t="s">
        <v>3224</v>
      </c>
      <c r="Z3034" t="s">
        <v>3671</v>
      </c>
      <c r="AA3034">
        <v>808633</v>
      </c>
      <c r="AB3034" s="198">
        <v>37036.875</v>
      </c>
      <c r="AC3034" s="198">
        <v>37036.875</v>
      </c>
    </row>
    <row r="3035" spans="1:29" x14ac:dyDescent="0.2">
      <c r="A3035" s="44" t="str">
        <f t="shared" si="236"/>
        <v>US Crude Financial</v>
      </c>
      <c r="B3035" s="44" t="str">
        <f t="shared" si="237"/>
        <v>US</v>
      </c>
      <c r="C3035" s="44" t="str">
        <f t="shared" si="238"/>
        <v>Crude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50000</v>
      </c>
      <c r="G3035" s="202">
        <v>1291545</v>
      </c>
      <c r="H3035" s="198">
        <v>37035.398113425923</v>
      </c>
      <c r="I3035" t="s">
        <v>2863</v>
      </c>
      <c r="M3035" t="s">
        <v>3757</v>
      </c>
      <c r="N3035" t="s">
        <v>4183</v>
      </c>
      <c r="O3035" t="s">
        <v>2790</v>
      </c>
      <c r="Q3035" s="199">
        <v>50000</v>
      </c>
      <c r="S3035" t="s">
        <v>2767</v>
      </c>
      <c r="T3035" t="s">
        <v>4061</v>
      </c>
      <c r="U3035" s="201">
        <v>29.14</v>
      </c>
      <c r="V3035" t="s">
        <v>1679</v>
      </c>
      <c r="W3035" t="s">
        <v>4185</v>
      </c>
      <c r="X3035" t="s">
        <v>4186</v>
      </c>
      <c r="Y3035" t="s">
        <v>3401</v>
      </c>
      <c r="Z3035" t="s">
        <v>3671</v>
      </c>
      <c r="AA3035">
        <v>107026</v>
      </c>
      <c r="AB3035" s="198">
        <v>37073</v>
      </c>
      <c r="AC3035" s="198">
        <v>37103</v>
      </c>
    </row>
    <row r="3036" spans="1:29" x14ac:dyDescent="0.2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30</v>
      </c>
      <c r="F3036" s="213">
        <f t="shared" si="240"/>
        <v>450000</v>
      </c>
      <c r="G3036" s="202">
        <v>1291547</v>
      </c>
      <c r="H3036" s="198">
        <v>37035.398125</v>
      </c>
      <c r="I3036" t="s">
        <v>2818</v>
      </c>
      <c r="M3036" t="s">
        <v>2760</v>
      </c>
      <c r="N3036" t="s">
        <v>2864</v>
      </c>
      <c r="O3036" t="s">
        <v>2865</v>
      </c>
      <c r="Q3036" s="199">
        <v>15000</v>
      </c>
      <c r="S3036" t="s">
        <v>2761</v>
      </c>
      <c r="T3036" t="s">
        <v>4061</v>
      </c>
      <c r="U3036" s="201">
        <v>4.18</v>
      </c>
      <c r="V3036" t="s">
        <v>2659</v>
      </c>
      <c r="W3036" t="s">
        <v>3529</v>
      </c>
      <c r="X3036" t="s">
        <v>2866</v>
      </c>
      <c r="Y3036" t="s">
        <v>4082</v>
      </c>
      <c r="Z3036" t="s">
        <v>3671</v>
      </c>
      <c r="AA3036" t="s">
        <v>544</v>
      </c>
      <c r="AB3036" s="198">
        <v>37043.875</v>
      </c>
      <c r="AC3036" s="198">
        <v>37072.875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5000</v>
      </c>
      <c r="G3037" s="202">
        <v>1291546</v>
      </c>
      <c r="H3037" s="198">
        <v>37035.398125</v>
      </c>
      <c r="I3037" t="s">
        <v>542</v>
      </c>
      <c r="M3037" t="s">
        <v>2760</v>
      </c>
      <c r="N3037" t="s">
        <v>3220</v>
      </c>
      <c r="O3037" t="s">
        <v>2551</v>
      </c>
      <c r="P3037" s="199">
        <v>5000</v>
      </c>
      <c r="S3037" t="s">
        <v>2761</v>
      </c>
      <c r="T3037" t="s">
        <v>4061</v>
      </c>
      <c r="U3037" s="201">
        <v>7.75</v>
      </c>
      <c r="V3037" t="s">
        <v>543</v>
      </c>
      <c r="W3037" t="s">
        <v>2681</v>
      </c>
      <c r="X3037" t="s">
        <v>2682</v>
      </c>
      <c r="Y3037" t="s">
        <v>3224</v>
      </c>
      <c r="Z3037" t="s">
        <v>3671</v>
      </c>
      <c r="AA3037">
        <v>808634</v>
      </c>
      <c r="AB3037" s="198">
        <v>37036.875</v>
      </c>
      <c r="AC3037" s="198">
        <v>37036.875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1291548</v>
      </c>
      <c r="H3038" s="198">
        <v>37035.398136574076</v>
      </c>
      <c r="I3038" t="s">
        <v>2689</v>
      </c>
      <c r="M3038" t="s">
        <v>2760</v>
      </c>
      <c r="N3038" t="s">
        <v>3220</v>
      </c>
      <c r="O3038" t="s">
        <v>4367</v>
      </c>
      <c r="Q3038" s="199">
        <v>5000</v>
      </c>
      <c r="S3038" t="s">
        <v>2761</v>
      </c>
      <c r="T3038" t="s">
        <v>4061</v>
      </c>
      <c r="U3038" s="201">
        <v>4.3499999999999996</v>
      </c>
      <c r="V3038" t="s">
        <v>3179</v>
      </c>
      <c r="W3038" t="s">
        <v>4263</v>
      </c>
      <c r="X3038" t="s">
        <v>4264</v>
      </c>
      <c r="Y3038" t="s">
        <v>3224</v>
      </c>
      <c r="Z3038" t="s">
        <v>3671</v>
      </c>
      <c r="AA3038">
        <v>808635</v>
      </c>
      <c r="AB3038" s="198">
        <v>37036.875</v>
      </c>
      <c r="AC3038" s="198">
        <v>37036.875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25000</v>
      </c>
      <c r="G3039" s="202">
        <v>1291550</v>
      </c>
      <c r="H3039" s="198">
        <v>37035.398206018515</v>
      </c>
      <c r="I3039" t="s">
        <v>3092</v>
      </c>
      <c r="M3039" t="s">
        <v>2760</v>
      </c>
      <c r="N3039" t="s">
        <v>3220</v>
      </c>
      <c r="O3039" t="s">
        <v>4383</v>
      </c>
      <c r="Q3039" s="199">
        <v>25000</v>
      </c>
      <c r="S3039" t="s">
        <v>2761</v>
      </c>
      <c r="T3039" t="s">
        <v>4061</v>
      </c>
      <c r="U3039" s="201">
        <v>4.125</v>
      </c>
      <c r="V3039" t="s">
        <v>2772</v>
      </c>
      <c r="W3039" t="s">
        <v>4246</v>
      </c>
      <c r="X3039" t="s">
        <v>4247</v>
      </c>
      <c r="Y3039" t="s">
        <v>3224</v>
      </c>
      <c r="Z3039" t="s">
        <v>3671</v>
      </c>
      <c r="AA3039">
        <v>808637</v>
      </c>
      <c r="AB3039" s="198">
        <v>37036.875</v>
      </c>
      <c r="AC3039" s="198">
        <v>37036.875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18</v>
      </c>
      <c r="G3040" s="202">
        <v>1291551</v>
      </c>
      <c r="H3040" s="198">
        <v>37035.398229166669</v>
      </c>
      <c r="I3040" t="s">
        <v>2858</v>
      </c>
      <c r="M3040" t="s">
        <v>2760</v>
      </c>
      <c r="N3040" t="s">
        <v>3220</v>
      </c>
      <c r="O3040" t="s">
        <v>4367</v>
      </c>
      <c r="P3040" s="199">
        <v>18</v>
      </c>
      <c r="S3040" t="s">
        <v>2761</v>
      </c>
      <c r="T3040" t="s">
        <v>4061</v>
      </c>
      <c r="U3040" s="201">
        <v>4.33</v>
      </c>
      <c r="V3040" t="s">
        <v>2678</v>
      </c>
      <c r="W3040" t="s">
        <v>4263</v>
      </c>
      <c r="X3040" t="s">
        <v>4264</v>
      </c>
      <c r="Y3040" t="s">
        <v>3224</v>
      </c>
      <c r="Z3040" t="s">
        <v>3671</v>
      </c>
      <c r="AA3040">
        <v>808638</v>
      </c>
      <c r="AB3040" s="198">
        <v>37036.875</v>
      </c>
      <c r="AC3040" s="198">
        <v>37036.875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1291552</v>
      </c>
      <c r="H3041" s="198">
        <v>37035.398310185185</v>
      </c>
      <c r="I3041" t="s">
        <v>3249</v>
      </c>
      <c r="M3041" t="s">
        <v>2760</v>
      </c>
      <c r="N3041" t="s">
        <v>3220</v>
      </c>
      <c r="O3041" t="s">
        <v>4400</v>
      </c>
      <c r="Q3041" s="199">
        <v>10000</v>
      </c>
      <c r="S3041" t="s">
        <v>2761</v>
      </c>
      <c r="T3041" t="s">
        <v>4061</v>
      </c>
      <c r="U3041" s="201">
        <v>4.07</v>
      </c>
      <c r="V3041" t="s">
        <v>3951</v>
      </c>
      <c r="W3041" t="s">
        <v>3046</v>
      </c>
      <c r="X3041" t="s">
        <v>2685</v>
      </c>
      <c r="Y3041" t="s">
        <v>3224</v>
      </c>
      <c r="Z3041" t="s">
        <v>3671</v>
      </c>
      <c r="AA3041">
        <v>808639</v>
      </c>
      <c r="AB3041" s="198">
        <v>37036.875</v>
      </c>
      <c r="AC3041" s="198">
        <v>37036.875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8000</v>
      </c>
      <c r="G3042" s="202">
        <v>1291553</v>
      </c>
      <c r="H3042" s="198">
        <v>37035.398344907408</v>
      </c>
      <c r="I3042" t="s">
        <v>3249</v>
      </c>
      <c r="M3042" t="s">
        <v>2760</v>
      </c>
      <c r="N3042" t="s">
        <v>3220</v>
      </c>
      <c r="O3042" t="s">
        <v>4403</v>
      </c>
      <c r="Q3042" s="199">
        <v>8000</v>
      </c>
      <c r="S3042" t="s">
        <v>2761</v>
      </c>
      <c r="T3042" t="s">
        <v>4061</v>
      </c>
      <c r="U3042" s="201">
        <v>4.07</v>
      </c>
      <c r="V3042" t="s">
        <v>3951</v>
      </c>
      <c r="W3042" t="s">
        <v>3046</v>
      </c>
      <c r="X3042" t="s">
        <v>2685</v>
      </c>
      <c r="Y3042" t="s">
        <v>3224</v>
      </c>
      <c r="Z3042" t="s">
        <v>3671</v>
      </c>
      <c r="AA3042">
        <v>808640</v>
      </c>
      <c r="AB3042" s="198">
        <v>37036.875</v>
      </c>
      <c r="AC3042" s="198">
        <v>37036.875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1291554</v>
      </c>
      <c r="H3043" s="198">
        <v>37035.398379629631</v>
      </c>
      <c r="I3043" t="s">
        <v>2873</v>
      </c>
      <c r="M3043" t="s">
        <v>2760</v>
      </c>
      <c r="N3043" t="s">
        <v>3220</v>
      </c>
      <c r="O3043" t="s">
        <v>2463</v>
      </c>
      <c r="Q3043" s="199">
        <v>10000</v>
      </c>
      <c r="S3043" t="s">
        <v>2761</v>
      </c>
      <c r="T3043" t="s">
        <v>4061</v>
      </c>
      <c r="U3043" s="201">
        <v>4.2100999999999997</v>
      </c>
      <c r="V3043" t="s">
        <v>44</v>
      </c>
      <c r="W3043" t="s">
        <v>3222</v>
      </c>
      <c r="X3043" t="s">
        <v>3223</v>
      </c>
      <c r="Y3043" t="s">
        <v>3224</v>
      </c>
      <c r="Z3043" t="s">
        <v>3671</v>
      </c>
      <c r="AA3043">
        <v>808641</v>
      </c>
      <c r="AB3043" s="198">
        <v>37036.875</v>
      </c>
      <c r="AC3043" s="198">
        <v>37036.875</v>
      </c>
    </row>
    <row r="3044" spans="1:29" x14ac:dyDescent="0.2">
      <c r="A3044" s="44" t="str">
        <f t="shared" si="236"/>
        <v>US Crude Financial</v>
      </c>
      <c r="B3044" s="44" t="str">
        <f t="shared" si="237"/>
        <v>US</v>
      </c>
      <c r="C3044" s="44" t="str">
        <f t="shared" si="238"/>
        <v>Crude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50000</v>
      </c>
      <c r="G3044" s="202">
        <v>1291555</v>
      </c>
      <c r="H3044" s="198">
        <v>37035.3983912037</v>
      </c>
      <c r="I3044" t="s">
        <v>2863</v>
      </c>
      <c r="M3044" t="s">
        <v>3757</v>
      </c>
      <c r="N3044" t="s">
        <v>4183</v>
      </c>
      <c r="O3044" t="s">
        <v>2790</v>
      </c>
      <c r="P3044" s="199">
        <v>50000</v>
      </c>
      <c r="S3044" t="s">
        <v>2767</v>
      </c>
      <c r="T3044" t="s">
        <v>4061</v>
      </c>
      <c r="U3044" s="201">
        <v>29.12</v>
      </c>
      <c r="V3044" t="s">
        <v>3199</v>
      </c>
      <c r="W3044" t="s">
        <v>4185</v>
      </c>
      <c r="X3044" t="s">
        <v>4186</v>
      </c>
      <c r="Y3044" t="s">
        <v>3401</v>
      </c>
      <c r="Z3044" t="s">
        <v>3671</v>
      </c>
      <c r="AA3044">
        <v>107028</v>
      </c>
      <c r="AB3044" s="198">
        <v>37073</v>
      </c>
      <c r="AC3044" s="198">
        <v>37103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</v>
      </c>
      <c r="G3045" s="202">
        <v>1291556</v>
      </c>
      <c r="H3045" s="198">
        <v>37035.3984375</v>
      </c>
      <c r="I3045" t="s">
        <v>2831</v>
      </c>
      <c r="M3045" t="s">
        <v>2760</v>
      </c>
      <c r="N3045" t="s">
        <v>3220</v>
      </c>
      <c r="O3045" t="s">
        <v>2506</v>
      </c>
      <c r="P3045" s="199">
        <v>5000</v>
      </c>
      <c r="S3045" t="s">
        <v>2761</v>
      </c>
      <c r="T3045" t="s">
        <v>4061</v>
      </c>
      <c r="U3045" s="201">
        <v>4.33</v>
      </c>
      <c r="V3045" t="s">
        <v>3221</v>
      </c>
      <c r="W3045" t="s">
        <v>3275</v>
      </c>
      <c r="X3045" t="s">
        <v>3276</v>
      </c>
      <c r="Y3045" t="s">
        <v>3224</v>
      </c>
      <c r="Z3045" t="s">
        <v>3671</v>
      </c>
      <c r="AA3045">
        <v>808642</v>
      </c>
      <c r="AB3045" s="198">
        <v>37036.875</v>
      </c>
      <c r="AC3045" s="198">
        <v>37036.875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900</v>
      </c>
      <c r="G3046" s="202">
        <v>1291557</v>
      </c>
      <c r="H3046" s="198">
        <v>37035.398460648146</v>
      </c>
      <c r="I3046" t="s">
        <v>2831</v>
      </c>
      <c r="M3046" t="s">
        <v>2760</v>
      </c>
      <c r="N3046" t="s">
        <v>3220</v>
      </c>
      <c r="O3046" t="s">
        <v>136</v>
      </c>
      <c r="Q3046" s="199">
        <v>900</v>
      </c>
      <c r="S3046" t="s">
        <v>2761</v>
      </c>
      <c r="T3046" t="s">
        <v>4061</v>
      </c>
      <c r="U3046" s="201">
        <v>3.9925000000000002</v>
      </c>
      <c r="V3046" t="s">
        <v>4265</v>
      </c>
      <c r="W3046" t="s">
        <v>3004</v>
      </c>
      <c r="X3046" t="s">
        <v>3246</v>
      </c>
      <c r="Y3046" t="s">
        <v>3224</v>
      </c>
      <c r="Z3046" t="s">
        <v>3671</v>
      </c>
      <c r="AA3046">
        <v>808643</v>
      </c>
      <c r="AB3046" s="198">
        <v>37036.875</v>
      </c>
      <c r="AC3046" s="198">
        <v>37036.875</v>
      </c>
    </row>
    <row r="3047" spans="1:29" x14ac:dyDescent="0.2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150000</v>
      </c>
      <c r="G3047" s="202">
        <v>1291558</v>
      </c>
      <c r="H3047" s="198">
        <v>37035.398576388892</v>
      </c>
      <c r="I3047" t="s">
        <v>2869</v>
      </c>
      <c r="M3047" t="s">
        <v>2760</v>
      </c>
      <c r="N3047" t="s">
        <v>3235</v>
      </c>
      <c r="O3047" t="s">
        <v>2939</v>
      </c>
      <c r="P3047" s="199">
        <v>5000</v>
      </c>
      <c r="S3047" t="s">
        <v>2761</v>
      </c>
      <c r="T3047" t="s">
        <v>4061</v>
      </c>
      <c r="U3047" s="201">
        <v>-3.2500000000000001E-2</v>
      </c>
      <c r="V3047" t="s">
        <v>4333</v>
      </c>
      <c r="W3047" t="s">
        <v>3074</v>
      </c>
      <c r="X3047" t="s">
        <v>3075</v>
      </c>
      <c r="Y3047" t="s">
        <v>4082</v>
      </c>
      <c r="Z3047" t="s">
        <v>3671</v>
      </c>
      <c r="AA3047" t="s">
        <v>545</v>
      </c>
      <c r="AB3047" s="198">
        <v>37043.875</v>
      </c>
      <c r="AC3047" s="198">
        <v>37072.875</v>
      </c>
    </row>
    <row r="3048" spans="1:29" x14ac:dyDescent="0.2">
      <c r="A3048" s="44" t="str">
        <f t="shared" si="236"/>
        <v>US Crude Financial</v>
      </c>
      <c r="B3048" s="44" t="str">
        <f t="shared" si="237"/>
        <v>US</v>
      </c>
      <c r="C3048" s="44" t="str">
        <f t="shared" si="238"/>
        <v>Crude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50000</v>
      </c>
      <c r="G3048" s="202">
        <v>1291559</v>
      </c>
      <c r="H3048" s="198">
        <v>37035.398611111108</v>
      </c>
      <c r="I3048" t="s">
        <v>2863</v>
      </c>
      <c r="M3048" t="s">
        <v>3757</v>
      </c>
      <c r="N3048" t="s">
        <v>4183</v>
      </c>
      <c r="O3048" t="s">
        <v>2790</v>
      </c>
      <c r="P3048" s="199">
        <v>50000</v>
      </c>
      <c r="S3048" t="s">
        <v>2767</v>
      </c>
      <c r="T3048" t="s">
        <v>4061</v>
      </c>
      <c r="U3048" s="201">
        <v>29.1</v>
      </c>
      <c r="V3048" t="s">
        <v>3199</v>
      </c>
      <c r="W3048" t="s">
        <v>4185</v>
      </c>
      <c r="X3048" t="s">
        <v>4186</v>
      </c>
      <c r="Y3048" t="s">
        <v>3401</v>
      </c>
      <c r="Z3048" t="s">
        <v>3671</v>
      </c>
      <c r="AA3048">
        <v>107029</v>
      </c>
      <c r="AB3048" s="198">
        <v>37073</v>
      </c>
      <c r="AC3048" s="198">
        <v>37103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300000</v>
      </c>
      <c r="G3049" s="202">
        <v>1291560</v>
      </c>
      <c r="H3049" s="198">
        <v>37035.398622685185</v>
      </c>
      <c r="I3049" t="s">
        <v>3196</v>
      </c>
      <c r="M3049" t="s">
        <v>2760</v>
      </c>
      <c r="N3049" t="s">
        <v>3235</v>
      </c>
      <c r="O3049" t="s">
        <v>3433</v>
      </c>
      <c r="P3049" s="199">
        <v>10000</v>
      </c>
      <c r="S3049" t="s">
        <v>2761</v>
      </c>
      <c r="T3049" t="s">
        <v>4061</v>
      </c>
      <c r="U3049" s="201">
        <v>0.03</v>
      </c>
      <c r="V3049" t="s">
        <v>546</v>
      </c>
      <c r="W3049" t="s">
        <v>3074</v>
      </c>
      <c r="X3049" t="s">
        <v>3075</v>
      </c>
      <c r="Y3049" t="s">
        <v>4082</v>
      </c>
      <c r="Z3049" t="s">
        <v>3671</v>
      </c>
      <c r="AA3049" t="s">
        <v>547</v>
      </c>
      <c r="AB3049" s="198">
        <v>37043</v>
      </c>
      <c r="AC3049" s="198">
        <v>37072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5000</v>
      </c>
      <c r="G3050" s="202">
        <v>1291562</v>
      </c>
      <c r="H3050" s="198">
        <v>37035.398634259262</v>
      </c>
      <c r="I3050" t="s">
        <v>2818</v>
      </c>
      <c r="M3050" t="s">
        <v>2760</v>
      </c>
      <c r="N3050" t="s">
        <v>3220</v>
      </c>
      <c r="O3050" t="s">
        <v>2531</v>
      </c>
      <c r="Q3050" s="199">
        <v>5000</v>
      </c>
      <c r="S3050" t="s">
        <v>2761</v>
      </c>
      <c r="T3050" t="s">
        <v>4061</v>
      </c>
      <c r="U3050" s="201">
        <v>4.4749999999999996</v>
      </c>
      <c r="V3050" t="s">
        <v>2666</v>
      </c>
      <c r="W3050" t="s">
        <v>2668</v>
      </c>
      <c r="X3050" t="s">
        <v>2669</v>
      </c>
      <c r="Y3050" t="s">
        <v>3224</v>
      </c>
      <c r="Z3050" t="s">
        <v>3671</v>
      </c>
      <c r="AA3050">
        <v>808645</v>
      </c>
      <c r="AB3050" s="198">
        <v>37036.875</v>
      </c>
      <c r="AC3050" s="198">
        <v>37036.875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71</v>
      </c>
      <c r="G3051" s="202">
        <v>1291561</v>
      </c>
      <c r="H3051" s="198">
        <v>37035.398634259262</v>
      </c>
      <c r="I3051" t="s">
        <v>2858</v>
      </c>
      <c r="M3051" t="s">
        <v>2760</v>
      </c>
      <c r="N3051" t="s">
        <v>3220</v>
      </c>
      <c r="O3051" t="s">
        <v>4367</v>
      </c>
      <c r="P3051" s="199">
        <v>71</v>
      </c>
      <c r="S3051" t="s">
        <v>2761</v>
      </c>
      <c r="T3051" t="s">
        <v>4061</v>
      </c>
      <c r="U3051" s="201">
        <v>4.33</v>
      </c>
      <c r="V3051" t="s">
        <v>2678</v>
      </c>
      <c r="W3051" t="s">
        <v>4263</v>
      </c>
      <c r="X3051" t="s">
        <v>4264</v>
      </c>
      <c r="Y3051" t="s">
        <v>3224</v>
      </c>
      <c r="Z3051" t="s">
        <v>3671</v>
      </c>
      <c r="AA3051">
        <v>808644</v>
      </c>
      <c r="AB3051" s="198">
        <v>37036.875</v>
      </c>
      <c r="AC3051" s="198">
        <v>37036.875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10000</v>
      </c>
      <c r="G3052" s="202">
        <v>1291563</v>
      </c>
      <c r="H3052" s="198">
        <v>37035.398715277777</v>
      </c>
      <c r="I3052" t="s">
        <v>3225</v>
      </c>
      <c r="M3052" t="s">
        <v>2760</v>
      </c>
      <c r="N3052" t="s">
        <v>3220</v>
      </c>
      <c r="O3052" t="s">
        <v>2512</v>
      </c>
      <c r="Q3052" s="199">
        <v>10000</v>
      </c>
      <c r="S3052" t="s">
        <v>2761</v>
      </c>
      <c r="T3052" t="s">
        <v>4061</v>
      </c>
      <c r="U3052" s="201">
        <v>4.07</v>
      </c>
      <c r="V3052" t="s">
        <v>3259</v>
      </c>
      <c r="W3052" t="s">
        <v>3260</v>
      </c>
      <c r="X3052" t="s">
        <v>3261</v>
      </c>
      <c r="Y3052" t="s">
        <v>3224</v>
      </c>
      <c r="Z3052" t="s">
        <v>3671</v>
      </c>
      <c r="AA3052">
        <v>808646</v>
      </c>
      <c r="AB3052" s="198">
        <v>37036.875</v>
      </c>
      <c r="AC3052" s="198">
        <v>37036.875</v>
      </c>
    </row>
    <row r="3053" spans="1:29" x14ac:dyDescent="0.2">
      <c r="A3053" s="44" t="str">
        <f t="shared" si="236"/>
        <v>US Natural Gas Financial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31</v>
      </c>
      <c r="F3053" s="213">
        <f t="shared" si="240"/>
        <v>3100</v>
      </c>
      <c r="G3053" s="202">
        <v>1291564</v>
      </c>
      <c r="H3053" s="198">
        <v>37035.39875</v>
      </c>
      <c r="I3053" t="s">
        <v>3244</v>
      </c>
      <c r="M3053" t="s">
        <v>2760</v>
      </c>
      <c r="N3053" t="s">
        <v>3117</v>
      </c>
      <c r="O3053" t="s">
        <v>548</v>
      </c>
      <c r="P3053" s="199">
        <v>100</v>
      </c>
      <c r="S3053" t="s">
        <v>3118</v>
      </c>
      <c r="T3053" t="s">
        <v>4061</v>
      </c>
      <c r="U3053" s="201">
        <v>0.1225</v>
      </c>
      <c r="V3053" t="s">
        <v>3190</v>
      </c>
      <c r="W3053" t="s">
        <v>3119</v>
      </c>
      <c r="X3053" t="s">
        <v>3120</v>
      </c>
      <c r="Y3053" t="s">
        <v>4082</v>
      </c>
      <c r="Z3053" t="s">
        <v>3671</v>
      </c>
      <c r="AA3053" t="s">
        <v>549</v>
      </c>
      <c r="AB3053" s="198">
        <v>37104</v>
      </c>
      <c r="AC3053" s="198">
        <v>37134</v>
      </c>
    </row>
    <row r="3054" spans="1:29" x14ac:dyDescent="0.2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4100</v>
      </c>
      <c r="G3054" s="202">
        <v>1291570</v>
      </c>
      <c r="H3054" s="198">
        <v>37035.398761574077</v>
      </c>
      <c r="I3054" t="s">
        <v>3102</v>
      </c>
      <c r="M3054" t="s">
        <v>2760</v>
      </c>
      <c r="N3054" t="s">
        <v>3254</v>
      </c>
      <c r="O3054" t="s">
        <v>2474</v>
      </c>
      <c r="Q3054" s="199">
        <v>4100</v>
      </c>
      <c r="S3054" t="s">
        <v>2761</v>
      </c>
      <c r="T3054" t="s">
        <v>4061</v>
      </c>
      <c r="U3054" s="201">
        <v>4.3650000000000002</v>
      </c>
      <c r="V3054" t="s">
        <v>3461</v>
      </c>
      <c r="W3054" t="s">
        <v>3255</v>
      </c>
      <c r="X3054" t="s">
        <v>3256</v>
      </c>
      <c r="Y3054" t="s">
        <v>3224</v>
      </c>
      <c r="Z3054" t="s">
        <v>3671</v>
      </c>
      <c r="AA3054">
        <v>808648</v>
      </c>
      <c r="AB3054" s="198">
        <v>37036.875</v>
      </c>
      <c r="AC3054" s="198">
        <v>37036.875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5500</v>
      </c>
      <c r="G3055" s="202">
        <v>1291566</v>
      </c>
      <c r="H3055" s="198">
        <v>37035.398761574077</v>
      </c>
      <c r="I3055" t="s">
        <v>3249</v>
      </c>
      <c r="M3055" t="s">
        <v>2760</v>
      </c>
      <c r="N3055" t="s">
        <v>3220</v>
      </c>
      <c r="O3055" t="s">
        <v>4397</v>
      </c>
      <c r="Q3055" s="199">
        <v>5500</v>
      </c>
      <c r="S3055" t="s">
        <v>2761</v>
      </c>
      <c r="T3055" t="s">
        <v>4061</v>
      </c>
      <c r="U3055" s="201">
        <v>4.0274999999999999</v>
      </c>
      <c r="V3055" t="s">
        <v>3951</v>
      </c>
      <c r="W3055" t="s">
        <v>3046</v>
      </c>
      <c r="X3055" t="s">
        <v>2685</v>
      </c>
      <c r="Y3055" t="s">
        <v>3224</v>
      </c>
      <c r="Z3055" t="s">
        <v>3671</v>
      </c>
      <c r="AA3055">
        <v>808647</v>
      </c>
      <c r="AB3055" s="198">
        <v>37036.875</v>
      </c>
      <c r="AC3055" s="198">
        <v>37036.875</v>
      </c>
    </row>
    <row r="3056" spans="1:29" x14ac:dyDescent="0.2">
      <c r="A3056" s="44" t="str">
        <f t="shared" si="236"/>
        <v>US Crude Financial</v>
      </c>
      <c r="B3056" s="44" t="str">
        <f t="shared" si="237"/>
        <v>US</v>
      </c>
      <c r="C3056" s="44" t="str">
        <f t="shared" si="238"/>
        <v>Crude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25000</v>
      </c>
      <c r="G3056" s="202">
        <v>1291568</v>
      </c>
      <c r="H3056" s="198">
        <v>37035.398761574077</v>
      </c>
      <c r="I3056" t="s">
        <v>4182</v>
      </c>
      <c r="M3056" t="s">
        <v>3757</v>
      </c>
      <c r="N3056" t="s">
        <v>4183</v>
      </c>
      <c r="O3056" t="s">
        <v>2967</v>
      </c>
      <c r="Q3056" s="199">
        <v>25000</v>
      </c>
      <c r="S3056" t="s">
        <v>2767</v>
      </c>
      <c r="T3056" t="s">
        <v>4061</v>
      </c>
      <c r="U3056" s="201">
        <v>29.12</v>
      </c>
      <c r="V3056" t="s">
        <v>3201</v>
      </c>
      <c r="W3056" t="s">
        <v>4185</v>
      </c>
      <c r="X3056" t="s">
        <v>4266</v>
      </c>
      <c r="Y3056" t="s">
        <v>3401</v>
      </c>
      <c r="Z3056" t="s">
        <v>3671</v>
      </c>
      <c r="AA3056">
        <v>107030</v>
      </c>
      <c r="AB3056" s="198">
        <v>37073</v>
      </c>
      <c r="AC3056" s="198">
        <v>37103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365</v>
      </c>
      <c r="F3057" s="213">
        <f t="shared" si="240"/>
        <v>912500</v>
      </c>
      <c r="G3057" s="202">
        <v>1291571</v>
      </c>
      <c r="H3057" s="198">
        <v>37035.398958333331</v>
      </c>
      <c r="I3057" t="s">
        <v>3769</v>
      </c>
      <c r="M3057" t="s">
        <v>2760</v>
      </c>
      <c r="N3057" t="s">
        <v>2864</v>
      </c>
      <c r="O3057" t="s">
        <v>3278</v>
      </c>
      <c r="Q3057" s="199">
        <v>2500</v>
      </c>
      <c r="S3057" t="s">
        <v>2761</v>
      </c>
      <c r="T3057" t="s">
        <v>4061</v>
      </c>
      <c r="U3057" s="201">
        <v>4.375</v>
      </c>
      <c r="V3057" t="s">
        <v>2670</v>
      </c>
      <c r="W3057" t="s">
        <v>3529</v>
      </c>
      <c r="X3057" t="s">
        <v>2866</v>
      </c>
      <c r="Y3057" t="s">
        <v>4082</v>
      </c>
      <c r="Z3057" t="s">
        <v>3671</v>
      </c>
      <c r="AA3057" t="s">
        <v>550</v>
      </c>
      <c r="AB3057" s="198">
        <v>37257.875</v>
      </c>
      <c r="AC3057" s="198">
        <v>37621.875</v>
      </c>
    </row>
    <row r="3058" spans="1:29" x14ac:dyDescent="0.2">
      <c r="A3058" s="44" t="str">
        <f t="shared" si="236"/>
        <v>US Natural Gas Financial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Financial</v>
      </c>
      <c r="E3058" s="44">
        <f>IF(VLOOKUP(S3058,'DD-Lookup'!$J$6:$L$50,3,FALSE)="Monthly",(YEAR(AC3058)-YEAR(AB3058))*12+MONTH(AC3058)-MONTH(AB3058)+1,(AC3058-AB3058+1))</f>
        <v>151</v>
      </c>
      <c r="F3058" s="213">
        <f t="shared" si="240"/>
        <v>755000</v>
      </c>
      <c r="G3058" s="202">
        <v>1291573</v>
      </c>
      <c r="H3058" s="198">
        <v>37035.398969907408</v>
      </c>
      <c r="I3058" t="s">
        <v>1930</v>
      </c>
      <c r="M3058" t="s">
        <v>2760</v>
      </c>
      <c r="N3058" t="s">
        <v>3235</v>
      </c>
      <c r="O3058" t="s">
        <v>3034</v>
      </c>
      <c r="P3058" s="199">
        <v>5000</v>
      </c>
      <c r="S3058" t="s">
        <v>2761</v>
      </c>
      <c r="T3058" t="s">
        <v>4061</v>
      </c>
      <c r="U3058" s="201">
        <v>1.5249999999999999</v>
      </c>
      <c r="V3058" t="s">
        <v>1735</v>
      </c>
      <c r="W3058" t="s">
        <v>3236</v>
      </c>
      <c r="X3058" t="s">
        <v>3237</v>
      </c>
      <c r="Y3058" t="s">
        <v>4082</v>
      </c>
      <c r="Z3058" t="s">
        <v>3671</v>
      </c>
      <c r="AA3058" t="s">
        <v>551</v>
      </c>
      <c r="AB3058" s="198">
        <v>37196</v>
      </c>
      <c r="AC3058" s="198">
        <v>37346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1291572</v>
      </c>
      <c r="H3059" s="198">
        <v>37035.398969907408</v>
      </c>
      <c r="I3059" t="s">
        <v>3769</v>
      </c>
      <c r="M3059" t="s">
        <v>2760</v>
      </c>
      <c r="N3059" t="s">
        <v>3220</v>
      </c>
      <c r="O3059" t="s">
        <v>4414</v>
      </c>
      <c r="P3059" s="199">
        <v>10000</v>
      </c>
      <c r="S3059" t="s">
        <v>2761</v>
      </c>
      <c r="T3059" t="s">
        <v>4061</v>
      </c>
      <c r="U3059" s="201">
        <v>4.085</v>
      </c>
      <c r="V3059" t="s">
        <v>2755</v>
      </c>
      <c r="W3059" t="s">
        <v>4253</v>
      </c>
      <c r="X3059" t="s">
        <v>4254</v>
      </c>
      <c r="Y3059" t="s">
        <v>3224</v>
      </c>
      <c r="Z3059" t="s">
        <v>3671</v>
      </c>
      <c r="AA3059">
        <v>808649</v>
      </c>
      <c r="AB3059" s="198">
        <v>37036.875</v>
      </c>
      <c r="AC3059" s="198">
        <v>37036.875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25000</v>
      </c>
      <c r="G3060" s="202">
        <v>1291574</v>
      </c>
      <c r="H3060" s="198">
        <v>37035.398981481485</v>
      </c>
      <c r="I3060" t="s">
        <v>2831</v>
      </c>
      <c r="M3060" t="s">
        <v>2760</v>
      </c>
      <c r="N3060" t="s">
        <v>3220</v>
      </c>
      <c r="O3060" t="s">
        <v>4383</v>
      </c>
      <c r="Q3060" s="199">
        <v>25000</v>
      </c>
      <c r="S3060" t="s">
        <v>2761</v>
      </c>
      <c r="T3060" t="s">
        <v>4061</v>
      </c>
      <c r="U3060" s="201">
        <v>4.13</v>
      </c>
      <c r="V3060" t="s">
        <v>3089</v>
      </c>
      <c r="W3060" t="s">
        <v>4246</v>
      </c>
      <c r="X3060" t="s">
        <v>4247</v>
      </c>
      <c r="Y3060" t="s">
        <v>3224</v>
      </c>
      <c r="Z3060" t="s">
        <v>3671</v>
      </c>
      <c r="AA3060">
        <v>808650</v>
      </c>
      <c r="AB3060" s="198">
        <v>37036.875</v>
      </c>
      <c r="AC3060" s="198">
        <v>37036.875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1925</v>
      </c>
      <c r="G3061" s="202">
        <v>1291575</v>
      </c>
      <c r="H3061" s="198">
        <v>37035.399016203701</v>
      </c>
      <c r="I3061" t="s">
        <v>3078</v>
      </c>
      <c r="M3061" t="s">
        <v>2760</v>
      </c>
      <c r="N3061" t="s">
        <v>3220</v>
      </c>
      <c r="O3061" t="s">
        <v>2503</v>
      </c>
      <c r="Q3061" s="199">
        <v>1925</v>
      </c>
      <c r="S3061" t="s">
        <v>2761</v>
      </c>
      <c r="T3061" t="s">
        <v>4061</v>
      </c>
      <c r="U3061" s="201">
        <v>4.335</v>
      </c>
      <c r="V3061" t="s">
        <v>143</v>
      </c>
      <c r="W3061" t="s">
        <v>3275</v>
      </c>
      <c r="X3061" t="s">
        <v>3276</v>
      </c>
      <c r="Y3061" t="s">
        <v>3224</v>
      </c>
      <c r="Z3061" t="s">
        <v>3671</v>
      </c>
      <c r="AA3061">
        <v>808651</v>
      </c>
      <c r="AB3061" s="198">
        <v>37036.875</v>
      </c>
      <c r="AC3061" s="198">
        <v>37036.875</v>
      </c>
    </row>
    <row r="3062" spans="1:29" x14ac:dyDescent="0.2">
      <c r="A3062" s="44" t="str">
        <f t="shared" si="236"/>
        <v>US Crude Financial</v>
      </c>
      <c r="B3062" s="44" t="str">
        <f t="shared" si="237"/>
        <v>US</v>
      </c>
      <c r="C3062" s="44" t="str">
        <f t="shared" si="238"/>
        <v>Crude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50000</v>
      </c>
      <c r="G3062" s="202">
        <v>1291576</v>
      </c>
      <c r="H3062" s="198">
        <v>37035.399039351854</v>
      </c>
      <c r="I3062" t="s">
        <v>4182</v>
      </c>
      <c r="M3062" t="s">
        <v>3757</v>
      </c>
      <c r="N3062" t="s">
        <v>4183</v>
      </c>
      <c r="O3062" t="s">
        <v>2967</v>
      </c>
      <c r="P3062" s="199">
        <v>50000</v>
      </c>
      <c r="S3062" t="s">
        <v>2767</v>
      </c>
      <c r="T3062" t="s">
        <v>4061</v>
      </c>
      <c r="U3062" s="201">
        <v>29.1</v>
      </c>
      <c r="V3062" t="s">
        <v>3201</v>
      </c>
      <c r="W3062" t="s">
        <v>4185</v>
      </c>
      <c r="X3062" t="s">
        <v>4266</v>
      </c>
      <c r="Y3062" t="s">
        <v>3401</v>
      </c>
      <c r="Z3062" t="s">
        <v>3671</v>
      </c>
      <c r="AA3062">
        <v>107031</v>
      </c>
      <c r="AB3062" s="198">
        <v>37073</v>
      </c>
      <c r="AC3062" s="198">
        <v>37103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</v>
      </c>
      <c r="G3063" s="202">
        <v>1291578</v>
      </c>
      <c r="H3063" s="198">
        <v>37035.399062500001</v>
      </c>
      <c r="I3063" t="s">
        <v>4241</v>
      </c>
      <c r="M3063" t="s">
        <v>2760</v>
      </c>
      <c r="N3063" t="s">
        <v>3220</v>
      </c>
      <c r="O3063" t="s">
        <v>2501</v>
      </c>
      <c r="P3063" s="199">
        <v>1000</v>
      </c>
      <c r="S3063" t="s">
        <v>2761</v>
      </c>
      <c r="T3063" t="s">
        <v>4061</v>
      </c>
      <c r="U3063" s="201">
        <v>4.2062999999999997</v>
      </c>
      <c r="V3063" t="s">
        <v>2508</v>
      </c>
      <c r="W3063" t="s">
        <v>3222</v>
      </c>
      <c r="X3063" t="s">
        <v>3223</v>
      </c>
      <c r="Y3063" t="s">
        <v>3224</v>
      </c>
      <c r="Z3063" t="s">
        <v>3671</v>
      </c>
      <c r="AA3063">
        <v>808654</v>
      </c>
      <c r="AB3063" s="198">
        <v>37036.875</v>
      </c>
      <c r="AC3063" s="198">
        <v>37036.875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1718</v>
      </c>
      <c r="G3064" s="202">
        <v>1291577</v>
      </c>
      <c r="H3064" s="198">
        <v>37035.399062500001</v>
      </c>
      <c r="I3064" t="s">
        <v>4241</v>
      </c>
      <c r="M3064" t="s">
        <v>2760</v>
      </c>
      <c r="N3064" t="s">
        <v>3220</v>
      </c>
      <c r="O3064" t="s">
        <v>2512</v>
      </c>
      <c r="Q3064" s="199">
        <v>1718</v>
      </c>
      <c r="S3064" t="s">
        <v>2761</v>
      </c>
      <c r="T3064" t="s">
        <v>4061</v>
      </c>
      <c r="U3064" s="201">
        <v>4.0724999999999998</v>
      </c>
      <c r="V3064" t="s">
        <v>2658</v>
      </c>
      <c r="W3064" t="s">
        <v>3260</v>
      </c>
      <c r="X3064" t="s">
        <v>3261</v>
      </c>
      <c r="Y3064" t="s">
        <v>3224</v>
      </c>
      <c r="Z3064" t="s">
        <v>3671</v>
      </c>
      <c r="AA3064">
        <v>808653</v>
      </c>
      <c r="AB3064" s="198">
        <v>37036.875</v>
      </c>
      <c r="AC3064" s="198">
        <v>37036.875</v>
      </c>
    </row>
    <row r="3065" spans="1:29" x14ac:dyDescent="0.2">
      <c r="A3065" s="44" t="str">
        <f t="shared" si="236"/>
        <v>US Natural Gas Financial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Financial</v>
      </c>
      <c r="E3065" s="44">
        <f>IF(VLOOKUP(S3065,'DD-Lookup'!$J$6:$L$50,3,FALSE)="Monthly",(YEAR(AC3065)-YEAR(AB3065))*12+MONTH(AC3065)-MONTH(AB3065)+1,(AC3065-AB3065+1))</f>
        <v>30</v>
      </c>
      <c r="F3065" s="213">
        <f t="shared" si="240"/>
        <v>450000</v>
      </c>
      <c r="G3065" s="202">
        <v>1291579</v>
      </c>
      <c r="H3065" s="198">
        <v>37035.399155092593</v>
      </c>
      <c r="I3065" t="s">
        <v>2834</v>
      </c>
      <c r="M3065" t="s">
        <v>2760</v>
      </c>
      <c r="N3065" t="s">
        <v>2864</v>
      </c>
      <c r="O3065" t="s">
        <v>2865</v>
      </c>
      <c r="Q3065" s="199">
        <v>15000</v>
      </c>
      <c r="S3065" t="s">
        <v>2761</v>
      </c>
      <c r="T3065" t="s">
        <v>4061</v>
      </c>
      <c r="U3065" s="201">
        <v>4.1849999999999996</v>
      </c>
      <c r="V3065" t="s">
        <v>144</v>
      </c>
      <c r="W3065" t="s">
        <v>3529</v>
      </c>
      <c r="X3065" t="s">
        <v>2866</v>
      </c>
      <c r="Y3065" t="s">
        <v>4082</v>
      </c>
      <c r="Z3065" t="s">
        <v>3671</v>
      </c>
      <c r="AA3065" t="s">
        <v>552</v>
      </c>
      <c r="AB3065" s="198">
        <v>37043.875</v>
      </c>
      <c r="AC3065" s="198">
        <v>37072.875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10000</v>
      </c>
      <c r="G3066" s="202">
        <v>1291581</v>
      </c>
      <c r="H3066" s="198">
        <v>37035.399270833332</v>
      </c>
      <c r="I3066" t="s">
        <v>2818</v>
      </c>
      <c r="M3066" t="s">
        <v>2760</v>
      </c>
      <c r="N3066" t="s">
        <v>3220</v>
      </c>
      <c r="O3066" t="s">
        <v>4400</v>
      </c>
      <c r="P3066" s="199">
        <v>10000</v>
      </c>
      <c r="S3066" t="s">
        <v>2761</v>
      </c>
      <c r="T3066" t="s">
        <v>4061</v>
      </c>
      <c r="U3066" s="201">
        <v>4.0650000000000004</v>
      </c>
      <c r="V3066" t="s">
        <v>3293</v>
      </c>
      <c r="W3066" t="s">
        <v>3046</v>
      </c>
      <c r="X3066" t="s">
        <v>2685</v>
      </c>
      <c r="Y3066" t="s">
        <v>3224</v>
      </c>
      <c r="Z3066" t="s">
        <v>3671</v>
      </c>
      <c r="AA3066">
        <v>808655</v>
      </c>
      <c r="AB3066" s="198">
        <v>37036.875</v>
      </c>
      <c r="AC3066" s="198">
        <v>37036.875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3502</v>
      </c>
      <c r="G3067" s="202">
        <v>1291582</v>
      </c>
      <c r="H3067" s="198">
        <v>37035.399293981478</v>
      </c>
      <c r="I3067" t="s">
        <v>3769</v>
      </c>
      <c r="M3067" t="s">
        <v>2760</v>
      </c>
      <c r="N3067" t="s">
        <v>3220</v>
      </c>
      <c r="O3067" t="s">
        <v>2465</v>
      </c>
      <c r="Q3067" s="199">
        <v>3502</v>
      </c>
      <c r="S3067" t="s">
        <v>2761</v>
      </c>
      <c r="T3067" t="s">
        <v>4061</v>
      </c>
      <c r="U3067" s="201">
        <v>4.0824999999999996</v>
      </c>
      <c r="V3067" t="s">
        <v>2746</v>
      </c>
      <c r="W3067" t="s">
        <v>3260</v>
      </c>
      <c r="X3067" t="s">
        <v>3261</v>
      </c>
      <c r="Y3067" t="s">
        <v>3224</v>
      </c>
      <c r="Z3067" t="s">
        <v>3671</v>
      </c>
      <c r="AA3067">
        <v>808657</v>
      </c>
      <c r="AB3067" s="198">
        <v>37036.875</v>
      </c>
      <c r="AC3067" s="198">
        <v>37036.875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5000</v>
      </c>
      <c r="G3068" s="202">
        <v>1291583</v>
      </c>
      <c r="H3068" s="198">
        <v>37035.399305555555</v>
      </c>
      <c r="I3068" t="s">
        <v>3306</v>
      </c>
      <c r="M3068" t="s">
        <v>2760</v>
      </c>
      <c r="N3068" t="s">
        <v>3220</v>
      </c>
      <c r="O3068" t="s">
        <v>2494</v>
      </c>
      <c r="P3068" s="199">
        <v>5000</v>
      </c>
      <c r="S3068" t="s">
        <v>2761</v>
      </c>
      <c r="T3068" t="s">
        <v>4061</v>
      </c>
      <c r="U3068" s="201">
        <v>4.0149999999999997</v>
      </c>
      <c r="V3068" t="s">
        <v>3006</v>
      </c>
      <c r="W3068" t="s">
        <v>3004</v>
      </c>
      <c r="X3068" t="s">
        <v>3246</v>
      </c>
      <c r="Y3068" t="s">
        <v>3224</v>
      </c>
      <c r="Z3068" t="s">
        <v>3671</v>
      </c>
      <c r="AA3068">
        <v>808656</v>
      </c>
      <c r="AB3068" s="198">
        <v>37036.875</v>
      </c>
      <c r="AC3068" s="198">
        <v>37036.875</v>
      </c>
    </row>
    <row r="3069" spans="1:29" x14ac:dyDescent="0.2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153</v>
      </c>
      <c r="F3069" s="213">
        <f t="shared" si="240"/>
        <v>765000</v>
      </c>
      <c r="G3069" s="202">
        <v>1291584</v>
      </c>
      <c r="H3069" s="198">
        <v>37035.399363425924</v>
      </c>
      <c r="I3069" t="s">
        <v>4182</v>
      </c>
      <c r="M3069" t="s">
        <v>2760</v>
      </c>
      <c r="N3069" t="s">
        <v>2864</v>
      </c>
      <c r="O3069" t="s">
        <v>4239</v>
      </c>
      <c r="Q3069" s="199">
        <v>5000</v>
      </c>
      <c r="S3069" t="s">
        <v>2761</v>
      </c>
      <c r="T3069" t="s">
        <v>4061</v>
      </c>
      <c r="U3069" s="201">
        <v>4.3049999999999997</v>
      </c>
      <c r="V3069" t="s">
        <v>2965</v>
      </c>
      <c r="W3069" t="s">
        <v>3529</v>
      </c>
      <c r="X3069" t="s">
        <v>2866</v>
      </c>
      <c r="Y3069" t="s">
        <v>4082</v>
      </c>
      <c r="Z3069" t="s">
        <v>3671</v>
      </c>
      <c r="AA3069" t="s">
        <v>553</v>
      </c>
      <c r="AB3069" s="198">
        <v>37043</v>
      </c>
      <c r="AC3069" s="198">
        <v>37195</v>
      </c>
    </row>
    <row r="3070" spans="1:29" x14ac:dyDescent="0.2">
      <c r="A3070" s="44" t="str">
        <f t="shared" si="236"/>
        <v>US Crude Financial</v>
      </c>
      <c r="B3070" s="44" t="str">
        <f t="shared" si="237"/>
        <v>US</v>
      </c>
      <c r="C3070" s="44" t="str">
        <f t="shared" si="238"/>
        <v>Crude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50000</v>
      </c>
      <c r="G3070" s="202">
        <v>1291585</v>
      </c>
      <c r="H3070" s="198">
        <v>37035.399375000001</v>
      </c>
      <c r="I3070" t="s">
        <v>2863</v>
      </c>
      <c r="M3070" t="s">
        <v>3757</v>
      </c>
      <c r="N3070" t="s">
        <v>4183</v>
      </c>
      <c r="O3070" t="s">
        <v>2790</v>
      </c>
      <c r="P3070" s="199">
        <v>50000</v>
      </c>
      <c r="S3070" t="s">
        <v>2767</v>
      </c>
      <c r="T3070" t="s">
        <v>4061</v>
      </c>
      <c r="U3070" s="201">
        <v>29.08</v>
      </c>
      <c r="V3070" t="s">
        <v>1679</v>
      </c>
      <c r="W3070" t="s">
        <v>4185</v>
      </c>
      <c r="X3070" t="s">
        <v>4186</v>
      </c>
      <c r="Y3070" t="s">
        <v>3401</v>
      </c>
      <c r="Z3070" t="s">
        <v>3671</v>
      </c>
      <c r="AA3070">
        <v>107032</v>
      </c>
      <c r="AB3070" s="198">
        <v>37073</v>
      </c>
      <c r="AC3070" s="198">
        <v>37103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4000</v>
      </c>
      <c r="G3071" s="202">
        <v>1291587</v>
      </c>
      <c r="H3071" s="198">
        <v>37035.399502314816</v>
      </c>
      <c r="I3071" t="s">
        <v>3306</v>
      </c>
      <c r="M3071" t="s">
        <v>2760</v>
      </c>
      <c r="N3071" t="s">
        <v>3220</v>
      </c>
      <c r="O3071" t="s">
        <v>2550</v>
      </c>
      <c r="P3071" s="199">
        <v>4000</v>
      </c>
      <c r="S3071" t="s">
        <v>2761</v>
      </c>
      <c r="T3071" t="s">
        <v>4061</v>
      </c>
      <c r="U3071" s="201">
        <v>7.15</v>
      </c>
      <c r="V3071" t="s">
        <v>4462</v>
      </c>
      <c r="W3071" t="s">
        <v>2681</v>
      </c>
      <c r="X3071" t="s">
        <v>2682</v>
      </c>
      <c r="Y3071" t="s">
        <v>3224</v>
      </c>
      <c r="Z3071" t="s">
        <v>3671</v>
      </c>
      <c r="AA3071">
        <v>808659</v>
      </c>
      <c r="AB3071" s="198">
        <v>37036.875</v>
      </c>
      <c r="AC3071" s="198">
        <v>37036.875</v>
      </c>
    </row>
    <row r="3072" spans="1:29" x14ac:dyDescent="0.2">
      <c r="A3072" s="44" t="str">
        <f t="shared" si="236"/>
        <v>US Crude Financial</v>
      </c>
      <c r="B3072" s="44" t="str">
        <f t="shared" si="237"/>
        <v>US</v>
      </c>
      <c r="C3072" s="44" t="str">
        <f t="shared" si="238"/>
        <v>Crude</v>
      </c>
      <c r="D3072" s="44" t="str">
        <f t="shared" si="239"/>
        <v>Financial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50000</v>
      </c>
      <c r="G3072" s="202">
        <v>1291588</v>
      </c>
      <c r="H3072" s="198">
        <v>37035.399537037039</v>
      </c>
      <c r="I3072" t="s">
        <v>4182</v>
      </c>
      <c r="M3072" t="s">
        <v>3757</v>
      </c>
      <c r="N3072" t="s">
        <v>4183</v>
      </c>
      <c r="O3072" t="s">
        <v>2967</v>
      </c>
      <c r="Q3072" s="199">
        <v>50000</v>
      </c>
      <c r="S3072" t="s">
        <v>2767</v>
      </c>
      <c r="T3072" t="s">
        <v>4061</v>
      </c>
      <c r="U3072" s="201">
        <v>29.1</v>
      </c>
      <c r="V3072" t="s">
        <v>3936</v>
      </c>
      <c r="W3072" t="s">
        <v>4185</v>
      </c>
      <c r="X3072" t="s">
        <v>4266</v>
      </c>
      <c r="Y3072" t="s">
        <v>3401</v>
      </c>
      <c r="Z3072" t="s">
        <v>3671</v>
      </c>
      <c r="AA3072">
        <v>107033</v>
      </c>
      <c r="AB3072" s="198">
        <v>37073</v>
      </c>
      <c r="AC3072" s="198">
        <v>37103</v>
      </c>
    </row>
    <row r="3073" spans="1:29" x14ac:dyDescent="0.2">
      <c r="A3073" s="44" t="str">
        <f t="shared" si="236"/>
        <v xml:space="preserve"> Metals Financial</v>
      </c>
      <c r="B3073" s="44" t="str">
        <f t="shared" si="237"/>
        <v/>
      </c>
      <c r="C3073" s="44" t="str">
        <f t="shared" si="238"/>
        <v>Metals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5</v>
      </c>
      <c r="G3073" s="202">
        <v>1291591</v>
      </c>
      <c r="H3073" s="198">
        <v>37035.399548611109</v>
      </c>
      <c r="I3073" t="s">
        <v>2390</v>
      </c>
      <c r="M3073" t="s">
        <v>2766</v>
      </c>
      <c r="N3073" t="s">
        <v>4058</v>
      </c>
      <c r="O3073" t="s">
        <v>3209</v>
      </c>
      <c r="P3073" s="199">
        <v>5</v>
      </c>
      <c r="S3073" t="s">
        <v>4060</v>
      </c>
      <c r="T3073" t="s">
        <v>4061</v>
      </c>
      <c r="U3073" s="201">
        <v>1744</v>
      </c>
      <c r="V3073" t="s">
        <v>2391</v>
      </c>
      <c r="W3073" t="s">
        <v>4068</v>
      </c>
      <c r="X3073" t="s">
        <v>4064</v>
      </c>
      <c r="Y3073" t="s">
        <v>4065</v>
      </c>
      <c r="Z3073" t="s">
        <v>4066</v>
      </c>
      <c r="AA3073">
        <v>2150913</v>
      </c>
      <c r="AB3073" s="198">
        <v>37062.647222222222</v>
      </c>
      <c r="AC3073" s="198">
        <v>37062.647222222222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5000</v>
      </c>
      <c r="G3074" s="202">
        <v>1291590</v>
      </c>
      <c r="H3074" s="198">
        <v>37035.399548611109</v>
      </c>
      <c r="I3074" t="s">
        <v>3144</v>
      </c>
      <c r="M3074" t="s">
        <v>2760</v>
      </c>
      <c r="N3074" t="s">
        <v>3220</v>
      </c>
      <c r="O3074" t="s">
        <v>4383</v>
      </c>
      <c r="Q3074" s="199">
        <v>5000</v>
      </c>
      <c r="S3074" t="s">
        <v>2761</v>
      </c>
      <c r="T3074" t="s">
        <v>4061</v>
      </c>
      <c r="U3074" s="201">
        <v>4.1349999999999998</v>
      </c>
      <c r="V3074" t="s">
        <v>3145</v>
      </c>
      <c r="W3074" t="s">
        <v>4246</v>
      </c>
      <c r="X3074" t="s">
        <v>4247</v>
      </c>
      <c r="Y3074" t="s">
        <v>3224</v>
      </c>
      <c r="Z3074" t="s">
        <v>3671</v>
      </c>
      <c r="AA3074">
        <v>808662</v>
      </c>
      <c r="AB3074" s="198">
        <v>37036.875</v>
      </c>
      <c r="AC3074" s="198">
        <v>37036.875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5000</v>
      </c>
      <c r="G3075" s="202">
        <v>1291593</v>
      </c>
      <c r="H3075" s="198">
        <v>37035.399560185186</v>
      </c>
      <c r="I3075" t="s">
        <v>2671</v>
      </c>
      <c r="M3075" t="s">
        <v>2760</v>
      </c>
      <c r="N3075" t="s">
        <v>3220</v>
      </c>
      <c r="O3075" t="s">
        <v>2463</v>
      </c>
      <c r="Q3075" s="199">
        <v>5000</v>
      </c>
      <c r="S3075" t="s">
        <v>2761</v>
      </c>
      <c r="T3075" t="s">
        <v>4061</v>
      </c>
      <c r="U3075" s="201">
        <v>4.2112999999999996</v>
      </c>
      <c r="V3075" t="s">
        <v>292</v>
      </c>
      <c r="W3075" t="s">
        <v>3222</v>
      </c>
      <c r="X3075" t="s">
        <v>3223</v>
      </c>
      <c r="Y3075" t="s">
        <v>3224</v>
      </c>
      <c r="Z3075" t="s">
        <v>3671</v>
      </c>
      <c r="AA3075">
        <v>808663</v>
      </c>
      <c r="AB3075" s="198">
        <v>37036.875</v>
      </c>
      <c r="AC3075" s="198">
        <v>37036.875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5000</v>
      </c>
      <c r="G3076" s="202">
        <v>1291592</v>
      </c>
      <c r="H3076" s="198">
        <v>37035.399560185186</v>
      </c>
      <c r="I3076" t="s">
        <v>3264</v>
      </c>
      <c r="M3076" t="s">
        <v>2760</v>
      </c>
      <c r="N3076" t="s">
        <v>3220</v>
      </c>
      <c r="O3076" t="s">
        <v>2531</v>
      </c>
      <c r="P3076" s="199">
        <v>5000</v>
      </c>
      <c r="S3076" t="s">
        <v>2761</v>
      </c>
      <c r="T3076" t="s">
        <v>4061</v>
      </c>
      <c r="U3076" s="201">
        <v>4.47</v>
      </c>
      <c r="V3076" t="s">
        <v>276</v>
      </c>
      <c r="W3076" t="s">
        <v>2668</v>
      </c>
      <c r="X3076" t="s">
        <v>2669</v>
      </c>
      <c r="Y3076" t="s">
        <v>3224</v>
      </c>
      <c r="Z3076" t="s">
        <v>3671</v>
      </c>
      <c r="AA3076">
        <v>808664</v>
      </c>
      <c r="AB3076" s="198">
        <v>37036.875</v>
      </c>
      <c r="AC3076" s="198">
        <v>37036.875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30</v>
      </c>
      <c r="F3077" s="213">
        <f t="shared" si="240"/>
        <v>150000</v>
      </c>
      <c r="G3077" s="202">
        <v>1291594</v>
      </c>
      <c r="H3077" s="198">
        <v>37035.399571759262</v>
      </c>
      <c r="I3077" t="s">
        <v>3128</v>
      </c>
      <c r="M3077" t="s">
        <v>2760</v>
      </c>
      <c r="N3077" t="s">
        <v>2697</v>
      </c>
      <c r="O3077" t="s">
        <v>3813</v>
      </c>
      <c r="Q3077" s="199">
        <v>5000</v>
      </c>
      <c r="S3077" t="s">
        <v>4150</v>
      </c>
      <c r="T3077" t="s">
        <v>2698</v>
      </c>
      <c r="U3077" s="201">
        <v>5.65</v>
      </c>
      <c r="V3077" t="s">
        <v>1749</v>
      </c>
      <c r="W3077" t="s">
        <v>3188</v>
      </c>
      <c r="X3077" t="s">
        <v>2700</v>
      </c>
      <c r="Y3077" t="s">
        <v>3224</v>
      </c>
      <c r="Z3077" t="s">
        <v>3672</v>
      </c>
      <c r="AA3077">
        <v>808665</v>
      </c>
      <c r="AB3077" s="198">
        <v>37043.875</v>
      </c>
      <c r="AC3077" s="198">
        <v>37072.875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1291595</v>
      </c>
      <c r="H3078" s="198">
        <v>37035.399594907409</v>
      </c>
      <c r="I3078" t="s">
        <v>3794</v>
      </c>
      <c r="M3078" t="s">
        <v>2760</v>
      </c>
      <c r="N3078" t="s">
        <v>3220</v>
      </c>
      <c r="O3078" t="s">
        <v>4400</v>
      </c>
      <c r="Q3078" s="199">
        <v>10000</v>
      </c>
      <c r="S3078" t="s">
        <v>2761</v>
      </c>
      <c r="T3078" t="s">
        <v>4061</v>
      </c>
      <c r="U3078" s="201">
        <v>4.07</v>
      </c>
      <c r="V3078" t="s">
        <v>138</v>
      </c>
      <c r="W3078" t="s">
        <v>3046</v>
      </c>
      <c r="X3078" t="s">
        <v>2685</v>
      </c>
      <c r="Y3078" t="s">
        <v>3224</v>
      </c>
      <c r="Z3078" t="s">
        <v>3671</v>
      </c>
      <c r="AA3078">
        <v>808666</v>
      </c>
      <c r="AB3078" s="198">
        <v>37036.875</v>
      </c>
      <c r="AC3078" s="198">
        <v>37036.875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5000</v>
      </c>
      <c r="G3079" s="202">
        <v>1291596</v>
      </c>
      <c r="H3079" s="198">
        <v>37035.399618055555</v>
      </c>
      <c r="I3079" t="s">
        <v>3225</v>
      </c>
      <c r="M3079" t="s">
        <v>2760</v>
      </c>
      <c r="N3079" t="s">
        <v>3220</v>
      </c>
      <c r="O3079" t="s">
        <v>2463</v>
      </c>
      <c r="Q3079" s="199">
        <v>5000</v>
      </c>
      <c r="S3079" t="s">
        <v>2761</v>
      </c>
      <c r="T3079" t="s">
        <v>4061</v>
      </c>
      <c r="U3079" s="201">
        <v>4.2112999999999996</v>
      </c>
      <c r="V3079" t="s">
        <v>3259</v>
      </c>
      <c r="W3079" t="s">
        <v>3222</v>
      </c>
      <c r="X3079" t="s">
        <v>3223</v>
      </c>
      <c r="Y3079" t="s">
        <v>3224</v>
      </c>
      <c r="Z3079" t="s">
        <v>3671</v>
      </c>
      <c r="AA3079">
        <v>808667</v>
      </c>
      <c r="AB3079" s="198">
        <v>37036.875</v>
      </c>
      <c r="AC3079" s="198">
        <v>37036.875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5000</v>
      </c>
      <c r="G3080" s="202">
        <v>1291597</v>
      </c>
      <c r="H3080" s="198">
        <v>37035.399618055555</v>
      </c>
      <c r="I3080" t="s">
        <v>3982</v>
      </c>
      <c r="M3080" t="s">
        <v>2760</v>
      </c>
      <c r="N3080" t="s">
        <v>3220</v>
      </c>
      <c r="O3080" t="s">
        <v>4403</v>
      </c>
      <c r="Q3080" s="199">
        <v>5000</v>
      </c>
      <c r="S3080" t="s">
        <v>2761</v>
      </c>
      <c r="T3080" t="s">
        <v>4061</v>
      </c>
      <c r="U3080" s="201">
        <v>4.07</v>
      </c>
      <c r="V3080" t="s">
        <v>313</v>
      </c>
      <c r="W3080" t="s">
        <v>3046</v>
      </c>
      <c r="X3080" t="s">
        <v>2685</v>
      </c>
      <c r="Y3080" t="s">
        <v>3224</v>
      </c>
      <c r="Z3080" t="s">
        <v>3671</v>
      </c>
      <c r="AA3080">
        <v>808668</v>
      </c>
      <c r="AB3080" s="198">
        <v>37036.875</v>
      </c>
      <c r="AC3080" s="198">
        <v>37036.875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30</v>
      </c>
      <c r="F3081" s="213">
        <f t="shared" si="240"/>
        <v>300000</v>
      </c>
      <c r="G3081" s="202">
        <v>1291598</v>
      </c>
      <c r="H3081" s="198">
        <v>37035.399664351855</v>
      </c>
      <c r="I3081" t="s">
        <v>3267</v>
      </c>
      <c r="M3081" t="s">
        <v>2760</v>
      </c>
      <c r="N3081" t="s">
        <v>3220</v>
      </c>
      <c r="O3081" t="s">
        <v>4300</v>
      </c>
      <c r="Q3081" s="199">
        <v>10000</v>
      </c>
      <c r="S3081" t="s">
        <v>2761</v>
      </c>
      <c r="T3081" t="s">
        <v>4061</v>
      </c>
      <c r="U3081" s="201">
        <v>2.89</v>
      </c>
      <c r="V3081" t="s">
        <v>3088</v>
      </c>
      <c r="W3081" t="s">
        <v>4279</v>
      </c>
      <c r="X3081" t="s">
        <v>2682</v>
      </c>
      <c r="Y3081" t="s">
        <v>3224</v>
      </c>
      <c r="Z3081" t="s">
        <v>3671</v>
      </c>
      <c r="AA3081" t="s">
        <v>554</v>
      </c>
      <c r="AB3081" s="198">
        <v>37043.875</v>
      </c>
      <c r="AC3081" s="198">
        <v>37072.875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10000</v>
      </c>
      <c r="G3082" s="202">
        <v>1291599</v>
      </c>
      <c r="H3082" s="198">
        <v>37035.399687500001</v>
      </c>
      <c r="I3082" t="s">
        <v>3769</v>
      </c>
      <c r="M3082" t="s">
        <v>2760</v>
      </c>
      <c r="N3082" t="s">
        <v>3220</v>
      </c>
      <c r="O3082" t="s">
        <v>2463</v>
      </c>
      <c r="Q3082" s="199">
        <v>10000</v>
      </c>
      <c r="S3082" t="s">
        <v>2761</v>
      </c>
      <c r="T3082" t="s">
        <v>4061</v>
      </c>
      <c r="U3082" s="201">
        <v>4.2126000000000001</v>
      </c>
      <c r="V3082" t="s">
        <v>3002</v>
      </c>
      <c r="W3082" t="s">
        <v>3222</v>
      </c>
      <c r="X3082" t="s">
        <v>3223</v>
      </c>
      <c r="Y3082" t="s">
        <v>3224</v>
      </c>
      <c r="Z3082" t="s">
        <v>3671</v>
      </c>
      <c r="AA3082">
        <v>808671</v>
      </c>
      <c r="AB3082" s="198">
        <v>37036.875</v>
      </c>
      <c r="AC3082" s="198">
        <v>37036.875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5000</v>
      </c>
      <c r="G3083" s="202">
        <v>1291601</v>
      </c>
      <c r="H3083" s="198">
        <v>37035.399687500001</v>
      </c>
      <c r="I3083" t="s">
        <v>3249</v>
      </c>
      <c r="M3083" t="s">
        <v>2760</v>
      </c>
      <c r="N3083" t="s">
        <v>3220</v>
      </c>
      <c r="O3083" t="s">
        <v>2485</v>
      </c>
      <c r="Q3083" s="199">
        <v>5000</v>
      </c>
      <c r="S3083" t="s">
        <v>2761</v>
      </c>
      <c r="T3083" t="s">
        <v>4061</v>
      </c>
      <c r="U3083" s="201">
        <v>4.0350000000000001</v>
      </c>
      <c r="V3083" t="s">
        <v>3005</v>
      </c>
      <c r="W3083" t="s">
        <v>3004</v>
      </c>
      <c r="X3083" t="s">
        <v>3246</v>
      </c>
      <c r="Y3083" t="s">
        <v>3224</v>
      </c>
      <c r="Z3083" t="s">
        <v>3671</v>
      </c>
      <c r="AA3083">
        <v>808669</v>
      </c>
      <c r="AB3083" s="198">
        <v>37036.875</v>
      </c>
      <c r="AC3083" s="198">
        <v>37036.875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2695</v>
      </c>
      <c r="G3084" s="202">
        <v>1291600</v>
      </c>
      <c r="H3084" s="198">
        <v>37035.399687500001</v>
      </c>
      <c r="I3084" t="s">
        <v>3769</v>
      </c>
      <c r="M3084" t="s">
        <v>2760</v>
      </c>
      <c r="N3084" t="s">
        <v>3220</v>
      </c>
      <c r="O3084" t="s">
        <v>2494</v>
      </c>
      <c r="Q3084" s="199">
        <v>2695</v>
      </c>
      <c r="S3084" t="s">
        <v>2761</v>
      </c>
      <c r="T3084" t="s">
        <v>4061</v>
      </c>
      <c r="U3084" s="201">
        <v>4.0175000000000001</v>
      </c>
      <c r="V3084" t="s">
        <v>3788</v>
      </c>
      <c r="W3084" t="s">
        <v>3004</v>
      </c>
      <c r="X3084" t="s">
        <v>3246</v>
      </c>
      <c r="Y3084" t="s">
        <v>3224</v>
      </c>
      <c r="Z3084" t="s">
        <v>3671</v>
      </c>
      <c r="AA3084">
        <v>808670</v>
      </c>
      <c r="AB3084" s="198">
        <v>37036.875</v>
      </c>
      <c r="AC3084" s="198">
        <v>37036.875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2000</v>
      </c>
      <c r="G3085" s="202">
        <v>1291602</v>
      </c>
      <c r="H3085" s="198">
        <v>37035.399710648147</v>
      </c>
      <c r="I3085" t="s">
        <v>3249</v>
      </c>
      <c r="M3085" t="s">
        <v>2760</v>
      </c>
      <c r="N3085" t="s">
        <v>3220</v>
      </c>
      <c r="O3085" t="s">
        <v>4403</v>
      </c>
      <c r="Q3085" s="199">
        <v>2000</v>
      </c>
      <c r="S3085" t="s">
        <v>2761</v>
      </c>
      <c r="T3085" t="s">
        <v>4061</v>
      </c>
      <c r="U3085" s="201">
        <v>4.07</v>
      </c>
      <c r="V3085" t="s">
        <v>3951</v>
      </c>
      <c r="W3085" t="s">
        <v>3046</v>
      </c>
      <c r="X3085" t="s">
        <v>2685</v>
      </c>
      <c r="Y3085" t="s">
        <v>3224</v>
      </c>
      <c r="Z3085" t="s">
        <v>3671</v>
      </c>
      <c r="AA3085">
        <v>808672</v>
      </c>
      <c r="AB3085" s="198">
        <v>37036.875</v>
      </c>
      <c r="AC3085" s="198">
        <v>37036.875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10000</v>
      </c>
      <c r="G3086" s="202">
        <v>1291603</v>
      </c>
      <c r="H3086" s="198">
        <v>37035.399722222224</v>
      </c>
      <c r="I3086" t="s">
        <v>3769</v>
      </c>
      <c r="M3086" t="s">
        <v>2760</v>
      </c>
      <c r="N3086" t="s">
        <v>3220</v>
      </c>
      <c r="O3086" t="s">
        <v>2463</v>
      </c>
      <c r="Q3086" s="199">
        <v>10000</v>
      </c>
      <c r="S3086" t="s">
        <v>2761</v>
      </c>
      <c r="T3086" t="s">
        <v>4061</v>
      </c>
      <c r="U3086" s="201">
        <v>4.2138</v>
      </c>
      <c r="V3086" t="s">
        <v>3002</v>
      </c>
      <c r="W3086" t="s">
        <v>3222</v>
      </c>
      <c r="X3086" t="s">
        <v>3223</v>
      </c>
      <c r="Y3086" t="s">
        <v>3224</v>
      </c>
      <c r="Z3086" t="s">
        <v>3671</v>
      </c>
      <c r="AA3086">
        <v>808673</v>
      </c>
      <c r="AB3086" s="198">
        <v>37036.875</v>
      </c>
      <c r="AC3086" s="198">
        <v>37036.875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5000</v>
      </c>
      <c r="G3087" s="202">
        <v>1291604</v>
      </c>
      <c r="H3087" s="198">
        <v>37035.399756944447</v>
      </c>
      <c r="I3087" t="s">
        <v>542</v>
      </c>
      <c r="M3087" t="s">
        <v>2760</v>
      </c>
      <c r="N3087" t="s">
        <v>3220</v>
      </c>
      <c r="O3087" t="s">
        <v>2551</v>
      </c>
      <c r="P3087" s="199">
        <v>5000</v>
      </c>
      <c r="S3087" t="s">
        <v>2761</v>
      </c>
      <c r="T3087" t="s">
        <v>4061</v>
      </c>
      <c r="U3087" s="201">
        <v>7.6</v>
      </c>
      <c r="V3087" t="s">
        <v>543</v>
      </c>
      <c r="W3087" t="s">
        <v>2681</v>
      </c>
      <c r="X3087" t="s">
        <v>2682</v>
      </c>
      <c r="Y3087" t="s">
        <v>3224</v>
      </c>
      <c r="Z3087" t="s">
        <v>3671</v>
      </c>
      <c r="AA3087">
        <v>808675</v>
      </c>
      <c r="AB3087" s="198">
        <v>37036.875</v>
      </c>
      <c r="AC3087" s="198">
        <v>37036.875</v>
      </c>
    </row>
    <row r="3088" spans="1:29" x14ac:dyDescent="0.2">
      <c r="A3088" s="44" t="str">
        <f t="shared" si="241"/>
        <v xml:space="preserve"> Natural Gas Physical</v>
      </c>
      <c r="B3088" s="44" t="str">
        <f t="shared" si="242"/>
        <v/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1291606</v>
      </c>
      <c r="H3088" s="198">
        <v>37035.399768518517</v>
      </c>
      <c r="I3088" t="s">
        <v>3102</v>
      </c>
      <c r="M3088" t="s">
        <v>2760</v>
      </c>
      <c r="N3088" t="s">
        <v>3254</v>
      </c>
      <c r="O3088" t="s">
        <v>369</v>
      </c>
      <c r="Q3088" s="199">
        <v>5000</v>
      </c>
      <c r="S3088" t="s">
        <v>2761</v>
      </c>
      <c r="T3088" t="s">
        <v>4061</v>
      </c>
      <c r="U3088" s="201">
        <v>4.3949999999999996</v>
      </c>
      <c r="V3088" t="s">
        <v>3461</v>
      </c>
      <c r="W3088" t="s">
        <v>3255</v>
      </c>
      <c r="X3088" t="s">
        <v>3256</v>
      </c>
      <c r="Y3088" t="s">
        <v>3224</v>
      </c>
      <c r="Z3088" t="s">
        <v>3671</v>
      </c>
      <c r="AA3088">
        <v>808678</v>
      </c>
      <c r="AB3088" s="198">
        <v>37036.875</v>
      </c>
      <c r="AC3088" s="198">
        <v>37036.875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10000</v>
      </c>
      <c r="G3089" s="202">
        <v>1291605</v>
      </c>
      <c r="H3089" s="198">
        <v>37035.399768518517</v>
      </c>
      <c r="I3089" t="s">
        <v>3769</v>
      </c>
      <c r="M3089" t="s">
        <v>2760</v>
      </c>
      <c r="N3089" t="s">
        <v>3220</v>
      </c>
      <c r="O3089" t="s">
        <v>2463</v>
      </c>
      <c r="Q3089" s="199">
        <v>10000</v>
      </c>
      <c r="S3089" t="s">
        <v>2761</v>
      </c>
      <c r="T3089" t="s">
        <v>4061</v>
      </c>
      <c r="U3089" s="201">
        <v>4.2150999999999996</v>
      </c>
      <c r="V3089" t="s">
        <v>3002</v>
      </c>
      <c r="W3089" t="s">
        <v>3222</v>
      </c>
      <c r="X3089" t="s">
        <v>3223</v>
      </c>
      <c r="Y3089" t="s">
        <v>3224</v>
      </c>
      <c r="Z3089" t="s">
        <v>3671</v>
      </c>
      <c r="AA3089">
        <v>808677</v>
      </c>
      <c r="AB3089" s="198">
        <v>37036.875</v>
      </c>
      <c r="AC3089" s="198">
        <v>37036.875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2100</v>
      </c>
      <c r="G3090" s="202">
        <v>1291607</v>
      </c>
      <c r="H3090" s="198">
        <v>37035.399791666663</v>
      </c>
      <c r="I3090" t="s">
        <v>3249</v>
      </c>
      <c r="M3090" t="s">
        <v>2760</v>
      </c>
      <c r="N3090" t="s">
        <v>3220</v>
      </c>
      <c r="O3090" t="s">
        <v>2485</v>
      </c>
      <c r="Q3090" s="199">
        <v>2100</v>
      </c>
      <c r="S3090" t="s">
        <v>2761</v>
      </c>
      <c r="T3090" t="s">
        <v>4061</v>
      </c>
      <c r="U3090" s="201">
        <v>4.0374999999999996</v>
      </c>
      <c r="V3090" t="s">
        <v>3005</v>
      </c>
      <c r="W3090" t="s">
        <v>3004</v>
      </c>
      <c r="X3090" t="s">
        <v>3246</v>
      </c>
      <c r="Y3090" t="s">
        <v>3224</v>
      </c>
      <c r="Z3090" t="s">
        <v>3671</v>
      </c>
      <c r="AA3090">
        <v>808679</v>
      </c>
      <c r="AB3090" s="198">
        <v>37036.875</v>
      </c>
      <c r="AC3090" s="198">
        <v>37036.875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15000</v>
      </c>
      <c r="G3091" s="202">
        <v>1291608</v>
      </c>
      <c r="H3091" s="198">
        <v>37035.399791666663</v>
      </c>
      <c r="I3091" t="s">
        <v>3769</v>
      </c>
      <c r="M3091" t="s">
        <v>2760</v>
      </c>
      <c r="N3091" t="s">
        <v>3220</v>
      </c>
      <c r="O3091" t="s">
        <v>4367</v>
      </c>
      <c r="Q3091" s="199">
        <v>15000</v>
      </c>
      <c r="S3091" t="s">
        <v>2761</v>
      </c>
      <c r="T3091" t="s">
        <v>4061</v>
      </c>
      <c r="U3091" s="201">
        <v>4.3499999999999996</v>
      </c>
      <c r="V3091" t="s">
        <v>3059</v>
      </c>
      <c r="W3091" t="s">
        <v>4263</v>
      </c>
      <c r="X3091" t="s">
        <v>4264</v>
      </c>
      <c r="Y3091" t="s">
        <v>3224</v>
      </c>
      <c r="Z3091" t="s">
        <v>3671</v>
      </c>
      <c r="AA3091">
        <v>808681</v>
      </c>
      <c r="AB3091" s="198">
        <v>37036.875</v>
      </c>
      <c r="AC3091" s="198">
        <v>37036.875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1291609</v>
      </c>
      <c r="H3092" s="198">
        <v>37035.39980324074</v>
      </c>
      <c r="I3092" t="s">
        <v>3769</v>
      </c>
      <c r="M3092" t="s">
        <v>2760</v>
      </c>
      <c r="N3092" t="s">
        <v>3220</v>
      </c>
      <c r="O3092" t="s">
        <v>2463</v>
      </c>
      <c r="Q3092" s="199">
        <v>10000</v>
      </c>
      <c r="S3092" t="s">
        <v>2761</v>
      </c>
      <c r="T3092" t="s">
        <v>4061</v>
      </c>
      <c r="U3092" s="201">
        <v>4.2163000000000004</v>
      </c>
      <c r="V3092" t="s">
        <v>3002</v>
      </c>
      <c r="W3092" t="s">
        <v>3222</v>
      </c>
      <c r="X3092" t="s">
        <v>3223</v>
      </c>
      <c r="Y3092" t="s">
        <v>3224</v>
      </c>
      <c r="Z3092" t="s">
        <v>3671</v>
      </c>
      <c r="AA3092">
        <v>808680</v>
      </c>
      <c r="AB3092" s="198">
        <v>37036.875</v>
      </c>
      <c r="AC3092" s="198">
        <v>37036.875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10000</v>
      </c>
      <c r="G3093" s="202">
        <v>1291610</v>
      </c>
      <c r="H3093" s="198">
        <v>37035.399837962963</v>
      </c>
      <c r="I3093" t="s">
        <v>2729</v>
      </c>
      <c r="M3093" t="s">
        <v>2760</v>
      </c>
      <c r="N3093" t="s">
        <v>3220</v>
      </c>
      <c r="O3093" t="s">
        <v>4383</v>
      </c>
      <c r="P3093" s="199">
        <v>10000</v>
      </c>
      <c r="S3093" t="s">
        <v>2761</v>
      </c>
      <c r="T3093" t="s">
        <v>4061</v>
      </c>
      <c r="U3093" s="201">
        <v>4.1349999999999998</v>
      </c>
      <c r="V3093" t="s">
        <v>3291</v>
      </c>
      <c r="W3093" t="s">
        <v>4246</v>
      </c>
      <c r="X3093" t="s">
        <v>4247</v>
      </c>
      <c r="Y3093" t="s">
        <v>3224</v>
      </c>
      <c r="Z3093" t="s">
        <v>3671</v>
      </c>
      <c r="AA3093">
        <v>808682</v>
      </c>
      <c r="AB3093" s="198">
        <v>37036.875</v>
      </c>
      <c r="AC3093" s="198">
        <v>37036.875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1291611</v>
      </c>
      <c r="H3094" s="198">
        <v>37035.399930555555</v>
      </c>
      <c r="I3094" t="s">
        <v>3769</v>
      </c>
      <c r="M3094" t="s">
        <v>2760</v>
      </c>
      <c r="N3094" t="s">
        <v>3220</v>
      </c>
      <c r="O3094" t="s">
        <v>2463</v>
      </c>
      <c r="Q3094" s="199">
        <v>10000</v>
      </c>
      <c r="S3094" t="s">
        <v>2761</v>
      </c>
      <c r="T3094" t="s">
        <v>4061</v>
      </c>
      <c r="U3094" s="201">
        <v>4.2176</v>
      </c>
      <c r="V3094" t="s">
        <v>3002</v>
      </c>
      <c r="W3094" t="s">
        <v>3222</v>
      </c>
      <c r="X3094" t="s">
        <v>3223</v>
      </c>
      <c r="Y3094" t="s">
        <v>3224</v>
      </c>
      <c r="Z3094" t="s">
        <v>3671</v>
      </c>
      <c r="AA3094">
        <v>808683</v>
      </c>
      <c r="AB3094" s="198">
        <v>37036.875</v>
      </c>
      <c r="AC3094" s="198">
        <v>37036.875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400</v>
      </c>
      <c r="G3095" s="202">
        <v>1291612</v>
      </c>
      <c r="H3095" s="198">
        <v>37035.399930555555</v>
      </c>
      <c r="I3095" t="s">
        <v>3815</v>
      </c>
      <c r="M3095" t="s">
        <v>2760</v>
      </c>
      <c r="N3095" t="s">
        <v>3220</v>
      </c>
      <c r="O3095" t="s">
        <v>2531</v>
      </c>
      <c r="Q3095" s="199">
        <v>400</v>
      </c>
      <c r="S3095" t="s">
        <v>2761</v>
      </c>
      <c r="T3095" t="s">
        <v>4061</v>
      </c>
      <c r="U3095" s="201">
        <v>4.4800000000000004</v>
      </c>
      <c r="V3095" t="s">
        <v>555</v>
      </c>
      <c r="W3095" t="s">
        <v>2668</v>
      </c>
      <c r="X3095" t="s">
        <v>2669</v>
      </c>
      <c r="Y3095" t="s">
        <v>3224</v>
      </c>
      <c r="Z3095" t="s">
        <v>3671</v>
      </c>
      <c r="AA3095">
        <v>808684</v>
      </c>
      <c r="AB3095" s="198">
        <v>37036.875</v>
      </c>
      <c r="AC3095" s="198">
        <v>37036.875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1291613</v>
      </c>
      <c r="H3096" s="198">
        <v>37035.399942129632</v>
      </c>
      <c r="I3096" t="s">
        <v>2676</v>
      </c>
      <c r="M3096" t="s">
        <v>2760</v>
      </c>
      <c r="N3096" t="s">
        <v>3220</v>
      </c>
      <c r="O3096" t="s">
        <v>2463</v>
      </c>
      <c r="P3096" s="199">
        <v>5000</v>
      </c>
      <c r="S3096" t="s">
        <v>2761</v>
      </c>
      <c r="T3096" t="s">
        <v>4061</v>
      </c>
      <c r="U3096" s="201">
        <v>4.2163000000000004</v>
      </c>
      <c r="V3096" t="s">
        <v>2883</v>
      </c>
      <c r="W3096" t="s">
        <v>3222</v>
      </c>
      <c r="X3096" t="s">
        <v>3223</v>
      </c>
      <c r="Y3096" t="s">
        <v>3224</v>
      </c>
      <c r="Z3096" t="s">
        <v>3671</v>
      </c>
      <c r="AA3096">
        <v>808685</v>
      </c>
      <c r="AB3096" s="198">
        <v>37036.875</v>
      </c>
      <c r="AC3096" s="198">
        <v>37036.875</v>
      </c>
    </row>
    <row r="3097" spans="1:29" x14ac:dyDescent="0.2">
      <c r="A3097" s="44" t="str">
        <f t="shared" si="241"/>
        <v>US Crude Financial</v>
      </c>
      <c r="B3097" s="44" t="str">
        <f t="shared" si="242"/>
        <v>US</v>
      </c>
      <c r="C3097" s="44" t="str">
        <f t="shared" si="243"/>
        <v>Crude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50000</v>
      </c>
      <c r="G3097" s="202">
        <v>1291614</v>
      </c>
      <c r="H3097" s="198">
        <v>37035.399976851855</v>
      </c>
      <c r="I3097" t="s">
        <v>4182</v>
      </c>
      <c r="M3097" t="s">
        <v>3757</v>
      </c>
      <c r="N3097" t="s">
        <v>4183</v>
      </c>
      <c r="O3097" t="s">
        <v>2790</v>
      </c>
      <c r="P3097" s="199">
        <v>50000</v>
      </c>
      <c r="S3097" t="s">
        <v>2767</v>
      </c>
      <c r="T3097" t="s">
        <v>4061</v>
      </c>
      <c r="U3097" s="201">
        <v>29.08</v>
      </c>
      <c r="V3097" t="s">
        <v>3201</v>
      </c>
      <c r="W3097" t="s">
        <v>4185</v>
      </c>
      <c r="X3097" t="s">
        <v>4186</v>
      </c>
      <c r="Y3097" t="s">
        <v>3401</v>
      </c>
      <c r="Z3097" t="s">
        <v>3671</v>
      </c>
      <c r="AA3097">
        <v>107034</v>
      </c>
      <c r="AB3097" s="198">
        <v>37073</v>
      </c>
      <c r="AC3097" s="198">
        <v>37103</v>
      </c>
    </row>
    <row r="3098" spans="1:29" x14ac:dyDescent="0.2">
      <c r="A3098" s="44" t="str">
        <f t="shared" si="241"/>
        <v>US Natural Gas Financial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7</v>
      </c>
      <c r="F3098" s="213">
        <f t="shared" si="245"/>
        <v>70000</v>
      </c>
      <c r="G3098" s="202">
        <v>1291616</v>
      </c>
      <c r="H3098" s="198">
        <v>37035.400081018517</v>
      </c>
      <c r="I3098" t="s">
        <v>2676</v>
      </c>
      <c r="M3098" t="s">
        <v>2760</v>
      </c>
      <c r="N3098" t="s">
        <v>2864</v>
      </c>
      <c r="O3098" t="s">
        <v>4375</v>
      </c>
      <c r="Q3098" s="199">
        <v>10000</v>
      </c>
      <c r="S3098" t="s">
        <v>2761</v>
      </c>
      <c r="T3098" t="s">
        <v>4061</v>
      </c>
      <c r="U3098" s="201">
        <v>4.1399999999999997</v>
      </c>
      <c r="V3098" t="s">
        <v>4461</v>
      </c>
      <c r="W3098" t="s">
        <v>3281</v>
      </c>
      <c r="X3098" t="s">
        <v>4236</v>
      </c>
      <c r="Y3098" t="s">
        <v>4082</v>
      </c>
      <c r="Z3098" t="s">
        <v>3671</v>
      </c>
      <c r="AA3098" t="s">
        <v>556</v>
      </c>
      <c r="AB3098" s="198">
        <v>37036.875</v>
      </c>
      <c r="AC3098" s="198">
        <v>37042.875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3000</v>
      </c>
      <c r="G3099" s="202">
        <v>1291617</v>
      </c>
      <c r="H3099" s="198">
        <v>37035.40011574074</v>
      </c>
      <c r="I3099" t="s">
        <v>2801</v>
      </c>
      <c r="M3099" t="s">
        <v>2760</v>
      </c>
      <c r="N3099" t="s">
        <v>3220</v>
      </c>
      <c r="O3099" t="s">
        <v>2559</v>
      </c>
      <c r="P3099" s="199">
        <v>3000</v>
      </c>
      <c r="S3099" t="s">
        <v>2761</v>
      </c>
      <c r="T3099" t="s">
        <v>4061</v>
      </c>
      <c r="U3099" s="201">
        <v>3.09</v>
      </c>
      <c r="V3099" t="s">
        <v>557</v>
      </c>
      <c r="W3099" t="s">
        <v>3926</v>
      </c>
      <c r="X3099" t="s">
        <v>2735</v>
      </c>
      <c r="Y3099" t="s">
        <v>3224</v>
      </c>
      <c r="Z3099" t="s">
        <v>3671</v>
      </c>
      <c r="AA3099">
        <v>808688</v>
      </c>
      <c r="AB3099" s="198">
        <v>37036.875</v>
      </c>
      <c r="AC3099" s="198">
        <v>37036.875</v>
      </c>
    </row>
    <row r="3100" spans="1:29" x14ac:dyDescent="0.2">
      <c r="A3100" s="44" t="str">
        <f t="shared" si="241"/>
        <v>US Natural Gas Financial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30</v>
      </c>
      <c r="F3100" s="213">
        <f t="shared" si="245"/>
        <v>150000</v>
      </c>
      <c r="G3100" s="202">
        <v>1291618</v>
      </c>
      <c r="H3100" s="198">
        <v>37035.400173611109</v>
      </c>
      <c r="I3100" t="s">
        <v>2664</v>
      </c>
      <c r="M3100" t="s">
        <v>2760</v>
      </c>
      <c r="N3100" t="s">
        <v>2864</v>
      </c>
      <c r="O3100" t="s">
        <v>2865</v>
      </c>
      <c r="P3100" s="199">
        <v>5000</v>
      </c>
      <c r="S3100" t="s">
        <v>2761</v>
      </c>
      <c r="T3100" t="s">
        <v>4061</v>
      </c>
      <c r="U3100" s="201">
        <v>4.18</v>
      </c>
      <c r="V3100" t="s">
        <v>558</v>
      </c>
      <c r="W3100" t="s">
        <v>3529</v>
      </c>
      <c r="X3100" t="s">
        <v>2866</v>
      </c>
      <c r="Y3100" t="s">
        <v>4082</v>
      </c>
      <c r="Z3100" t="s">
        <v>3671</v>
      </c>
      <c r="AA3100" t="s">
        <v>559</v>
      </c>
      <c r="AB3100" s="198">
        <v>37043.875</v>
      </c>
      <c r="AC3100" s="198">
        <v>37072.875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5000</v>
      </c>
      <c r="G3101" s="202">
        <v>1291619</v>
      </c>
      <c r="H3101" s="198">
        <v>37035.400173611109</v>
      </c>
      <c r="I3101" t="s">
        <v>3244</v>
      </c>
      <c r="M3101" t="s">
        <v>2760</v>
      </c>
      <c r="N3101" t="s">
        <v>3220</v>
      </c>
      <c r="O3101" t="s">
        <v>2481</v>
      </c>
      <c r="Q3101" s="199">
        <v>5000</v>
      </c>
      <c r="S3101" t="s">
        <v>2761</v>
      </c>
      <c r="T3101" t="s">
        <v>4061</v>
      </c>
      <c r="U3101" s="201">
        <v>4.0549999999999997</v>
      </c>
      <c r="V3101" t="s">
        <v>3270</v>
      </c>
      <c r="W3101" t="s">
        <v>3004</v>
      </c>
      <c r="X3101" t="s">
        <v>3246</v>
      </c>
      <c r="Y3101" t="s">
        <v>3224</v>
      </c>
      <c r="Z3101" t="s">
        <v>3671</v>
      </c>
      <c r="AA3101">
        <v>808689</v>
      </c>
      <c r="AB3101" s="198">
        <v>37036.875</v>
      </c>
      <c r="AC3101" s="198">
        <v>37036.875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10000</v>
      </c>
      <c r="G3102" s="202">
        <v>1291620</v>
      </c>
      <c r="H3102" s="198">
        <v>37035.400208333333</v>
      </c>
      <c r="I3102" t="s">
        <v>3769</v>
      </c>
      <c r="M3102" t="s">
        <v>2760</v>
      </c>
      <c r="N3102" t="s">
        <v>3220</v>
      </c>
      <c r="O3102" t="s">
        <v>4421</v>
      </c>
      <c r="Q3102" s="199">
        <v>10000</v>
      </c>
      <c r="S3102" t="s">
        <v>2761</v>
      </c>
      <c r="T3102" t="s">
        <v>4061</v>
      </c>
      <c r="U3102" s="201">
        <v>4.1900000000000004</v>
      </c>
      <c r="V3102" t="s">
        <v>2755</v>
      </c>
      <c r="W3102" t="s">
        <v>4246</v>
      </c>
      <c r="X3102" t="s">
        <v>4247</v>
      </c>
      <c r="Y3102" t="s">
        <v>3224</v>
      </c>
      <c r="Z3102" t="s">
        <v>3671</v>
      </c>
      <c r="AA3102">
        <v>808690</v>
      </c>
      <c r="AB3102" s="198">
        <v>37036.875</v>
      </c>
      <c r="AC3102" s="198">
        <v>37036.875</v>
      </c>
    </row>
    <row r="3103" spans="1:29" x14ac:dyDescent="0.2">
      <c r="A3103" s="44" t="str">
        <f t="shared" si="241"/>
        <v>US Crude Financial</v>
      </c>
      <c r="B3103" s="44" t="str">
        <f t="shared" si="242"/>
        <v>US</v>
      </c>
      <c r="C3103" s="44" t="str">
        <f t="shared" si="243"/>
        <v>Crude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50000</v>
      </c>
      <c r="G3103" s="202">
        <v>1291621</v>
      </c>
      <c r="H3103" s="198">
        <v>37035.400231481479</v>
      </c>
      <c r="I3103" t="s">
        <v>2657</v>
      </c>
      <c r="M3103" t="s">
        <v>3757</v>
      </c>
      <c r="N3103" t="s">
        <v>4183</v>
      </c>
      <c r="O3103" t="s">
        <v>2790</v>
      </c>
      <c r="Q3103" s="199">
        <v>50000</v>
      </c>
      <c r="S3103" t="s">
        <v>2767</v>
      </c>
      <c r="T3103" t="s">
        <v>4061</v>
      </c>
      <c r="U3103" s="201">
        <v>29.1</v>
      </c>
      <c r="V3103" t="s">
        <v>3198</v>
      </c>
      <c r="W3103" t="s">
        <v>4185</v>
      </c>
      <c r="X3103" t="s">
        <v>4186</v>
      </c>
      <c r="Y3103" t="s">
        <v>3401</v>
      </c>
      <c r="Z3103" t="s">
        <v>3671</v>
      </c>
      <c r="AA3103">
        <v>107035</v>
      </c>
      <c r="AB3103" s="198">
        <v>37073</v>
      </c>
      <c r="AC3103" s="198">
        <v>37103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5000</v>
      </c>
      <c r="G3104" s="202">
        <v>1291624</v>
      </c>
      <c r="H3104" s="198">
        <v>37035.400243055556</v>
      </c>
      <c r="I3104" t="s">
        <v>3244</v>
      </c>
      <c r="M3104" t="s">
        <v>2760</v>
      </c>
      <c r="N3104" t="s">
        <v>3220</v>
      </c>
      <c r="O3104" t="s">
        <v>2503</v>
      </c>
      <c r="Q3104" s="199">
        <v>5000</v>
      </c>
      <c r="S3104" t="s">
        <v>2761</v>
      </c>
      <c r="T3104" t="s">
        <v>4061</v>
      </c>
      <c r="U3104" s="201">
        <v>4.34</v>
      </c>
      <c r="V3104" t="s">
        <v>3248</v>
      </c>
      <c r="W3104" t="s">
        <v>3275</v>
      </c>
      <c r="X3104" t="s">
        <v>3276</v>
      </c>
      <c r="Y3104" t="s">
        <v>3224</v>
      </c>
      <c r="Z3104" t="s">
        <v>3671</v>
      </c>
      <c r="AA3104">
        <v>808693</v>
      </c>
      <c r="AB3104" s="198">
        <v>37036.875</v>
      </c>
      <c r="AC3104" s="198">
        <v>37036.875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10000</v>
      </c>
      <c r="G3105" s="202">
        <v>1291622</v>
      </c>
      <c r="H3105" s="198">
        <v>37035.400243055556</v>
      </c>
      <c r="I3105" t="s">
        <v>3249</v>
      </c>
      <c r="M3105" t="s">
        <v>2760</v>
      </c>
      <c r="N3105" t="s">
        <v>3220</v>
      </c>
      <c r="O3105" t="s">
        <v>2465</v>
      </c>
      <c r="Q3105" s="199">
        <v>10000</v>
      </c>
      <c r="S3105" t="s">
        <v>2761</v>
      </c>
      <c r="T3105" t="s">
        <v>4061</v>
      </c>
      <c r="U3105" s="201">
        <v>4.085</v>
      </c>
      <c r="V3105" t="s">
        <v>4176</v>
      </c>
      <c r="W3105" t="s">
        <v>3260</v>
      </c>
      <c r="X3105" t="s">
        <v>3261</v>
      </c>
      <c r="Y3105" t="s">
        <v>3224</v>
      </c>
      <c r="Z3105" t="s">
        <v>3671</v>
      </c>
      <c r="AA3105">
        <v>808692</v>
      </c>
      <c r="AB3105" s="198">
        <v>37036.875</v>
      </c>
      <c r="AC3105" s="198">
        <v>37036.875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10000</v>
      </c>
      <c r="G3106" s="202">
        <v>1291623</v>
      </c>
      <c r="H3106" s="198">
        <v>37035.400243055556</v>
      </c>
      <c r="I3106" t="s">
        <v>3769</v>
      </c>
      <c r="M3106" t="s">
        <v>2760</v>
      </c>
      <c r="N3106" t="s">
        <v>3220</v>
      </c>
      <c r="O3106" t="s">
        <v>4421</v>
      </c>
      <c r="Q3106" s="199">
        <v>10000</v>
      </c>
      <c r="S3106" t="s">
        <v>2761</v>
      </c>
      <c r="T3106" t="s">
        <v>4061</v>
      </c>
      <c r="U3106" s="201">
        <v>4.2</v>
      </c>
      <c r="V3106" t="s">
        <v>2755</v>
      </c>
      <c r="W3106" t="s">
        <v>4246</v>
      </c>
      <c r="X3106" t="s">
        <v>4247</v>
      </c>
      <c r="Y3106" t="s">
        <v>3224</v>
      </c>
      <c r="Z3106" t="s">
        <v>3671</v>
      </c>
      <c r="AA3106">
        <v>808691</v>
      </c>
      <c r="AB3106" s="198">
        <v>37036.875</v>
      </c>
      <c r="AC3106" s="198">
        <v>37036.875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1291626</v>
      </c>
      <c r="H3107" s="198">
        <v>37035.400312500002</v>
      </c>
      <c r="I3107" t="s">
        <v>3769</v>
      </c>
      <c r="M3107" t="s">
        <v>2760</v>
      </c>
      <c r="N3107" t="s">
        <v>3220</v>
      </c>
      <c r="O3107" t="s">
        <v>2463</v>
      </c>
      <c r="Q3107" s="199">
        <v>10000</v>
      </c>
      <c r="S3107" t="s">
        <v>2761</v>
      </c>
      <c r="T3107" t="s">
        <v>4061</v>
      </c>
      <c r="U3107" s="201">
        <v>4.2187999999999999</v>
      </c>
      <c r="V3107" t="s">
        <v>3002</v>
      </c>
      <c r="W3107" t="s">
        <v>3222</v>
      </c>
      <c r="X3107" t="s">
        <v>3223</v>
      </c>
      <c r="Y3107" t="s">
        <v>3224</v>
      </c>
      <c r="Z3107" t="s">
        <v>3671</v>
      </c>
      <c r="AA3107">
        <v>808694</v>
      </c>
      <c r="AB3107" s="198">
        <v>37036.875</v>
      </c>
      <c r="AC3107" s="198">
        <v>37036.875</v>
      </c>
    </row>
    <row r="3108" spans="1:31" x14ac:dyDescent="0.2">
      <c r="A3108" s="44" t="str">
        <f t="shared" si="241"/>
        <v>US Power Physical</v>
      </c>
      <c r="B3108" s="44" t="str">
        <f t="shared" si="242"/>
        <v>US</v>
      </c>
      <c r="C3108" s="44" t="str">
        <f t="shared" si="243"/>
        <v>Power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30</v>
      </c>
      <c r="F3108" s="213">
        <f t="shared" si="245"/>
        <v>1500</v>
      </c>
      <c r="G3108" s="202">
        <v>1291627</v>
      </c>
      <c r="H3108" s="198">
        <v>37035.400381944448</v>
      </c>
      <c r="I3108" t="s">
        <v>2873</v>
      </c>
      <c r="M3108" t="s">
        <v>3364</v>
      </c>
      <c r="N3108" t="s">
        <v>2802</v>
      </c>
      <c r="O3108" t="s">
        <v>2859</v>
      </c>
      <c r="Q3108" s="199">
        <v>50</v>
      </c>
      <c r="S3108" t="s">
        <v>2759</v>
      </c>
      <c r="T3108" t="s">
        <v>4061</v>
      </c>
      <c r="U3108" s="201">
        <v>64.5</v>
      </c>
      <c r="V3108" t="s">
        <v>3426</v>
      </c>
      <c r="W3108" t="s">
        <v>2806</v>
      </c>
      <c r="X3108" t="s">
        <v>2807</v>
      </c>
      <c r="Y3108" t="s">
        <v>4193</v>
      </c>
      <c r="Z3108" t="s">
        <v>3666</v>
      </c>
      <c r="AA3108">
        <v>621532.1</v>
      </c>
      <c r="AB3108" s="198">
        <v>37043.71597222222</v>
      </c>
      <c r="AC3108" s="198">
        <v>37072.71597222222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1023</v>
      </c>
      <c r="G3109" s="202">
        <v>1291629</v>
      </c>
      <c r="H3109" s="198">
        <v>37035.400405092594</v>
      </c>
      <c r="I3109" t="s">
        <v>2676</v>
      </c>
      <c r="M3109" t="s">
        <v>2760</v>
      </c>
      <c r="N3109" t="s">
        <v>3220</v>
      </c>
      <c r="O3109" t="s">
        <v>4393</v>
      </c>
      <c r="Q3109" s="199">
        <v>1023</v>
      </c>
      <c r="S3109" t="s">
        <v>2761</v>
      </c>
      <c r="T3109" t="s">
        <v>4061</v>
      </c>
      <c r="U3109" s="201">
        <v>4.3949999999999996</v>
      </c>
      <c r="V3109" t="s">
        <v>3451</v>
      </c>
      <c r="W3109" t="s">
        <v>2661</v>
      </c>
      <c r="X3109" t="s">
        <v>2662</v>
      </c>
      <c r="Y3109" t="s">
        <v>3224</v>
      </c>
      <c r="Z3109" t="s">
        <v>3671</v>
      </c>
      <c r="AA3109">
        <v>808695</v>
      </c>
      <c r="AB3109" s="198">
        <v>37036.875</v>
      </c>
      <c r="AC3109" s="198">
        <v>37036.875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7</v>
      </c>
      <c r="F3110" s="213">
        <f t="shared" si="245"/>
        <v>65030</v>
      </c>
      <c r="G3110" s="202">
        <v>1291630</v>
      </c>
      <c r="H3110" s="198">
        <v>37035.400439814817</v>
      </c>
      <c r="I3110" t="s">
        <v>3139</v>
      </c>
      <c r="M3110" t="s">
        <v>2760</v>
      </c>
      <c r="N3110" t="s">
        <v>3220</v>
      </c>
      <c r="O3110" t="s">
        <v>4380</v>
      </c>
      <c r="P3110" s="199">
        <v>9290</v>
      </c>
      <c r="S3110" t="s">
        <v>2761</v>
      </c>
      <c r="T3110" t="s">
        <v>4061</v>
      </c>
      <c r="U3110" s="201">
        <v>4.0750000000000002</v>
      </c>
      <c r="V3110" t="s">
        <v>3140</v>
      </c>
      <c r="W3110" t="s">
        <v>4253</v>
      </c>
      <c r="X3110" t="s">
        <v>4254</v>
      </c>
      <c r="Y3110" t="s">
        <v>3224</v>
      </c>
      <c r="Z3110" t="s">
        <v>3671</v>
      </c>
      <c r="AA3110">
        <v>808699</v>
      </c>
      <c r="AB3110" s="198">
        <v>37036.875</v>
      </c>
      <c r="AC3110" s="198">
        <v>37042.875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10000</v>
      </c>
      <c r="G3111" s="202">
        <v>1291632</v>
      </c>
      <c r="H3111" s="198">
        <v>37035.40048611111</v>
      </c>
      <c r="I3111" t="s">
        <v>3306</v>
      </c>
      <c r="M3111" t="s">
        <v>2760</v>
      </c>
      <c r="N3111" t="s">
        <v>3220</v>
      </c>
      <c r="O3111" t="s">
        <v>4416</v>
      </c>
      <c r="Q3111" s="199">
        <v>10000</v>
      </c>
      <c r="S3111" t="s">
        <v>2761</v>
      </c>
      <c r="T3111" t="s">
        <v>4061</v>
      </c>
      <c r="U3111" s="201">
        <v>4.0549999999999997</v>
      </c>
      <c r="V3111" t="s">
        <v>4245</v>
      </c>
      <c r="W3111" t="s">
        <v>4253</v>
      </c>
      <c r="X3111" t="s">
        <v>2685</v>
      </c>
      <c r="Y3111" t="s">
        <v>3224</v>
      </c>
      <c r="Z3111" t="s">
        <v>3671</v>
      </c>
      <c r="AA3111">
        <v>808697</v>
      </c>
      <c r="AB3111" s="198">
        <v>37036.875</v>
      </c>
      <c r="AC3111" s="198">
        <v>37036.875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5000</v>
      </c>
      <c r="G3112" s="202">
        <v>1291633</v>
      </c>
      <c r="H3112" s="198">
        <v>37035.400497685187</v>
      </c>
      <c r="I3112" t="s">
        <v>2935</v>
      </c>
      <c r="M3112" t="s">
        <v>2760</v>
      </c>
      <c r="N3112" t="s">
        <v>3220</v>
      </c>
      <c r="O3112" t="s">
        <v>2580</v>
      </c>
      <c r="Q3112" s="199">
        <v>5000</v>
      </c>
      <c r="S3112" t="s">
        <v>2761</v>
      </c>
      <c r="T3112" t="s">
        <v>4061</v>
      </c>
      <c r="U3112" s="201">
        <v>4.12</v>
      </c>
      <c r="V3112" t="s">
        <v>2936</v>
      </c>
      <c r="W3112" t="s">
        <v>3046</v>
      </c>
      <c r="X3112" t="s">
        <v>3141</v>
      </c>
      <c r="Y3112" t="s">
        <v>3224</v>
      </c>
      <c r="Z3112" t="s">
        <v>3671</v>
      </c>
      <c r="AA3112">
        <v>808698</v>
      </c>
      <c r="AB3112" s="198">
        <v>37036.875</v>
      </c>
      <c r="AC3112" s="198">
        <v>37036.875</v>
      </c>
    </row>
    <row r="3113" spans="1:31" x14ac:dyDescent="0.2">
      <c r="A3113" s="44" t="str">
        <f t="shared" si="241"/>
        <v>US Natural Gas Financial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7</v>
      </c>
      <c r="F3113" s="213">
        <f t="shared" si="245"/>
        <v>144970</v>
      </c>
      <c r="G3113" s="202">
        <v>1291634</v>
      </c>
      <c r="H3113" s="198">
        <v>37035.400509259256</v>
      </c>
      <c r="I3113" t="s">
        <v>3769</v>
      </c>
      <c r="M3113" t="s">
        <v>2760</v>
      </c>
      <c r="N3113" t="s">
        <v>2864</v>
      </c>
      <c r="O3113" t="s">
        <v>4375</v>
      </c>
      <c r="P3113" s="199">
        <v>20710</v>
      </c>
      <c r="S3113" t="s">
        <v>2761</v>
      </c>
      <c r="T3113" t="s">
        <v>4061</v>
      </c>
      <c r="U3113" s="201">
        <v>4.13</v>
      </c>
      <c r="V3113" t="s">
        <v>3280</v>
      </c>
      <c r="W3113" t="s">
        <v>3281</v>
      </c>
      <c r="X3113" t="s">
        <v>4236</v>
      </c>
      <c r="Y3113" t="s">
        <v>4082</v>
      </c>
      <c r="Z3113" t="s">
        <v>3671</v>
      </c>
      <c r="AA3113" t="s">
        <v>560</v>
      </c>
      <c r="AB3113" s="198">
        <v>37036.875</v>
      </c>
      <c r="AC3113" s="198">
        <v>37042.875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5000</v>
      </c>
      <c r="G3114" s="202">
        <v>1291635</v>
      </c>
      <c r="H3114" s="198">
        <v>37035.400543981479</v>
      </c>
      <c r="I3114" t="s">
        <v>2858</v>
      </c>
      <c r="M3114" t="s">
        <v>2760</v>
      </c>
      <c r="N3114" t="s">
        <v>3220</v>
      </c>
      <c r="O3114" t="s">
        <v>2500</v>
      </c>
      <c r="P3114" s="199">
        <v>5000</v>
      </c>
      <c r="S3114" t="s">
        <v>2761</v>
      </c>
      <c r="T3114" t="s">
        <v>4061</v>
      </c>
      <c r="U3114" s="201">
        <v>4.4850000000000003</v>
      </c>
      <c r="V3114" t="s">
        <v>2678</v>
      </c>
      <c r="W3114" t="s">
        <v>2668</v>
      </c>
      <c r="X3114" t="s">
        <v>2669</v>
      </c>
      <c r="Y3114" t="s">
        <v>3224</v>
      </c>
      <c r="Z3114" t="s">
        <v>3671</v>
      </c>
      <c r="AA3114">
        <v>808700</v>
      </c>
      <c r="AB3114" s="198">
        <v>37036.875</v>
      </c>
      <c r="AC3114" s="198">
        <v>37036.875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2500</v>
      </c>
      <c r="G3115" s="202">
        <v>1291636</v>
      </c>
      <c r="H3115" s="198">
        <v>37035.400578703702</v>
      </c>
      <c r="I3115" t="s">
        <v>3306</v>
      </c>
      <c r="M3115" t="s">
        <v>2760</v>
      </c>
      <c r="N3115" t="s">
        <v>3220</v>
      </c>
      <c r="O3115" t="s">
        <v>2463</v>
      </c>
      <c r="P3115" s="199">
        <v>2500</v>
      </c>
      <c r="S3115" t="s">
        <v>2761</v>
      </c>
      <c r="T3115" t="s">
        <v>4061</v>
      </c>
      <c r="U3115" s="201">
        <v>4.2176</v>
      </c>
      <c r="V3115" t="s">
        <v>3006</v>
      </c>
      <c r="W3115" t="s">
        <v>3222</v>
      </c>
      <c r="X3115" t="s">
        <v>3223</v>
      </c>
      <c r="Y3115" t="s">
        <v>3224</v>
      </c>
      <c r="Z3115" t="s">
        <v>3671</v>
      </c>
      <c r="AA3115">
        <v>808701</v>
      </c>
      <c r="AB3115" s="198">
        <v>37036.875</v>
      </c>
      <c r="AC3115" s="198">
        <v>37036.875</v>
      </c>
    </row>
    <row r="3116" spans="1:31" x14ac:dyDescent="0.2">
      <c r="A3116" s="44" t="str">
        <f t="shared" si="241"/>
        <v>US Natural Gas Financial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30</v>
      </c>
      <c r="F3116" s="213">
        <f t="shared" si="245"/>
        <v>450000</v>
      </c>
      <c r="G3116" s="202">
        <v>1291638</v>
      </c>
      <c r="H3116" s="198">
        <v>37035.400717592594</v>
      </c>
      <c r="I3116" t="s">
        <v>3249</v>
      </c>
      <c r="M3116" t="s">
        <v>2760</v>
      </c>
      <c r="N3116" t="s">
        <v>2864</v>
      </c>
      <c r="O3116" t="s">
        <v>2865</v>
      </c>
      <c r="Q3116" s="199">
        <v>15000</v>
      </c>
      <c r="S3116" t="s">
        <v>2761</v>
      </c>
      <c r="T3116" t="s">
        <v>4061</v>
      </c>
      <c r="U3116" s="201">
        <v>4.1849999999999996</v>
      </c>
      <c r="V3116" t="s">
        <v>3030</v>
      </c>
      <c r="W3116" t="s">
        <v>3529</v>
      </c>
      <c r="X3116" t="s">
        <v>2866</v>
      </c>
      <c r="Y3116" t="s">
        <v>4082</v>
      </c>
      <c r="Z3116" t="s">
        <v>3671</v>
      </c>
      <c r="AA3116" t="s">
        <v>561</v>
      </c>
      <c r="AB3116" s="198">
        <v>37043.875</v>
      </c>
      <c r="AC3116" s="198">
        <v>37072.875</v>
      </c>
      <c r="AE3116" s="116">
        <f>IF(S3116="Gallon",F3116/42,F3116)</f>
        <v>450000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4500</v>
      </c>
      <c r="G3117" s="202">
        <v>1291639</v>
      </c>
      <c r="H3117" s="198">
        <v>37035.400763888887</v>
      </c>
      <c r="I3117" t="s">
        <v>3244</v>
      </c>
      <c r="M3117" t="s">
        <v>2760</v>
      </c>
      <c r="N3117" t="s">
        <v>3220</v>
      </c>
      <c r="O3117" t="s">
        <v>4397</v>
      </c>
      <c r="Q3117" s="199">
        <v>4500</v>
      </c>
      <c r="S3117" t="s">
        <v>2761</v>
      </c>
      <c r="T3117" t="s">
        <v>4061</v>
      </c>
      <c r="U3117" s="201">
        <v>4.0274999999999999</v>
      </c>
      <c r="V3117" t="s">
        <v>3825</v>
      </c>
      <c r="W3117" t="s">
        <v>3046</v>
      </c>
      <c r="X3117" t="s">
        <v>2685</v>
      </c>
      <c r="Y3117" t="s">
        <v>3224</v>
      </c>
      <c r="Z3117" t="s">
        <v>3671</v>
      </c>
      <c r="AA3117">
        <v>808702</v>
      </c>
      <c r="AB3117" s="198">
        <v>37036.875</v>
      </c>
      <c r="AC3117" s="198">
        <v>37036.875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7500</v>
      </c>
      <c r="G3118" s="202">
        <v>1291640</v>
      </c>
      <c r="H3118" s="198">
        <v>37035.400821759256</v>
      </c>
      <c r="I3118" t="s">
        <v>3769</v>
      </c>
      <c r="M3118" t="s">
        <v>2760</v>
      </c>
      <c r="N3118" t="s">
        <v>3220</v>
      </c>
      <c r="O3118" t="s">
        <v>2463</v>
      </c>
      <c r="Q3118" s="199">
        <v>7500</v>
      </c>
      <c r="S3118" t="s">
        <v>2761</v>
      </c>
      <c r="T3118" t="s">
        <v>4061</v>
      </c>
      <c r="U3118" s="201">
        <v>4.22</v>
      </c>
      <c r="V3118" t="s">
        <v>3002</v>
      </c>
      <c r="W3118" t="s">
        <v>3222</v>
      </c>
      <c r="X3118" t="s">
        <v>3223</v>
      </c>
      <c r="Y3118" t="s">
        <v>3224</v>
      </c>
      <c r="Z3118" t="s">
        <v>3671</v>
      </c>
      <c r="AA3118">
        <v>808703</v>
      </c>
      <c r="AB3118" s="198">
        <v>37036.875</v>
      </c>
      <c r="AC3118" s="198">
        <v>37036.875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1291642</v>
      </c>
      <c r="H3119" s="198">
        <v>37035.400868055556</v>
      </c>
      <c r="I3119" t="s">
        <v>3134</v>
      </c>
      <c r="M3119" t="s">
        <v>2760</v>
      </c>
      <c r="N3119" t="s">
        <v>3220</v>
      </c>
      <c r="O3119" t="s">
        <v>2465</v>
      </c>
      <c r="P3119" s="199">
        <v>10000</v>
      </c>
      <c r="S3119" t="s">
        <v>2761</v>
      </c>
      <c r="T3119" t="s">
        <v>4061</v>
      </c>
      <c r="U3119" s="201">
        <v>4.085</v>
      </c>
      <c r="V3119" t="s">
        <v>1711</v>
      </c>
      <c r="W3119" t="s">
        <v>3260</v>
      </c>
      <c r="X3119" t="s">
        <v>3261</v>
      </c>
      <c r="Y3119" t="s">
        <v>3224</v>
      </c>
      <c r="Z3119" t="s">
        <v>3671</v>
      </c>
      <c r="AA3119">
        <v>808704</v>
      </c>
      <c r="AB3119" s="198">
        <v>37036.875</v>
      </c>
      <c r="AC3119" s="198">
        <v>37036.875</v>
      </c>
    </row>
    <row r="3120" spans="1:31" x14ac:dyDescent="0.2">
      <c r="A3120" s="44" t="str">
        <f t="shared" si="241"/>
        <v>US Crude Financial</v>
      </c>
      <c r="B3120" s="44" t="str">
        <f t="shared" si="242"/>
        <v>US</v>
      </c>
      <c r="C3120" s="44" t="str">
        <f t="shared" si="243"/>
        <v>Crude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50000</v>
      </c>
      <c r="G3120" s="202">
        <v>1291641</v>
      </c>
      <c r="H3120" s="198">
        <v>37035.400868055556</v>
      </c>
      <c r="I3120" t="s">
        <v>3057</v>
      </c>
      <c r="M3120" t="s">
        <v>3757</v>
      </c>
      <c r="N3120" t="s">
        <v>4183</v>
      </c>
      <c r="O3120" t="s">
        <v>2967</v>
      </c>
      <c r="Q3120" s="199">
        <v>50000</v>
      </c>
      <c r="S3120" t="s">
        <v>2767</v>
      </c>
      <c r="T3120" t="s">
        <v>4061</v>
      </c>
      <c r="U3120" s="201">
        <v>29.12</v>
      </c>
      <c r="V3120" t="s">
        <v>1699</v>
      </c>
      <c r="W3120" t="s">
        <v>4185</v>
      </c>
      <c r="X3120" t="s">
        <v>4266</v>
      </c>
      <c r="Y3120" t="s">
        <v>3401</v>
      </c>
      <c r="Z3120" t="s">
        <v>3671</v>
      </c>
      <c r="AA3120">
        <v>107036</v>
      </c>
      <c r="AB3120" s="198">
        <v>37073</v>
      </c>
      <c r="AC3120" s="198">
        <v>37103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2009</v>
      </c>
      <c r="G3121" s="202">
        <v>1291644</v>
      </c>
      <c r="H3121" s="198">
        <v>37035.400914351849</v>
      </c>
      <c r="I3121" t="s">
        <v>2831</v>
      </c>
      <c r="M3121" t="s">
        <v>2760</v>
      </c>
      <c r="N3121" t="s">
        <v>3220</v>
      </c>
      <c r="O3121" t="s">
        <v>2463</v>
      </c>
      <c r="P3121" s="199">
        <v>2009</v>
      </c>
      <c r="S3121" t="s">
        <v>2761</v>
      </c>
      <c r="T3121" t="s">
        <v>4061</v>
      </c>
      <c r="U3121" s="201">
        <v>4.2187999999999999</v>
      </c>
      <c r="V3121" t="s">
        <v>3251</v>
      </c>
      <c r="W3121" t="s">
        <v>3222</v>
      </c>
      <c r="X3121" t="s">
        <v>3223</v>
      </c>
      <c r="Y3121" t="s">
        <v>3224</v>
      </c>
      <c r="Z3121" t="s">
        <v>3671</v>
      </c>
      <c r="AA3121">
        <v>808705</v>
      </c>
      <c r="AB3121" s="198">
        <v>37036.875</v>
      </c>
      <c r="AC3121" s="198">
        <v>37036.875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10000</v>
      </c>
      <c r="G3122" s="202">
        <v>1291646</v>
      </c>
      <c r="H3122" s="198">
        <v>37035.400983796295</v>
      </c>
      <c r="I3122" t="s">
        <v>2801</v>
      </c>
      <c r="M3122" t="s">
        <v>2760</v>
      </c>
      <c r="N3122" t="s">
        <v>3220</v>
      </c>
      <c r="O3122" t="s">
        <v>2465</v>
      </c>
      <c r="P3122" s="199">
        <v>10000</v>
      </c>
      <c r="S3122" t="s">
        <v>2761</v>
      </c>
      <c r="T3122" t="s">
        <v>4061</v>
      </c>
      <c r="U3122" s="201">
        <v>4.0824999999999996</v>
      </c>
      <c r="V3122" t="s">
        <v>3175</v>
      </c>
      <c r="W3122" t="s">
        <v>3260</v>
      </c>
      <c r="X3122" t="s">
        <v>3261</v>
      </c>
      <c r="Y3122" t="s">
        <v>3224</v>
      </c>
      <c r="Z3122" t="s">
        <v>3671</v>
      </c>
      <c r="AA3122">
        <v>808707</v>
      </c>
      <c r="AB3122" s="198">
        <v>37036.875</v>
      </c>
      <c r="AC3122" s="198">
        <v>37036.875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215</v>
      </c>
      <c r="G3123" s="202">
        <v>1291647</v>
      </c>
      <c r="H3123" s="198">
        <v>37035.400983796295</v>
      </c>
      <c r="I3123" t="s">
        <v>3155</v>
      </c>
      <c r="M3123" t="s">
        <v>2760</v>
      </c>
      <c r="N3123" t="s">
        <v>3220</v>
      </c>
      <c r="O3123" t="s">
        <v>2580</v>
      </c>
      <c r="Q3123" s="199">
        <v>215</v>
      </c>
      <c r="S3123" t="s">
        <v>2761</v>
      </c>
      <c r="T3123" t="s">
        <v>4061</v>
      </c>
      <c r="U3123" s="201">
        <v>4.12</v>
      </c>
      <c r="V3123" t="s">
        <v>2781</v>
      </c>
      <c r="W3123" t="s">
        <v>3046</v>
      </c>
      <c r="X3123" t="s">
        <v>3141</v>
      </c>
      <c r="Y3123" t="s">
        <v>3224</v>
      </c>
      <c r="Z3123" t="s">
        <v>3671</v>
      </c>
      <c r="AA3123">
        <v>808706</v>
      </c>
      <c r="AB3123" s="198">
        <v>37036.875</v>
      </c>
      <c r="AC3123" s="198">
        <v>37036.875</v>
      </c>
    </row>
    <row r="3124" spans="1:29" x14ac:dyDescent="0.2">
      <c r="A3124" s="44" t="str">
        <f t="shared" si="241"/>
        <v>US Crude Financial</v>
      </c>
      <c r="B3124" s="44" t="str">
        <f t="shared" si="242"/>
        <v>US</v>
      </c>
      <c r="C3124" s="44" t="str">
        <f t="shared" si="243"/>
        <v>Crude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50000</v>
      </c>
      <c r="G3124" s="202">
        <v>1291645</v>
      </c>
      <c r="H3124" s="198">
        <v>37035.400983796295</v>
      </c>
      <c r="I3124" t="s">
        <v>4182</v>
      </c>
      <c r="M3124" t="s">
        <v>3757</v>
      </c>
      <c r="N3124" t="s">
        <v>4183</v>
      </c>
      <c r="O3124" t="s">
        <v>2790</v>
      </c>
      <c r="P3124" s="199">
        <v>50000</v>
      </c>
      <c r="S3124" t="s">
        <v>2767</v>
      </c>
      <c r="T3124" t="s">
        <v>4061</v>
      </c>
      <c r="U3124" s="201">
        <v>29.1</v>
      </c>
      <c r="V3124" t="s">
        <v>3201</v>
      </c>
      <c r="W3124" t="s">
        <v>4185</v>
      </c>
      <c r="X3124" t="s">
        <v>4186</v>
      </c>
      <c r="Y3124" t="s">
        <v>3401</v>
      </c>
      <c r="Z3124" t="s">
        <v>3671</v>
      </c>
      <c r="AA3124">
        <v>107037</v>
      </c>
      <c r="AB3124" s="198">
        <v>37073</v>
      </c>
      <c r="AC3124" s="198">
        <v>37103</v>
      </c>
    </row>
    <row r="3125" spans="1:29" x14ac:dyDescent="0.2">
      <c r="A3125" s="44" t="str">
        <f t="shared" si="241"/>
        <v>US Natural Gas Financial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Financial</v>
      </c>
      <c r="E3125" s="44">
        <f>IF(VLOOKUP(S3125,'DD-Lookup'!$J$6:$L$50,3,FALSE)="Monthly",(YEAR(AC3125)-YEAR(AB3125))*12+MONTH(AC3125)-MONTH(AB3125)+1,(AC3125-AB3125+1))</f>
        <v>7</v>
      </c>
      <c r="F3125" s="213">
        <f t="shared" si="245"/>
        <v>70000</v>
      </c>
      <c r="G3125" s="202">
        <v>1291648</v>
      </c>
      <c r="H3125" s="198">
        <v>37035.401041666664</v>
      </c>
      <c r="I3125" t="s">
        <v>2676</v>
      </c>
      <c r="M3125" t="s">
        <v>2760</v>
      </c>
      <c r="N3125" t="s">
        <v>2864</v>
      </c>
      <c r="O3125" t="s">
        <v>4375</v>
      </c>
      <c r="Q3125" s="199">
        <v>10000</v>
      </c>
      <c r="S3125" t="s">
        <v>2761</v>
      </c>
      <c r="T3125" t="s">
        <v>4061</v>
      </c>
      <c r="U3125" s="201">
        <v>4.1349999999999998</v>
      </c>
      <c r="V3125" t="s">
        <v>4461</v>
      </c>
      <c r="W3125" t="s">
        <v>3281</v>
      </c>
      <c r="X3125" t="s">
        <v>4236</v>
      </c>
      <c r="Y3125" t="s">
        <v>4082</v>
      </c>
      <c r="Z3125" t="s">
        <v>3671</v>
      </c>
      <c r="AA3125" t="s">
        <v>562</v>
      </c>
      <c r="AB3125" s="198">
        <v>37036.875</v>
      </c>
      <c r="AC3125" s="198">
        <v>37042.875</v>
      </c>
    </row>
    <row r="3126" spans="1:29" x14ac:dyDescent="0.2">
      <c r="A3126" s="44" t="str">
        <f t="shared" si="241"/>
        <v>US Natural Gas Financial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Financial</v>
      </c>
      <c r="E3126" s="44">
        <f>IF(VLOOKUP(S3126,'DD-Lookup'!$J$6:$L$50,3,FALSE)="Monthly",(YEAR(AC3126)-YEAR(AB3126))*12+MONTH(AC3126)-MONTH(AB3126)+1,(AC3126-AB3126+1))</f>
        <v>7</v>
      </c>
      <c r="F3126" s="213">
        <f t="shared" si="245"/>
        <v>210000</v>
      </c>
      <c r="G3126" s="202">
        <v>1291649</v>
      </c>
      <c r="H3126" s="198">
        <v>37035.401053240741</v>
      </c>
      <c r="I3126" t="s">
        <v>3228</v>
      </c>
      <c r="M3126" t="s">
        <v>2760</v>
      </c>
      <c r="N3126" t="s">
        <v>2864</v>
      </c>
      <c r="O3126" t="s">
        <v>4394</v>
      </c>
      <c r="P3126" s="199">
        <v>30000</v>
      </c>
      <c r="S3126" t="s">
        <v>2761</v>
      </c>
      <c r="T3126" t="s">
        <v>4061</v>
      </c>
      <c r="U3126" s="201">
        <v>4.1150000000000002</v>
      </c>
      <c r="V3126" t="s">
        <v>4003</v>
      </c>
      <c r="W3126" t="s">
        <v>3074</v>
      </c>
      <c r="X3126" t="s">
        <v>3075</v>
      </c>
      <c r="Y3126" t="s">
        <v>4082</v>
      </c>
      <c r="Z3126" t="s">
        <v>3671</v>
      </c>
      <c r="AA3126" t="s">
        <v>563</v>
      </c>
      <c r="AB3126" s="198">
        <v>37036.875</v>
      </c>
      <c r="AC3126" s="198">
        <v>37042.875</v>
      </c>
    </row>
    <row r="3127" spans="1:29" x14ac:dyDescent="0.2">
      <c r="A3127" s="44" t="str">
        <f t="shared" si="241"/>
        <v xml:space="preserve"> Natural Gas Physical</v>
      </c>
      <c r="B3127" s="44" t="str">
        <f t="shared" si="242"/>
        <v/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4</v>
      </c>
      <c r="F3127" s="213">
        <f t="shared" si="245"/>
        <v>200000</v>
      </c>
      <c r="G3127" s="202">
        <v>1291650</v>
      </c>
      <c r="H3127" s="198">
        <v>37035.401087962964</v>
      </c>
      <c r="I3127" t="s">
        <v>4117</v>
      </c>
      <c r="M3127" t="s">
        <v>2760</v>
      </c>
      <c r="N3127" t="s">
        <v>1926</v>
      </c>
      <c r="O3127" t="s">
        <v>2354</v>
      </c>
      <c r="Q3127" s="199">
        <v>50000</v>
      </c>
      <c r="S3127" t="s">
        <v>4101</v>
      </c>
      <c r="T3127" t="s">
        <v>4102</v>
      </c>
      <c r="U3127" s="201">
        <v>21.8</v>
      </c>
      <c r="V3127" t="s">
        <v>4118</v>
      </c>
      <c r="W3127" t="s">
        <v>1927</v>
      </c>
      <c r="X3127" t="s">
        <v>1928</v>
      </c>
      <c r="Y3127" t="s">
        <v>4105</v>
      </c>
      <c r="Z3127" t="s">
        <v>4067</v>
      </c>
      <c r="AA3127">
        <v>104808</v>
      </c>
      <c r="AB3127" s="198">
        <v>37040.875</v>
      </c>
      <c r="AC3127" s="198">
        <v>37043.875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10000</v>
      </c>
      <c r="G3128" s="202">
        <v>1291651</v>
      </c>
      <c r="H3128" s="198">
        <v>37035.40111111111</v>
      </c>
      <c r="I3128" t="s">
        <v>3306</v>
      </c>
      <c r="M3128" t="s">
        <v>2760</v>
      </c>
      <c r="N3128" t="s">
        <v>3220</v>
      </c>
      <c r="O3128" t="s">
        <v>2465</v>
      </c>
      <c r="Q3128" s="199">
        <v>10000</v>
      </c>
      <c r="S3128" t="s">
        <v>2761</v>
      </c>
      <c r="T3128" t="s">
        <v>4061</v>
      </c>
      <c r="U3128" s="201">
        <v>4.085</v>
      </c>
      <c r="V3128" t="s">
        <v>3006</v>
      </c>
      <c r="W3128" t="s">
        <v>3260</v>
      </c>
      <c r="X3128" t="s">
        <v>3261</v>
      </c>
      <c r="Y3128" t="s">
        <v>3224</v>
      </c>
      <c r="Z3128" t="s">
        <v>3671</v>
      </c>
      <c r="AA3128">
        <v>808708</v>
      </c>
      <c r="AB3128" s="198">
        <v>37036.875</v>
      </c>
      <c r="AC3128" s="198">
        <v>37036.875</v>
      </c>
    </row>
    <row r="3129" spans="1:29" x14ac:dyDescent="0.2">
      <c r="A3129" s="44" t="str">
        <f t="shared" si="241"/>
        <v xml:space="preserve"> Natural Gas Physical</v>
      </c>
      <c r="B3129" s="44" t="str">
        <f t="shared" si="242"/>
        <v/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4</v>
      </c>
      <c r="F3129" s="213">
        <f t="shared" si="245"/>
        <v>200000</v>
      </c>
      <c r="G3129" s="202">
        <v>1291652</v>
      </c>
      <c r="H3129" s="198">
        <v>37035.40116898148</v>
      </c>
      <c r="I3129" t="s">
        <v>4117</v>
      </c>
      <c r="M3129" t="s">
        <v>2760</v>
      </c>
      <c r="N3129" t="s">
        <v>4099</v>
      </c>
      <c r="O3129" t="s">
        <v>2979</v>
      </c>
      <c r="Q3129" s="199">
        <v>50000</v>
      </c>
      <c r="S3129" t="s">
        <v>4101</v>
      </c>
      <c r="T3129" t="s">
        <v>4102</v>
      </c>
      <c r="U3129" s="201">
        <v>21.75</v>
      </c>
      <c r="V3129" t="s">
        <v>4118</v>
      </c>
      <c r="W3129" t="s">
        <v>4115</v>
      </c>
      <c r="X3129" t="s">
        <v>4104</v>
      </c>
      <c r="Y3129" t="s">
        <v>4105</v>
      </c>
      <c r="Z3129" t="s">
        <v>4067</v>
      </c>
      <c r="AA3129">
        <v>104809</v>
      </c>
      <c r="AB3129" s="198">
        <v>37040.875</v>
      </c>
      <c r="AC3129" s="198">
        <v>37043.875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10000</v>
      </c>
      <c r="G3130" s="202">
        <v>1291654</v>
      </c>
      <c r="H3130" s="198">
        <v>37035.401192129626</v>
      </c>
      <c r="I3130" t="s">
        <v>2801</v>
      </c>
      <c r="M3130" t="s">
        <v>2760</v>
      </c>
      <c r="N3130" t="s">
        <v>3220</v>
      </c>
      <c r="O3130" t="s">
        <v>4421</v>
      </c>
      <c r="P3130" s="199">
        <v>10000</v>
      </c>
      <c r="S3130" t="s">
        <v>2761</v>
      </c>
      <c r="T3130" t="s">
        <v>4061</v>
      </c>
      <c r="U3130" s="201">
        <v>4.1900000000000004</v>
      </c>
      <c r="V3130" t="s">
        <v>2602</v>
      </c>
      <c r="W3130" t="s">
        <v>4246</v>
      </c>
      <c r="X3130" t="s">
        <v>4247</v>
      </c>
      <c r="Y3130" t="s">
        <v>3224</v>
      </c>
      <c r="Z3130" t="s">
        <v>3671</v>
      </c>
      <c r="AA3130">
        <v>808709</v>
      </c>
      <c r="AB3130" s="198">
        <v>37036.875</v>
      </c>
      <c r="AC3130" s="198">
        <v>37036.875</v>
      </c>
    </row>
    <row r="3131" spans="1:29" x14ac:dyDescent="0.2">
      <c r="A3131" s="44" t="str">
        <f t="shared" si="241"/>
        <v>US Crude Financial</v>
      </c>
      <c r="B3131" s="44" t="str">
        <f t="shared" si="242"/>
        <v>US</v>
      </c>
      <c r="C3131" s="44" t="str">
        <f t="shared" si="243"/>
        <v>Crude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50000</v>
      </c>
      <c r="G3131" s="202">
        <v>1291653</v>
      </c>
      <c r="H3131" s="198">
        <v>37035.401192129626</v>
      </c>
      <c r="I3131" t="s">
        <v>3057</v>
      </c>
      <c r="M3131" t="s">
        <v>3757</v>
      </c>
      <c r="N3131" t="s">
        <v>4183</v>
      </c>
      <c r="O3131" t="s">
        <v>2967</v>
      </c>
      <c r="Q3131" s="199">
        <v>50000</v>
      </c>
      <c r="S3131" t="s">
        <v>2767</v>
      </c>
      <c r="T3131" t="s">
        <v>4061</v>
      </c>
      <c r="U3131" s="201">
        <v>29.12</v>
      </c>
      <c r="V3131" t="s">
        <v>1699</v>
      </c>
      <c r="W3131" t="s">
        <v>4185</v>
      </c>
      <c r="X3131" t="s">
        <v>4266</v>
      </c>
      <c r="Y3131" t="s">
        <v>3401</v>
      </c>
      <c r="Z3131" t="s">
        <v>3671</v>
      </c>
      <c r="AA3131">
        <v>107038</v>
      </c>
      <c r="AB3131" s="198">
        <v>37073</v>
      </c>
      <c r="AC3131" s="198">
        <v>37103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1100</v>
      </c>
      <c r="G3132" s="202">
        <v>1291655</v>
      </c>
      <c r="H3132" s="198">
        <v>37035.401203703703</v>
      </c>
      <c r="I3132" t="s">
        <v>4033</v>
      </c>
      <c r="M3132" t="s">
        <v>2760</v>
      </c>
      <c r="N3132" t="s">
        <v>3220</v>
      </c>
      <c r="O3132" t="s">
        <v>2481</v>
      </c>
      <c r="Q3132" s="199">
        <v>1100</v>
      </c>
      <c r="S3132" t="s">
        <v>2761</v>
      </c>
      <c r="T3132" t="s">
        <v>4061</v>
      </c>
      <c r="U3132" s="201">
        <v>4.0575000000000001</v>
      </c>
      <c r="V3132" t="s">
        <v>42</v>
      </c>
      <c r="W3132" t="s">
        <v>3004</v>
      </c>
      <c r="X3132" t="s">
        <v>3246</v>
      </c>
      <c r="Y3132" t="s">
        <v>3224</v>
      </c>
      <c r="Z3132" t="s">
        <v>3671</v>
      </c>
      <c r="AA3132">
        <v>808710</v>
      </c>
      <c r="AB3132" s="198">
        <v>37036.875</v>
      </c>
      <c r="AC3132" s="198">
        <v>37036.875</v>
      </c>
    </row>
    <row r="3133" spans="1:29" x14ac:dyDescent="0.2">
      <c r="A3133" s="44" t="str">
        <f t="shared" si="241"/>
        <v>US Natural Gas Financial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30</v>
      </c>
      <c r="F3133" s="213">
        <f t="shared" si="245"/>
        <v>150000</v>
      </c>
      <c r="G3133" s="202">
        <v>1291656</v>
      </c>
      <c r="H3133" s="198">
        <v>37035.40121527778</v>
      </c>
      <c r="I3133" t="s">
        <v>2951</v>
      </c>
      <c r="M3133" t="s">
        <v>2760</v>
      </c>
      <c r="N3133" t="s">
        <v>3235</v>
      </c>
      <c r="O3133" t="s">
        <v>2939</v>
      </c>
      <c r="P3133" s="199">
        <v>5000</v>
      </c>
      <c r="S3133" t="s">
        <v>2761</v>
      </c>
      <c r="T3133" t="s">
        <v>4061</v>
      </c>
      <c r="U3133" s="201">
        <v>-3.2500000000000001E-2</v>
      </c>
      <c r="V3133" t="s">
        <v>564</v>
      </c>
      <c r="W3133" t="s">
        <v>3074</v>
      </c>
      <c r="X3133" t="s">
        <v>3075</v>
      </c>
      <c r="Y3133" t="s">
        <v>4082</v>
      </c>
      <c r="Z3133" t="s">
        <v>3671</v>
      </c>
      <c r="AA3133" t="s">
        <v>565</v>
      </c>
      <c r="AB3133" s="198">
        <v>37043.875</v>
      </c>
      <c r="AC3133" s="198">
        <v>37072.875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</v>
      </c>
      <c r="G3134" s="202">
        <v>1291657</v>
      </c>
      <c r="H3134" s="198">
        <v>37035.40121527778</v>
      </c>
      <c r="I3134" t="s">
        <v>4241</v>
      </c>
      <c r="M3134" t="s">
        <v>2760</v>
      </c>
      <c r="N3134" t="s">
        <v>3220</v>
      </c>
      <c r="O3134" t="s">
        <v>2481</v>
      </c>
      <c r="P3134" s="199">
        <v>5000</v>
      </c>
      <c r="S3134" t="s">
        <v>2761</v>
      </c>
      <c r="T3134" t="s">
        <v>4061</v>
      </c>
      <c r="U3134" s="201">
        <v>4.0525000000000002</v>
      </c>
      <c r="V3134" t="s">
        <v>4262</v>
      </c>
      <c r="W3134" t="s">
        <v>3004</v>
      </c>
      <c r="X3134" t="s">
        <v>3246</v>
      </c>
      <c r="Y3134" t="s">
        <v>3224</v>
      </c>
      <c r="Z3134" t="s">
        <v>3671</v>
      </c>
      <c r="AA3134">
        <v>808711</v>
      </c>
      <c r="AB3134" s="198">
        <v>37036.875</v>
      </c>
      <c r="AC3134" s="198">
        <v>37036.875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2991</v>
      </c>
      <c r="G3135" s="202">
        <v>1291658</v>
      </c>
      <c r="H3135" s="198">
        <v>37035.401226851849</v>
      </c>
      <c r="I3135" t="s">
        <v>2831</v>
      </c>
      <c r="M3135" t="s">
        <v>2760</v>
      </c>
      <c r="N3135" t="s">
        <v>3220</v>
      </c>
      <c r="O3135" t="s">
        <v>2463</v>
      </c>
      <c r="P3135" s="199">
        <v>2991</v>
      </c>
      <c r="S3135" t="s">
        <v>2761</v>
      </c>
      <c r="T3135" t="s">
        <v>4061</v>
      </c>
      <c r="U3135" s="201">
        <v>4.2176</v>
      </c>
      <c r="V3135" t="s">
        <v>3251</v>
      </c>
      <c r="W3135" t="s">
        <v>3222</v>
      </c>
      <c r="X3135" t="s">
        <v>3223</v>
      </c>
      <c r="Y3135" t="s">
        <v>3224</v>
      </c>
      <c r="Z3135" t="s">
        <v>3671</v>
      </c>
      <c r="AA3135">
        <v>808712</v>
      </c>
      <c r="AB3135" s="198">
        <v>37036.875</v>
      </c>
      <c r="AC3135" s="198">
        <v>37036.875</v>
      </c>
    </row>
    <row r="3136" spans="1:29" x14ac:dyDescent="0.2">
      <c r="A3136" s="44" t="str">
        <f t="shared" si="241"/>
        <v>US Natural Gas Financial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Financial</v>
      </c>
      <c r="E3136" s="44">
        <f>IF(VLOOKUP(S3136,'DD-Lookup'!$J$6:$L$50,3,FALSE)="Monthly",(YEAR(AC3136)-YEAR(AB3136))*12+MONTH(AC3136)-MONTH(AB3136)+1,(AC3136-AB3136+1))</f>
        <v>30</v>
      </c>
      <c r="F3136" s="213">
        <f t="shared" si="245"/>
        <v>150000</v>
      </c>
      <c r="G3136" s="202">
        <v>1291659</v>
      </c>
      <c r="H3136" s="198">
        <v>37035.401250000003</v>
      </c>
      <c r="I3136" t="s">
        <v>3267</v>
      </c>
      <c r="M3136" t="s">
        <v>2760</v>
      </c>
      <c r="N3136" t="s">
        <v>3235</v>
      </c>
      <c r="O3136" t="s">
        <v>2791</v>
      </c>
      <c r="Q3136" s="199">
        <v>5000</v>
      </c>
      <c r="S3136" t="s">
        <v>2761</v>
      </c>
      <c r="T3136" t="s">
        <v>4061</v>
      </c>
      <c r="U3136" s="201">
        <v>-0.1</v>
      </c>
      <c r="V3136" t="s">
        <v>3149</v>
      </c>
      <c r="W3136" t="s">
        <v>2750</v>
      </c>
      <c r="X3136" t="s">
        <v>2751</v>
      </c>
      <c r="Y3136" t="s">
        <v>4082</v>
      </c>
      <c r="Z3136" t="s">
        <v>3671</v>
      </c>
      <c r="AA3136" t="s">
        <v>566</v>
      </c>
      <c r="AB3136" s="198">
        <v>37043.875</v>
      </c>
      <c r="AC3136" s="198">
        <v>37072.875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4000</v>
      </c>
      <c r="G3137" s="202">
        <v>1291660</v>
      </c>
      <c r="H3137" s="198">
        <v>37035.401284722226</v>
      </c>
      <c r="I3137" t="s">
        <v>4241</v>
      </c>
      <c r="M3137" t="s">
        <v>2760</v>
      </c>
      <c r="N3137" t="s">
        <v>3220</v>
      </c>
      <c r="O3137" t="s">
        <v>2484</v>
      </c>
      <c r="P3137" s="199">
        <v>4000</v>
      </c>
      <c r="S3137" t="s">
        <v>2761</v>
      </c>
      <c r="T3137" t="s">
        <v>4061</v>
      </c>
      <c r="U3137" s="201">
        <v>4.0324999999999998</v>
      </c>
      <c r="V3137" t="s">
        <v>3925</v>
      </c>
      <c r="W3137" t="s">
        <v>3004</v>
      </c>
      <c r="X3137" t="s">
        <v>3246</v>
      </c>
      <c r="Y3137" t="s">
        <v>3224</v>
      </c>
      <c r="Z3137" t="s">
        <v>3671</v>
      </c>
      <c r="AA3137">
        <v>808713</v>
      </c>
      <c r="AB3137" s="198">
        <v>37036.875</v>
      </c>
      <c r="AC3137" s="198">
        <v>37036.875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3900</v>
      </c>
      <c r="G3138" s="202">
        <v>1291661</v>
      </c>
      <c r="H3138" s="198">
        <v>37035.401319444441</v>
      </c>
      <c r="I3138" t="s">
        <v>3250</v>
      </c>
      <c r="M3138" t="s">
        <v>2760</v>
      </c>
      <c r="N3138" t="s">
        <v>3220</v>
      </c>
      <c r="O3138" t="s">
        <v>2481</v>
      </c>
      <c r="Q3138" s="199">
        <v>3900</v>
      </c>
      <c r="S3138" t="s">
        <v>2761</v>
      </c>
      <c r="T3138" t="s">
        <v>4061</v>
      </c>
      <c r="U3138" s="201">
        <v>4.0549999999999997</v>
      </c>
      <c r="V3138" t="s">
        <v>4267</v>
      </c>
      <c r="W3138" t="s">
        <v>3004</v>
      </c>
      <c r="X3138" t="s">
        <v>3246</v>
      </c>
      <c r="Y3138" t="s">
        <v>3224</v>
      </c>
      <c r="Z3138" t="s">
        <v>3671</v>
      </c>
      <c r="AA3138">
        <v>808714</v>
      </c>
      <c r="AB3138" s="198">
        <v>37036.875</v>
      </c>
      <c r="AC3138" s="198">
        <v>37036.875</v>
      </c>
    </row>
    <row r="3139" spans="1:29" x14ac:dyDescent="0.2">
      <c r="A3139" s="44" t="str">
        <f t="shared" si="241"/>
        <v>US Crude Financial</v>
      </c>
      <c r="B3139" s="44" t="str">
        <f t="shared" si="242"/>
        <v>US</v>
      </c>
      <c r="C3139" s="44" t="str">
        <f t="shared" si="243"/>
        <v>Crude</v>
      </c>
      <c r="D3139" s="44" t="str">
        <f t="shared" si="244"/>
        <v>Financial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50000</v>
      </c>
      <c r="G3139" s="202">
        <v>1291662</v>
      </c>
      <c r="H3139" s="198">
        <v>37035.401331018518</v>
      </c>
      <c r="I3139" t="s">
        <v>4182</v>
      </c>
      <c r="M3139" t="s">
        <v>3757</v>
      </c>
      <c r="N3139" t="s">
        <v>4183</v>
      </c>
      <c r="O3139" t="s">
        <v>2967</v>
      </c>
      <c r="Q3139" s="199">
        <v>50000</v>
      </c>
      <c r="S3139" t="s">
        <v>2767</v>
      </c>
      <c r="T3139" t="s">
        <v>4061</v>
      </c>
      <c r="U3139" s="201">
        <v>29.14</v>
      </c>
      <c r="V3139" t="s">
        <v>3201</v>
      </c>
      <c r="W3139" t="s">
        <v>4185</v>
      </c>
      <c r="X3139" t="s">
        <v>4266</v>
      </c>
      <c r="Y3139" t="s">
        <v>3401</v>
      </c>
      <c r="Z3139" t="s">
        <v>3671</v>
      </c>
      <c r="AA3139">
        <v>107039</v>
      </c>
      <c r="AB3139" s="198">
        <v>37073</v>
      </c>
      <c r="AC3139" s="198">
        <v>37103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1291663</v>
      </c>
      <c r="H3140" s="198">
        <v>37035.401400462964</v>
      </c>
      <c r="I3140" t="s">
        <v>2676</v>
      </c>
      <c r="M3140" t="s">
        <v>2760</v>
      </c>
      <c r="N3140" t="s">
        <v>3220</v>
      </c>
      <c r="O3140" t="s">
        <v>2463</v>
      </c>
      <c r="P3140" s="199">
        <v>5000</v>
      </c>
      <c r="S3140" t="s">
        <v>2761</v>
      </c>
      <c r="T3140" t="s">
        <v>4061</v>
      </c>
      <c r="U3140" s="201">
        <v>4.2176</v>
      </c>
      <c r="V3140" t="s">
        <v>2883</v>
      </c>
      <c r="W3140" t="s">
        <v>3222</v>
      </c>
      <c r="X3140" t="s">
        <v>3223</v>
      </c>
      <c r="Y3140" t="s">
        <v>3224</v>
      </c>
      <c r="Z3140" t="s">
        <v>3671</v>
      </c>
      <c r="AA3140">
        <v>808715</v>
      </c>
      <c r="AB3140" s="198">
        <v>37036.875</v>
      </c>
      <c r="AC3140" s="198">
        <v>37036.875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2175</v>
      </c>
      <c r="G3141" s="202">
        <v>1291664</v>
      </c>
      <c r="H3141" s="198">
        <v>37035.401412037034</v>
      </c>
      <c r="I3141" t="s">
        <v>2801</v>
      </c>
      <c r="M3141" t="s">
        <v>2760</v>
      </c>
      <c r="N3141" t="s">
        <v>3220</v>
      </c>
      <c r="O3141" t="s">
        <v>2485</v>
      </c>
      <c r="P3141" s="199">
        <v>2175</v>
      </c>
      <c r="S3141" t="s">
        <v>2761</v>
      </c>
      <c r="T3141" t="s">
        <v>4061</v>
      </c>
      <c r="U3141" s="201">
        <v>4.0350000000000001</v>
      </c>
      <c r="V3141" t="s">
        <v>3180</v>
      </c>
      <c r="W3141" t="s">
        <v>3004</v>
      </c>
      <c r="X3141" t="s">
        <v>3246</v>
      </c>
      <c r="Y3141" t="s">
        <v>3224</v>
      </c>
      <c r="Z3141" t="s">
        <v>3671</v>
      </c>
      <c r="AA3141">
        <v>808716</v>
      </c>
      <c r="AB3141" s="198">
        <v>37036.875</v>
      </c>
      <c r="AC3141" s="198">
        <v>37036.875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5000</v>
      </c>
      <c r="G3142" s="202">
        <v>1291665</v>
      </c>
      <c r="H3142" s="198">
        <v>37035.401446759257</v>
      </c>
      <c r="I3142" t="s">
        <v>3162</v>
      </c>
      <c r="M3142" t="s">
        <v>2760</v>
      </c>
      <c r="N3142" t="s">
        <v>3220</v>
      </c>
      <c r="O3142" t="s">
        <v>2494</v>
      </c>
      <c r="Q3142" s="199">
        <v>5000</v>
      </c>
      <c r="S3142" t="s">
        <v>2761</v>
      </c>
      <c r="T3142" t="s">
        <v>4061</v>
      </c>
      <c r="U3142" s="201">
        <v>4.0199999999999996</v>
      </c>
      <c r="V3142" t="s">
        <v>3163</v>
      </c>
      <c r="W3142" t="s">
        <v>3004</v>
      </c>
      <c r="X3142" t="s">
        <v>3246</v>
      </c>
      <c r="Y3142" t="s">
        <v>3224</v>
      </c>
      <c r="Z3142" t="s">
        <v>3671</v>
      </c>
      <c r="AA3142">
        <v>808717</v>
      </c>
      <c r="AB3142" s="198">
        <v>37036.875</v>
      </c>
      <c r="AC3142" s="198">
        <v>37036.875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30</v>
      </c>
      <c r="F3143" s="213">
        <f t="shared" si="245"/>
        <v>150000</v>
      </c>
      <c r="G3143" s="202">
        <v>1291666</v>
      </c>
      <c r="H3143" s="198">
        <v>37035.40152777778</v>
      </c>
      <c r="I3143" t="s">
        <v>3107</v>
      </c>
      <c r="M3143" t="s">
        <v>2760</v>
      </c>
      <c r="N3143" t="s">
        <v>3220</v>
      </c>
      <c r="O3143" t="s">
        <v>4334</v>
      </c>
      <c r="Q3143" s="199">
        <v>5000</v>
      </c>
      <c r="S3143" t="s">
        <v>2761</v>
      </c>
      <c r="T3143" t="s">
        <v>4061</v>
      </c>
      <c r="U3143" s="201">
        <v>3.4</v>
      </c>
      <c r="V3143" t="s">
        <v>3957</v>
      </c>
      <c r="W3143" t="s">
        <v>4279</v>
      </c>
      <c r="X3143" t="s">
        <v>2682</v>
      </c>
      <c r="Y3143" t="s">
        <v>3224</v>
      </c>
      <c r="Z3143" t="s">
        <v>3671</v>
      </c>
      <c r="AA3143" t="s">
        <v>567</v>
      </c>
      <c r="AB3143" s="198">
        <v>37043.875</v>
      </c>
      <c r="AC3143" s="198">
        <v>37072.875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4823</v>
      </c>
      <c r="G3144" s="202">
        <v>1291667</v>
      </c>
      <c r="H3144" s="198">
        <v>37035.401550925926</v>
      </c>
      <c r="I3144" t="s">
        <v>3162</v>
      </c>
      <c r="M3144" t="s">
        <v>2760</v>
      </c>
      <c r="N3144" t="s">
        <v>3220</v>
      </c>
      <c r="O3144" t="s">
        <v>2503</v>
      </c>
      <c r="P3144" s="199">
        <v>4823</v>
      </c>
      <c r="S3144" t="s">
        <v>2761</v>
      </c>
      <c r="T3144" t="s">
        <v>4061</v>
      </c>
      <c r="U3144" s="201">
        <v>4.34</v>
      </c>
      <c r="V3144" t="s">
        <v>406</v>
      </c>
      <c r="W3144" t="s">
        <v>3275</v>
      </c>
      <c r="X3144" t="s">
        <v>3276</v>
      </c>
      <c r="Y3144" t="s">
        <v>3224</v>
      </c>
      <c r="Z3144" t="s">
        <v>3671</v>
      </c>
      <c r="AA3144">
        <v>808718</v>
      </c>
      <c r="AB3144" s="198">
        <v>37036.875</v>
      </c>
      <c r="AC3144" s="198">
        <v>37036.875</v>
      </c>
    </row>
    <row r="3145" spans="1:29" x14ac:dyDescent="0.2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30</v>
      </c>
      <c r="F3145" s="213">
        <f t="shared" si="245"/>
        <v>150000</v>
      </c>
      <c r="G3145" s="202">
        <v>1291668</v>
      </c>
      <c r="H3145" s="198">
        <v>37035.401562500003</v>
      </c>
      <c r="I3145" t="s">
        <v>3107</v>
      </c>
      <c r="M3145" t="s">
        <v>2760</v>
      </c>
      <c r="N3145" t="s">
        <v>3235</v>
      </c>
      <c r="O3145" t="s">
        <v>3151</v>
      </c>
      <c r="P3145" s="199">
        <v>5000</v>
      </c>
      <c r="S3145" t="s">
        <v>2761</v>
      </c>
      <c r="T3145" t="s">
        <v>4061</v>
      </c>
      <c r="U3145" s="201">
        <v>-0.73</v>
      </c>
      <c r="V3145" t="s">
        <v>2639</v>
      </c>
      <c r="W3145" t="s">
        <v>3152</v>
      </c>
      <c r="X3145" t="s">
        <v>3153</v>
      </c>
      <c r="Y3145" t="s">
        <v>4082</v>
      </c>
      <c r="Z3145" t="s">
        <v>3671</v>
      </c>
      <c r="AA3145" t="s">
        <v>568</v>
      </c>
      <c r="AB3145" s="198">
        <v>37043.875</v>
      </c>
      <c r="AC3145" s="198">
        <v>37072.875</v>
      </c>
    </row>
    <row r="3146" spans="1:29" x14ac:dyDescent="0.2">
      <c r="A3146" s="44" t="str">
        <f t="shared" si="241"/>
        <v>US Crude Financial</v>
      </c>
      <c r="B3146" s="44" t="str">
        <f t="shared" si="242"/>
        <v>US</v>
      </c>
      <c r="C3146" s="44" t="str">
        <f t="shared" si="243"/>
        <v>Crude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50000</v>
      </c>
      <c r="G3146" s="202">
        <v>1291669</v>
      </c>
      <c r="H3146" s="198">
        <v>37035.401574074072</v>
      </c>
      <c r="I3146" t="s">
        <v>2863</v>
      </c>
      <c r="M3146" t="s">
        <v>3757</v>
      </c>
      <c r="N3146" t="s">
        <v>4183</v>
      </c>
      <c r="O3146" t="s">
        <v>2790</v>
      </c>
      <c r="Q3146" s="199">
        <v>50000</v>
      </c>
      <c r="S3146" t="s">
        <v>2767</v>
      </c>
      <c r="T3146" t="s">
        <v>4061</v>
      </c>
      <c r="U3146" s="201">
        <v>29.16</v>
      </c>
      <c r="V3146" t="s">
        <v>1679</v>
      </c>
      <c r="W3146" t="s">
        <v>4185</v>
      </c>
      <c r="X3146" t="s">
        <v>4186</v>
      </c>
      <c r="Y3146" t="s">
        <v>3401</v>
      </c>
      <c r="Z3146" t="s">
        <v>3671</v>
      </c>
      <c r="AA3146">
        <v>107040</v>
      </c>
      <c r="AB3146" s="198">
        <v>37073</v>
      </c>
      <c r="AC3146" s="198">
        <v>37103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5000</v>
      </c>
      <c r="G3147" s="202">
        <v>1291670</v>
      </c>
      <c r="H3147" s="198">
        <v>37035.401608796295</v>
      </c>
      <c r="I3147" t="s">
        <v>2693</v>
      </c>
      <c r="M3147" t="s">
        <v>2760</v>
      </c>
      <c r="N3147" t="s">
        <v>3220</v>
      </c>
      <c r="O3147" t="s">
        <v>2485</v>
      </c>
      <c r="P3147" s="199">
        <v>5000</v>
      </c>
      <c r="S3147" t="s">
        <v>2761</v>
      </c>
      <c r="T3147" t="s">
        <v>4061</v>
      </c>
      <c r="U3147" s="201">
        <v>4.0350000000000001</v>
      </c>
      <c r="V3147" t="s">
        <v>3944</v>
      </c>
      <c r="W3147" t="s">
        <v>3004</v>
      </c>
      <c r="X3147" t="s">
        <v>3246</v>
      </c>
      <c r="Y3147" t="s">
        <v>3224</v>
      </c>
      <c r="Z3147" t="s">
        <v>3671</v>
      </c>
      <c r="AA3147">
        <v>808720</v>
      </c>
      <c r="AB3147" s="198">
        <v>37036.875</v>
      </c>
      <c r="AC3147" s="198">
        <v>37036.875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1400</v>
      </c>
      <c r="G3148" s="202">
        <v>1291671</v>
      </c>
      <c r="H3148" s="198">
        <v>37035.401701388888</v>
      </c>
      <c r="I3148" t="s">
        <v>2869</v>
      </c>
      <c r="M3148" t="s">
        <v>2760</v>
      </c>
      <c r="N3148" t="s">
        <v>3220</v>
      </c>
      <c r="O3148" t="s">
        <v>2481</v>
      </c>
      <c r="Q3148" s="199">
        <v>1400</v>
      </c>
      <c r="S3148" t="s">
        <v>2761</v>
      </c>
      <c r="T3148" t="s">
        <v>4061</v>
      </c>
      <c r="U3148" s="201">
        <v>4.0575000000000001</v>
      </c>
      <c r="V3148" t="s">
        <v>3816</v>
      </c>
      <c r="W3148" t="s">
        <v>3004</v>
      </c>
      <c r="X3148" t="s">
        <v>3246</v>
      </c>
      <c r="Y3148" t="s">
        <v>3224</v>
      </c>
      <c r="Z3148" t="s">
        <v>3671</v>
      </c>
      <c r="AA3148">
        <v>808723</v>
      </c>
      <c r="AB3148" s="198">
        <v>37036.875</v>
      </c>
      <c r="AC3148" s="198">
        <v>37036.875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30</v>
      </c>
      <c r="F3149" s="213">
        <f t="shared" si="250"/>
        <v>150000</v>
      </c>
      <c r="G3149" s="202">
        <v>1291672</v>
      </c>
      <c r="H3149" s="198">
        <v>37035.401724537034</v>
      </c>
      <c r="I3149" t="s">
        <v>3225</v>
      </c>
      <c r="M3149" t="s">
        <v>2760</v>
      </c>
      <c r="N3149" t="s">
        <v>3235</v>
      </c>
      <c r="O3149" t="s">
        <v>3812</v>
      </c>
      <c r="Q3149" s="199">
        <v>5000</v>
      </c>
      <c r="S3149" t="s">
        <v>2761</v>
      </c>
      <c r="T3149" t="s">
        <v>4061</v>
      </c>
      <c r="U3149" s="201">
        <v>0.09</v>
      </c>
      <c r="V3149" t="s">
        <v>469</v>
      </c>
      <c r="W3149" t="s">
        <v>2690</v>
      </c>
      <c r="X3149" t="s">
        <v>2691</v>
      </c>
      <c r="Y3149" t="s">
        <v>4082</v>
      </c>
      <c r="Z3149" t="s">
        <v>3671</v>
      </c>
      <c r="AA3149" t="s">
        <v>569</v>
      </c>
      <c r="AB3149" s="198">
        <v>37043.875</v>
      </c>
      <c r="AC3149" s="198">
        <v>37072.875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5000</v>
      </c>
      <c r="G3150" s="202">
        <v>1291673</v>
      </c>
      <c r="H3150" s="198">
        <v>37035.401724537034</v>
      </c>
      <c r="I3150" t="s">
        <v>3250</v>
      </c>
      <c r="M3150" t="s">
        <v>2760</v>
      </c>
      <c r="N3150" t="s">
        <v>3220</v>
      </c>
      <c r="O3150" t="s">
        <v>2480</v>
      </c>
      <c r="Q3150" s="199">
        <v>5000</v>
      </c>
      <c r="S3150" t="s">
        <v>2761</v>
      </c>
      <c r="T3150" t="s">
        <v>4061</v>
      </c>
      <c r="U3150" s="201">
        <v>4.0549999999999997</v>
      </c>
      <c r="V3150" t="s">
        <v>4267</v>
      </c>
      <c r="W3150" t="s">
        <v>3004</v>
      </c>
      <c r="X3150" t="s">
        <v>3246</v>
      </c>
      <c r="Y3150" t="s">
        <v>3224</v>
      </c>
      <c r="Z3150" t="s">
        <v>3671</v>
      </c>
      <c r="AA3150">
        <v>808724</v>
      </c>
      <c r="AB3150" s="198">
        <v>37036.875</v>
      </c>
      <c r="AC3150" s="198">
        <v>37036.875</v>
      </c>
    </row>
    <row r="3151" spans="1:29" x14ac:dyDescent="0.2">
      <c r="A3151" s="44" t="str">
        <f t="shared" si="246"/>
        <v>US Natural Gas Financial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30</v>
      </c>
      <c r="F3151" s="213">
        <f t="shared" si="250"/>
        <v>300000</v>
      </c>
      <c r="G3151" s="202">
        <v>1291674</v>
      </c>
      <c r="H3151" s="198">
        <v>37035.401759259257</v>
      </c>
      <c r="I3151" t="s">
        <v>2863</v>
      </c>
      <c r="M3151" t="s">
        <v>2760</v>
      </c>
      <c r="N3151" t="s">
        <v>2864</v>
      </c>
      <c r="O3151" t="s">
        <v>2865</v>
      </c>
      <c r="P3151" s="199">
        <v>10000</v>
      </c>
      <c r="S3151" t="s">
        <v>2761</v>
      </c>
      <c r="T3151" t="s">
        <v>4061</v>
      </c>
      <c r="U3151" s="201">
        <v>4.18</v>
      </c>
      <c r="V3151" t="s">
        <v>3168</v>
      </c>
      <c r="W3151" t="s">
        <v>3529</v>
      </c>
      <c r="X3151" t="s">
        <v>2866</v>
      </c>
      <c r="Y3151" t="s">
        <v>4082</v>
      </c>
      <c r="Z3151" t="s">
        <v>3671</v>
      </c>
      <c r="AA3151" t="s">
        <v>570</v>
      </c>
      <c r="AB3151" s="198">
        <v>37043.875</v>
      </c>
      <c r="AC3151" s="198">
        <v>37072.875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7</v>
      </c>
      <c r="F3152" s="213">
        <f t="shared" si="250"/>
        <v>14000</v>
      </c>
      <c r="G3152" s="202">
        <v>1291675</v>
      </c>
      <c r="H3152" s="198">
        <v>37035.401782407411</v>
      </c>
      <c r="I3152" t="s">
        <v>3139</v>
      </c>
      <c r="M3152" t="s">
        <v>2760</v>
      </c>
      <c r="N3152" t="s">
        <v>3220</v>
      </c>
      <c r="O3152" t="s">
        <v>4406</v>
      </c>
      <c r="P3152" s="199">
        <v>2000</v>
      </c>
      <c r="S3152" t="s">
        <v>2761</v>
      </c>
      <c r="T3152" t="s">
        <v>4061</v>
      </c>
      <c r="U3152" s="201">
        <v>4.04</v>
      </c>
      <c r="V3152" t="s">
        <v>3140</v>
      </c>
      <c r="W3152" t="s">
        <v>3046</v>
      </c>
      <c r="X3152" t="s">
        <v>2685</v>
      </c>
      <c r="Y3152" t="s">
        <v>3224</v>
      </c>
      <c r="Z3152" t="s">
        <v>3671</v>
      </c>
      <c r="AA3152">
        <v>808726</v>
      </c>
      <c r="AB3152" s="198">
        <v>37036.875</v>
      </c>
      <c r="AC3152" s="198">
        <v>37042.875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3200</v>
      </c>
      <c r="G3153" s="202">
        <v>1291677</v>
      </c>
      <c r="H3153" s="198">
        <v>37035.401828703703</v>
      </c>
      <c r="I3153" t="s">
        <v>3155</v>
      </c>
      <c r="M3153" t="s">
        <v>2760</v>
      </c>
      <c r="N3153" t="s">
        <v>3220</v>
      </c>
      <c r="O3153" t="s">
        <v>4414</v>
      </c>
      <c r="P3153" s="199">
        <v>3200</v>
      </c>
      <c r="S3153" t="s">
        <v>2761</v>
      </c>
      <c r="T3153" t="s">
        <v>4061</v>
      </c>
      <c r="U3153" s="201">
        <v>4.085</v>
      </c>
      <c r="V3153" t="s">
        <v>2781</v>
      </c>
      <c r="W3153" t="s">
        <v>4253</v>
      </c>
      <c r="X3153" t="s">
        <v>4254</v>
      </c>
      <c r="Y3153" t="s">
        <v>3224</v>
      </c>
      <c r="Z3153" t="s">
        <v>3671</v>
      </c>
      <c r="AA3153">
        <v>808725</v>
      </c>
      <c r="AB3153" s="198">
        <v>37036.875</v>
      </c>
      <c r="AC3153" s="198">
        <v>37036.875</v>
      </c>
    </row>
    <row r="3154" spans="1:29" x14ac:dyDescent="0.2">
      <c r="A3154" s="44" t="str">
        <f t="shared" si="246"/>
        <v>US Natural Gas Financial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30</v>
      </c>
      <c r="F3154" s="213">
        <f t="shared" si="250"/>
        <v>150000</v>
      </c>
      <c r="G3154" s="202">
        <v>1291678</v>
      </c>
      <c r="H3154" s="198">
        <v>37035.40184027778</v>
      </c>
      <c r="I3154" t="s">
        <v>3441</v>
      </c>
      <c r="M3154" t="s">
        <v>2760</v>
      </c>
      <c r="N3154" t="s">
        <v>2864</v>
      </c>
      <c r="O3154" t="s">
        <v>2865</v>
      </c>
      <c r="P3154" s="199">
        <v>5000</v>
      </c>
      <c r="S3154" t="s">
        <v>2761</v>
      </c>
      <c r="T3154" t="s">
        <v>4061</v>
      </c>
      <c r="U3154" s="201">
        <v>4.18</v>
      </c>
      <c r="V3154" t="s">
        <v>3442</v>
      </c>
      <c r="W3154" t="s">
        <v>3529</v>
      </c>
      <c r="X3154" t="s">
        <v>2866</v>
      </c>
      <c r="Y3154" t="s">
        <v>4082</v>
      </c>
      <c r="Z3154" t="s">
        <v>3671</v>
      </c>
      <c r="AA3154" t="s">
        <v>571</v>
      </c>
      <c r="AB3154" s="198">
        <v>37043.875</v>
      </c>
      <c r="AC3154" s="198">
        <v>37072.875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7</v>
      </c>
      <c r="F3155" s="213">
        <f t="shared" si="250"/>
        <v>5733</v>
      </c>
      <c r="G3155" s="202">
        <v>1291680</v>
      </c>
      <c r="H3155" s="198">
        <v>37035.40185185185</v>
      </c>
      <c r="I3155" t="s">
        <v>1682</v>
      </c>
      <c r="M3155" t="s">
        <v>2760</v>
      </c>
      <c r="N3155" t="s">
        <v>3220</v>
      </c>
      <c r="O3155" t="s">
        <v>4377</v>
      </c>
      <c r="Q3155" s="199">
        <v>819</v>
      </c>
      <c r="S3155" t="s">
        <v>2761</v>
      </c>
      <c r="T3155" t="s">
        <v>4061</v>
      </c>
      <c r="U3155" s="201">
        <v>4.42</v>
      </c>
      <c r="V3155" t="s">
        <v>572</v>
      </c>
      <c r="W3155" t="s">
        <v>2661</v>
      </c>
      <c r="X3155" t="s">
        <v>2662</v>
      </c>
      <c r="Y3155" t="s">
        <v>3224</v>
      </c>
      <c r="Z3155" t="s">
        <v>3671</v>
      </c>
      <c r="AA3155">
        <v>808727</v>
      </c>
      <c r="AB3155" s="198">
        <v>37036.875</v>
      </c>
      <c r="AC3155" s="198">
        <v>37042.875</v>
      </c>
    </row>
    <row r="3156" spans="1:29" x14ac:dyDescent="0.2">
      <c r="A3156" s="44" t="str">
        <f t="shared" si="246"/>
        <v>US Crude Financial</v>
      </c>
      <c r="B3156" s="44" t="str">
        <f t="shared" si="247"/>
        <v>US</v>
      </c>
      <c r="C3156" s="44" t="str">
        <f t="shared" si="248"/>
        <v>Crude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50000</v>
      </c>
      <c r="G3156" s="202">
        <v>1291679</v>
      </c>
      <c r="H3156" s="198">
        <v>37035.40185185185</v>
      </c>
      <c r="I3156" t="s">
        <v>4182</v>
      </c>
      <c r="M3156" t="s">
        <v>3757</v>
      </c>
      <c r="N3156" t="s">
        <v>4183</v>
      </c>
      <c r="O3156" t="s">
        <v>2790</v>
      </c>
      <c r="P3156" s="199">
        <v>50000</v>
      </c>
      <c r="S3156" t="s">
        <v>2767</v>
      </c>
      <c r="T3156" t="s">
        <v>4061</v>
      </c>
      <c r="U3156" s="201">
        <v>29.14</v>
      </c>
      <c r="V3156" t="s">
        <v>3201</v>
      </c>
      <c r="W3156" t="s">
        <v>4185</v>
      </c>
      <c r="X3156" t="s">
        <v>4186</v>
      </c>
      <c r="Y3156" t="s">
        <v>3401</v>
      </c>
      <c r="Z3156" t="s">
        <v>3671</v>
      </c>
      <c r="AA3156">
        <v>107041</v>
      </c>
      <c r="AB3156" s="198">
        <v>37073</v>
      </c>
      <c r="AC3156" s="198">
        <v>37103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3285</v>
      </c>
      <c r="G3157" s="202">
        <v>1291682</v>
      </c>
      <c r="H3157" s="198">
        <v>37035.401956018519</v>
      </c>
      <c r="I3157" t="s">
        <v>2801</v>
      </c>
      <c r="M3157" t="s">
        <v>2760</v>
      </c>
      <c r="N3157" t="s">
        <v>3220</v>
      </c>
      <c r="O3157" t="s">
        <v>2484</v>
      </c>
      <c r="P3157" s="199">
        <v>3285</v>
      </c>
      <c r="S3157" t="s">
        <v>2761</v>
      </c>
      <c r="T3157" t="s">
        <v>4061</v>
      </c>
      <c r="U3157" s="201">
        <v>4.0324999999999998</v>
      </c>
      <c r="V3157" t="s">
        <v>3180</v>
      </c>
      <c r="W3157" t="s">
        <v>3004</v>
      </c>
      <c r="X3157" t="s">
        <v>3246</v>
      </c>
      <c r="Y3157" t="s">
        <v>3224</v>
      </c>
      <c r="Z3157" t="s">
        <v>3671</v>
      </c>
      <c r="AA3157">
        <v>808729</v>
      </c>
      <c r="AB3157" s="198">
        <v>37036.875</v>
      </c>
      <c r="AC3157" s="198">
        <v>37036.875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25000</v>
      </c>
      <c r="G3158" s="202">
        <v>1291683</v>
      </c>
      <c r="H3158" s="198">
        <v>37035.401967592596</v>
      </c>
      <c r="I3158" t="s">
        <v>3769</v>
      </c>
      <c r="M3158" t="s">
        <v>2760</v>
      </c>
      <c r="N3158" t="s">
        <v>3220</v>
      </c>
      <c r="O3158" t="s">
        <v>4383</v>
      </c>
      <c r="P3158" s="199">
        <v>25000</v>
      </c>
      <c r="S3158" t="s">
        <v>2761</v>
      </c>
      <c r="T3158" t="s">
        <v>4061</v>
      </c>
      <c r="U3158" s="201">
        <v>4.1349999999999998</v>
      </c>
      <c r="V3158" t="s">
        <v>2755</v>
      </c>
      <c r="W3158" t="s">
        <v>4246</v>
      </c>
      <c r="X3158" t="s">
        <v>4247</v>
      </c>
      <c r="Y3158" t="s">
        <v>3224</v>
      </c>
      <c r="Z3158" t="s">
        <v>3671</v>
      </c>
      <c r="AA3158">
        <v>808730</v>
      </c>
      <c r="AB3158" s="198">
        <v>37036.875</v>
      </c>
      <c r="AC3158" s="198">
        <v>37036.875</v>
      </c>
    </row>
    <row r="3159" spans="1:29" x14ac:dyDescent="0.2">
      <c r="A3159" s="44" t="str">
        <f t="shared" si="246"/>
        <v xml:space="preserve"> Metals Financial</v>
      </c>
      <c r="B3159" s="44" t="str">
        <f t="shared" si="247"/>
        <v/>
      </c>
      <c r="C3159" s="44" t="str">
        <f t="shared" si="248"/>
        <v>Metals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4</v>
      </c>
      <c r="G3159" s="202">
        <v>1291684</v>
      </c>
      <c r="H3159" s="198">
        <v>37035.401979166665</v>
      </c>
      <c r="I3159" t="s">
        <v>4124</v>
      </c>
      <c r="M3159" t="s">
        <v>2766</v>
      </c>
      <c r="N3159" t="s">
        <v>4058</v>
      </c>
      <c r="O3159" t="s">
        <v>4059</v>
      </c>
      <c r="P3159" s="199">
        <v>4</v>
      </c>
      <c r="S3159" t="s">
        <v>4060</v>
      </c>
      <c r="T3159" t="s">
        <v>4061</v>
      </c>
      <c r="U3159" s="201">
        <v>1747</v>
      </c>
      <c r="V3159" t="s">
        <v>2989</v>
      </c>
      <c r="W3159" t="s">
        <v>4068</v>
      </c>
      <c r="X3159" t="s">
        <v>4064</v>
      </c>
      <c r="Y3159" t="s">
        <v>4065</v>
      </c>
      <c r="Z3159" t="s">
        <v>4066</v>
      </c>
      <c r="AA3159">
        <v>2150915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8282</v>
      </c>
      <c r="G3160" s="202">
        <v>1291686</v>
      </c>
      <c r="H3160" s="198">
        <v>37035.402048611111</v>
      </c>
      <c r="I3160" t="s">
        <v>3249</v>
      </c>
      <c r="M3160" t="s">
        <v>2760</v>
      </c>
      <c r="N3160" t="s">
        <v>3220</v>
      </c>
      <c r="O3160" t="s">
        <v>2512</v>
      </c>
      <c r="Q3160" s="199">
        <v>8282</v>
      </c>
      <c r="S3160" t="s">
        <v>2761</v>
      </c>
      <c r="T3160" t="s">
        <v>4061</v>
      </c>
      <c r="U3160" s="201">
        <v>4.0724999999999998</v>
      </c>
      <c r="V3160" t="s">
        <v>4176</v>
      </c>
      <c r="W3160" t="s">
        <v>3260</v>
      </c>
      <c r="X3160" t="s">
        <v>3261</v>
      </c>
      <c r="Y3160" t="s">
        <v>3224</v>
      </c>
      <c r="Z3160" t="s">
        <v>3671</v>
      </c>
      <c r="AA3160">
        <v>808731</v>
      </c>
      <c r="AB3160" s="198">
        <v>37036.875</v>
      </c>
      <c r="AC3160" s="198">
        <v>37036.875</v>
      </c>
    </row>
    <row r="3161" spans="1:29" x14ac:dyDescent="0.2">
      <c r="A3161" s="44" t="str">
        <f t="shared" si="246"/>
        <v xml:space="preserve"> Metals Financial</v>
      </c>
      <c r="B3161" s="44" t="str">
        <f t="shared" si="247"/>
        <v/>
      </c>
      <c r="C3161" s="44" t="str">
        <f t="shared" si="248"/>
        <v>Metals</v>
      </c>
      <c r="D3161" s="44" t="str">
        <f t="shared" si="249"/>
        <v>Financial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1</v>
      </c>
      <c r="G3161" s="202">
        <v>1291687</v>
      </c>
      <c r="H3161" s="198">
        <v>37035.402071759258</v>
      </c>
      <c r="I3161" t="s">
        <v>4009</v>
      </c>
      <c r="M3161" t="s">
        <v>2766</v>
      </c>
      <c r="N3161" t="s">
        <v>4058</v>
      </c>
      <c r="O3161" t="s">
        <v>4059</v>
      </c>
      <c r="P3161" s="199">
        <v>1</v>
      </c>
      <c r="S3161" t="s">
        <v>4060</v>
      </c>
      <c r="T3161" t="s">
        <v>4061</v>
      </c>
      <c r="U3161" s="201">
        <v>1747</v>
      </c>
      <c r="V3161" t="s">
        <v>4010</v>
      </c>
      <c r="W3161" t="s">
        <v>4068</v>
      </c>
      <c r="X3161" t="s">
        <v>4064</v>
      </c>
      <c r="Y3161" t="s">
        <v>4065</v>
      </c>
      <c r="Z3161" t="s">
        <v>4066</v>
      </c>
      <c r="AA3161">
        <v>2150917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2009</v>
      </c>
      <c r="G3162" s="202">
        <v>1291689</v>
      </c>
      <c r="H3162" s="198">
        <v>37035.40215277778</v>
      </c>
      <c r="I3162" t="s">
        <v>3769</v>
      </c>
      <c r="M3162" t="s">
        <v>2760</v>
      </c>
      <c r="N3162" t="s">
        <v>3220</v>
      </c>
      <c r="O3162" t="s">
        <v>2463</v>
      </c>
      <c r="P3162" s="199">
        <v>2009</v>
      </c>
      <c r="S3162" t="s">
        <v>2761</v>
      </c>
      <c r="T3162" t="s">
        <v>4061</v>
      </c>
      <c r="U3162" s="201">
        <v>4.2150999999999996</v>
      </c>
      <c r="V3162" t="s">
        <v>3002</v>
      </c>
      <c r="W3162" t="s">
        <v>3222</v>
      </c>
      <c r="X3162" t="s">
        <v>3223</v>
      </c>
      <c r="Y3162" t="s">
        <v>3224</v>
      </c>
      <c r="Z3162" t="s">
        <v>3671</v>
      </c>
      <c r="AA3162">
        <v>808733</v>
      </c>
      <c r="AB3162" s="198">
        <v>37036.875</v>
      </c>
      <c r="AC3162" s="198">
        <v>37036.875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5000</v>
      </c>
      <c r="G3163" s="202">
        <v>1291688</v>
      </c>
      <c r="H3163" s="198">
        <v>37035.40215277778</v>
      </c>
      <c r="I3163" t="s">
        <v>3078</v>
      </c>
      <c r="M3163" t="s">
        <v>2760</v>
      </c>
      <c r="N3163" t="s">
        <v>3220</v>
      </c>
      <c r="O3163" t="s">
        <v>2485</v>
      </c>
      <c r="Q3163" s="199">
        <v>5000</v>
      </c>
      <c r="S3163" t="s">
        <v>2761</v>
      </c>
      <c r="T3163" t="s">
        <v>4061</v>
      </c>
      <c r="U3163" s="201">
        <v>4.0374999999999996</v>
      </c>
      <c r="V3163" t="s">
        <v>4318</v>
      </c>
      <c r="W3163" t="s">
        <v>3004</v>
      </c>
      <c r="X3163" t="s">
        <v>3246</v>
      </c>
      <c r="Y3163" t="s">
        <v>3224</v>
      </c>
      <c r="Z3163" t="s">
        <v>3671</v>
      </c>
      <c r="AA3163">
        <v>808732</v>
      </c>
      <c r="AB3163" s="198">
        <v>37036.875</v>
      </c>
      <c r="AC3163" s="198">
        <v>37036.875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</v>
      </c>
      <c r="G3164" s="202">
        <v>1291690</v>
      </c>
      <c r="H3164" s="198">
        <v>37035.402222222219</v>
      </c>
      <c r="I3164" t="s">
        <v>3244</v>
      </c>
      <c r="M3164" t="s">
        <v>2760</v>
      </c>
      <c r="N3164" t="s">
        <v>3220</v>
      </c>
      <c r="O3164" t="s">
        <v>2481</v>
      </c>
      <c r="Q3164" s="199">
        <v>5000</v>
      </c>
      <c r="S3164" t="s">
        <v>2761</v>
      </c>
      <c r="T3164" t="s">
        <v>4061</v>
      </c>
      <c r="U3164" s="201">
        <v>4.0575000000000001</v>
      </c>
      <c r="V3164" t="s">
        <v>3270</v>
      </c>
      <c r="W3164" t="s">
        <v>3004</v>
      </c>
      <c r="X3164" t="s">
        <v>3246</v>
      </c>
      <c r="Y3164" t="s">
        <v>3224</v>
      </c>
      <c r="Z3164" t="s">
        <v>3671</v>
      </c>
      <c r="AA3164">
        <v>808734</v>
      </c>
      <c r="AB3164" s="198">
        <v>37036.875</v>
      </c>
      <c r="AC3164" s="198">
        <v>37036.875</v>
      </c>
    </row>
    <row r="3165" spans="1:29" x14ac:dyDescent="0.2">
      <c r="A3165" s="44" t="str">
        <f t="shared" si="246"/>
        <v xml:space="preserve"> Metals Financial</v>
      </c>
      <c r="B3165" s="44" t="str">
        <f t="shared" si="247"/>
        <v/>
      </c>
      <c r="C3165" s="44" t="str">
        <f t="shared" si="248"/>
        <v>Metals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20</v>
      </c>
      <c r="G3165" s="202">
        <v>1291692</v>
      </c>
      <c r="H3165" s="198">
        <v>37035.402256944442</v>
      </c>
      <c r="I3165" t="s">
        <v>4077</v>
      </c>
      <c r="M3165" t="s">
        <v>2766</v>
      </c>
      <c r="N3165" t="s">
        <v>4072</v>
      </c>
      <c r="O3165" t="s">
        <v>4073</v>
      </c>
      <c r="Q3165" s="199">
        <v>20</v>
      </c>
      <c r="S3165" t="s">
        <v>4060</v>
      </c>
      <c r="T3165" t="s">
        <v>4061</v>
      </c>
      <c r="U3165" s="201">
        <v>1547</v>
      </c>
      <c r="V3165" t="s">
        <v>3888</v>
      </c>
      <c r="W3165" t="s">
        <v>4068</v>
      </c>
      <c r="X3165" t="s">
        <v>4064</v>
      </c>
      <c r="Y3165" t="s">
        <v>4065</v>
      </c>
      <c r="Z3165" t="s">
        <v>4066</v>
      </c>
      <c r="AA3165">
        <v>2150919</v>
      </c>
    </row>
    <row r="3166" spans="1:29" x14ac:dyDescent="0.2">
      <c r="A3166" s="44" t="str">
        <f t="shared" si="246"/>
        <v>US Crude Financial</v>
      </c>
      <c r="B3166" s="44" t="str">
        <f t="shared" si="247"/>
        <v>US</v>
      </c>
      <c r="C3166" s="44" t="str">
        <f t="shared" si="248"/>
        <v>Crude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50000</v>
      </c>
      <c r="G3166" s="202">
        <v>1291691</v>
      </c>
      <c r="H3166" s="198">
        <v>37035.402256944442</v>
      </c>
      <c r="I3166" t="s">
        <v>4182</v>
      </c>
      <c r="M3166" t="s">
        <v>3757</v>
      </c>
      <c r="N3166" t="s">
        <v>4183</v>
      </c>
      <c r="O3166" t="s">
        <v>2790</v>
      </c>
      <c r="Q3166" s="199">
        <v>50000</v>
      </c>
      <c r="S3166" t="s">
        <v>2767</v>
      </c>
      <c r="T3166" t="s">
        <v>4061</v>
      </c>
      <c r="U3166" s="201">
        <v>29.16</v>
      </c>
      <c r="V3166" t="s">
        <v>4184</v>
      </c>
      <c r="W3166" t="s">
        <v>4185</v>
      </c>
      <c r="X3166" t="s">
        <v>4186</v>
      </c>
      <c r="Y3166" t="s">
        <v>3401</v>
      </c>
      <c r="Z3166" t="s">
        <v>3671</v>
      </c>
      <c r="AA3166">
        <v>107042</v>
      </c>
      <c r="AB3166" s="198">
        <v>37073</v>
      </c>
      <c r="AC3166" s="198">
        <v>37103</v>
      </c>
    </row>
    <row r="3167" spans="1:29" x14ac:dyDescent="0.2">
      <c r="A3167" s="44" t="str">
        <f t="shared" si="246"/>
        <v>US Natural Gas Financial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31</v>
      </c>
      <c r="F3167" s="213">
        <f t="shared" si="250"/>
        <v>155000</v>
      </c>
      <c r="G3167" s="202">
        <v>1291694</v>
      </c>
      <c r="H3167" s="198">
        <v>37035.402314814812</v>
      </c>
      <c r="I3167" t="s">
        <v>4241</v>
      </c>
      <c r="M3167" t="s">
        <v>2760</v>
      </c>
      <c r="N3167" t="s">
        <v>2864</v>
      </c>
      <c r="O3167" t="s">
        <v>3234</v>
      </c>
      <c r="P3167" s="199">
        <v>5000</v>
      </c>
      <c r="S3167" t="s">
        <v>2761</v>
      </c>
      <c r="T3167" t="s">
        <v>4061</v>
      </c>
      <c r="U3167" s="201">
        <v>4.2474999999999996</v>
      </c>
      <c r="V3167" t="s">
        <v>4273</v>
      </c>
      <c r="W3167" t="s">
        <v>3529</v>
      </c>
      <c r="X3167" t="s">
        <v>2866</v>
      </c>
      <c r="Y3167" t="s">
        <v>4082</v>
      </c>
      <c r="Z3167" t="s">
        <v>3671</v>
      </c>
      <c r="AA3167" t="s">
        <v>573</v>
      </c>
      <c r="AB3167" s="198">
        <v>37073.875</v>
      </c>
      <c r="AC3167" s="198">
        <v>37103.875</v>
      </c>
    </row>
    <row r="3168" spans="1:29" x14ac:dyDescent="0.2">
      <c r="A3168" s="44" t="str">
        <f t="shared" si="246"/>
        <v>US Power Financial</v>
      </c>
      <c r="B3168" s="44" t="str">
        <f t="shared" si="247"/>
        <v>US</v>
      </c>
      <c r="C3168" s="44" t="str">
        <f t="shared" si="248"/>
        <v>Power</v>
      </c>
      <c r="D3168" s="44" t="str">
        <f t="shared" si="249"/>
        <v>Financial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50</v>
      </c>
      <c r="G3168" s="202">
        <v>1291693</v>
      </c>
      <c r="H3168" s="198">
        <v>37035.402314814812</v>
      </c>
      <c r="I3168" t="s">
        <v>2858</v>
      </c>
      <c r="M3168" t="s">
        <v>3364</v>
      </c>
      <c r="N3168" t="s">
        <v>4190</v>
      </c>
      <c r="O3168" t="s">
        <v>397</v>
      </c>
      <c r="Q3168" s="199">
        <v>50</v>
      </c>
      <c r="S3168" t="s">
        <v>2759</v>
      </c>
      <c r="T3168" t="s">
        <v>4061</v>
      </c>
      <c r="U3168" s="201">
        <v>34</v>
      </c>
      <c r="V3168" t="s">
        <v>3412</v>
      </c>
      <c r="W3168" t="s">
        <v>4191</v>
      </c>
      <c r="X3168" t="s">
        <v>4192</v>
      </c>
      <c r="Y3168" t="s">
        <v>4193</v>
      </c>
      <c r="Z3168" t="s">
        <v>3671</v>
      </c>
      <c r="AA3168">
        <v>621534.1</v>
      </c>
      <c r="AB3168" s="198">
        <v>37035.875</v>
      </c>
      <c r="AC3168" s="198">
        <v>37035.875</v>
      </c>
    </row>
    <row r="3169" spans="1:29" x14ac:dyDescent="0.2">
      <c r="A3169" s="44" t="str">
        <f t="shared" si="246"/>
        <v>US Crude Financial</v>
      </c>
      <c r="B3169" s="44" t="str">
        <f t="shared" si="247"/>
        <v>US</v>
      </c>
      <c r="C3169" s="44" t="str">
        <f t="shared" si="248"/>
        <v>Crude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25000</v>
      </c>
      <c r="G3169" s="202">
        <v>1291696</v>
      </c>
      <c r="H3169" s="198">
        <v>37035.402326388888</v>
      </c>
      <c r="I3169" t="s">
        <v>2863</v>
      </c>
      <c r="M3169" t="s">
        <v>3757</v>
      </c>
      <c r="N3169" t="s">
        <v>3803</v>
      </c>
      <c r="O3169" t="s">
        <v>3804</v>
      </c>
      <c r="Q3169" s="199">
        <v>25000</v>
      </c>
      <c r="S3169" t="s">
        <v>2763</v>
      </c>
      <c r="T3169" t="s">
        <v>4061</v>
      </c>
      <c r="U3169" s="201">
        <v>-0.15</v>
      </c>
      <c r="V3169" t="s">
        <v>3986</v>
      </c>
      <c r="W3169" t="s">
        <v>4491</v>
      </c>
      <c r="X3169" t="s">
        <v>3805</v>
      </c>
      <c r="Y3169" t="s">
        <v>4082</v>
      </c>
      <c r="Z3169" t="s">
        <v>3671</v>
      </c>
      <c r="AA3169" t="s">
        <v>574</v>
      </c>
      <c r="AB3169" s="198">
        <v>37073</v>
      </c>
      <c r="AC3169" s="198">
        <v>37103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3871</v>
      </c>
      <c r="G3170" s="202">
        <v>1291697</v>
      </c>
      <c r="H3170" s="198">
        <v>37035.402361111112</v>
      </c>
      <c r="I3170" t="s">
        <v>2831</v>
      </c>
      <c r="M3170" t="s">
        <v>2760</v>
      </c>
      <c r="N3170" t="s">
        <v>3220</v>
      </c>
      <c r="O3170" t="s">
        <v>2494</v>
      </c>
      <c r="P3170" s="199">
        <v>3871</v>
      </c>
      <c r="S3170" t="s">
        <v>2761</v>
      </c>
      <c r="T3170" t="s">
        <v>4061</v>
      </c>
      <c r="U3170" s="201">
        <v>4.0199999999999996</v>
      </c>
      <c r="V3170" t="s">
        <v>3200</v>
      </c>
      <c r="W3170" t="s">
        <v>3004</v>
      </c>
      <c r="X3170" t="s">
        <v>3246</v>
      </c>
      <c r="Y3170" t="s">
        <v>3224</v>
      </c>
      <c r="Z3170" t="s">
        <v>3671</v>
      </c>
      <c r="AA3170">
        <v>808736</v>
      </c>
      <c r="AB3170" s="198">
        <v>37036.875</v>
      </c>
      <c r="AC3170" s="198">
        <v>37036.875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20000</v>
      </c>
      <c r="G3171" s="202">
        <v>1291698</v>
      </c>
      <c r="H3171" s="198">
        <v>37035.402372685188</v>
      </c>
      <c r="I3171" t="s">
        <v>3769</v>
      </c>
      <c r="M3171" t="s">
        <v>2760</v>
      </c>
      <c r="N3171" t="s">
        <v>3220</v>
      </c>
      <c r="O3171" t="s">
        <v>4367</v>
      </c>
      <c r="Q3171" s="199">
        <v>20000</v>
      </c>
      <c r="S3171" t="s">
        <v>2761</v>
      </c>
      <c r="T3171" t="s">
        <v>4061</v>
      </c>
      <c r="U3171" s="201">
        <v>4.3600000000000003</v>
      </c>
      <c r="V3171" t="s">
        <v>3059</v>
      </c>
      <c r="W3171" t="s">
        <v>4263</v>
      </c>
      <c r="X3171" t="s">
        <v>4264</v>
      </c>
      <c r="Y3171" t="s">
        <v>3224</v>
      </c>
      <c r="Z3171" t="s">
        <v>3671</v>
      </c>
      <c r="AA3171">
        <v>808737</v>
      </c>
      <c r="AB3171" s="198">
        <v>37036.875</v>
      </c>
      <c r="AC3171" s="198">
        <v>37036.875</v>
      </c>
    </row>
    <row r="3172" spans="1:29" x14ac:dyDescent="0.2">
      <c r="A3172" s="44" t="str">
        <f t="shared" si="246"/>
        <v>US Natural Gas Financial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30</v>
      </c>
      <c r="F3172" s="213">
        <f t="shared" si="250"/>
        <v>300000</v>
      </c>
      <c r="G3172" s="202">
        <v>1291699</v>
      </c>
      <c r="H3172" s="198">
        <v>37035.402407407404</v>
      </c>
      <c r="I3172" t="s">
        <v>3219</v>
      </c>
      <c r="M3172" t="s">
        <v>2760</v>
      </c>
      <c r="N3172" t="s">
        <v>2864</v>
      </c>
      <c r="O3172" t="s">
        <v>2865</v>
      </c>
      <c r="Q3172" s="199">
        <v>10000</v>
      </c>
      <c r="S3172" t="s">
        <v>2761</v>
      </c>
      <c r="T3172" t="s">
        <v>4061</v>
      </c>
      <c r="U3172" s="201">
        <v>4.1900000000000004</v>
      </c>
      <c r="V3172" t="s">
        <v>4261</v>
      </c>
      <c r="W3172" t="s">
        <v>3529</v>
      </c>
      <c r="X3172" t="s">
        <v>2866</v>
      </c>
      <c r="Y3172" t="s">
        <v>4082</v>
      </c>
      <c r="Z3172" t="s">
        <v>3671</v>
      </c>
      <c r="AA3172" t="s">
        <v>575</v>
      </c>
      <c r="AB3172" s="198">
        <v>37043.875</v>
      </c>
      <c r="AC3172" s="198">
        <v>37072.875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10000</v>
      </c>
      <c r="G3173" s="202">
        <v>1291700</v>
      </c>
      <c r="H3173" s="198">
        <v>37035.402418981481</v>
      </c>
      <c r="I3173" t="s">
        <v>3769</v>
      </c>
      <c r="M3173" t="s">
        <v>2760</v>
      </c>
      <c r="N3173" t="s">
        <v>3220</v>
      </c>
      <c r="O3173" t="s">
        <v>2463</v>
      </c>
      <c r="P3173" s="199">
        <v>10000</v>
      </c>
      <c r="S3173" t="s">
        <v>2761</v>
      </c>
      <c r="T3173" t="s">
        <v>4061</v>
      </c>
      <c r="U3173" s="201">
        <v>4.2038000000000002</v>
      </c>
      <c r="V3173" t="s">
        <v>3002</v>
      </c>
      <c r="W3173" t="s">
        <v>3222</v>
      </c>
      <c r="X3173" t="s">
        <v>3223</v>
      </c>
      <c r="Y3173" t="s">
        <v>3224</v>
      </c>
      <c r="Z3173" t="s">
        <v>3671</v>
      </c>
      <c r="AA3173">
        <v>808738</v>
      </c>
      <c r="AB3173" s="198">
        <v>37036.875</v>
      </c>
      <c r="AC3173" s="198">
        <v>37036.875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1291701</v>
      </c>
      <c r="H3174" s="198">
        <v>37035.402418981481</v>
      </c>
      <c r="I3174" t="s">
        <v>3249</v>
      </c>
      <c r="M3174" t="s">
        <v>2760</v>
      </c>
      <c r="N3174" t="s">
        <v>3220</v>
      </c>
      <c r="O3174" t="s">
        <v>4400</v>
      </c>
      <c r="Q3174" s="199">
        <v>10000</v>
      </c>
      <c r="S3174" t="s">
        <v>2761</v>
      </c>
      <c r="T3174" t="s">
        <v>4061</v>
      </c>
      <c r="U3174" s="201">
        <v>4.0774999999999997</v>
      </c>
      <c r="V3174" t="s">
        <v>3951</v>
      </c>
      <c r="W3174" t="s">
        <v>3046</v>
      </c>
      <c r="X3174" t="s">
        <v>2685</v>
      </c>
      <c r="Y3174" t="s">
        <v>3224</v>
      </c>
      <c r="Z3174" t="s">
        <v>3671</v>
      </c>
      <c r="AA3174">
        <v>808739</v>
      </c>
      <c r="AB3174" s="198">
        <v>37036.875</v>
      </c>
      <c r="AC3174" s="198">
        <v>37036.875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5000</v>
      </c>
      <c r="G3175" s="202">
        <v>1291702</v>
      </c>
      <c r="H3175" s="198">
        <v>37035.402453703704</v>
      </c>
      <c r="I3175" t="s">
        <v>3306</v>
      </c>
      <c r="M3175" t="s">
        <v>2760</v>
      </c>
      <c r="N3175" t="s">
        <v>3220</v>
      </c>
      <c r="O3175" t="s">
        <v>2463</v>
      </c>
      <c r="Q3175" s="199">
        <v>5000</v>
      </c>
      <c r="S3175" t="s">
        <v>2761</v>
      </c>
      <c r="T3175" t="s">
        <v>4061</v>
      </c>
      <c r="U3175" s="201">
        <v>4.2050999999999998</v>
      </c>
      <c r="V3175" t="s">
        <v>3006</v>
      </c>
      <c r="W3175" t="s">
        <v>3222</v>
      </c>
      <c r="X3175" t="s">
        <v>3223</v>
      </c>
      <c r="Y3175" t="s">
        <v>3224</v>
      </c>
      <c r="Z3175" t="s">
        <v>3671</v>
      </c>
      <c r="AA3175">
        <v>808740</v>
      </c>
      <c r="AB3175" s="198">
        <v>37036.875</v>
      </c>
      <c r="AC3175" s="198">
        <v>37036.875</v>
      </c>
    </row>
    <row r="3176" spans="1:29" x14ac:dyDescent="0.2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5000</v>
      </c>
      <c r="G3176" s="202">
        <v>1291703</v>
      </c>
      <c r="H3176" s="198">
        <v>37035.402569444443</v>
      </c>
      <c r="I3176" t="s">
        <v>2801</v>
      </c>
      <c r="M3176" t="s">
        <v>2760</v>
      </c>
      <c r="N3176" t="s">
        <v>2741</v>
      </c>
      <c r="O3176" t="s">
        <v>73</v>
      </c>
      <c r="P3176" s="199">
        <v>5000</v>
      </c>
      <c r="S3176" t="s">
        <v>2761</v>
      </c>
      <c r="T3176" t="s">
        <v>4061</v>
      </c>
      <c r="U3176" s="201">
        <v>4</v>
      </c>
      <c r="V3176" t="s">
        <v>576</v>
      </c>
      <c r="W3176" t="s">
        <v>2938</v>
      </c>
      <c r="X3176" t="s">
        <v>2742</v>
      </c>
      <c r="Y3176" t="s">
        <v>3224</v>
      </c>
      <c r="Z3176" t="s">
        <v>2743</v>
      </c>
      <c r="AA3176">
        <v>808741</v>
      </c>
      <c r="AB3176" s="198">
        <v>37036.875</v>
      </c>
      <c r="AC3176" s="198">
        <v>37036.875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10000</v>
      </c>
      <c r="G3177" s="202">
        <v>1291704</v>
      </c>
      <c r="H3177" s="198">
        <v>37035.402581018519</v>
      </c>
      <c r="I3177" t="s">
        <v>3769</v>
      </c>
      <c r="M3177" t="s">
        <v>2760</v>
      </c>
      <c r="N3177" t="s">
        <v>3220</v>
      </c>
      <c r="O3177" t="s">
        <v>2463</v>
      </c>
      <c r="P3177" s="199">
        <v>10000</v>
      </c>
      <c r="S3177" t="s">
        <v>2761</v>
      </c>
      <c r="T3177" t="s">
        <v>4061</v>
      </c>
      <c r="U3177" s="201">
        <v>4.2024999999999997</v>
      </c>
      <c r="V3177" t="s">
        <v>3002</v>
      </c>
      <c r="W3177" t="s">
        <v>3222</v>
      </c>
      <c r="X3177" t="s">
        <v>3223</v>
      </c>
      <c r="Y3177" t="s">
        <v>3224</v>
      </c>
      <c r="Z3177" t="s">
        <v>3671</v>
      </c>
      <c r="AA3177">
        <v>808742</v>
      </c>
      <c r="AB3177" s="198">
        <v>37036.875</v>
      </c>
      <c r="AC3177" s="198">
        <v>37036.875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5000</v>
      </c>
      <c r="G3178" s="202">
        <v>1291705</v>
      </c>
      <c r="H3178" s="198">
        <v>37035.402627314812</v>
      </c>
      <c r="I3178" t="s">
        <v>4241</v>
      </c>
      <c r="M3178" t="s">
        <v>2760</v>
      </c>
      <c r="N3178" t="s">
        <v>3220</v>
      </c>
      <c r="O3178" t="s">
        <v>2481</v>
      </c>
      <c r="P3178" s="199">
        <v>5000</v>
      </c>
      <c r="S3178" t="s">
        <v>2761</v>
      </c>
      <c r="T3178" t="s">
        <v>4061</v>
      </c>
      <c r="U3178" s="201">
        <v>4.0549999999999997</v>
      </c>
      <c r="V3178" t="s">
        <v>4262</v>
      </c>
      <c r="W3178" t="s">
        <v>3004</v>
      </c>
      <c r="X3178" t="s">
        <v>3246</v>
      </c>
      <c r="Y3178" t="s">
        <v>3224</v>
      </c>
      <c r="Z3178" t="s">
        <v>3671</v>
      </c>
      <c r="AA3178">
        <v>808743</v>
      </c>
      <c r="AB3178" s="198">
        <v>37036.875</v>
      </c>
      <c r="AC3178" s="198">
        <v>37036.875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5000</v>
      </c>
      <c r="G3179" s="202">
        <v>1291706</v>
      </c>
      <c r="H3179" s="198">
        <v>37035.402638888889</v>
      </c>
      <c r="I3179" t="s">
        <v>2874</v>
      </c>
      <c r="M3179" t="s">
        <v>2760</v>
      </c>
      <c r="N3179" t="s">
        <v>3220</v>
      </c>
      <c r="O3179" t="s">
        <v>2494</v>
      </c>
      <c r="P3179" s="199">
        <v>5000</v>
      </c>
      <c r="S3179" t="s">
        <v>2761</v>
      </c>
      <c r="T3179" t="s">
        <v>4061</v>
      </c>
      <c r="U3179" s="201">
        <v>4.0199999999999996</v>
      </c>
      <c r="V3179" t="s">
        <v>3920</v>
      </c>
      <c r="W3179" t="s">
        <v>3004</v>
      </c>
      <c r="X3179" t="s">
        <v>3246</v>
      </c>
      <c r="Y3179" t="s">
        <v>3224</v>
      </c>
      <c r="Z3179" t="s">
        <v>3671</v>
      </c>
      <c r="AA3179">
        <v>808744</v>
      </c>
      <c r="AB3179" s="198">
        <v>37036.875</v>
      </c>
      <c r="AC3179" s="198">
        <v>37036.875</v>
      </c>
    </row>
    <row r="3180" spans="1:29" x14ac:dyDescent="0.2">
      <c r="A3180" s="44" t="str">
        <f t="shared" si="246"/>
        <v>US Natural Gas Financial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30</v>
      </c>
      <c r="F3180" s="213">
        <f t="shared" si="250"/>
        <v>300000</v>
      </c>
      <c r="G3180" s="202">
        <v>1291707</v>
      </c>
      <c r="H3180" s="198">
        <v>37035.402673611112</v>
      </c>
      <c r="I3180" t="s">
        <v>2858</v>
      </c>
      <c r="M3180" t="s">
        <v>2760</v>
      </c>
      <c r="N3180" t="s">
        <v>2864</v>
      </c>
      <c r="O3180" t="s">
        <v>2865</v>
      </c>
      <c r="P3180" s="199">
        <v>10000</v>
      </c>
      <c r="S3180" t="s">
        <v>2761</v>
      </c>
      <c r="T3180" t="s">
        <v>4061</v>
      </c>
      <c r="U3180" s="201">
        <v>4.1849999999999996</v>
      </c>
      <c r="V3180" t="s">
        <v>3445</v>
      </c>
      <c r="W3180" t="s">
        <v>3529</v>
      </c>
      <c r="X3180" t="s">
        <v>2866</v>
      </c>
      <c r="Y3180" t="s">
        <v>4082</v>
      </c>
      <c r="Z3180" t="s">
        <v>3671</v>
      </c>
      <c r="AA3180" t="s">
        <v>577</v>
      </c>
      <c r="AB3180" s="198">
        <v>37043.875</v>
      </c>
      <c r="AC3180" s="198">
        <v>37072.875</v>
      </c>
    </row>
    <row r="3181" spans="1:29" x14ac:dyDescent="0.2">
      <c r="A3181" s="44" t="str">
        <f t="shared" si="246"/>
        <v>US Natural Gas Financial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153</v>
      </c>
      <c r="F3181" s="213">
        <f t="shared" si="250"/>
        <v>765000</v>
      </c>
      <c r="G3181" s="202">
        <v>1291708</v>
      </c>
      <c r="H3181" s="198">
        <v>37035.402685185189</v>
      </c>
      <c r="I3181" t="s">
        <v>3769</v>
      </c>
      <c r="M3181" t="s">
        <v>2760</v>
      </c>
      <c r="N3181" t="s">
        <v>2864</v>
      </c>
      <c r="O3181" t="s">
        <v>4239</v>
      </c>
      <c r="Q3181" s="199">
        <v>5000</v>
      </c>
      <c r="S3181" t="s">
        <v>2761</v>
      </c>
      <c r="T3181" t="s">
        <v>4061</v>
      </c>
      <c r="U3181" s="201">
        <v>4.3099999999999996</v>
      </c>
      <c r="V3181" t="s">
        <v>4013</v>
      </c>
      <c r="W3181" t="s">
        <v>3529</v>
      </c>
      <c r="X3181" t="s">
        <v>2866</v>
      </c>
      <c r="Y3181" t="s">
        <v>4082</v>
      </c>
      <c r="Z3181" t="s">
        <v>3671</v>
      </c>
      <c r="AA3181" t="s">
        <v>578</v>
      </c>
      <c r="AB3181" s="198">
        <v>37043</v>
      </c>
      <c r="AC3181" s="198">
        <v>37195</v>
      </c>
    </row>
    <row r="3182" spans="1:29" x14ac:dyDescent="0.2">
      <c r="A3182" s="44" t="str">
        <f t="shared" si="246"/>
        <v>US Crude Financial</v>
      </c>
      <c r="B3182" s="44" t="str">
        <f t="shared" si="247"/>
        <v>US</v>
      </c>
      <c r="C3182" s="44" t="str">
        <f t="shared" si="248"/>
        <v>Crude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50000</v>
      </c>
      <c r="G3182" s="202">
        <v>1291709</v>
      </c>
      <c r="H3182" s="198">
        <v>37035.402696759258</v>
      </c>
      <c r="I3182" t="s">
        <v>4182</v>
      </c>
      <c r="M3182" t="s">
        <v>3757</v>
      </c>
      <c r="N3182" t="s">
        <v>4183</v>
      </c>
      <c r="O3182" t="s">
        <v>2967</v>
      </c>
      <c r="P3182" s="199">
        <v>50000</v>
      </c>
      <c r="S3182" t="s">
        <v>2767</v>
      </c>
      <c r="T3182" t="s">
        <v>4061</v>
      </c>
      <c r="U3182" s="201">
        <v>29.14</v>
      </c>
      <c r="V3182" t="s">
        <v>3936</v>
      </c>
      <c r="W3182" t="s">
        <v>4185</v>
      </c>
      <c r="X3182" t="s">
        <v>4266</v>
      </c>
      <c r="Y3182" t="s">
        <v>3401</v>
      </c>
      <c r="Z3182" t="s">
        <v>3671</v>
      </c>
      <c r="AA3182">
        <v>107043</v>
      </c>
      <c r="AB3182" s="198">
        <v>37073</v>
      </c>
      <c r="AC3182" s="198">
        <v>37103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1291711</v>
      </c>
      <c r="H3183" s="198">
        <v>37035.402777777781</v>
      </c>
      <c r="I3183" t="s">
        <v>3249</v>
      </c>
      <c r="M3183" t="s">
        <v>2760</v>
      </c>
      <c r="N3183" t="s">
        <v>3220</v>
      </c>
      <c r="O3183" t="s">
        <v>2463</v>
      </c>
      <c r="Q3183" s="199">
        <v>5000</v>
      </c>
      <c r="S3183" t="s">
        <v>2761</v>
      </c>
      <c r="T3183" t="s">
        <v>4061</v>
      </c>
      <c r="U3183" s="201">
        <v>4.2038000000000002</v>
      </c>
      <c r="V3183" t="s">
        <v>3005</v>
      </c>
      <c r="W3183" t="s">
        <v>3222</v>
      </c>
      <c r="X3183" t="s">
        <v>3223</v>
      </c>
      <c r="Y3183" t="s">
        <v>3224</v>
      </c>
      <c r="Z3183" t="s">
        <v>3671</v>
      </c>
      <c r="AA3183">
        <v>808746</v>
      </c>
      <c r="AB3183" s="198">
        <v>37036.875</v>
      </c>
      <c r="AC3183" s="198">
        <v>37036.875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1291710</v>
      </c>
      <c r="H3184" s="198">
        <v>37035.402777777781</v>
      </c>
      <c r="I3184" t="s">
        <v>2693</v>
      </c>
      <c r="M3184" t="s">
        <v>2760</v>
      </c>
      <c r="N3184" t="s">
        <v>3220</v>
      </c>
      <c r="O3184" t="s">
        <v>2484</v>
      </c>
      <c r="P3184" s="199">
        <v>5000</v>
      </c>
      <c r="S3184" t="s">
        <v>2761</v>
      </c>
      <c r="T3184" t="s">
        <v>4061</v>
      </c>
      <c r="U3184" s="201">
        <v>4.0324999999999998</v>
      </c>
      <c r="V3184" t="s">
        <v>3944</v>
      </c>
      <c r="W3184" t="s">
        <v>3004</v>
      </c>
      <c r="X3184" t="s">
        <v>3246</v>
      </c>
      <c r="Y3184" t="s">
        <v>3224</v>
      </c>
      <c r="Z3184" t="s">
        <v>3671</v>
      </c>
      <c r="AA3184">
        <v>808745</v>
      </c>
      <c r="AB3184" s="198">
        <v>37036.875</v>
      </c>
      <c r="AC3184" s="198">
        <v>37036.875</v>
      </c>
    </row>
    <row r="3185" spans="1:29" x14ac:dyDescent="0.2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7</v>
      </c>
      <c r="F3185" s="213">
        <f t="shared" si="250"/>
        <v>134267</v>
      </c>
      <c r="G3185" s="202">
        <v>1291712</v>
      </c>
      <c r="H3185" s="198">
        <v>37035.402789351851</v>
      </c>
      <c r="I3185" t="s">
        <v>3112</v>
      </c>
      <c r="M3185" t="s">
        <v>2760</v>
      </c>
      <c r="N3185" t="s">
        <v>2864</v>
      </c>
      <c r="O3185" t="s">
        <v>4375</v>
      </c>
      <c r="Q3185" s="199">
        <v>19181</v>
      </c>
      <c r="S3185" t="s">
        <v>2761</v>
      </c>
      <c r="T3185" t="s">
        <v>4061</v>
      </c>
      <c r="U3185" s="201">
        <v>4.1349999999999998</v>
      </c>
      <c r="V3185" t="s">
        <v>2964</v>
      </c>
      <c r="W3185" t="s">
        <v>3281</v>
      </c>
      <c r="X3185" t="s">
        <v>4236</v>
      </c>
      <c r="Y3185" t="s">
        <v>4082</v>
      </c>
      <c r="Z3185" t="s">
        <v>3671</v>
      </c>
      <c r="AA3185" t="s">
        <v>579</v>
      </c>
      <c r="AB3185" s="198">
        <v>37036.875</v>
      </c>
      <c r="AC3185" s="198">
        <v>37042.875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5000</v>
      </c>
      <c r="G3186" s="202">
        <v>1291713</v>
      </c>
      <c r="H3186" s="198">
        <v>37035.402800925927</v>
      </c>
      <c r="I3186" t="s">
        <v>2874</v>
      </c>
      <c r="M3186" t="s">
        <v>2760</v>
      </c>
      <c r="N3186" t="s">
        <v>3220</v>
      </c>
      <c r="O3186" t="s">
        <v>4383</v>
      </c>
      <c r="Q3186" s="199">
        <v>5000</v>
      </c>
      <c r="S3186" t="s">
        <v>2761</v>
      </c>
      <c r="T3186" t="s">
        <v>4061</v>
      </c>
      <c r="U3186" s="201">
        <v>4.1349999999999998</v>
      </c>
      <c r="V3186" t="s">
        <v>3920</v>
      </c>
      <c r="W3186" t="s">
        <v>4246</v>
      </c>
      <c r="X3186" t="s">
        <v>4247</v>
      </c>
      <c r="Y3186" t="s">
        <v>3224</v>
      </c>
      <c r="Z3186" t="s">
        <v>3671</v>
      </c>
      <c r="AA3186">
        <v>808747</v>
      </c>
      <c r="AB3186" s="198">
        <v>37036.875</v>
      </c>
      <c r="AC3186" s="198">
        <v>37036.875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5000</v>
      </c>
      <c r="G3187" s="202">
        <v>1291714</v>
      </c>
      <c r="H3187" s="198">
        <v>37035.402812499997</v>
      </c>
      <c r="I3187" t="s">
        <v>4241</v>
      </c>
      <c r="M3187" t="s">
        <v>2760</v>
      </c>
      <c r="N3187" t="s">
        <v>3220</v>
      </c>
      <c r="O3187" t="s">
        <v>2481</v>
      </c>
      <c r="P3187" s="199">
        <v>5000</v>
      </c>
      <c r="S3187" t="s">
        <v>2761</v>
      </c>
      <c r="T3187" t="s">
        <v>4061</v>
      </c>
      <c r="U3187" s="201">
        <v>4.0525000000000002</v>
      </c>
      <c r="V3187" t="s">
        <v>4262</v>
      </c>
      <c r="W3187" t="s">
        <v>3004</v>
      </c>
      <c r="X3187" t="s">
        <v>3246</v>
      </c>
      <c r="Y3187" t="s">
        <v>3224</v>
      </c>
      <c r="Z3187" t="s">
        <v>3671</v>
      </c>
      <c r="AA3187">
        <v>808748</v>
      </c>
      <c r="AB3187" s="198">
        <v>37036.875</v>
      </c>
      <c r="AC3187" s="198">
        <v>37036.875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15000</v>
      </c>
      <c r="G3188" s="202">
        <v>1291715</v>
      </c>
      <c r="H3188" s="198">
        <v>37035.402824074074</v>
      </c>
      <c r="I3188" t="s">
        <v>2722</v>
      </c>
      <c r="M3188" t="s">
        <v>2760</v>
      </c>
      <c r="N3188" t="s">
        <v>3220</v>
      </c>
      <c r="O3188" t="s">
        <v>4367</v>
      </c>
      <c r="Q3188" s="199">
        <v>15000</v>
      </c>
      <c r="S3188" t="s">
        <v>2761</v>
      </c>
      <c r="T3188" t="s">
        <v>4061</v>
      </c>
      <c r="U3188" s="201">
        <v>4.37</v>
      </c>
      <c r="V3188" t="s">
        <v>2723</v>
      </c>
      <c r="W3188" t="s">
        <v>4263</v>
      </c>
      <c r="X3188" t="s">
        <v>4264</v>
      </c>
      <c r="Y3188" t="s">
        <v>3224</v>
      </c>
      <c r="Z3188" t="s">
        <v>3671</v>
      </c>
      <c r="AA3188">
        <v>808749</v>
      </c>
      <c r="AB3188" s="198">
        <v>37036.875</v>
      </c>
      <c r="AC3188" s="198">
        <v>37036.875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5000</v>
      </c>
      <c r="G3189" s="202">
        <v>1291716</v>
      </c>
      <c r="H3189" s="198">
        <v>37035.402881944443</v>
      </c>
      <c r="I3189" t="s">
        <v>2818</v>
      </c>
      <c r="M3189" t="s">
        <v>2760</v>
      </c>
      <c r="N3189" t="s">
        <v>3220</v>
      </c>
      <c r="O3189" t="s">
        <v>2551</v>
      </c>
      <c r="P3189" s="199">
        <v>5000</v>
      </c>
      <c r="S3189" t="s">
        <v>2761</v>
      </c>
      <c r="T3189" t="s">
        <v>4061</v>
      </c>
      <c r="U3189" s="201">
        <v>7.45</v>
      </c>
      <c r="V3189" t="s">
        <v>4210</v>
      </c>
      <c r="W3189" t="s">
        <v>2681</v>
      </c>
      <c r="X3189" t="s">
        <v>2682</v>
      </c>
      <c r="Y3189" t="s">
        <v>3224</v>
      </c>
      <c r="Z3189" t="s">
        <v>3671</v>
      </c>
      <c r="AA3189">
        <v>808750</v>
      </c>
      <c r="AB3189" s="198">
        <v>37036.875</v>
      </c>
      <c r="AC3189" s="198">
        <v>37036.875</v>
      </c>
    </row>
    <row r="3190" spans="1:29" x14ac:dyDescent="0.2">
      <c r="A3190" s="44" t="str">
        <f t="shared" si="246"/>
        <v xml:space="preserve"> Metals Financial</v>
      </c>
      <c r="B3190" s="44" t="str">
        <f t="shared" si="247"/>
        <v/>
      </c>
      <c r="C3190" s="44" t="str">
        <f t="shared" si="248"/>
        <v>Metals</v>
      </c>
      <c r="D3190" s="44" t="str">
        <f t="shared" si="249"/>
        <v>Financial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20</v>
      </c>
      <c r="G3190" s="202">
        <v>1291717</v>
      </c>
      <c r="H3190" s="198">
        <v>37035.402974537035</v>
      </c>
      <c r="I3190" t="s">
        <v>4128</v>
      </c>
      <c r="M3190" t="s">
        <v>2766</v>
      </c>
      <c r="N3190" t="s">
        <v>4072</v>
      </c>
      <c r="O3190" t="s">
        <v>4073</v>
      </c>
      <c r="P3190" s="199">
        <v>20</v>
      </c>
      <c r="S3190" t="s">
        <v>4060</v>
      </c>
      <c r="T3190" t="s">
        <v>4061</v>
      </c>
      <c r="U3190" s="201">
        <v>1547</v>
      </c>
      <c r="V3190" t="s">
        <v>3878</v>
      </c>
      <c r="W3190" t="s">
        <v>4068</v>
      </c>
      <c r="X3190" t="s">
        <v>4064</v>
      </c>
      <c r="Y3190" t="s">
        <v>4065</v>
      </c>
      <c r="Z3190" t="s">
        <v>4066</v>
      </c>
      <c r="AA3190">
        <v>2150925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5000</v>
      </c>
      <c r="G3191" s="202">
        <v>1291719</v>
      </c>
      <c r="H3191" s="198">
        <v>37035.402997685182</v>
      </c>
      <c r="I3191" t="s">
        <v>2818</v>
      </c>
      <c r="M3191" t="s">
        <v>2760</v>
      </c>
      <c r="N3191" t="s">
        <v>3220</v>
      </c>
      <c r="O3191" t="s">
        <v>2551</v>
      </c>
      <c r="P3191" s="199">
        <v>5000</v>
      </c>
      <c r="S3191" t="s">
        <v>2761</v>
      </c>
      <c r="T3191" t="s">
        <v>4061</v>
      </c>
      <c r="U3191" s="201">
        <v>7.3</v>
      </c>
      <c r="V3191" t="s">
        <v>4210</v>
      </c>
      <c r="W3191" t="s">
        <v>2681</v>
      </c>
      <c r="X3191" t="s">
        <v>2682</v>
      </c>
      <c r="Y3191" t="s">
        <v>3224</v>
      </c>
      <c r="Z3191" t="s">
        <v>3671</v>
      </c>
      <c r="AA3191">
        <v>808752</v>
      </c>
      <c r="AB3191" s="198">
        <v>37036.875</v>
      </c>
      <c r="AC3191" s="198">
        <v>37036.875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1291721</v>
      </c>
      <c r="H3192" s="198">
        <v>37035.403090277781</v>
      </c>
      <c r="I3192" t="s">
        <v>3271</v>
      </c>
      <c r="M3192" t="s">
        <v>2760</v>
      </c>
      <c r="N3192" t="s">
        <v>3220</v>
      </c>
      <c r="O3192" t="s">
        <v>2551</v>
      </c>
      <c r="Q3192" s="199">
        <v>10000</v>
      </c>
      <c r="S3192" t="s">
        <v>2761</v>
      </c>
      <c r="T3192" t="s">
        <v>4061</v>
      </c>
      <c r="U3192" s="201">
        <v>7.3</v>
      </c>
      <c r="V3192" t="s">
        <v>3039</v>
      </c>
      <c r="W3192" t="s">
        <v>2681</v>
      </c>
      <c r="X3192" t="s">
        <v>2682</v>
      </c>
      <c r="Y3192" t="s">
        <v>3224</v>
      </c>
      <c r="Z3192" t="s">
        <v>3671</v>
      </c>
      <c r="AA3192">
        <v>808753</v>
      </c>
      <c r="AB3192" s="198">
        <v>37036.875</v>
      </c>
      <c r="AC3192" s="198">
        <v>37036.875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</v>
      </c>
      <c r="G3193" s="202">
        <v>1291722</v>
      </c>
      <c r="H3193" s="198">
        <v>37035.403090277781</v>
      </c>
      <c r="I3193" t="s">
        <v>3249</v>
      </c>
      <c r="M3193" t="s">
        <v>2760</v>
      </c>
      <c r="N3193" t="s">
        <v>3220</v>
      </c>
      <c r="O3193" t="s">
        <v>2463</v>
      </c>
      <c r="Q3193" s="199">
        <v>5000</v>
      </c>
      <c r="S3193" t="s">
        <v>2761</v>
      </c>
      <c r="T3193" t="s">
        <v>4061</v>
      </c>
      <c r="U3193" s="201">
        <v>4.2050999999999998</v>
      </c>
      <c r="V3193" t="s">
        <v>3005</v>
      </c>
      <c r="W3193" t="s">
        <v>3222</v>
      </c>
      <c r="X3193" t="s">
        <v>3223</v>
      </c>
      <c r="Y3193" t="s">
        <v>3224</v>
      </c>
      <c r="Z3193" t="s">
        <v>3671</v>
      </c>
      <c r="AA3193">
        <v>808754</v>
      </c>
      <c r="AB3193" s="198">
        <v>37036.875</v>
      </c>
      <c r="AC3193" s="198">
        <v>37036.875</v>
      </c>
    </row>
    <row r="3194" spans="1:29" x14ac:dyDescent="0.2">
      <c r="A3194" s="44" t="str">
        <f t="shared" si="246"/>
        <v>US Crude Financial</v>
      </c>
      <c r="B3194" s="44" t="str">
        <f t="shared" si="247"/>
        <v>US</v>
      </c>
      <c r="C3194" s="44" t="str">
        <f t="shared" si="248"/>
        <v>Crude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50000</v>
      </c>
      <c r="G3194" s="202">
        <v>1291723</v>
      </c>
      <c r="H3194" s="198">
        <v>37035.403101851851</v>
      </c>
      <c r="I3194" t="s">
        <v>2863</v>
      </c>
      <c r="M3194" t="s">
        <v>3757</v>
      </c>
      <c r="N3194" t="s">
        <v>4183</v>
      </c>
      <c r="O3194" t="s">
        <v>2790</v>
      </c>
      <c r="P3194" s="199">
        <v>50000</v>
      </c>
      <c r="S3194" t="s">
        <v>2767</v>
      </c>
      <c r="T3194" t="s">
        <v>4061</v>
      </c>
      <c r="U3194" s="201">
        <v>29.12</v>
      </c>
      <c r="V3194" t="s">
        <v>3199</v>
      </c>
      <c r="W3194" t="s">
        <v>4185</v>
      </c>
      <c r="X3194" t="s">
        <v>4186</v>
      </c>
      <c r="Y3194" t="s">
        <v>3401</v>
      </c>
      <c r="Z3194" t="s">
        <v>3671</v>
      </c>
      <c r="AA3194">
        <v>107044</v>
      </c>
      <c r="AB3194" s="198">
        <v>37073</v>
      </c>
      <c r="AC3194" s="198">
        <v>37103</v>
      </c>
    </row>
    <row r="3195" spans="1:29" x14ac:dyDescent="0.2">
      <c r="A3195" s="44" t="str">
        <f t="shared" si="246"/>
        <v>US Power Financial</v>
      </c>
      <c r="B3195" s="44" t="str">
        <f t="shared" si="247"/>
        <v>US</v>
      </c>
      <c r="C3195" s="44" t="str">
        <f t="shared" si="248"/>
        <v>Power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50</v>
      </c>
      <c r="G3195" s="202">
        <v>1291724</v>
      </c>
      <c r="H3195" s="198">
        <v>37035.403148148151</v>
      </c>
      <c r="I3195" t="s">
        <v>3154</v>
      </c>
      <c r="M3195" t="s">
        <v>3364</v>
      </c>
      <c r="N3195" t="s">
        <v>4190</v>
      </c>
      <c r="O3195" t="s">
        <v>397</v>
      </c>
      <c r="P3195" s="199">
        <v>50</v>
      </c>
      <c r="S3195" t="s">
        <v>2759</v>
      </c>
      <c r="T3195" t="s">
        <v>4061</v>
      </c>
      <c r="U3195" s="201">
        <v>33.75</v>
      </c>
      <c r="V3195" t="s">
        <v>4355</v>
      </c>
      <c r="W3195" t="s">
        <v>4191</v>
      </c>
      <c r="X3195" t="s">
        <v>4192</v>
      </c>
      <c r="Y3195" t="s">
        <v>4193</v>
      </c>
      <c r="Z3195" t="s">
        <v>3671</v>
      </c>
      <c r="AA3195">
        <v>621535.1</v>
      </c>
      <c r="AB3195" s="198">
        <v>37035.875</v>
      </c>
      <c r="AC3195" s="198">
        <v>37035.875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5000</v>
      </c>
      <c r="G3196" s="202">
        <v>1291725</v>
      </c>
      <c r="H3196" s="198">
        <v>37035.403171296297</v>
      </c>
      <c r="I3196" t="s">
        <v>2818</v>
      </c>
      <c r="M3196" t="s">
        <v>2760</v>
      </c>
      <c r="N3196" t="s">
        <v>3220</v>
      </c>
      <c r="O3196" t="s">
        <v>2551</v>
      </c>
      <c r="P3196" s="199">
        <v>5000</v>
      </c>
      <c r="S3196" t="s">
        <v>2761</v>
      </c>
      <c r="T3196" t="s">
        <v>4061</v>
      </c>
      <c r="U3196" s="201">
        <v>7.2</v>
      </c>
      <c r="V3196" t="s">
        <v>4210</v>
      </c>
      <c r="W3196" t="s">
        <v>2681</v>
      </c>
      <c r="X3196" t="s">
        <v>2682</v>
      </c>
      <c r="Y3196" t="s">
        <v>3224</v>
      </c>
      <c r="Z3196" t="s">
        <v>3671</v>
      </c>
      <c r="AA3196">
        <v>808755</v>
      </c>
      <c r="AB3196" s="198">
        <v>37036.875</v>
      </c>
      <c r="AC3196" s="198">
        <v>37036.875</v>
      </c>
    </row>
    <row r="3197" spans="1:29" x14ac:dyDescent="0.2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5000</v>
      </c>
      <c r="G3197" s="202">
        <v>1291726</v>
      </c>
      <c r="H3197" s="198">
        <v>37035.403321759259</v>
      </c>
      <c r="I3197" t="s">
        <v>3244</v>
      </c>
      <c r="M3197" t="s">
        <v>2760</v>
      </c>
      <c r="N3197" t="s">
        <v>3220</v>
      </c>
      <c r="O3197" t="s">
        <v>2556</v>
      </c>
      <c r="P3197" s="199">
        <v>5000</v>
      </c>
      <c r="S3197" t="s">
        <v>2761</v>
      </c>
      <c r="T3197" t="s">
        <v>4061</v>
      </c>
      <c r="U3197" s="201">
        <v>4.0425000000000004</v>
      </c>
      <c r="V3197" t="s">
        <v>3270</v>
      </c>
      <c r="W3197" t="s">
        <v>3260</v>
      </c>
      <c r="X3197" t="s">
        <v>3261</v>
      </c>
      <c r="Y3197" t="s">
        <v>3224</v>
      </c>
      <c r="Z3197" t="s">
        <v>3671</v>
      </c>
      <c r="AA3197">
        <v>808757</v>
      </c>
      <c r="AB3197" s="198">
        <v>37036.875</v>
      </c>
      <c r="AC3197" s="198">
        <v>37036.875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1291727</v>
      </c>
      <c r="H3198" s="198">
        <v>37035.403333333335</v>
      </c>
      <c r="I3198" t="s">
        <v>3244</v>
      </c>
      <c r="M3198" t="s">
        <v>2760</v>
      </c>
      <c r="N3198" t="s">
        <v>3220</v>
      </c>
      <c r="O3198" t="s">
        <v>2481</v>
      </c>
      <c r="Q3198" s="199">
        <v>5000</v>
      </c>
      <c r="S3198" t="s">
        <v>2761</v>
      </c>
      <c r="T3198" t="s">
        <v>4061</v>
      </c>
      <c r="U3198" s="201">
        <v>4.0549999999999997</v>
      </c>
      <c r="V3198" t="s">
        <v>4007</v>
      </c>
      <c r="W3198" t="s">
        <v>3004</v>
      </c>
      <c r="X3198" t="s">
        <v>3246</v>
      </c>
      <c r="Y3198" t="s">
        <v>3224</v>
      </c>
      <c r="Z3198" t="s">
        <v>3671</v>
      </c>
      <c r="AA3198">
        <v>808759</v>
      </c>
      <c r="AB3198" s="198">
        <v>37036.875</v>
      </c>
      <c r="AC3198" s="198">
        <v>37036.875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5600</v>
      </c>
      <c r="G3199" s="202">
        <v>1291728</v>
      </c>
      <c r="H3199" s="198">
        <v>37035.403333333335</v>
      </c>
      <c r="I3199" t="s">
        <v>3100</v>
      </c>
      <c r="M3199" t="s">
        <v>2760</v>
      </c>
      <c r="N3199" t="s">
        <v>3220</v>
      </c>
      <c r="O3199" t="s">
        <v>4367</v>
      </c>
      <c r="Q3199" s="199">
        <v>5600</v>
      </c>
      <c r="S3199" t="s">
        <v>2761</v>
      </c>
      <c r="T3199" t="s">
        <v>4061</v>
      </c>
      <c r="U3199" s="201">
        <v>4.3775000000000004</v>
      </c>
      <c r="V3199" t="s">
        <v>3101</v>
      </c>
      <c r="W3199" t="s">
        <v>4263</v>
      </c>
      <c r="X3199" t="s">
        <v>4264</v>
      </c>
      <c r="Y3199" t="s">
        <v>3224</v>
      </c>
      <c r="Z3199" t="s">
        <v>3671</v>
      </c>
      <c r="AA3199">
        <v>808758</v>
      </c>
      <c r="AB3199" s="198">
        <v>37036.875</v>
      </c>
      <c r="AC3199" s="198">
        <v>37036.875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1291729</v>
      </c>
      <c r="H3200" s="198">
        <v>37035.403344907405</v>
      </c>
      <c r="I3200" t="s">
        <v>3306</v>
      </c>
      <c r="M3200" t="s">
        <v>2760</v>
      </c>
      <c r="N3200" t="s">
        <v>3220</v>
      </c>
      <c r="O3200" t="s">
        <v>2512</v>
      </c>
      <c r="Q3200" s="199">
        <v>10000</v>
      </c>
      <c r="S3200" t="s">
        <v>2761</v>
      </c>
      <c r="T3200" t="s">
        <v>4061</v>
      </c>
      <c r="U3200" s="201">
        <v>4.0750000000000002</v>
      </c>
      <c r="V3200" t="s">
        <v>3796</v>
      </c>
      <c r="W3200" t="s">
        <v>3260</v>
      </c>
      <c r="X3200" t="s">
        <v>3261</v>
      </c>
      <c r="Y3200" t="s">
        <v>3224</v>
      </c>
      <c r="Z3200" t="s">
        <v>3671</v>
      </c>
      <c r="AA3200">
        <v>808760</v>
      </c>
      <c r="AB3200" s="198">
        <v>37036.875</v>
      </c>
      <c r="AC3200" s="198">
        <v>37036.875</v>
      </c>
    </row>
    <row r="3201" spans="1:29" x14ac:dyDescent="0.2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30</v>
      </c>
      <c r="F3201" s="213">
        <f t="shared" si="250"/>
        <v>300000</v>
      </c>
      <c r="G3201" s="202">
        <v>1291731</v>
      </c>
      <c r="H3201" s="198">
        <v>37035.40351851852</v>
      </c>
      <c r="I3201" t="s">
        <v>2858</v>
      </c>
      <c r="M3201" t="s">
        <v>2760</v>
      </c>
      <c r="N3201" t="s">
        <v>2864</v>
      </c>
      <c r="O3201" t="s">
        <v>4488</v>
      </c>
      <c r="P3201" s="199">
        <v>10000</v>
      </c>
      <c r="S3201" t="s">
        <v>2761</v>
      </c>
      <c r="T3201" t="s">
        <v>4061</v>
      </c>
      <c r="U3201" s="201">
        <v>-4.4999999999999998E-2</v>
      </c>
      <c r="V3201" t="s">
        <v>580</v>
      </c>
      <c r="W3201" t="s">
        <v>2692</v>
      </c>
      <c r="X3201" t="s">
        <v>2876</v>
      </c>
      <c r="Y3201" t="s">
        <v>4082</v>
      </c>
      <c r="Z3201" t="s">
        <v>3671</v>
      </c>
      <c r="AA3201" t="s">
        <v>581</v>
      </c>
      <c r="AB3201" s="198">
        <v>37043.875</v>
      </c>
      <c r="AC3201" s="198">
        <v>37072.875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1500</v>
      </c>
      <c r="G3202" s="202">
        <v>1291732</v>
      </c>
      <c r="H3202" s="198">
        <v>37035.403564814813</v>
      </c>
      <c r="I3202" t="s">
        <v>3142</v>
      </c>
      <c r="M3202" t="s">
        <v>2760</v>
      </c>
      <c r="N3202" t="s">
        <v>3220</v>
      </c>
      <c r="O3202" t="s">
        <v>4393</v>
      </c>
      <c r="Q3202" s="199">
        <v>1500</v>
      </c>
      <c r="S3202" t="s">
        <v>2761</v>
      </c>
      <c r="T3202" t="s">
        <v>4061</v>
      </c>
      <c r="U3202" s="201">
        <v>4.3949999999999996</v>
      </c>
      <c r="V3202">
        <v>19691994</v>
      </c>
      <c r="W3202" t="s">
        <v>2661</v>
      </c>
      <c r="X3202" t="s">
        <v>2662</v>
      </c>
      <c r="Y3202" t="s">
        <v>3224</v>
      </c>
      <c r="Z3202" t="s">
        <v>3671</v>
      </c>
      <c r="AA3202">
        <v>808761</v>
      </c>
      <c r="AB3202" s="198">
        <v>37036.875</v>
      </c>
      <c r="AC3202" s="198">
        <v>37036.875</v>
      </c>
    </row>
    <row r="3203" spans="1:29" x14ac:dyDescent="0.2">
      <c r="A3203" s="44" t="str">
        <f t="shared" si="246"/>
        <v>US Crude Financial</v>
      </c>
      <c r="B3203" s="44" t="str">
        <f t="shared" si="247"/>
        <v>US</v>
      </c>
      <c r="C3203" s="44" t="str">
        <f t="shared" si="248"/>
        <v>Crude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50000</v>
      </c>
      <c r="G3203" s="202">
        <v>1291733</v>
      </c>
      <c r="H3203" s="198">
        <v>37035.403680555559</v>
      </c>
      <c r="I3203" t="s">
        <v>2863</v>
      </c>
      <c r="M3203" t="s">
        <v>3757</v>
      </c>
      <c r="N3203" t="s">
        <v>4183</v>
      </c>
      <c r="O3203" t="s">
        <v>2790</v>
      </c>
      <c r="P3203" s="199">
        <v>50000</v>
      </c>
      <c r="S3203" t="s">
        <v>2767</v>
      </c>
      <c r="T3203" t="s">
        <v>4061</v>
      </c>
      <c r="U3203" s="201">
        <v>29.1</v>
      </c>
      <c r="V3203" t="s">
        <v>3199</v>
      </c>
      <c r="W3203" t="s">
        <v>4185</v>
      </c>
      <c r="X3203" t="s">
        <v>4186</v>
      </c>
      <c r="Y3203" t="s">
        <v>3401</v>
      </c>
      <c r="Z3203" t="s">
        <v>3671</v>
      </c>
      <c r="AA3203">
        <v>107046</v>
      </c>
      <c r="AB3203" s="198">
        <v>37073</v>
      </c>
      <c r="AC3203" s="198">
        <v>37103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1500</v>
      </c>
      <c r="G3204" s="202">
        <v>1291734</v>
      </c>
      <c r="H3204" s="198">
        <v>37035.403715277775</v>
      </c>
      <c r="I3204" t="s">
        <v>3142</v>
      </c>
      <c r="M3204" t="s">
        <v>2760</v>
      </c>
      <c r="N3204" t="s">
        <v>3220</v>
      </c>
      <c r="O3204" t="s">
        <v>4367</v>
      </c>
      <c r="P3204" s="199">
        <v>1500</v>
      </c>
      <c r="S3204" t="s">
        <v>2761</v>
      </c>
      <c r="T3204" t="s">
        <v>4061</v>
      </c>
      <c r="U3204" s="201">
        <v>4.3650000000000002</v>
      </c>
      <c r="V3204">
        <v>19691994</v>
      </c>
      <c r="W3204" t="s">
        <v>4263</v>
      </c>
      <c r="X3204" t="s">
        <v>4264</v>
      </c>
      <c r="Y3204" t="s">
        <v>3224</v>
      </c>
      <c r="Z3204" t="s">
        <v>3671</v>
      </c>
      <c r="AA3204">
        <v>808763</v>
      </c>
      <c r="AB3204" s="198">
        <v>37036.875</v>
      </c>
      <c r="AC3204" s="198">
        <v>37036.875</v>
      </c>
    </row>
    <row r="3205" spans="1:29" x14ac:dyDescent="0.2">
      <c r="A3205" s="44" t="str">
        <f t="shared" si="246"/>
        <v>US Crude Financial</v>
      </c>
      <c r="B3205" s="44" t="str">
        <f t="shared" si="247"/>
        <v>US</v>
      </c>
      <c r="C3205" s="44" t="str">
        <f t="shared" si="248"/>
        <v>Crude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50000</v>
      </c>
      <c r="G3205" s="202">
        <v>1291736</v>
      </c>
      <c r="H3205" s="198">
        <v>37035.403738425928</v>
      </c>
      <c r="I3205" t="s">
        <v>4182</v>
      </c>
      <c r="M3205" t="s">
        <v>3757</v>
      </c>
      <c r="N3205" t="s">
        <v>4183</v>
      </c>
      <c r="O3205" t="s">
        <v>2967</v>
      </c>
      <c r="Q3205" s="199">
        <v>50000</v>
      </c>
      <c r="S3205" t="s">
        <v>2767</v>
      </c>
      <c r="T3205" t="s">
        <v>4061</v>
      </c>
      <c r="U3205" s="201">
        <v>29.12</v>
      </c>
      <c r="V3205" t="s">
        <v>3201</v>
      </c>
      <c r="W3205" t="s">
        <v>4185</v>
      </c>
      <c r="X3205" t="s">
        <v>4266</v>
      </c>
      <c r="Y3205" t="s">
        <v>3401</v>
      </c>
      <c r="Z3205" t="s">
        <v>3671</v>
      </c>
      <c r="AA3205">
        <v>107047</v>
      </c>
      <c r="AB3205" s="198">
        <v>37073</v>
      </c>
      <c r="AC3205" s="198">
        <v>37103</v>
      </c>
    </row>
    <row r="3206" spans="1:29" x14ac:dyDescent="0.2">
      <c r="A3206" s="44" t="str">
        <f t="shared" si="246"/>
        <v xml:space="preserve"> Natural Gas Physical</v>
      </c>
      <c r="B3206" s="44" t="str">
        <f t="shared" si="247"/>
        <v/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5900</v>
      </c>
      <c r="G3206" s="202">
        <v>1291737</v>
      </c>
      <c r="H3206" s="198">
        <v>37035.403831018521</v>
      </c>
      <c r="I3206" t="s">
        <v>3238</v>
      </c>
      <c r="M3206" t="s">
        <v>2760</v>
      </c>
      <c r="N3206" t="s">
        <v>3254</v>
      </c>
      <c r="O3206" t="s">
        <v>2474</v>
      </c>
      <c r="Q3206" s="199">
        <v>5900</v>
      </c>
      <c r="S3206" t="s">
        <v>2761</v>
      </c>
      <c r="T3206" t="s">
        <v>4061</v>
      </c>
      <c r="U3206" s="201">
        <v>4.37</v>
      </c>
      <c r="V3206" t="s">
        <v>3432</v>
      </c>
      <c r="W3206" t="s">
        <v>3255</v>
      </c>
      <c r="X3206" t="s">
        <v>3256</v>
      </c>
      <c r="Y3206" t="s">
        <v>3224</v>
      </c>
      <c r="Z3206" t="s">
        <v>3671</v>
      </c>
      <c r="AA3206">
        <v>808764</v>
      </c>
      <c r="AB3206" s="198">
        <v>37036.875</v>
      </c>
      <c r="AC3206" s="198">
        <v>37036.875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5000</v>
      </c>
      <c r="G3207" s="202">
        <v>1291738</v>
      </c>
      <c r="H3207" s="198">
        <v>37035.403877314813</v>
      </c>
      <c r="I3207" t="s">
        <v>4257</v>
      </c>
      <c r="M3207" t="s">
        <v>2760</v>
      </c>
      <c r="N3207" t="s">
        <v>3220</v>
      </c>
      <c r="O3207" t="s">
        <v>2551</v>
      </c>
      <c r="Q3207" s="199">
        <v>5000</v>
      </c>
      <c r="S3207" t="s">
        <v>2761</v>
      </c>
      <c r="T3207" t="s">
        <v>4061</v>
      </c>
      <c r="U3207" s="201">
        <v>7.25</v>
      </c>
      <c r="V3207" t="s">
        <v>2680</v>
      </c>
      <c r="W3207" t="s">
        <v>2681</v>
      </c>
      <c r="X3207" t="s">
        <v>2682</v>
      </c>
      <c r="Y3207" t="s">
        <v>3224</v>
      </c>
      <c r="Z3207" t="s">
        <v>3671</v>
      </c>
      <c r="AA3207">
        <v>808765</v>
      </c>
      <c r="AB3207" s="198">
        <v>37036.875</v>
      </c>
      <c r="AC3207" s="198">
        <v>37036.875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25000</v>
      </c>
      <c r="G3208" s="202">
        <v>1291739</v>
      </c>
      <c r="H3208" s="198">
        <v>37035.403900462959</v>
      </c>
      <c r="I3208" t="s">
        <v>4033</v>
      </c>
      <c r="M3208" t="s">
        <v>2760</v>
      </c>
      <c r="N3208" t="s">
        <v>3220</v>
      </c>
      <c r="O3208" t="s">
        <v>4383</v>
      </c>
      <c r="Q3208" s="199">
        <v>25000</v>
      </c>
      <c r="S3208" t="s">
        <v>2761</v>
      </c>
      <c r="T3208" t="s">
        <v>4061</v>
      </c>
      <c r="U3208" s="201">
        <v>4.1349999999999998</v>
      </c>
      <c r="V3208" t="s">
        <v>4268</v>
      </c>
      <c r="W3208" t="s">
        <v>4246</v>
      </c>
      <c r="X3208" t="s">
        <v>4247</v>
      </c>
      <c r="Y3208" t="s">
        <v>3224</v>
      </c>
      <c r="Z3208" t="s">
        <v>3671</v>
      </c>
      <c r="AA3208">
        <v>808766</v>
      </c>
      <c r="AB3208" s="198">
        <v>37036.875</v>
      </c>
      <c r="AC3208" s="198">
        <v>37036.875</v>
      </c>
    </row>
    <row r="3209" spans="1:29" x14ac:dyDescent="0.2">
      <c r="A3209" s="44" t="str">
        <f t="shared" si="246"/>
        <v>US Natural Gas Financial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Financial</v>
      </c>
      <c r="E3209" s="44">
        <f>IF(VLOOKUP(S3209,'DD-Lookup'!$J$6:$L$50,3,FALSE)="Monthly",(YEAR(AC3209)-YEAR(AB3209))*12+MONTH(AC3209)-MONTH(AB3209)+1,(AC3209-AB3209+1))</f>
        <v>31</v>
      </c>
      <c r="F3209" s="213">
        <f t="shared" si="250"/>
        <v>155000</v>
      </c>
      <c r="G3209" s="202">
        <v>1291740</v>
      </c>
      <c r="H3209" s="198">
        <v>37035.403912037036</v>
      </c>
      <c r="I3209" t="s">
        <v>3769</v>
      </c>
      <c r="M3209" t="s">
        <v>2760</v>
      </c>
      <c r="N3209" t="s">
        <v>2864</v>
      </c>
      <c r="O3209" t="s">
        <v>3234</v>
      </c>
      <c r="P3209" s="199">
        <v>5000</v>
      </c>
      <c r="S3209" t="s">
        <v>2761</v>
      </c>
      <c r="T3209" t="s">
        <v>4061</v>
      </c>
      <c r="U3209" s="201">
        <v>4.2525000000000004</v>
      </c>
      <c r="V3209" t="s">
        <v>3443</v>
      </c>
      <c r="W3209" t="s">
        <v>3529</v>
      </c>
      <c r="X3209" t="s">
        <v>2866</v>
      </c>
      <c r="Y3209" t="s">
        <v>4082</v>
      </c>
      <c r="Z3209" t="s">
        <v>3671</v>
      </c>
      <c r="AA3209" t="s">
        <v>582</v>
      </c>
      <c r="AB3209" s="198">
        <v>37073.875</v>
      </c>
      <c r="AC3209" s="198">
        <v>37103.875</v>
      </c>
    </row>
    <row r="3210" spans="1:29" x14ac:dyDescent="0.2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31</v>
      </c>
      <c r="F3210" s="213">
        <f t="shared" si="250"/>
        <v>310000</v>
      </c>
      <c r="G3210" s="202">
        <v>1291742</v>
      </c>
      <c r="H3210" s="198">
        <v>37035.403981481482</v>
      </c>
      <c r="I3210" t="s">
        <v>3167</v>
      </c>
      <c r="M3210" t="s">
        <v>2760</v>
      </c>
      <c r="N3210" t="s">
        <v>2864</v>
      </c>
      <c r="O3210" t="s">
        <v>3234</v>
      </c>
      <c r="P3210" s="199">
        <v>10000</v>
      </c>
      <c r="S3210" t="s">
        <v>2761</v>
      </c>
      <c r="T3210" t="s">
        <v>4061</v>
      </c>
      <c r="U3210" s="201">
        <v>4.2525000000000004</v>
      </c>
      <c r="V3210" t="s">
        <v>3184</v>
      </c>
      <c r="W3210" t="s">
        <v>3529</v>
      </c>
      <c r="X3210" t="s">
        <v>2866</v>
      </c>
      <c r="Y3210" t="s">
        <v>4082</v>
      </c>
      <c r="Z3210" t="s">
        <v>3671</v>
      </c>
      <c r="AA3210" t="s">
        <v>583</v>
      </c>
      <c r="AB3210" s="198">
        <v>37073.875</v>
      </c>
      <c r="AC3210" s="198">
        <v>37103.875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20000</v>
      </c>
      <c r="G3211" s="202">
        <v>1291743</v>
      </c>
      <c r="H3211" s="198">
        <v>37035.403981481482</v>
      </c>
      <c r="I3211" t="s">
        <v>3306</v>
      </c>
      <c r="M3211" t="s">
        <v>2760</v>
      </c>
      <c r="N3211" t="s">
        <v>3220</v>
      </c>
      <c r="O3211" t="s">
        <v>2519</v>
      </c>
      <c r="Q3211" s="199">
        <v>20000</v>
      </c>
      <c r="S3211" t="s">
        <v>2761</v>
      </c>
      <c r="T3211" t="s">
        <v>4061</v>
      </c>
      <c r="U3211" s="201">
        <v>4.4550000000000001</v>
      </c>
      <c r="V3211" t="s">
        <v>4245</v>
      </c>
      <c r="W3211" t="s">
        <v>2668</v>
      </c>
      <c r="X3211" t="s">
        <v>2669</v>
      </c>
      <c r="Y3211" t="s">
        <v>3224</v>
      </c>
      <c r="Z3211" t="s">
        <v>3671</v>
      </c>
      <c r="AA3211">
        <v>808767</v>
      </c>
      <c r="AB3211" s="198">
        <v>37036.875</v>
      </c>
      <c r="AC3211" s="198">
        <v>37036.875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1291745</v>
      </c>
      <c r="H3212" s="198">
        <v>37035.404004629629</v>
      </c>
      <c r="I3212" t="s">
        <v>2818</v>
      </c>
      <c r="M3212" t="s">
        <v>2760</v>
      </c>
      <c r="N3212" t="s">
        <v>3220</v>
      </c>
      <c r="O3212" t="s">
        <v>2551</v>
      </c>
      <c r="P3212" s="199">
        <v>5000</v>
      </c>
      <c r="S3212" t="s">
        <v>2761</v>
      </c>
      <c r="T3212" t="s">
        <v>4061</v>
      </c>
      <c r="U3212" s="201">
        <v>7.1</v>
      </c>
      <c r="V3212" t="s">
        <v>4210</v>
      </c>
      <c r="W3212" t="s">
        <v>2681</v>
      </c>
      <c r="X3212" t="s">
        <v>2682</v>
      </c>
      <c r="Y3212" t="s">
        <v>3224</v>
      </c>
      <c r="Z3212" t="s">
        <v>3671</v>
      </c>
      <c r="AA3212">
        <v>808768</v>
      </c>
      <c r="AB3212" s="198">
        <v>37036.875</v>
      </c>
      <c r="AC3212" s="198">
        <v>37036.875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785</v>
      </c>
      <c r="G3213" s="202">
        <v>1291748</v>
      </c>
      <c r="H3213" s="198">
        <v>37035.40420138889</v>
      </c>
      <c r="I3213" t="s">
        <v>2858</v>
      </c>
      <c r="M3213" t="s">
        <v>2760</v>
      </c>
      <c r="N3213" t="s">
        <v>3220</v>
      </c>
      <c r="O3213" t="s">
        <v>2531</v>
      </c>
      <c r="Q3213" s="199">
        <v>785</v>
      </c>
      <c r="S3213" t="s">
        <v>2761</v>
      </c>
      <c r="T3213" t="s">
        <v>4061</v>
      </c>
      <c r="U3213" s="201">
        <v>4.4800000000000004</v>
      </c>
      <c r="V3213" t="s">
        <v>2678</v>
      </c>
      <c r="W3213" t="s">
        <v>2668</v>
      </c>
      <c r="X3213" t="s">
        <v>2669</v>
      </c>
      <c r="Y3213" t="s">
        <v>3224</v>
      </c>
      <c r="Z3213" t="s">
        <v>3671</v>
      </c>
      <c r="AA3213">
        <v>808770</v>
      </c>
      <c r="AB3213" s="198">
        <v>37036.875</v>
      </c>
      <c r="AC3213" s="198">
        <v>37036.875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6000</v>
      </c>
      <c r="G3214" s="202">
        <v>1291749</v>
      </c>
      <c r="H3214" s="198">
        <v>37035.404236111113</v>
      </c>
      <c r="I3214" t="s">
        <v>4298</v>
      </c>
      <c r="M3214" t="s">
        <v>2760</v>
      </c>
      <c r="N3214" t="s">
        <v>3220</v>
      </c>
      <c r="O3214" t="s">
        <v>4393</v>
      </c>
      <c r="P3214" s="199">
        <v>6000</v>
      </c>
      <c r="S3214" t="s">
        <v>2761</v>
      </c>
      <c r="T3214" t="s">
        <v>4061</v>
      </c>
      <c r="U3214" s="201">
        <v>4.375</v>
      </c>
      <c r="V3214" t="s">
        <v>4299</v>
      </c>
      <c r="W3214" t="s">
        <v>2661</v>
      </c>
      <c r="X3214" t="s">
        <v>2662</v>
      </c>
      <c r="Y3214" t="s">
        <v>3224</v>
      </c>
      <c r="Z3214" t="s">
        <v>3671</v>
      </c>
      <c r="AA3214">
        <v>808772</v>
      </c>
      <c r="AB3214" s="198">
        <v>37036.875</v>
      </c>
      <c r="AC3214" s="198">
        <v>37036.875</v>
      </c>
    </row>
    <row r="3215" spans="1:29" x14ac:dyDescent="0.2">
      <c r="A3215" s="44" t="str">
        <f t="shared" si="251"/>
        <v>US Natural Gas Financial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Financial</v>
      </c>
      <c r="E3215" s="44">
        <f>IF(VLOOKUP(S3215,'DD-Lookup'!$J$6:$L$50,3,FALSE)="Monthly",(YEAR(AC3215)-YEAR(AB3215))*12+MONTH(AC3215)-MONTH(AB3215)+1,(AC3215-AB3215+1))</f>
        <v>30</v>
      </c>
      <c r="F3215" s="213">
        <f t="shared" si="255"/>
        <v>75000</v>
      </c>
      <c r="G3215" s="202">
        <v>1291751</v>
      </c>
      <c r="H3215" s="198">
        <v>37035.404317129629</v>
      </c>
      <c r="I3215" t="s">
        <v>2869</v>
      </c>
      <c r="M3215" t="s">
        <v>2760</v>
      </c>
      <c r="N3215" t="s">
        <v>3235</v>
      </c>
      <c r="O3215" t="s">
        <v>2939</v>
      </c>
      <c r="P3215" s="199">
        <v>2500</v>
      </c>
      <c r="S3215" t="s">
        <v>2761</v>
      </c>
      <c r="T3215" t="s">
        <v>4061</v>
      </c>
      <c r="U3215" s="201">
        <v>-3.5000000000000003E-2</v>
      </c>
      <c r="V3215" t="s">
        <v>4333</v>
      </c>
      <c r="W3215" t="s">
        <v>3074</v>
      </c>
      <c r="X3215" t="s">
        <v>3075</v>
      </c>
      <c r="Y3215" t="s">
        <v>4082</v>
      </c>
      <c r="Z3215" t="s">
        <v>3671</v>
      </c>
      <c r="AA3215" t="s">
        <v>584</v>
      </c>
      <c r="AB3215" s="198">
        <v>37043.875</v>
      </c>
      <c r="AC3215" s="198">
        <v>37072.875</v>
      </c>
    </row>
    <row r="3216" spans="1:29" x14ac:dyDescent="0.2">
      <c r="A3216" s="44" t="str">
        <f t="shared" si="251"/>
        <v xml:space="preserve"> Metals Financial</v>
      </c>
      <c r="B3216" s="44" t="str">
        <f t="shared" si="252"/>
        <v/>
      </c>
      <c r="C3216" s="44" t="str">
        <f t="shared" si="253"/>
        <v>Metals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6</v>
      </c>
      <c r="G3216" s="202">
        <v>1291753</v>
      </c>
      <c r="H3216" s="198">
        <v>37035.404340277775</v>
      </c>
      <c r="I3216" t="s">
        <v>4084</v>
      </c>
      <c r="M3216" t="s">
        <v>2766</v>
      </c>
      <c r="N3216" t="s">
        <v>4072</v>
      </c>
      <c r="O3216" t="s">
        <v>4073</v>
      </c>
      <c r="P3216" s="199">
        <v>6</v>
      </c>
      <c r="S3216" t="s">
        <v>4060</v>
      </c>
      <c r="T3216" t="s">
        <v>4061</v>
      </c>
      <c r="U3216" s="201">
        <v>1546</v>
      </c>
      <c r="V3216" t="s">
        <v>4134</v>
      </c>
      <c r="W3216" t="s">
        <v>4068</v>
      </c>
      <c r="X3216" t="s">
        <v>4064</v>
      </c>
      <c r="Y3216" t="s">
        <v>4065</v>
      </c>
      <c r="Z3216" t="s">
        <v>4066</v>
      </c>
      <c r="AA3216">
        <v>2150937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10000</v>
      </c>
      <c r="G3217" s="202">
        <v>1291752</v>
      </c>
      <c r="H3217" s="198">
        <v>37035.404340277775</v>
      </c>
      <c r="I3217" t="s">
        <v>2818</v>
      </c>
      <c r="M3217" t="s">
        <v>2760</v>
      </c>
      <c r="N3217" t="s">
        <v>3220</v>
      </c>
      <c r="O3217" t="s">
        <v>4400</v>
      </c>
      <c r="P3217" s="199">
        <v>10000</v>
      </c>
      <c r="S3217" t="s">
        <v>2761</v>
      </c>
      <c r="T3217" t="s">
        <v>4061</v>
      </c>
      <c r="U3217" s="201">
        <v>4.0750000000000002</v>
      </c>
      <c r="V3217" t="s">
        <v>3071</v>
      </c>
      <c r="W3217" t="s">
        <v>3046</v>
      </c>
      <c r="X3217" t="s">
        <v>2685</v>
      </c>
      <c r="Y3217" t="s">
        <v>3224</v>
      </c>
      <c r="Z3217" t="s">
        <v>3671</v>
      </c>
      <c r="AA3217">
        <v>808773</v>
      </c>
      <c r="AB3217" s="198">
        <v>37036.875</v>
      </c>
      <c r="AC3217" s="198">
        <v>37036.875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2155</v>
      </c>
      <c r="G3218" s="202">
        <v>1291755</v>
      </c>
      <c r="H3218" s="198">
        <v>37035.404386574075</v>
      </c>
      <c r="I3218" t="s">
        <v>2873</v>
      </c>
      <c r="M3218" t="s">
        <v>2760</v>
      </c>
      <c r="N3218" t="s">
        <v>3220</v>
      </c>
      <c r="O3218" t="s">
        <v>2503</v>
      </c>
      <c r="Q3218" s="199">
        <v>2155</v>
      </c>
      <c r="S3218" t="s">
        <v>2761</v>
      </c>
      <c r="T3218" t="s">
        <v>4061</v>
      </c>
      <c r="U3218" s="201">
        <v>4.3449999999999998</v>
      </c>
      <c r="V3218" t="s">
        <v>3292</v>
      </c>
      <c r="W3218" t="s">
        <v>3275</v>
      </c>
      <c r="X3218" t="s">
        <v>3276</v>
      </c>
      <c r="Y3218" t="s">
        <v>3224</v>
      </c>
      <c r="Z3218" t="s">
        <v>3671</v>
      </c>
      <c r="AA3218">
        <v>808774</v>
      </c>
      <c r="AB3218" s="198">
        <v>37036.875</v>
      </c>
      <c r="AC3218" s="198">
        <v>37036.875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10000</v>
      </c>
      <c r="G3219" s="202">
        <v>1291756</v>
      </c>
      <c r="H3219" s="198">
        <v>37035.404409722221</v>
      </c>
      <c r="I3219" t="s">
        <v>2801</v>
      </c>
      <c r="M3219" t="s">
        <v>2760</v>
      </c>
      <c r="N3219" t="s">
        <v>3220</v>
      </c>
      <c r="O3219" t="s">
        <v>2551</v>
      </c>
      <c r="Q3219" s="199">
        <v>10000</v>
      </c>
      <c r="S3219" t="s">
        <v>2761</v>
      </c>
      <c r="T3219" t="s">
        <v>4061</v>
      </c>
      <c r="U3219" s="201">
        <v>7.2</v>
      </c>
      <c r="V3219" t="s">
        <v>2877</v>
      </c>
      <c r="W3219" t="s">
        <v>2681</v>
      </c>
      <c r="X3219" t="s">
        <v>2682</v>
      </c>
      <c r="Y3219" t="s">
        <v>3224</v>
      </c>
      <c r="Z3219" t="s">
        <v>3671</v>
      </c>
      <c r="AA3219">
        <v>808775</v>
      </c>
      <c r="AB3219" s="198">
        <v>37036.875</v>
      </c>
      <c r="AC3219" s="198">
        <v>37036.875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536</v>
      </c>
      <c r="G3220" s="202">
        <v>1291757</v>
      </c>
      <c r="H3220" s="198">
        <v>37035.404513888891</v>
      </c>
      <c r="I3220" t="s">
        <v>3306</v>
      </c>
      <c r="M3220" t="s">
        <v>2760</v>
      </c>
      <c r="N3220" t="s">
        <v>3220</v>
      </c>
      <c r="O3220" t="s">
        <v>2484</v>
      </c>
      <c r="P3220" s="199">
        <v>536</v>
      </c>
      <c r="S3220" t="s">
        <v>2761</v>
      </c>
      <c r="T3220" t="s">
        <v>4061</v>
      </c>
      <c r="U3220" s="201">
        <v>4.03</v>
      </c>
      <c r="V3220" t="s">
        <v>3006</v>
      </c>
      <c r="W3220" t="s">
        <v>3004</v>
      </c>
      <c r="X3220" t="s">
        <v>3246</v>
      </c>
      <c r="Y3220" t="s">
        <v>3224</v>
      </c>
      <c r="Z3220" t="s">
        <v>3671</v>
      </c>
      <c r="AA3220">
        <v>808776</v>
      </c>
      <c r="AB3220" s="198">
        <v>37036.875</v>
      </c>
      <c r="AC3220" s="198">
        <v>37036.875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1566</v>
      </c>
      <c r="G3221" s="202">
        <v>1291758</v>
      </c>
      <c r="H3221" s="198">
        <v>37035.40457175926</v>
      </c>
      <c r="I3221" t="s">
        <v>3769</v>
      </c>
      <c r="M3221" t="s">
        <v>2760</v>
      </c>
      <c r="N3221" t="s">
        <v>3220</v>
      </c>
      <c r="O3221" t="s">
        <v>2485</v>
      </c>
      <c r="P3221" s="199">
        <v>1566</v>
      </c>
      <c r="S3221" t="s">
        <v>2761</v>
      </c>
      <c r="T3221" t="s">
        <v>4061</v>
      </c>
      <c r="U3221" s="201">
        <v>4.0350000000000001</v>
      </c>
      <c r="V3221" t="s">
        <v>3788</v>
      </c>
      <c r="W3221" t="s">
        <v>3004</v>
      </c>
      <c r="X3221" t="s">
        <v>3246</v>
      </c>
      <c r="Y3221" t="s">
        <v>3224</v>
      </c>
      <c r="Z3221" t="s">
        <v>3671</v>
      </c>
      <c r="AA3221">
        <v>808777</v>
      </c>
      <c r="AB3221" s="198">
        <v>37036.875</v>
      </c>
      <c r="AC3221" s="198">
        <v>37036.875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748</v>
      </c>
      <c r="G3222" s="202">
        <v>1291759</v>
      </c>
      <c r="H3222" s="198">
        <v>37035.404652777775</v>
      </c>
      <c r="I3222" t="s">
        <v>2831</v>
      </c>
      <c r="M3222" t="s">
        <v>2760</v>
      </c>
      <c r="N3222" t="s">
        <v>3220</v>
      </c>
      <c r="O3222" t="s">
        <v>4403</v>
      </c>
      <c r="Q3222" s="199">
        <v>748</v>
      </c>
      <c r="S3222" t="s">
        <v>2761</v>
      </c>
      <c r="T3222" t="s">
        <v>4061</v>
      </c>
      <c r="U3222" s="201">
        <v>4.085</v>
      </c>
      <c r="V3222" t="s">
        <v>3089</v>
      </c>
      <c r="W3222" t="s">
        <v>3046</v>
      </c>
      <c r="X3222" t="s">
        <v>2685</v>
      </c>
      <c r="Y3222" t="s">
        <v>3224</v>
      </c>
      <c r="Z3222" t="s">
        <v>3671</v>
      </c>
      <c r="AA3222">
        <v>808778</v>
      </c>
      <c r="AB3222" s="198">
        <v>37036.875</v>
      </c>
      <c r="AC3222" s="198">
        <v>37036.875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5000</v>
      </c>
      <c r="G3223" s="202">
        <v>1291760</v>
      </c>
      <c r="H3223" s="198">
        <v>37035.404664351852</v>
      </c>
      <c r="I3223" t="s">
        <v>2818</v>
      </c>
      <c r="M3223" t="s">
        <v>2760</v>
      </c>
      <c r="N3223" t="s">
        <v>3220</v>
      </c>
      <c r="O3223" t="s">
        <v>2551</v>
      </c>
      <c r="P3223" s="199">
        <v>5000</v>
      </c>
      <c r="S3223" t="s">
        <v>2761</v>
      </c>
      <c r="T3223" t="s">
        <v>4061</v>
      </c>
      <c r="U3223" s="201">
        <v>7.1</v>
      </c>
      <c r="V3223" t="s">
        <v>4210</v>
      </c>
      <c r="W3223" t="s">
        <v>2681</v>
      </c>
      <c r="X3223" t="s">
        <v>2682</v>
      </c>
      <c r="Y3223" t="s">
        <v>3224</v>
      </c>
      <c r="Z3223" t="s">
        <v>3671</v>
      </c>
      <c r="AA3223">
        <v>808779</v>
      </c>
      <c r="AB3223" s="198">
        <v>37036.875</v>
      </c>
      <c r="AC3223" s="198">
        <v>37036.875</v>
      </c>
    </row>
    <row r="3224" spans="1:29" x14ac:dyDescent="0.2">
      <c r="A3224" s="44" t="str">
        <f t="shared" si="251"/>
        <v xml:space="preserve"> Metals Financial</v>
      </c>
      <c r="B3224" s="44" t="str">
        <f t="shared" si="252"/>
        <v/>
      </c>
      <c r="C3224" s="44" t="str">
        <f t="shared" si="253"/>
        <v>Metals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10</v>
      </c>
      <c r="G3224" s="202">
        <v>1291762</v>
      </c>
      <c r="H3224" s="198">
        <v>37035.404710648145</v>
      </c>
      <c r="I3224" t="s">
        <v>4057</v>
      </c>
      <c r="M3224" t="s">
        <v>2766</v>
      </c>
      <c r="N3224" t="s">
        <v>4072</v>
      </c>
      <c r="O3224" t="s">
        <v>4073</v>
      </c>
      <c r="Q3224" s="199">
        <v>10</v>
      </c>
      <c r="S3224" t="s">
        <v>4060</v>
      </c>
      <c r="T3224" t="s">
        <v>4061</v>
      </c>
      <c r="U3224" s="201">
        <v>1548</v>
      </c>
      <c r="V3224" t="s">
        <v>2901</v>
      </c>
      <c r="W3224" t="s">
        <v>4068</v>
      </c>
      <c r="X3224" t="s">
        <v>4064</v>
      </c>
      <c r="Y3224" t="s">
        <v>4065</v>
      </c>
      <c r="Z3224" t="s">
        <v>4066</v>
      </c>
      <c r="AA3224">
        <v>2150941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30</v>
      </c>
      <c r="F3225" s="213">
        <f t="shared" si="255"/>
        <v>300000</v>
      </c>
      <c r="G3225" s="202">
        <v>1291761</v>
      </c>
      <c r="H3225" s="198">
        <v>37035.404710648145</v>
      </c>
      <c r="I3225" t="s">
        <v>3271</v>
      </c>
      <c r="M3225" t="s">
        <v>2760</v>
      </c>
      <c r="N3225" t="s">
        <v>2864</v>
      </c>
      <c r="O3225" t="s">
        <v>1793</v>
      </c>
      <c r="Q3225" s="199">
        <v>10000</v>
      </c>
      <c r="S3225" t="s">
        <v>2761</v>
      </c>
      <c r="T3225" t="s">
        <v>4061</v>
      </c>
      <c r="U3225" s="201">
        <v>4.1150000000000002</v>
      </c>
      <c r="V3225" t="s">
        <v>3436</v>
      </c>
      <c r="W3225" t="s">
        <v>3074</v>
      </c>
      <c r="X3225" t="s">
        <v>3075</v>
      </c>
      <c r="Y3225" t="s">
        <v>4082</v>
      </c>
      <c r="Z3225" t="s">
        <v>3671</v>
      </c>
      <c r="AA3225" t="s">
        <v>585</v>
      </c>
      <c r="AB3225" s="198">
        <v>37043.875</v>
      </c>
      <c r="AC3225" s="198">
        <v>37072.875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1291764</v>
      </c>
      <c r="H3226" s="198">
        <v>37035.404733796298</v>
      </c>
      <c r="I3226" t="s">
        <v>2729</v>
      </c>
      <c r="M3226" t="s">
        <v>2760</v>
      </c>
      <c r="N3226" t="s">
        <v>3220</v>
      </c>
      <c r="O3226" t="s">
        <v>2545</v>
      </c>
      <c r="P3226" s="199">
        <v>10000</v>
      </c>
      <c r="S3226" t="s">
        <v>2761</v>
      </c>
      <c r="T3226" t="s">
        <v>4061</v>
      </c>
      <c r="U3226" s="201">
        <v>12.55</v>
      </c>
      <c r="V3226" t="s">
        <v>2730</v>
      </c>
      <c r="W3226" t="s">
        <v>2731</v>
      </c>
      <c r="X3226" t="s">
        <v>2682</v>
      </c>
      <c r="Y3226" t="s">
        <v>3224</v>
      </c>
      <c r="Z3226" t="s">
        <v>3671</v>
      </c>
      <c r="AA3226">
        <v>808780</v>
      </c>
      <c r="AB3226" s="198">
        <v>37036.875</v>
      </c>
      <c r="AC3226" s="198">
        <v>37036.875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371</v>
      </c>
      <c r="G3227" s="202">
        <v>1291765</v>
      </c>
      <c r="H3227" s="198">
        <v>37035.404768518521</v>
      </c>
      <c r="I3227" t="s">
        <v>3769</v>
      </c>
      <c r="M3227" t="s">
        <v>2760</v>
      </c>
      <c r="N3227" t="s">
        <v>3220</v>
      </c>
      <c r="O3227" t="s">
        <v>2463</v>
      </c>
      <c r="Q3227" s="199">
        <v>371</v>
      </c>
      <c r="S3227" t="s">
        <v>2761</v>
      </c>
      <c r="T3227" t="s">
        <v>4061</v>
      </c>
      <c r="U3227" s="201">
        <v>4.2050999999999998</v>
      </c>
      <c r="V3227" t="s">
        <v>3002</v>
      </c>
      <c r="W3227" t="s">
        <v>3222</v>
      </c>
      <c r="X3227" t="s">
        <v>3223</v>
      </c>
      <c r="Y3227" t="s">
        <v>3224</v>
      </c>
      <c r="Z3227" t="s">
        <v>3671</v>
      </c>
      <c r="AA3227">
        <v>808781</v>
      </c>
      <c r="AB3227" s="198">
        <v>37036.875</v>
      </c>
      <c r="AC3227" s="198">
        <v>37036.875</v>
      </c>
    </row>
    <row r="3228" spans="1:29" x14ac:dyDescent="0.2">
      <c r="A3228" s="44" t="str">
        <f t="shared" si="251"/>
        <v>US Gas Pipeline Capacity Financial</v>
      </c>
      <c r="B3228" s="44" t="str">
        <f t="shared" si="252"/>
        <v>US</v>
      </c>
      <c r="C3228" s="44" t="str">
        <f t="shared" si="253"/>
        <v>Gas Pipeline Capacity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5000</v>
      </c>
      <c r="G3228" s="202">
        <v>1291766</v>
      </c>
      <c r="H3228" s="198">
        <v>37035.40483796296</v>
      </c>
      <c r="I3228" t="s">
        <v>3244</v>
      </c>
      <c r="M3228" t="s">
        <v>3300</v>
      </c>
      <c r="N3228" t="s">
        <v>3157</v>
      </c>
      <c r="O3228" t="s">
        <v>586</v>
      </c>
      <c r="Q3228" s="199">
        <v>5000</v>
      </c>
      <c r="S3228" t="s">
        <v>2761</v>
      </c>
      <c r="T3228" t="s">
        <v>4061</v>
      </c>
      <c r="U3228" s="201">
        <v>0.09</v>
      </c>
      <c r="V3228" t="s">
        <v>4303</v>
      </c>
      <c r="W3228" t="s">
        <v>3158</v>
      </c>
      <c r="X3228" t="s">
        <v>3159</v>
      </c>
      <c r="Y3228" t="s">
        <v>3160</v>
      </c>
      <c r="Z3228" t="s">
        <v>3161</v>
      </c>
      <c r="AA3228">
        <v>41061</v>
      </c>
      <c r="AB3228" s="198">
        <v>37036.875</v>
      </c>
      <c r="AC3228" s="198">
        <v>37036.875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10000</v>
      </c>
      <c r="G3229" s="202">
        <v>1291767</v>
      </c>
      <c r="H3229" s="198">
        <v>37035.40483796296</v>
      </c>
      <c r="I3229" t="s">
        <v>2858</v>
      </c>
      <c r="M3229" t="s">
        <v>2760</v>
      </c>
      <c r="N3229" t="s">
        <v>3220</v>
      </c>
      <c r="O3229" t="s">
        <v>2551</v>
      </c>
      <c r="Q3229" s="199">
        <v>10000</v>
      </c>
      <c r="S3229" t="s">
        <v>2761</v>
      </c>
      <c r="T3229" t="s">
        <v>4061</v>
      </c>
      <c r="U3229" s="201">
        <v>7.2</v>
      </c>
      <c r="V3229" t="s">
        <v>2780</v>
      </c>
      <c r="W3229" t="s">
        <v>2681</v>
      </c>
      <c r="X3229" t="s">
        <v>2682</v>
      </c>
      <c r="Y3229" t="s">
        <v>3224</v>
      </c>
      <c r="Z3229" t="s">
        <v>3671</v>
      </c>
      <c r="AA3229">
        <v>808782</v>
      </c>
      <c r="AB3229" s="198">
        <v>37036.875</v>
      </c>
      <c r="AC3229" s="198">
        <v>37036.875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5000</v>
      </c>
      <c r="G3230" s="202">
        <v>1291768</v>
      </c>
      <c r="H3230" s="198">
        <v>37035.404872685183</v>
      </c>
      <c r="I3230" t="s">
        <v>3244</v>
      </c>
      <c r="M3230" t="s">
        <v>2760</v>
      </c>
      <c r="N3230" t="s">
        <v>3220</v>
      </c>
      <c r="O3230" t="s">
        <v>2481</v>
      </c>
      <c r="Q3230" s="199">
        <v>5000</v>
      </c>
      <c r="S3230" t="s">
        <v>2761</v>
      </c>
      <c r="T3230" t="s">
        <v>4061</v>
      </c>
      <c r="U3230" s="201">
        <v>4.0575000000000001</v>
      </c>
      <c r="V3230" t="s">
        <v>3270</v>
      </c>
      <c r="W3230" t="s">
        <v>3004</v>
      </c>
      <c r="X3230" t="s">
        <v>3246</v>
      </c>
      <c r="Y3230" t="s">
        <v>3224</v>
      </c>
      <c r="Z3230" t="s">
        <v>3671</v>
      </c>
      <c r="AA3230">
        <v>808783</v>
      </c>
      <c r="AB3230" s="198">
        <v>37036.875</v>
      </c>
      <c r="AC3230" s="198">
        <v>37036.875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5000</v>
      </c>
      <c r="G3231" s="202">
        <v>1291769</v>
      </c>
      <c r="H3231" s="198">
        <v>37035.404907407406</v>
      </c>
      <c r="I3231" t="s">
        <v>3306</v>
      </c>
      <c r="M3231" t="s">
        <v>2760</v>
      </c>
      <c r="N3231" t="s">
        <v>3220</v>
      </c>
      <c r="O3231" t="s">
        <v>2465</v>
      </c>
      <c r="P3231" s="199">
        <v>5000</v>
      </c>
      <c r="S3231" t="s">
        <v>2761</v>
      </c>
      <c r="T3231" t="s">
        <v>4061</v>
      </c>
      <c r="U3231" s="201">
        <v>4.085</v>
      </c>
      <c r="V3231" t="s">
        <v>3006</v>
      </c>
      <c r="W3231" t="s">
        <v>3260</v>
      </c>
      <c r="X3231" t="s">
        <v>3261</v>
      </c>
      <c r="Y3231" t="s">
        <v>3224</v>
      </c>
      <c r="Z3231" t="s">
        <v>3671</v>
      </c>
      <c r="AA3231">
        <v>808785</v>
      </c>
      <c r="AB3231" s="198">
        <v>37036.875</v>
      </c>
      <c r="AC3231" s="198">
        <v>37036.875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5000</v>
      </c>
      <c r="G3232" s="202">
        <v>1291771</v>
      </c>
      <c r="H3232" s="198">
        <v>37035.404918981483</v>
      </c>
      <c r="I3232" t="s">
        <v>2831</v>
      </c>
      <c r="M3232" t="s">
        <v>2760</v>
      </c>
      <c r="N3232" t="s">
        <v>3220</v>
      </c>
      <c r="O3232" t="s">
        <v>4393</v>
      </c>
      <c r="Q3232" s="199">
        <v>5000</v>
      </c>
      <c r="S3232" t="s">
        <v>2761</v>
      </c>
      <c r="T3232" t="s">
        <v>4061</v>
      </c>
      <c r="U3232" s="201">
        <v>4.3849999999999998</v>
      </c>
      <c r="V3232" t="s">
        <v>2636</v>
      </c>
      <c r="W3232" t="s">
        <v>2661</v>
      </c>
      <c r="X3232" t="s">
        <v>2662</v>
      </c>
      <c r="Y3232" t="s">
        <v>3224</v>
      </c>
      <c r="Z3232" t="s">
        <v>3671</v>
      </c>
      <c r="AA3232">
        <v>808784</v>
      </c>
      <c r="AB3232" s="198">
        <v>37036.875</v>
      </c>
      <c r="AC3232" s="198">
        <v>37036.875</v>
      </c>
    </row>
    <row r="3233" spans="1:29" x14ac:dyDescent="0.2">
      <c r="A3233" s="44" t="str">
        <f t="shared" si="251"/>
        <v xml:space="preserve"> Metals Financial</v>
      </c>
      <c r="B3233" s="44" t="str">
        <f t="shared" si="252"/>
        <v/>
      </c>
      <c r="C3233" s="44" t="str">
        <f t="shared" si="253"/>
        <v>Metals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1</v>
      </c>
      <c r="F3233" s="213">
        <f t="shared" si="255"/>
        <v>10</v>
      </c>
      <c r="G3233" s="202">
        <v>1291772</v>
      </c>
      <c r="H3233" s="198">
        <v>37035.404942129629</v>
      </c>
      <c r="I3233" t="s">
        <v>4057</v>
      </c>
      <c r="M3233" t="s">
        <v>2766</v>
      </c>
      <c r="N3233" t="s">
        <v>4058</v>
      </c>
      <c r="O3233" t="s">
        <v>4059</v>
      </c>
      <c r="P3233" s="199">
        <v>10</v>
      </c>
      <c r="S3233" t="s">
        <v>4060</v>
      </c>
      <c r="T3233" t="s">
        <v>4061</v>
      </c>
      <c r="U3233" s="201">
        <v>1747</v>
      </c>
      <c r="V3233" t="s">
        <v>2901</v>
      </c>
      <c r="W3233" t="s">
        <v>4068</v>
      </c>
      <c r="X3233" t="s">
        <v>4064</v>
      </c>
      <c r="Y3233" t="s">
        <v>4065</v>
      </c>
      <c r="Z3233" t="s">
        <v>4066</v>
      </c>
      <c r="AA3233">
        <v>2150943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</v>
      </c>
      <c r="G3234" s="202">
        <v>1291773</v>
      </c>
      <c r="H3234" s="198">
        <v>37035.404965277776</v>
      </c>
      <c r="I3234" t="s">
        <v>3244</v>
      </c>
      <c r="M3234" t="s">
        <v>2760</v>
      </c>
      <c r="N3234" t="s">
        <v>3220</v>
      </c>
      <c r="O3234" t="s">
        <v>2484</v>
      </c>
      <c r="Q3234" s="199">
        <v>5000</v>
      </c>
      <c r="S3234" t="s">
        <v>2761</v>
      </c>
      <c r="T3234" t="s">
        <v>4061</v>
      </c>
      <c r="U3234" s="201">
        <v>4.0350000000000001</v>
      </c>
      <c r="V3234" t="s">
        <v>4007</v>
      </c>
      <c r="W3234" t="s">
        <v>3004</v>
      </c>
      <c r="X3234" t="s">
        <v>3246</v>
      </c>
      <c r="Y3234" t="s">
        <v>3224</v>
      </c>
      <c r="Z3234" t="s">
        <v>3671</v>
      </c>
      <c r="AA3234">
        <v>808786</v>
      </c>
      <c r="AB3234" s="198">
        <v>37036.875</v>
      </c>
      <c r="AC3234" s="198">
        <v>37036.875</v>
      </c>
    </row>
    <row r="3235" spans="1:29" x14ac:dyDescent="0.2">
      <c r="A3235" s="44" t="str">
        <f t="shared" si="251"/>
        <v>US LPG Financial</v>
      </c>
      <c r="B3235" s="44" t="str">
        <f t="shared" si="252"/>
        <v>US</v>
      </c>
      <c r="C3235" s="44" t="str">
        <f t="shared" si="253"/>
        <v>LPG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3</v>
      </c>
      <c r="F3235" s="213">
        <f t="shared" si="255"/>
        <v>45000</v>
      </c>
      <c r="G3235" s="202">
        <v>1291774</v>
      </c>
      <c r="H3235" s="198">
        <v>37035.405011574076</v>
      </c>
      <c r="I3235" t="s">
        <v>536</v>
      </c>
      <c r="M3235" t="s">
        <v>2765</v>
      </c>
      <c r="N3235" t="s">
        <v>587</v>
      </c>
      <c r="O3235" t="s">
        <v>588</v>
      </c>
      <c r="Q3235" s="199">
        <v>15000</v>
      </c>
      <c r="S3235" t="s">
        <v>3301</v>
      </c>
      <c r="T3235" t="s">
        <v>4061</v>
      </c>
      <c r="U3235" s="201">
        <v>37</v>
      </c>
      <c r="V3235" t="s">
        <v>537</v>
      </c>
      <c r="W3235" t="s">
        <v>1913</v>
      </c>
      <c r="X3235" t="s">
        <v>589</v>
      </c>
      <c r="Y3235" t="s">
        <v>3401</v>
      </c>
      <c r="Z3235" t="s">
        <v>3671</v>
      </c>
      <c r="AA3235">
        <v>107049</v>
      </c>
      <c r="AB3235" s="198">
        <v>37073</v>
      </c>
      <c r="AC3235" s="198">
        <v>37164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5000</v>
      </c>
      <c r="G3236" s="202">
        <v>1291776</v>
      </c>
      <c r="H3236" s="198">
        <v>37035.405034722222</v>
      </c>
      <c r="I3236" t="s">
        <v>2818</v>
      </c>
      <c r="M3236" t="s">
        <v>2760</v>
      </c>
      <c r="N3236" t="s">
        <v>3220</v>
      </c>
      <c r="O3236" t="s">
        <v>2551</v>
      </c>
      <c r="P3236" s="199">
        <v>5000</v>
      </c>
      <c r="S3236" t="s">
        <v>2761</v>
      </c>
      <c r="T3236" t="s">
        <v>4061</v>
      </c>
      <c r="U3236" s="201">
        <v>7.1</v>
      </c>
      <c r="V3236" t="s">
        <v>4210</v>
      </c>
      <c r="W3236" t="s">
        <v>2681</v>
      </c>
      <c r="X3236" t="s">
        <v>2682</v>
      </c>
      <c r="Y3236" t="s">
        <v>3224</v>
      </c>
      <c r="Z3236" t="s">
        <v>3671</v>
      </c>
      <c r="AA3236">
        <v>808787</v>
      </c>
      <c r="AB3236" s="198">
        <v>37036.875</v>
      </c>
      <c r="AC3236" s="198">
        <v>37036.875</v>
      </c>
    </row>
    <row r="3237" spans="1:29" x14ac:dyDescent="0.2">
      <c r="A3237" s="44" t="str">
        <f t="shared" si="251"/>
        <v xml:space="preserve"> Metals Financial</v>
      </c>
      <c r="B3237" s="44" t="str">
        <f t="shared" si="252"/>
        <v/>
      </c>
      <c r="C3237" s="44" t="str">
        <f t="shared" si="253"/>
        <v>Metals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2</v>
      </c>
      <c r="G3237" s="202">
        <v>1291777</v>
      </c>
      <c r="H3237" s="198">
        <v>37035.405069444445</v>
      </c>
      <c r="I3237" t="s">
        <v>1938</v>
      </c>
      <c r="M3237" t="s">
        <v>2766</v>
      </c>
      <c r="N3237" t="s">
        <v>4072</v>
      </c>
      <c r="O3237" t="s">
        <v>2976</v>
      </c>
      <c r="P3237" s="199">
        <v>2</v>
      </c>
      <c r="S3237" t="s">
        <v>4060</v>
      </c>
      <c r="T3237" t="s">
        <v>4061</v>
      </c>
      <c r="U3237" s="201">
        <v>1538.5</v>
      </c>
      <c r="V3237" t="s">
        <v>3889</v>
      </c>
      <c r="W3237" t="s">
        <v>4068</v>
      </c>
      <c r="X3237" t="s">
        <v>4064</v>
      </c>
      <c r="Y3237" t="s">
        <v>4065</v>
      </c>
      <c r="Z3237" t="s">
        <v>4066</v>
      </c>
      <c r="AA3237">
        <v>2150945</v>
      </c>
      <c r="AB3237" s="198">
        <v>37062</v>
      </c>
      <c r="AC3237" s="198">
        <v>37062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10000</v>
      </c>
      <c r="G3238" s="202">
        <v>1291778</v>
      </c>
      <c r="H3238" s="198">
        <v>37035.405081018522</v>
      </c>
      <c r="I3238" t="s">
        <v>3769</v>
      </c>
      <c r="M3238" t="s">
        <v>2760</v>
      </c>
      <c r="N3238" t="s">
        <v>3220</v>
      </c>
      <c r="O3238" t="s">
        <v>4414</v>
      </c>
      <c r="P3238" s="199">
        <v>10000</v>
      </c>
      <c r="S3238" t="s">
        <v>2761</v>
      </c>
      <c r="T3238" t="s">
        <v>4061</v>
      </c>
      <c r="U3238" s="201">
        <v>4.09</v>
      </c>
      <c r="V3238" t="s">
        <v>2755</v>
      </c>
      <c r="W3238" t="s">
        <v>4253</v>
      </c>
      <c r="X3238" t="s">
        <v>4254</v>
      </c>
      <c r="Y3238" t="s">
        <v>3224</v>
      </c>
      <c r="Z3238" t="s">
        <v>3671</v>
      </c>
      <c r="AA3238">
        <v>808788</v>
      </c>
      <c r="AB3238" s="198">
        <v>37036.875</v>
      </c>
      <c r="AC3238" s="198">
        <v>37036.875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5000</v>
      </c>
      <c r="G3239" s="202">
        <v>1291779</v>
      </c>
      <c r="H3239" s="198">
        <v>37035.405115740738</v>
      </c>
      <c r="I3239" t="s">
        <v>2871</v>
      </c>
      <c r="M3239" t="s">
        <v>2760</v>
      </c>
      <c r="N3239" t="s">
        <v>3220</v>
      </c>
      <c r="O3239" t="s">
        <v>4383</v>
      </c>
      <c r="P3239" s="199">
        <v>5000</v>
      </c>
      <c r="S3239" t="s">
        <v>2761</v>
      </c>
      <c r="T3239" t="s">
        <v>4061</v>
      </c>
      <c r="U3239" s="201">
        <v>4.1449999999999996</v>
      </c>
      <c r="V3239" t="s">
        <v>3060</v>
      </c>
      <c r="W3239" t="s">
        <v>4246</v>
      </c>
      <c r="X3239" t="s">
        <v>4247</v>
      </c>
      <c r="Y3239" t="s">
        <v>3224</v>
      </c>
      <c r="Z3239" t="s">
        <v>3671</v>
      </c>
      <c r="AA3239">
        <v>808789</v>
      </c>
      <c r="AB3239" s="198">
        <v>37036.875</v>
      </c>
      <c r="AC3239" s="198">
        <v>37036.875</v>
      </c>
    </row>
    <row r="3240" spans="1:29" x14ac:dyDescent="0.2">
      <c r="A3240" s="44" t="str">
        <f t="shared" si="251"/>
        <v>US Natural Gas Financial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30</v>
      </c>
      <c r="F3240" s="213">
        <f t="shared" si="255"/>
        <v>150000</v>
      </c>
      <c r="G3240" s="202">
        <v>1291780</v>
      </c>
      <c r="H3240" s="198">
        <v>37035.405150462961</v>
      </c>
      <c r="I3240" t="s">
        <v>3144</v>
      </c>
      <c r="M3240" t="s">
        <v>2760</v>
      </c>
      <c r="N3240" t="s">
        <v>2864</v>
      </c>
      <c r="O3240" t="s">
        <v>2865</v>
      </c>
      <c r="P3240" s="199">
        <v>5000</v>
      </c>
      <c r="S3240" t="s">
        <v>2761</v>
      </c>
      <c r="T3240" t="s">
        <v>4061</v>
      </c>
      <c r="U3240" s="201">
        <v>4.1849999999999996</v>
      </c>
      <c r="V3240" t="s">
        <v>4386</v>
      </c>
      <c r="W3240" t="s">
        <v>3529</v>
      </c>
      <c r="X3240" t="s">
        <v>2866</v>
      </c>
      <c r="Y3240" t="s">
        <v>4082</v>
      </c>
      <c r="Z3240" t="s">
        <v>3671</v>
      </c>
      <c r="AA3240" t="s">
        <v>590</v>
      </c>
      <c r="AB3240" s="198">
        <v>37043.875</v>
      </c>
      <c r="AC3240" s="198">
        <v>37072.875</v>
      </c>
    </row>
    <row r="3241" spans="1:29" x14ac:dyDescent="0.2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50000</v>
      </c>
      <c r="G3241" s="202">
        <v>1291781</v>
      </c>
      <c r="H3241" s="198">
        <v>37035.40519675926</v>
      </c>
      <c r="I3241" t="s">
        <v>4182</v>
      </c>
      <c r="M3241" t="s">
        <v>3757</v>
      </c>
      <c r="N3241" t="s">
        <v>4183</v>
      </c>
      <c r="O3241" t="s">
        <v>2790</v>
      </c>
      <c r="P3241" s="199">
        <v>50000</v>
      </c>
      <c r="S3241" t="s">
        <v>2767</v>
      </c>
      <c r="T3241" t="s">
        <v>4061</v>
      </c>
      <c r="U3241" s="201">
        <v>29.1</v>
      </c>
      <c r="V3241" t="s">
        <v>4184</v>
      </c>
      <c r="W3241" t="s">
        <v>4185</v>
      </c>
      <c r="X3241" t="s">
        <v>4186</v>
      </c>
      <c r="Y3241" t="s">
        <v>3401</v>
      </c>
      <c r="Z3241" t="s">
        <v>3671</v>
      </c>
      <c r="AA3241">
        <v>107050</v>
      </c>
      <c r="AB3241" s="198">
        <v>37073</v>
      </c>
      <c r="AC3241" s="198">
        <v>37103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1291782</v>
      </c>
      <c r="H3242" s="198">
        <v>37035.40520833333</v>
      </c>
      <c r="I3242" t="s">
        <v>3244</v>
      </c>
      <c r="M3242" t="s">
        <v>2760</v>
      </c>
      <c r="N3242" t="s">
        <v>3220</v>
      </c>
      <c r="O3242" t="s">
        <v>2484</v>
      </c>
      <c r="Q3242" s="199">
        <v>5000</v>
      </c>
      <c r="S3242" t="s">
        <v>2761</v>
      </c>
      <c r="T3242" t="s">
        <v>4061</v>
      </c>
      <c r="U3242" s="201">
        <v>4.0374999999999996</v>
      </c>
      <c r="V3242" t="s">
        <v>4007</v>
      </c>
      <c r="W3242" t="s">
        <v>3004</v>
      </c>
      <c r="X3242" t="s">
        <v>3246</v>
      </c>
      <c r="Y3242" t="s">
        <v>3224</v>
      </c>
      <c r="Z3242" t="s">
        <v>3671</v>
      </c>
      <c r="AA3242">
        <v>808791</v>
      </c>
      <c r="AB3242" s="198">
        <v>37036.875</v>
      </c>
      <c r="AC3242" s="198">
        <v>37036.875</v>
      </c>
    </row>
    <row r="3243" spans="1:29" x14ac:dyDescent="0.2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30</v>
      </c>
      <c r="F3243" s="213">
        <f t="shared" si="255"/>
        <v>150000</v>
      </c>
      <c r="G3243" s="202">
        <v>1291785</v>
      </c>
      <c r="H3243" s="198">
        <v>37035.405277777776</v>
      </c>
      <c r="I3243" t="s">
        <v>2874</v>
      </c>
      <c r="M3243" t="s">
        <v>2760</v>
      </c>
      <c r="N3243" t="s">
        <v>3235</v>
      </c>
      <c r="O3243" t="s">
        <v>2791</v>
      </c>
      <c r="Q3243" s="199">
        <v>5000</v>
      </c>
      <c r="S3243" t="s">
        <v>2761</v>
      </c>
      <c r="T3243" t="s">
        <v>4061</v>
      </c>
      <c r="U3243" s="201">
        <v>-0.1</v>
      </c>
      <c r="V3243" t="s">
        <v>2749</v>
      </c>
      <c r="W3243" t="s">
        <v>2750</v>
      </c>
      <c r="X3243" t="s">
        <v>2751</v>
      </c>
      <c r="Y3243" t="s">
        <v>4082</v>
      </c>
      <c r="Z3243" t="s">
        <v>3671</v>
      </c>
      <c r="AA3243" t="s">
        <v>591</v>
      </c>
      <c r="AB3243" s="198">
        <v>37043.875</v>
      </c>
      <c r="AC3243" s="198">
        <v>37072.875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2000</v>
      </c>
      <c r="G3244" s="202">
        <v>1291784</v>
      </c>
      <c r="H3244" s="198">
        <v>37035.405277777776</v>
      </c>
      <c r="I3244" t="s">
        <v>2873</v>
      </c>
      <c r="M3244" t="s">
        <v>2760</v>
      </c>
      <c r="N3244" t="s">
        <v>3220</v>
      </c>
      <c r="O3244" t="s">
        <v>2463</v>
      </c>
      <c r="Q3244" s="199">
        <v>2000</v>
      </c>
      <c r="S3244" t="s">
        <v>2761</v>
      </c>
      <c r="T3244" t="s">
        <v>4061</v>
      </c>
      <c r="U3244" s="201">
        <v>4.2050999999999998</v>
      </c>
      <c r="V3244" t="s">
        <v>44</v>
      </c>
      <c r="W3244" t="s">
        <v>3222</v>
      </c>
      <c r="X3244" t="s">
        <v>3223</v>
      </c>
      <c r="Y3244" t="s">
        <v>3224</v>
      </c>
      <c r="Z3244" t="s">
        <v>3671</v>
      </c>
      <c r="AA3244">
        <v>808793</v>
      </c>
      <c r="AB3244" s="198">
        <v>37036.875</v>
      </c>
      <c r="AC3244" s="198">
        <v>37036.875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10000</v>
      </c>
      <c r="G3245" s="202">
        <v>1291786</v>
      </c>
      <c r="H3245" s="198">
        <v>37035.405358796299</v>
      </c>
      <c r="I3245" t="s">
        <v>2676</v>
      </c>
      <c r="M3245" t="s">
        <v>2760</v>
      </c>
      <c r="N3245" t="s">
        <v>3220</v>
      </c>
      <c r="O3245" t="s">
        <v>2551</v>
      </c>
      <c r="Q3245" s="199">
        <v>10000</v>
      </c>
      <c r="S3245" t="s">
        <v>2761</v>
      </c>
      <c r="T3245" t="s">
        <v>4061</v>
      </c>
      <c r="U3245" s="201">
        <v>7.2</v>
      </c>
      <c r="V3245" t="s">
        <v>2879</v>
      </c>
      <c r="W3245" t="s">
        <v>2681</v>
      </c>
      <c r="X3245" t="s">
        <v>2682</v>
      </c>
      <c r="Y3245" t="s">
        <v>3224</v>
      </c>
      <c r="Z3245" t="s">
        <v>3671</v>
      </c>
      <c r="AA3245">
        <v>808794</v>
      </c>
      <c r="AB3245" s="198">
        <v>37036.875</v>
      </c>
      <c r="AC3245" s="198">
        <v>37036.875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10000</v>
      </c>
      <c r="G3246" s="202">
        <v>1291787</v>
      </c>
      <c r="H3246" s="198">
        <v>37035.405416666668</v>
      </c>
      <c r="I3246" t="s">
        <v>2729</v>
      </c>
      <c r="M3246" t="s">
        <v>2760</v>
      </c>
      <c r="N3246" t="s">
        <v>3220</v>
      </c>
      <c r="O3246" t="s">
        <v>4383</v>
      </c>
      <c r="P3246" s="199">
        <v>10000</v>
      </c>
      <c r="S3246" t="s">
        <v>2761</v>
      </c>
      <c r="T3246" t="s">
        <v>4061</v>
      </c>
      <c r="U3246" s="201">
        <v>4.1449999999999996</v>
      </c>
      <c r="V3246" t="s">
        <v>3291</v>
      </c>
      <c r="W3246" t="s">
        <v>4246</v>
      </c>
      <c r="X3246" t="s">
        <v>4247</v>
      </c>
      <c r="Y3246" t="s">
        <v>3224</v>
      </c>
      <c r="Z3246" t="s">
        <v>3671</v>
      </c>
      <c r="AA3246">
        <v>808795</v>
      </c>
      <c r="AB3246" s="198">
        <v>37036.875</v>
      </c>
      <c r="AC3246" s="198">
        <v>37036.875</v>
      </c>
    </row>
    <row r="3247" spans="1:29" x14ac:dyDescent="0.2">
      <c r="A3247" s="44" t="str">
        <f t="shared" si="251"/>
        <v xml:space="preserve"> Natural Gas Physical</v>
      </c>
      <c r="B3247" s="44" t="str">
        <f t="shared" si="252"/>
        <v/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10000</v>
      </c>
      <c r="G3247" s="202">
        <v>1291788</v>
      </c>
      <c r="H3247" s="198">
        <v>37035.405439814815</v>
      </c>
      <c r="I3247" t="s">
        <v>3298</v>
      </c>
      <c r="M3247" t="s">
        <v>2760</v>
      </c>
      <c r="N3247" t="s">
        <v>2697</v>
      </c>
      <c r="O3247" t="s">
        <v>4269</v>
      </c>
      <c r="Q3247" s="199">
        <v>10000</v>
      </c>
      <c r="S3247" t="s">
        <v>4150</v>
      </c>
      <c r="T3247" t="s">
        <v>2698</v>
      </c>
      <c r="U3247" s="201">
        <v>5.6849999999999996</v>
      </c>
      <c r="V3247" t="s">
        <v>3299</v>
      </c>
      <c r="W3247" t="s">
        <v>2699</v>
      </c>
      <c r="X3247" t="s">
        <v>2700</v>
      </c>
      <c r="Y3247" t="s">
        <v>3224</v>
      </c>
      <c r="Z3247" t="s">
        <v>3672</v>
      </c>
      <c r="AA3247">
        <v>808796</v>
      </c>
      <c r="AB3247" s="198">
        <v>37035.875</v>
      </c>
      <c r="AC3247" s="198">
        <v>37035.875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1291789</v>
      </c>
      <c r="H3248" s="198">
        <v>37035.405486111114</v>
      </c>
      <c r="I3248" t="s">
        <v>3769</v>
      </c>
      <c r="M3248" t="s">
        <v>2760</v>
      </c>
      <c r="N3248" t="s">
        <v>3220</v>
      </c>
      <c r="O3248" t="s">
        <v>4383</v>
      </c>
      <c r="P3248" s="199">
        <v>10000</v>
      </c>
      <c r="S3248" t="s">
        <v>2761</v>
      </c>
      <c r="T3248" t="s">
        <v>4061</v>
      </c>
      <c r="U3248" s="201">
        <v>4.1449999999999996</v>
      </c>
      <c r="V3248" t="s">
        <v>2684</v>
      </c>
      <c r="W3248" t="s">
        <v>4246</v>
      </c>
      <c r="X3248" t="s">
        <v>4247</v>
      </c>
      <c r="Y3248" t="s">
        <v>3224</v>
      </c>
      <c r="Z3248" t="s">
        <v>3671</v>
      </c>
      <c r="AA3248">
        <v>808797</v>
      </c>
      <c r="AB3248" s="198">
        <v>37036.875</v>
      </c>
      <c r="AC3248" s="198">
        <v>37036.875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30</v>
      </c>
      <c r="F3249" s="213">
        <f t="shared" si="255"/>
        <v>300000</v>
      </c>
      <c r="G3249" s="202">
        <v>1291790</v>
      </c>
      <c r="H3249" s="198">
        <v>37035.405497685184</v>
      </c>
      <c r="I3249" t="s">
        <v>2935</v>
      </c>
      <c r="M3249" t="s">
        <v>2760</v>
      </c>
      <c r="N3249" t="s">
        <v>3220</v>
      </c>
      <c r="O3249" t="s">
        <v>4347</v>
      </c>
      <c r="Q3249" s="199">
        <v>10000</v>
      </c>
      <c r="S3249" t="s">
        <v>2761</v>
      </c>
      <c r="T3249" t="s">
        <v>4061</v>
      </c>
      <c r="U3249" s="201">
        <v>4.1150000000000002</v>
      </c>
      <c r="V3249" t="s">
        <v>3968</v>
      </c>
      <c r="W3249" t="s">
        <v>3074</v>
      </c>
      <c r="X3249" t="s">
        <v>4348</v>
      </c>
      <c r="Y3249" t="s">
        <v>3224</v>
      </c>
      <c r="Z3249" t="s">
        <v>3671</v>
      </c>
      <c r="AA3249" t="s">
        <v>592</v>
      </c>
      <c r="AB3249" s="198">
        <v>37043.407638888886</v>
      </c>
      <c r="AC3249" s="198">
        <v>37072.407638888886</v>
      </c>
    </row>
    <row r="3250" spans="1:31" x14ac:dyDescent="0.2">
      <c r="A3250" s="44" t="str">
        <f t="shared" si="251"/>
        <v>US Crude Financial</v>
      </c>
      <c r="B3250" s="44" t="str">
        <f t="shared" si="252"/>
        <v>US</v>
      </c>
      <c r="C3250" s="44" t="str">
        <f t="shared" si="253"/>
        <v>Crude</v>
      </c>
      <c r="D3250" s="44" t="str">
        <f t="shared" si="254"/>
        <v>Financial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50000</v>
      </c>
      <c r="G3250" s="202">
        <v>1291791</v>
      </c>
      <c r="H3250" s="198">
        <v>37035.405659722222</v>
      </c>
      <c r="I3250" t="s">
        <v>4182</v>
      </c>
      <c r="M3250" t="s">
        <v>3757</v>
      </c>
      <c r="N3250" t="s">
        <v>4183</v>
      </c>
      <c r="O3250" t="s">
        <v>2967</v>
      </c>
      <c r="Q3250" s="199">
        <v>50000</v>
      </c>
      <c r="S3250" t="s">
        <v>2767</v>
      </c>
      <c r="T3250" t="s">
        <v>4061</v>
      </c>
      <c r="U3250" s="201">
        <v>29.12</v>
      </c>
      <c r="V3250" t="s">
        <v>3201</v>
      </c>
      <c r="W3250" t="s">
        <v>4185</v>
      </c>
      <c r="X3250" t="s">
        <v>4266</v>
      </c>
      <c r="Y3250" t="s">
        <v>3401</v>
      </c>
      <c r="Z3250" t="s">
        <v>3671</v>
      </c>
      <c r="AA3250">
        <v>107051</v>
      </c>
      <c r="AB3250" s="198">
        <v>37073</v>
      </c>
      <c r="AC3250" s="198">
        <v>37103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30</v>
      </c>
      <c r="F3251" s="213">
        <f t="shared" si="255"/>
        <v>300000</v>
      </c>
      <c r="G3251" s="202">
        <v>1291792</v>
      </c>
      <c r="H3251" s="198">
        <v>37035.405717592592</v>
      </c>
      <c r="I3251" t="s">
        <v>2935</v>
      </c>
      <c r="M3251" t="s">
        <v>2760</v>
      </c>
      <c r="N3251" t="s">
        <v>2864</v>
      </c>
      <c r="O3251" t="s">
        <v>2865</v>
      </c>
      <c r="P3251" s="199">
        <v>10000</v>
      </c>
      <c r="S3251" t="s">
        <v>2761</v>
      </c>
      <c r="T3251" t="s">
        <v>4061</v>
      </c>
      <c r="U3251" s="201">
        <v>4.1849999999999996</v>
      </c>
      <c r="V3251" t="s">
        <v>4335</v>
      </c>
      <c r="W3251" t="s">
        <v>3529</v>
      </c>
      <c r="X3251" t="s">
        <v>2866</v>
      </c>
      <c r="Y3251" t="s">
        <v>4082</v>
      </c>
      <c r="Z3251" t="s">
        <v>3671</v>
      </c>
      <c r="AA3251" t="s">
        <v>593</v>
      </c>
      <c r="AB3251" s="198">
        <v>37043.875</v>
      </c>
      <c r="AC3251" s="198">
        <v>37072.875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310</v>
      </c>
      <c r="G3252" s="202">
        <v>1291793</v>
      </c>
      <c r="H3252" s="198">
        <v>37035.405717592592</v>
      </c>
      <c r="I3252" t="s">
        <v>2869</v>
      </c>
      <c r="M3252" t="s">
        <v>2760</v>
      </c>
      <c r="N3252" t="s">
        <v>3220</v>
      </c>
      <c r="O3252" t="s">
        <v>2484</v>
      </c>
      <c r="Q3252" s="199">
        <v>310</v>
      </c>
      <c r="S3252" t="s">
        <v>2761</v>
      </c>
      <c r="T3252" t="s">
        <v>4061</v>
      </c>
      <c r="U3252" s="201">
        <v>4.0425000000000004</v>
      </c>
      <c r="V3252" t="s">
        <v>1750</v>
      </c>
      <c r="W3252" t="s">
        <v>3004</v>
      </c>
      <c r="X3252" t="s">
        <v>3246</v>
      </c>
      <c r="Y3252" t="s">
        <v>3224</v>
      </c>
      <c r="Z3252" t="s">
        <v>3671</v>
      </c>
      <c r="AA3252">
        <v>808801</v>
      </c>
      <c r="AB3252" s="198">
        <v>37036.875</v>
      </c>
      <c r="AC3252" s="198">
        <v>37036.875</v>
      </c>
    </row>
    <row r="3253" spans="1:31" x14ac:dyDescent="0.2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31</v>
      </c>
      <c r="F3253" s="213">
        <f t="shared" si="255"/>
        <v>77500</v>
      </c>
      <c r="G3253" s="202">
        <v>1291794</v>
      </c>
      <c r="H3253" s="198">
        <v>37035.405798611115</v>
      </c>
      <c r="I3253" t="s">
        <v>3203</v>
      </c>
      <c r="M3253" t="s">
        <v>2760</v>
      </c>
      <c r="N3253" t="s">
        <v>3235</v>
      </c>
      <c r="O3253" t="s">
        <v>3082</v>
      </c>
      <c r="P3253" s="199">
        <v>2500</v>
      </c>
      <c r="S3253" t="s">
        <v>2761</v>
      </c>
      <c r="T3253" t="s">
        <v>4061</v>
      </c>
      <c r="U3253" s="201">
        <v>7.54</v>
      </c>
      <c r="V3253" t="s">
        <v>1896</v>
      </c>
      <c r="W3253" t="s">
        <v>3083</v>
      </c>
      <c r="X3253" t="s">
        <v>3084</v>
      </c>
      <c r="Y3253" t="s">
        <v>4082</v>
      </c>
      <c r="Z3253" t="s">
        <v>3671</v>
      </c>
      <c r="AA3253" t="s">
        <v>594</v>
      </c>
      <c r="AB3253" s="198">
        <v>37073.875</v>
      </c>
      <c r="AC3253" s="198">
        <v>37103.875</v>
      </c>
    </row>
    <row r="3254" spans="1:31" x14ac:dyDescent="0.2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50000</v>
      </c>
      <c r="G3254" s="202">
        <v>1291795</v>
      </c>
      <c r="H3254" s="198">
        <v>37035.405821759261</v>
      </c>
      <c r="I3254" t="s">
        <v>4182</v>
      </c>
      <c r="M3254" t="s">
        <v>3757</v>
      </c>
      <c r="N3254" t="s">
        <v>4183</v>
      </c>
      <c r="O3254" t="s">
        <v>2967</v>
      </c>
      <c r="Q3254" s="199">
        <v>50000</v>
      </c>
      <c r="S3254" t="s">
        <v>2767</v>
      </c>
      <c r="T3254" t="s">
        <v>4061</v>
      </c>
      <c r="U3254" s="201">
        <v>29.14</v>
      </c>
      <c r="V3254" t="s">
        <v>3201</v>
      </c>
      <c r="W3254" t="s">
        <v>4185</v>
      </c>
      <c r="X3254" t="s">
        <v>4266</v>
      </c>
      <c r="Y3254" t="s">
        <v>3401</v>
      </c>
      <c r="Z3254" t="s">
        <v>3671</v>
      </c>
      <c r="AA3254">
        <v>107052</v>
      </c>
      <c r="AB3254" s="198">
        <v>37073</v>
      </c>
      <c r="AC3254" s="198">
        <v>37103</v>
      </c>
      <c r="AE3254" s="116">
        <f>IF(S3254="Gallon",F3254/42,F3254)</f>
        <v>50000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5000</v>
      </c>
      <c r="G3255" s="202">
        <v>1291796</v>
      </c>
      <c r="H3255" s="198">
        <v>37035.405856481484</v>
      </c>
      <c r="I3255" t="s">
        <v>3794</v>
      </c>
      <c r="M3255" t="s">
        <v>2760</v>
      </c>
      <c r="N3255" t="s">
        <v>3220</v>
      </c>
      <c r="O3255" t="s">
        <v>2466</v>
      </c>
      <c r="P3255" s="199">
        <v>5000</v>
      </c>
      <c r="S3255" t="s">
        <v>2761</v>
      </c>
      <c r="T3255" t="s">
        <v>4061</v>
      </c>
      <c r="U3255" s="201">
        <v>4.0199999999999996</v>
      </c>
      <c r="V3255" t="s">
        <v>138</v>
      </c>
      <c r="W3255" t="s">
        <v>3260</v>
      </c>
      <c r="X3255" t="s">
        <v>3261</v>
      </c>
      <c r="Y3255" t="s">
        <v>3224</v>
      </c>
      <c r="Z3255" t="s">
        <v>3671</v>
      </c>
      <c r="AA3255">
        <v>808802</v>
      </c>
      <c r="AB3255" s="198">
        <v>37036.875</v>
      </c>
      <c r="AC3255" s="198">
        <v>37036.875</v>
      </c>
    </row>
    <row r="3256" spans="1:31" x14ac:dyDescent="0.2">
      <c r="A3256" s="44" t="str">
        <f t="shared" si="251"/>
        <v>US Power Physical</v>
      </c>
      <c r="B3256" s="44" t="str">
        <f t="shared" si="252"/>
        <v>US</v>
      </c>
      <c r="C3256" s="44" t="str">
        <f t="shared" si="253"/>
        <v>Power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5</v>
      </c>
      <c r="F3256" s="213">
        <f t="shared" si="255"/>
        <v>250</v>
      </c>
      <c r="G3256" s="202">
        <v>1291797</v>
      </c>
      <c r="H3256" s="198">
        <v>37035.405902777777</v>
      </c>
      <c r="I3256" t="s">
        <v>3154</v>
      </c>
      <c r="M3256" t="s">
        <v>3364</v>
      </c>
      <c r="N3256" t="s">
        <v>2802</v>
      </c>
      <c r="O3256" t="s">
        <v>4356</v>
      </c>
      <c r="P3256" s="199">
        <v>50</v>
      </c>
      <c r="S3256" t="s">
        <v>2759</v>
      </c>
      <c r="T3256" t="s">
        <v>4061</v>
      </c>
      <c r="U3256" s="201">
        <v>64</v>
      </c>
      <c r="V3256" t="s">
        <v>4355</v>
      </c>
      <c r="W3256" t="s">
        <v>2819</v>
      </c>
      <c r="X3256" t="s">
        <v>2820</v>
      </c>
      <c r="Y3256" t="s">
        <v>4193</v>
      </c>
      <c r="Z3256" t="s">
        <v>3666</v>
      </c>
      <c r="AA3256">
        <v>621539.1</v>
      </c>
      <c r="AB3256" s="198">
        <v>37046.875</v>
      </c>
      <c r="AC3256" s="198">
        <v>37050.875</v>
      </c>
    </row>
    <row r="3257" spans="1:31" x14ac:dyDescent="0.2">
      <c r="A3257" s="44" t="str">
        <f t="shared" si="251"/>
        <v xml:space="preserve"> Metals Financial</v>
      </c>
      <c r="B3257" s="44" t="str">
        <f t="shared" si="252"/>
        <v/>
      </c>
      <c r="C3257" s="44" t="str">
        <f t="shared" si="253"/>
        <v>Metals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</v>
      </c>
      <c r="G3257" s="202">
        <v>1291798</v>
      </c>
      <c r="H3257" s="198">
        <v>37035.406053240738</v>
      </c>
      <c r="I3257" t="s">
        <v>2336</v>
      </c>
      <c r="M3257" t="s">
        <v>2766</v>
      </c>
      <c r="N3257" t="s">
        <v>4058</v>
      </c>
      <c r="O3257" t="s">
        <v>4059</v>
      </c>
      <c r="Q3257" s="199">
        <v>10</v>
      </c>
      <c r="S3257" t="s">
        <v>4060</v>
      </c>
      <c r="T3257" t="s">
        <v>4061</v>
      </c>
      <c r="U3257" s="201">
        <v>1748</v>
      </c>
      <c r="V3257" t="s">
        <v>2337</v>
      </c>
      <c r="W3257" t="s">
        <v>4068</v>
      </c>
      <c r="X3257" t="s">
        <v>4064</v>
      </c>
      <c r="Y3257" t="s">
        <v>4065</v>
      </c>
      <c r="Z3257" t="s">
        <v>4066</v>
      </c>
      <c r="AA3257">
        <v>2150948</v>
      </c>
    </row>
    <row r="3258" spans="1:31" x14ac:dyDescent="0.2">
      <c r="A3258" s="44" t="str">
        <f t="shared" si="251"/>
        <v xml:space="preserve"> Natural Gas Physical</v>
      </c>
      <c r="B3258" s="44" t="str">
        <f t="shared" si="252"/>
        <v/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10000</v>
      </c>
      <c r="G3258" s="202">
        <v>1291799</v>
      </c>
      <c r="H3258" s="198">
        <v>37035.406076388892</v>
      </c>
      <c r="I3258" t="s">
        <v>4237</v>
      </c>
      <c r="M3258" t="s">
        <v>2760</v>
      </c>
      <c r="N3258" t="s">
        <v>2697</v>
      </c>
      <c r="O3258" t="s">
        <v>4269</v>
      </c>
      <c r="P3258" s="199">
        <v>10000</v>
      </c>
      <c r="S3258" t="s">
        <v>4150</v>
      </c>
      <c r="T3258" t="s">
        <v>2698</v>
      </c>
      <c r="U3258" s="201">
        <v>5.6725000000000003</v>
      </c>
      <c r="V3258" t="s">
        <v>1715</v>
      </c>
      <c r="W3258" t="s">
        <v>2699</v>
      </c>
      <c r="X3258" t="s">
        <v>2700</v>
      </c>
      <c r="Y3258" t="s">
        <v>3224</v>
      </c>
      <c r="Z3258" t="s">
        <v>3672</v>
      </c>
      <c r="AA3258">
        <v>808803</v>
      </c>
      <c r="AB3258" s="198">
        <v>37035.875</v>
      </c>
      <c r="AC3258" s="198">
        <v>37035.875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5000</v>
      </c>
      <c r="G3259" s="202">
        <v>1291800</v>
      </c>
      <c r="H3259" s="198">
        <v>37035.406087962961</v>
      </c>
      <c r="I3259" t="s">
        <v>2693</v>
      </c>
      <c r="M3259" t="s">
        <v>2760</v>
      </c>
      <c r="N3259" t="s">
        <v>3220</v>
      </c>
      <c r="O3259" t="s">
        <v>2484</v>
      </c>
      <c r="P3259" s="199">
        <v>5000</v>
      </c>
      <c r="S3259" t="s">
        <v>2761</v>
      </c>
      <c r="T3259" t="s">
        <v>4061</v>
      </c>
      <c r="U3259" s="201">
        <v>4.0374999999999996</v>
      </c>
      <c r="V3259" t="s">
        <v>4455</v>
      </c>
      <c r="W3259" t="s">
        <v>3004</v>
      </c>
      <c r="X3259" t="s">
        <v>3246</v>
      </c>
      <c r="Y3259" t="s">
        <v>3224</v>
      </c>
      <c r="Z3259" t="s">
        <v>3671</v>
      </c>
      <c r="AA3259">
        <v>808804</v>
      </c>
      <c r="AB3259" s="198">
        <v>37036.875</v>
      </c>
      <c r="AC3259" s="198">
        <v>37036.875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2000</v>
      </c>
      <c r="G3260" s="202">
        <v>1291801</v>
      </c>
      <c r="H3260" s="198">
        <v>37035.406180555554</v>
      </c>
      <c r="I3260" t="s">
        <v>4257</v>
      </c>
      <c r="M3260" t="s">
        <v>2760</v>
      </c>
      <c r="N3260" t="s">
        <v>3220</v>
      </c>
      <c r="O3260" t="s">
        <v>2559</v>
      </c>
      <c r="P3260" s="199">
        <v>2000</v>
      </c>
      <c r="S3260" t="s">
        <v>2761</v>
      </c>
      <c r="T3260" t="s">
        <v>4061</v>
      </c>
      <c r="U3260" s="201">
        <v>3.1</v>
      </c>
      <c r="V3260" t="s">
        <v>4258</v>
      </c>
      <c r="W3260" t="s">
        <v>3926</v>
      </c>
      <c r="X3260" t="s">
        <v>2735</v>
      </c>
      <c r="Y3260" t="s">
        <v>3224</v>
      </c>
      <c r="Z3260" t="s">
        <v>3671</v>
      </c>
      <c r="AA3260">
        <v>808805</v>
      </c>
      <c r="AB3260" s="198">
        <v>37036.875</v>
      </c>
      <c r="AC3260" s="198">
        <v>37036.875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5000</v>
      </c>
      <c r="G3261" s="202">
        <v>1291802</v>
      </c>
      <c r="H3261" s="198">
        <v>37035.406180555554</v>
      </c>
      <c r="I3261" t="s">
        <v>2722</v>
      </c>
      <c r="M3261" t="s">
        <v>2760</v>
      </c>
      <c r="N3261" t="s">
        <v>3220</v>
      </c>
      <c r="O3261" t="s">
        <v>2488</v>
      </c>
      <c r="P3261" s="199">
        <v>5000</v>
      </c>
      <c r="S3261" t="s">
        <v>2761</v>
      </c>
      <c r="T3261" t="s">
        <v>4061</v>
      </c>
      <c r="U3261" s="201">
        <v>4.01</v>
      </c>
      <c r="V3261" t="s">
        <v>2748</v>
      </c>
      <c r="W3261" t="s">
        <v>3260</v>
      </c>
      <c r="X3261" t="s">
        <v>3261</v>
      </c>
      <c r="Y3261" t="s">
        <v>3224</v>
      </c>
      <c r="Z3261" t="s">
        <v>3671</v>
      </c>
      <c r="AA3261">
        <v>808806</v>
      </c>
      <c r="AB3261" s="198">
        <v>37036.875</v>
      </c>
      <c r="AC3261" s="198">
        <v>37036.875</v>
      </c>
    </row>
    <row r="3262" spans="1:31" x14ac:dyDescent="0.2">
      <c r="A3262" s="44" t="str">
        <f t="shared" si="251"/>
        <v xml:space="preserve"> Natural Gas Physical</v>
      </c>
      <c r="B3262" s="44" t="str">
        <f t="shared" si="252"/>
        <v/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6</v>
      </c>
      <c r="F3262" s="213">
        <f t="shared" si="255"/>
        <v>300000</v>
      </c>
      <c r="G3262" s="202">
        <v>1291803</v>
      </c>
      <c r="H3262" s="198">
        <v>37035.406226851854</v>
      </c>
      <c r="I3262" t="s">
        <v>4126</v>
      </c>
      <c r="M3262" t="s">
        <v>2760</v>
      </c>
      <c r="N3262" t="s">
        <v>4099</v>
      </c>
      <c r="O3262" t="s">
        <v>2356</v>
      </c>
      <c r="P3262" s="199">
        <v>50000</v>
      </c>
      <c r="S3262" t="s">
        <v>4101</v>
      </c>
      <c r="T3262" t="s">
        <v>4102</v>
      </c>
      <c r="U3262" s="201">
        <v>21.3</v>
      </c>
      <c r="V3262" t="s">
        <v>468</v>
      </c>
      <c r="W3262" t="s">
        <v>4115</v>
      </c>
      <c r="X3262" t="s">
        <v>4104</v>
      </c>
      <c r="Y3262" t="s">
        <v>4105</v>
      </c>
      <c r="Z3262" t="s">
        <v>4067</v>
      </c>
      <c r="AA3262">
        <v>104814</v>
      </c>
      <c r="AB3262" s="198">
        <v>37037.875</v>
      </c>
      <c r="AC3262" s="198">
        <v>37042.875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300000</v>
      </c>
      <c r="G3263" s="202">
        <v>1291804</v>
      </c>
      <c r="H3263" s="198">
        <v>37035.40625</v>
      </c>
      <c r="I3263" t="s">
        <v>2935</v>
      </c>
      <c r="M3263" t="s">
        <v>2760</v>
      </c>
      <c r="N3263" t="s">
        <v>3136</v>
      </c>
      <c r="O3263" t="s">
        <v>525</v>
      </c>
      <c r="P3263" s="199">
        <v>10000</v>
      </c>
      <c r="S3263" t="s">
        <v>2761</v>
      </c>
      <c r="T3263" t="s">
        <v>4061</v>
      </c>
      <c r="U3263" s="201">
        <v>-1.2500000000000001E-2</v>
      </c>
      <c r="V3263" t="s">
        <v>3968</v>
      </c>
      <c r="W3263" t="s">
        <v>2938</v>
      </c>
      <c r="X3263" t="s">
        <v>4348</v>
      </c>
      <c r="Y3263" t="s">
        <v>3224</v>
      </c>
      <c r="Z3263" t="s">
        <v>3671</v>
      </c>
      <c r="AA3263" t="s">
        <v>595</v>
      </c>
      <c r="AB3263" s="198">
        <v>37043.409722222219</v>
      </c>
      <c r="AC3263" s="198">
        <v>37072.409722222219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4000</v>
      </c>
      <c r="G3264" s="202">
        <v>1291805</v>
      </c>
      <c r="H3264" s="198">
        <v>37035.406354166669</v>
      </c>
      <c r="I3264" t="s">
        <v>3162</v>
      </c>
      <c r="M3264" t="s">
        <v>2760</v>
      </c>
      <c r="N3264" t="s">
        <v>3220</v>
      </c>
      <c r="O3264" t="s">
        <v>596</v>
      </c>
      <c r="Q3264" s="199">
        <v>4000</v>
      </c>
      <c r="S3264" t="s">
        <v>2761</v>
      </c>
      <c r="T3264" t="s">
        <v>4061</v>
      </c>
      <c r="U3264" s="201">
        <v>4.2150999999999996</v>
      </c>
      <c r="V3264" t="s">
        <v>406</v>
      </c>
      <c r="W3264" t="s">
        <v>3222</v>
      </c>
      <c r="X3264" t="s">
        <v>3223</v>
      </c>
      <c r="Y3264" t="s">
        <v>3224</v>
      </c>
      <c r="Z3264" t="s">
        <v>3671</v>
      </c>
      <c r="AA3264">
        <v>808809</v>
      </c>
      <c r="AB3264" s="198">
        <v>37036.875</v>
      </c>
      <c r="AC3264" s="198">
        <v>37036.875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1291806</v>
      </c>
      <c r="H3265" s="198">
        <v>37035.406388888892</v>
      </c>
      <c r="I3265" t="s">
        <v>3244</v>
      </c>
      <c r="M3265" t="s">
        <v>2760</v>
      </c>
      <c r="N3265" t="s">
        <v>3220</v>
      </c>
      <c r="O3265" t="s">
        <v>2556</v>
      </c>
      <c r="Q3265" s="199">
        <v>5000</v>
      </c>
      <c r="S3265" t="s">
        <v>2761</v>
      </c>
      <c r="T3265" t="s">
        <v>4061</v>
      </c>
      <c r="U3265" s="201">
        <v>4.05</v>
      </c>
      <c r="V3265" t="s">
        <v>3270</v>
      </c>
      <c r="W3265" t="s">
        <v>3260</v>
      </c>
      <c r="X3265" t="s">
        <v>3261</v>
      </c>
      <c r="Y3265" t="s">
        <v>3224</v>
      </c>
      <c r="Z3265" t="s">
        <v>3671</v>
      </c>
      <c r="AA3265">
        <v>808810</v>
      </c>
      <c r="AB3265" s="198">
        <v>37036.875</v>
      </c>
      <c r="AC3265" s="198">
        <v>37036.875</v>
      </c>
    </row>
    <row r="3266" spans="1:29" x14ac:dyDescent="0.2">
      <c r="A3266" s="44" t="str">
        <f t="shared" si="251"/>
        <v>US Power Physical</v>
      </c>
      <c r="B3266" s="44" t="str">
        <f t="shared" si="252"/>
        <v>US</v>
      </c>
      <c r="C3266" s="44" t="str">
        <f t="shared" si="253"/>
        <v>Power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92</v>
      </c>
      <c r="F3266" s="213">
        <f t="shared" si="255"/>
        <v>2300</v>
      </c>
      <c r="G3266" s="202">
        <v>1291807</v>
      </c>
      <c r="H3266" s="198">
        <v>37035.406435185185</v>
      </c>
      <c r="I3266" t="s">
        <v>2818</v>
      </c>
      <c r="M3266" t="s">
        <v>3364</v>
      </c>
      <c r="N3266" t="s">
        <v>2713</v>
      </c>
      <c r="O3266" t="s">
        <v>3020</v>
      </c>
      <c r="Q3266" s="199">
        <v>25</v>
      </c>
      <c r="S3266" t="s">
        <v>2759</v>
      </c>
      <c r="T3266" t="s">
        <v>4061</v>
      </c>
      <c r="U3266" s="201">
        <v>45.5</v>
      </c>
      <c r="V3266" t="s">
        <v>3064</v>
      </c>
      <c r="W3266" t="s">
        <v>3021</v>
      </c>
      <c r="X3266" t="s">
        <v>3022</v>
      </c>
      <c r="Y3266" t="s">
        <v>4193</v>
      </c>
      <c r="Z3266" t="s">
        <v>3666</v>
      </c>
      <c r="AA3266">
        <v>621540.1</v>
      </c>
      <c r="AB3266" s="198">
        <v>37530</v>
      </c>
      <c r="AC3266" s="198">
        <v>37621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10000</v>
      </c>
      <c r="G3267" s="202">
        <v>1291808</v>
      </c>
      <c r="H3267" s="198">
        <v>37035.406493055554</v>
      </c>
      <c r="I3267" t="s">
        <v>3100</v>
      </c>
      <c r="M3267" t="s">
        <v>2760</v>
      </c>
      <c r="N3267" t="s">
        <v>3220</v>
      </c>
      <c r="O3267" t="s">
        <v>2614</v>
      </c>
      <c r="P3267" s="199">
        <v>10000</v>
      </c>
      <c r="S3267" t="s">
        <v>2761</v>
      </c>
      <c r="T3267" t="s">
        <v>4061</v>
      </c>
      <c r="U3267" s="201">
        <v>4.0949999999999998</v>
      </c>
      <c r="V3267" t="s">
        <v>4301</v>
      </c>
      <c r="W3267" t="s">
        <v>4253</v>
      </c>
      <c r="X3267" t="s">
        <v>4254</v>
      </c>
      <c r="Y3267" t="s">
        <v>3224</v>
      </c>
      <c r="Z3267" t="s">
        <v>3671</v>
      </c>
      <c r="AA3267">
        <v>808811</v>
      </c>
      <c r="AB3267" s="198">
        <v>37036.875</v>
      </c>
      <c r="AC3267" s="198">
        <v>37036.875</v>
      </c>
    </row>
    <row r="3268" spans="1:29" x14ac:dyDescent="0.2">
      <c r="A3268" s="44" t="str">
        <f t="shared" si="251"/>
        <v>US Natural Gas Financial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30</v>
      </c>
      <c r="F3268" s="213">
        <f t="shared" si="255"/>
        <v>900000</v>
      </c>
      <c r="G3268" s="202">
        <v>1291809</v>
      </c>
      <c r="H3268" s="198">
        <v>37035.406504629631</v>
      </c>
      <c r="I3268" t="s">
        <v>4255</v>
      </c>
      <c r="M3268" t="s">
        <v>2760</v>
      </c>
      <c r="N3268" t="s">
        <v>3235</v>
      </c>
      <c r="O3268" t="s">
        <v>3272</v>
      </c>
      <c r="Q3268" s="199">
        <v>30000</v>
      </c>
      <c r="S3268" t="s">
        <v>2761</v>
      </c>
      <c r="T3268" t="s">
        <v>4061</v>
      </c>
      <c r="U3268" s="201">
        <v>0.41499999999999998</v>
      </c>
      <c r="V3268" t="s">
        <v>4426</v>
      </c>
      <c r="W3268" t="s">
        <v>3236</v>
      </c>
      <c r="X3268" t="s">
        <v>3237</v>
      </c>
      <c r="Y3268" t="s">
        <v>4082</v>
      </c>
      <c r="Z3268" t="s">
        <v>3671</v>
      </c>
      <c r="AA3268" t="s">
        <v>597</v>
      </c>
      <c r="AB3268" s="198">
        <v>37043.875</v>
      </c>
      <c r="AC3268" s="198">
        <v>37072.875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5000</v>
      </c>
      <c r="G3269" s="202">
        <v>1291810</v>
      </c>
      <c r="H3269" s="198">
        <v>37035.406597222223</v>
      </c>
      <c r="I3269" t="s">
        <v>3794</v>
      </c>
      <c r="M3269" t="s">
        <v>2760</v>
      </c>
      <c r="N3269" t="s">
        <v>3220</v>
      </c>
      <c r="O3269" t="s">
        <v>2494</v>
      </c>
      <c r="P3269" s="199">
        <v>5000</v>
      </c>
      <c r="S3269" t="s">
        <v>2761</v>
      </c>
      <c r="T3269" t="s">
        <v>4061</v>
      </c>
      <c r="U3269" s="201">
        <v>4.0199999999999996</v>
      </c>
      <c r="V3269" t="s">
        <v>138</v>
      </c>
      <c r="W3269" t="s">
        <v>3004</v>
      </c>
      <c r="X3269" t="s">
        <v>3246</v>
      </c>
      <c r="Y3269" t="s">
        <v>3224</v>
      </c>
      <c r="Z3269" t="s">
        <v>3671</v>
      </c>
      <c r="AA3269">
        <v>808812</v>
      </c>
      <c r="AB3269" s="198">
        <v>37036.875</v>
      </c>
      <c r="AC3269" s="198">
        <v>37036.875</v>
      </c>
    </row>
    <row r="3270" spans="1:29" x14ac:dyDescent="0.2">
      <c r="A3270" s="44" t="str">
        <f t="shared" si="251"/>
        <v>US Crude Financial</v>
      </c>
      <c r="B3270" s="44" t="str">
        <f t="shared" si="252"/>
        <v>US</v>
      </c>
      <c r="C3270" s="44" t="str">
        <f t="shared" si="253"/>
        <v>Crude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50000</v>
      </c>
      <c r="G3270" s="202">
        <v>1291811</v>
      </c>
      <c r="H3270" s="198">
        <v>37035.406736111108</v>
      </c>
      <c r="I3270" t="s">
        <v>2863</v>
      </c>
      <c r="M3270" t="s">
        <v>3757</v>
      </c>
      <c r="N3270" t="s">
        <v>4183</v>
      </c>
      <c r="O3270" t="s">
        <v>2790</v>
      </c>
      <c r="P3270" s="199">
        <v>50000</v>
      </c>
      <c r="S3270" t="s">
        <v>2767</v>
      </c>
      <c r="T3270" t="s">
        <v>4061</v>
      </c>
      <c r="U3270" s="201">
        <v>29.12</v>
      </c>
      <c r="V3270" t="s">
        <v>1679</v>
      </c>
      <c r="W3270" t="s">
        <v>4185</v>
      </c>
      <c r="X3270" t="s">
        <v>4186</v>
      </c>
      <c r="Y3270" t="s">
        <v>3401</v>
      </c>
      <c r="Z3270" t="s">
        <v>3671</v>
      </c>
      <c r="AA3270">
        <v>107053</v>
      </c>
      <c r="AB3270" s="198">
        <v>37073</v>
      </c>
      <c r="AC3270" s="198">
        <v>37103</v>
      </c>
    </row>
    <row r="3271" spans="1:29" x14ac:dyDescent="0.2">
      <c r="A3271" s="44" t="str">
        <f t="shared" si="251"/>
        <v>US Natural Gas Financial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31</v>
      </c>
      <c r="F3271" s="213">
        <f t="shared" si="255"/>
        <v>310000</v>
      </c>
      <c r="G3271" s="202">
        <v>1291812</v>
      </c>
      <c r="H3271" s="198">
        <v>37035.406747685185</v>
      </c>
      <c r="I3271" t="s">
        <v>2869</v>
      </c>
      <c r="M3271" t="s">
        <v>2760</v>
      </c>
      <c r="N3271" t="s">
        <v>2864</v>
      </c>
      <c r="O3271" t="s">
        <v>3234</v>
      </c>
      <c r="P3271" s="199">
        <v>10000</v>
      </c>
      <c r="S3271" t="s">
        <v>2761</v>
      </c>
      <c r="T3271" t="s">
        <v>4061</v>
      </c>
      <c r="U3271" s="201">
        <v>4.2474999999999996</v>
      </c>
      <c r="V3271" t="s">
        <v>3806</v>
      </c>
      <c r="W3271" t="s">
        <v>3529</v>
      </c>
      <c r="X3271" t="s">
        <v>2866</v>
      </c>
      <c r="Y3271" t="s">
        <v>4082</v>
      </c>
      <c r="Z3271" t="s">
        <v>3671</v>
      </c>
      <c r="AA3271" t="s">
        <v>598</v>
      </c>
      <c r="AB3271" s="198">
        <v>37073.875</v>
      </c>
      <c r="AC3271" s="198">
        <v>37103.875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3399</v>
      </c>
      <c r="G3272" s="202">
        <v>1291814</v>
      </c>
      <c r="H3272" s="198">
        <v>37035.406759259262</v>
      </c>
      <c r="I3272" t="s">
        <v>3982</v>
      </c>
      <c r="M3272" t="s">
        <v>2760</v>
      </c>
      <c r="N3272" t="s">
        <v>3220</v>
      </c>
      <c r="O3272" t="s">
        <v>4367</v>
      </c>
      <c r="P3272" s="199">
        <v>3399</v>
      </c>
      <c r="S3272" t="s">
        <v>2761</v>
      </c>
      <c r="T3272" t="s">
        <v>4061</v>
      </c>
      <c r="U3272" s="201">
        <v>4.37</v>
      </c>
      <c r="V3272" t="s">
        <v>4459</v>
      </c>
      <c r="W3272" t="s">
        <v>4263</v>
      </c>
      <c r="X3272" t="s">
        <v>4264</v>
      </c>
      <c r="Y3272" t="s">
        <v>3224</v>
      </c>
      <c r="Z3272" t="s">
        <v>3671</v>
      </c>
      <c r="AA3272">
        <v>808814</v>
      </c>
      <c r="AB3272" s="198">
        <v>37036.875</v>
      </c>
      <c r="AC3272" s="198">
        <v>37036.875</v>
      </c>
    </row>
    <row r="3273" spans="1:29" x14ac:dyDescent="0.2">
      <c r="A3273" s="44" t="str">
        <f t="shared" si="251"/>
        <v xml:space="preserve"> Metals Financial</v>
      </c>
      <c r="B3273" s="44" t="str">
        <f t="shared" si="252"/>
        <v/>
      </c>
      <c r="C3273" s="44" t="str">
        <f t="shared" si="253"/>
        <v>Metals</v>
      </c>
      <c r="D3273" s="44" t="str">
        <f t="shared" si="254"/>
        <v>Financial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</v>
      </c>
      <c r="G3273" s="202">
        <v>1291815</v>
      </c>
      <c r="H3273" s="198">
        <v>37035.406782407408</v>
      </c>
      <c r="I3273" t="s">
        <v>2336</v>
      </c>
      <c r="M3273" t="s">
        <v>2766</v>
      </c>
      <c r="N3273" t="s">
        <v>4058</v>
      </c>
      <c r="O3273" t="s">
        <v>4059</v>
      </c>
      <c r="Q3273" s="199">
        <v>5</v>
      </c>
      <c r="S3273" t="s">
        <v>4060</v>
      </c>
      <c r="T3273" t="s">
        <v>4061</v>
      </c>
      <c r="U3273" s="201">
        <v>1749</v>
      </c>
      <c r="V3273" t="s">
        <v>2337</v>
      </c>
      <c r="W3273" t="s">
        <v>4068</v>
      </c>
      <c r="X3273" t="s">
        <v>4064</v>
      </c>
      <c r="Y3273" t="s">
        <v>4065</v>
      </c>
      <c r="Z3273" t="s">
        <v>4066</v>
      </c>
      <c r="AA3273">
        <v>2150950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1524</v>
      </c>
      <c r="G3274" s="202">
        <v>1291816</v>
      </c>
      <c r="H3274" s="198">
        <v>37035.406886574077</v>
      </c>
      <c r="I3274" t="s">
        <v>2722</v>
      </c>
      <c r="M3274" t="s">
        <v>2760</v>
      </c>
      <c r="N3274" t="s">
        <v>3220</v>
      </c>
      <c r="O3274" t="s">
        <v>2488</v>
      </c>
      <c r="P3274" s="199">
        <v>1524</v>
      </c>
      <c r="S3274" t="s">
        <v>2761</v>
      </c>
      <c r="T3274" t="s">
        <v>4061</v>
      </c>
      <c r="U3274" s="201">
        <v>4.0049999999999999</v>
      </c>
      <c r="V3274" t="s">
        <v>2748</v>
      </c>
      <c r="W3274" t="s">
        <v>3260</v>
      </c>
      <c r="X3274" t="s">
        <v>3261</v>
      </c>
      <c r="Y3274" t="s">
        <v>3224</v>
      </c>
      <c r="Z3274" t="s">
        <v>3671</v>
      </c>
      <c r="AA3274">
        <v>808815</v>
      </c>
      <c r="AB3274" s="198">
        <v>37036.875</v>
      </c>
      <c r="AC3274" s="198">
        <v>37036.875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30</v>
      </c>
      <c r="F3275" s="213">
        <f t="shared" ref="F3275:F3338" si="260">E3275*SUM(P3275:Q3275)</f>
        <v>300000</v>
      </c>
      <c r="G3275" s="202">
        <v>1291817</v>
      </c>
      <c r="H3275" s="198">
        <v>37035.406944444447</v>
      </c>
      <c r="I3275" t="s">
        <v>3107</v>
      </c>
      <c r="M3275" t="s">
        <v>2760</v>
      </c>
      <c r="N3275" t="s">
        <v>3220</v>
      </c>
      <c r="O3275" t="s">
        <v>4334</v>
      </c>
      <c r="Q3275" s="199">
        <v>10000</v>
      </c>
      <c r="S3275" t="s">
        <v>2761</v>
      </c>
      <c r="T3275" t="s">
        <v>4061</v>
      </c>
      <c r="U3275" s="201">
        <v>3.4</v>
      </c>
      <c r="V3275" t="s">
        <v>3957</v>
      </c>
      <c r="W3275" t="s">
        <v>4279</v>
      </c>
      <c r="X3275" t="s">
        <v>2682</v>
      </c>
      <c r="Y3275" t="s">
        <v>3224</v>
      </c>
      <c r="Z3275" t="s">
        <v>3671</v>
      </c>
      <c r="AA3275" t="s">
        <v>599</v>
      </c>
      <c r="AB3275" s="198">
        <v>37043.875</v>
      </c>
      <c r="AC3275" s="198">
        <v>37072.875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1291818</v>
      </c>
      <c r="H3276" s="198">
        <v>37035.406967592593</v>
      </c>
      <c r="I3276" t="s">
        <v>3769</v>
      </c>
      <c r="M3276" t="s">
        <v>2760</v>
      </c>
      <c r="N3276" t="s">
        <v>3220</v>
      </c>
      <c r="O3276" t="s">
        <v>4400</v>
      </c>
      <c r="P3276" s="199">
        <v>10000</v>
      </c>
      <c r="S3276" t="s">
        <v>2761</v>
      </c>
      <c r="T3276" t="s">
        <v>4061</v>
      </c>
      <c r="U3276" s="201">
        <v>4.07</v>
      </c>
      <c r="V3276" t="s">
        <v>2684</v>
      </c>
      <c r="W3276" t="s">
        <v>3046</v>
      </c>
      <c r="X3276" t="s">
        <v>2685</v>
      </c>
      <c r="Y3276" t="s">
        <v>3224</v>
      </c>
      <c r="Z3276" t="s">
        <v>3671</v>
      </c>
      <c r="AA3276">
        <v>808817</v>
      </c>
      <c r="AB3276" s="198">
        <v>37036.875</v>
      </c>
      <c r="AC3276" s="198">
        <v>37036.875</v>
      </c>
    </row>
    <row r="3277" spans="1:29" x14ac:dyDescent="0.2">
      <c r="A3277" s="44" t="str">
        <f t="shared" si="256"/>
        <v xml:space="preserve"> Metals Financial</v>
      </c>
      <c r="B3277" s="44" t="str">
        <f t="shared" si="257"/>
        <v/>
      </c>
      <c r="C3277" s="44" t="str">
        <f t="shared" si="258"/>
        <v>Metals</v>
      </c>
      <c r="D3277" s="44" t="str">
        <f t="shared" si="259"/>
        <v>Financial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15</v>
      </c>
      <c r="G3277" s="202">
        <v>1291819</v>
      </c>
      <c r="H3277" s="198">
        <v>37035.407002314816</v>
      </c>
      <c r="I3277" t="s">
        <v>4031</v>
      </c>
      <c r="M3277" t="s">
        <v>2766</v>
      </c>
      <c r="N3277" t="s">
        <v>4058</v>
      </c>
      <c r="O3277" t="s">
        <v>4059</v>
      </c>
      <c r="Q3277" s="199">
        <v>15</v>
      </c>
      <c r="S3277" t="s">
        <v>4060</v>
      </c>
      <c r="T3277" t="s">
        <v>4061</v>
      </c>
      <c r="U3277" s="201">
        <v>1749</v>
      </c>
      <c r="V3277" t="s">
        <v>4075</v>
      </c>
      <c r="W3277" t="s">
        <v>4068</v>
      </c>
      <c r="X3277" t="s">
        <v>4064</v>
      </c>
      <c r="Y3277" t="s">
        <v>4065</v>
      </c>
      <c r="Z3277" t="s">
        <v>4066</v>
      </c>
      <c r="AA3277">
        <v>2150952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10000</v>
      </c>
      <c r="G3278" s="202">
        <v>1291820</v>
      </c>
      <c r="H3278" s="198">
        <v>37035.407013888886</v>
      </c>
      <c r="I3278" t="s">
        <v>3769</v>
      </c>
      <c r="M3278" t="s">
        <v>2760</v>
      </c>
      <c r="N3278" t="s">
        <v>3220</v>
      </c>
      <c r="O3278" t="s">
        <v>4403</v>
      </c>
      <c r="P3278" s="199">
        <v>10000</v>
      </c>
      <c r="S3278" t="s">
        <v>2761</v>
      </c>
      <c r="T3278" t="s">
        <v>4061</v>
      </c>
      <c r="U3278" s="201">
        <v>4.07</v>
      </c>
      <c r="V3278" t="s">
        <v>2684</v>
      </c>
      <c r="W3278" t="s">
        <v>3046</v>
      </c>
      <c r="X3278" t="s">
        <v>2685</v>
      </c>
      <c r="Y3278" t="s">
        <v>3224</v>
      </c>
      <c r="Z3278" t="s">
        <v>3671</v>
      </c>
      <c r="AA3278">
        <v>808818</v>
      </c>
      <c r="AB3278" s="198">
        <v>37036.875</v>
      </c>
      <c r="AC3278" s="198">
        <v>37036.875</v>
      </c>
    </row>
    <row r="3279" spans="1:29" x14ac:dyDescent="0.2">
      <c r="A3279" s="44" t="str">
        <f t="shared" si="256"/>
        <v>US Crude Financial</v>
      </c>
      <c r="B3279" s="44" t="str">
        <f t="shared" si="257"/>
        <v>US</v>
      </c>
      <c r="C3279" s="44" t="str">
        <f t="shared" si="258"/>
        <v>Crude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50000</v>
      </c>
      <c r="G3279" s="202">
        <v>1291821</v>
      </c>
      <c r="H3279" s="198">
        <v>37035.407199074078</v>
      </c>
      <c r="I3279" t="s">
        <v>4182</v>
      </c>
      <c r="M3279" t="s">
        <v>3757</v>
      </c>
      <c r="N3279" t="s">
        <v>4183</v>
      </c>
      <c r="O3279" t="s">
        <v>2790</v>
      </c>
      <c r="P3279" s="199">
        <v>50000</v>
      </c>
      <c r="S3279" t="s">
        <v>2767</v>
      </c>
      <c r="T3279" t="s">
        <v>4061</v>
      </c>
      <c r="U3279" s="201">
        <v>29.1</v>
      </c>
      <c r="V3279" t="s">
        <v>3201</v>
      </c>
      <c r="W3279" t="s">
        <v>4185</v>
      </c>
      <c r="X3279" t="s">
        <v>4186</v>
      </c>
      <c r="Y3279" t="s">
        <v>3401</v>
      </c>
      <c r="Z3279" t="s">
        <v>3671</v>
      </c>
      <c r="AA3279">
        <v>107055</v>
      </c>
      <c r="AB3279" s="198">
        <v>37073</v>
      </c>
      <c r="AC3279" s="198">
        <v>37103</v>
      </c>
    </row>
    <row r="3280" spans="1:29" x14ac:dyDescent="0.2">
      <c r="A3280" s="44" t="str">
        <f t="shared" si="256"/>
        <v>US Oil Products Financial</v>
      </c>
      <c r="B3280" s="44" t="str">
        <f t="shared" si="257"/>
        <v>US</v>
      </c>
      <c r="C3280" s="44" t="str">
        <f t="shared" si="258"/>
        <v>Oil Products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</v>
      </c>
      <c r="F3280" s="213">
        <f t="shared" si="260"/>
        <v>75000</v>
      </c>
      <c r="G3280" s="202">
        <v>1291822</v>
      </c>
      <c r="H3280" s="198">
        <v>37035.407210648147</v>
      </c>
      <c r="I3280" t="s">
        <v>4409</v>
      </c>
      <c r="M3280" t="s">
        <v>2764</v>
      </c>
      <c r="N3280" t="s">
        <v>388</v>
      </c>
      <c r="O3280" t="s">
        <v>600</v>
      </c>
      <c r="P3280" s="199">
        <v>25000</v>
      </c>
      <c r="S3280" t="s">
        <v>2767</v>
      </c>
      <c r="T3280" t="s">
        <v>4061</v>
      </c>
      <c r="U3280" s="201">
        <v>4.79</v>
      </c>
      <c r="V3280" t="s">
        <v>4410</v>
      </c>
      <c r="W3280" t="s">
        <v>3971</v>
      </c>
      <c r="X3280" t="s">
        <v>3972</v>
      </c>
      <c r="Y3280" t="s">
        <v>4082</v>
      </c>
      <c r="Z3280" t="s">
        <v>3671</v>
      </c>
      <c r="AA3280" t="s">
        <v>601</v>
      </c>
      <c r="AB3280" s="198">
        <v>37073</v>
      </c>
      <c r="AC3280" s="198">
        <v>37164</v>
      </c>
    </row>
    <row r="3281" spans="1:29" x14ac:dyDescent="0.2">
      <c r="A3281" s="44" t="str">
        <f t="shared" si="256"/>
        <v xml:space="preserve"> Natural Gas Physical</v>
      </c>
      <c r="B3281" s="44" t="str">
        <f t="shared" si="257"/>
        <v/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4</v>
      </c>
      <c r="F3281" s="213">
        <f t="shared" si="260"/>
        <v>200000</v>
      </c>
      <c r="G3281" s="202">
        <v>1291823</v>
      </c>
      <c r="H3281" s="198">
        <v>37035.407233796293</v>
      </c>
      <c r="I3281" t="s">
        <v>4106</v>
      </c>
      <c r="M3281" t="s">
        <v>2760</v>
      </c>
      <c r="N3281" t="s">
        <v>1926</v>
      </c>
      <c r="O3281" t="s">
        <v>2354</v>
      </c>
      <c r="P3281" s="199">
        <v>50000</v>
      </c>
      <c r="S3281" t="s">
        <v>4101</v>
      </c>
      <c r="T3281" t="s">
        <v>4102</v>
      </c>
      <c r="U3281" s="201">
        <v>21.75</v>
      </c>
      <c r="V3281" t="s">
        <v>2355</v>
      </c>
      <c r="W3281" t="s">
        <v>1927</v>
      </c>
      <c r="X3281" t="s">
        <v>1928</v>
      </c>
      <c r="Y3281" t="s">
        <v>4105</v>
      </c>
      <c r="Z3281" t="s">
        <v>4067</v>
      </c>
      <c r="AA3281">
        <v>104815</v>
      </c>
      <c r="AB3281" s="198">
        <v>37040.875</v>
      </c>
      <c r="AC3281" s="198">
        <v>37043.875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20000</v>
      </c>
      <c r="G3282" s="202">
        <v>1291824</v>
      </c>
      <c r="H3282" s="198">
        <v>37035.407256944447</v>
      </c>
      <c r="I3282" t="s">
        <v>2874</v>
      </c>
      <c r="M3282" t="s">
        <v>2760</v>
      </c>
      <c r="N3282" t="s">
        <v>3220</v>
      </c>
      <c r="O3282" t="s">
        <v>4383</v>
      </c>
      <c r="P3282" s="199">
        <v>20000</v>
      </c>
      <c r="S3282" t="s">
        <v>2761</v>
      </c>
      <c r="T3282" t="s">
        <v>4061</v>
      </c>
      <c r="U3282" s="201">
        <v>4.1399999999999997</v>
      </c>
      <c r="V3282" t="s">
        <v>3079</v>
      </c>
      <c r="W3282" t="s">
        <v>4246</v>
      </c>
      <c r="X3282" t="s">
        <v>4247</v>
      </c>
      <c r="Y3282" t="s">
        <v>3224</v>
      </c>
      <c r="Z3282" t="s">
        <v>3671</v>
      </c>
      <c r="AA3282">
        <v>808822</v>
      </c>
      <c r="AB3282" s="198">
        <v>37036.875</v>
      </c>
      <c r="AC3282" s="198">
        <v>37036.875</v>
      </c>
    </row>
    <row r="3283" spans="1:29" x14ac:dyDescent="0.2">
      <c r="A3283" s="44" t="str">
        <f t="shared" si="256"/>
        <v>US Crude Financial</v>
      </c>
      <c r="B3283" s="44" t="str">
        <f t="shared" si="257"/>
        <v>US</v>
      </c>
      <c r="C3283" s="44" t="str">
        <f t="shared" si="258"/>
        <v>Crude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50000</v>
      </c>
      <c r="G3283" s="202">
        <v>1291825</v>
      </c>
      <c r="H3283" s="198">
        <v>37035.407268518517</v>
      </c>
      <c r="I3283" t="s">
        <v>2863</v>
      </c>
      <c r="M3283" t="s">
        <v>3757</v>
      </c>
      <c r="N3283" t="s">
        <v>4183</v>
      </c>
      <c r="O3283" t="s">
        <v>2790</v>
      </c>
      <c r="P3283" s="199">
        <v>50000</v>
      </c>
      <c r="S3283" t="s">
        <v>2767</v>
      </c>
      <c r="T3283" t="s">
        <v>4061</v>
      </c>
      <c r="U3283" s="201">
        <v>29.08</v>
      </c>
      <c r="V3283" t="s">
        <v>3199</v>
      </c>
      <c r="W3283" t="s">
        <v>4185</v>
      </c>
      <c r="X3283" t="s">
        <v>4186</v>
      </c>
      <c r="Y3283" t="s">
        <v>3401</v>
      </c>
      <c r="Z3283" t="s">
        <v>3671</v>
      </c>
      <c r="AA3283">
        <v>107056</v>
      </c>
      <c r="AB3283" s="198">
        <v>37073</v>
      </c>
      <c r="AC3283" s="198">
        <v>37103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129</v>
      </c>
      <c r="G3284" s="202">
        <v>1291826</v>
      </c>
      <c r="H3284" s="198">
        <v>37035.40729166667</v>
      </c>
      <c r="I3284" t="s">
        <v>3244</v>
      </c>
      <c r="M3284" t="s">
        <v>2760</v>
      </c>
      <c r="N3284" t="s">
        <v>3220</v>
      </c>
      <c r="O3284" t="s">
        <v>2463</v>
      </c>
      <c r="Q3284" s="199">
        <v>129</v>
      </c>
      <c r="S3284" t="s">
        <v>2761</v>
      </c>
      <c r="T3284" t="s">
        <v>4061</v>
      </c>
      <c r="U3284" s="201">
        <v>4.2050999999999998</v>
      </c>
      <c r="V3284" t="s">
        <v>3248</v>
      </c>
      <c r="W3284" t="s">
        <v>3222</v>
      </c>
      <c r="X3284" t="s">
        <v>3223</v>
      </c>
      <c r="Y3284" t="s">
        <v>3224</v>
      </c>
      <c r="Z3284" t="s">
        <v>3671</v>
      </c>
      <c r="AA3284">
        <v>808823</v>
      </c>
      <c r="AB3284" s="198">
        <v>37036.875</v>
      </c>
      <c r="AC3284" s="198">
        <v>37036.875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10000</v>
      </c>
      <c r="G3285" s="202">
        <v>1291827</v>
      </c>
      <c r="H3285" s="198">
        <v>37035.407326388886</v>
      </c>
      <c r="I3285" t="s">
        <v>3244</v>
      </c>
      <c r="M3285" t="s">
        <v>2760</v>
      </c>
      <c r="N3285" t="s">
        <v>3220</v>
      </c>
      <c r="O3285" t="s">
        <v>2463</v>
      </c>
      <c r="Q3285" s="199">
        <v>10000</v>
      </c>
      <c r="S3285" t="s">
        <v>2761</v>
      </c>
      <c r="T3285" t="s">
        <v>4061</v>
      </c>
      <c r="U3285" s="201">
        <v>4.2062999999999997</v>
      </c>
      <c r="V3285" t="s">
        <v>3248</v>
      </c>
      <c r="W3285" t="s">
        <v>3222</v>
      </c>
      <c r="X3285" t="s">
        <v>3223</v>
      </c>
      <c r="Y3285" t="s">
        <v>3224</v>
      </c>
      <c r="Z3285" t="s">
        <v>3671</v>
      </c>
      <c r="AA3285">
        <v>808824</v>
      </c>
      <c r="AB3285" s="198">
        <v>37036.875</v>
      </c>
      <c r="AC3285" s="198">
        <v>37036.875</v>
      </c>
    </row>
    <row r="3286" spans="1:29" x14ac:dyDescent="0.2">
      <c r="A3286" s="44" t="str">
        <f t="shared" si="256"/>
        <v>US Natural Gas Financial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Financial</v>
      </c>
      <c r="E3286" s="44">
        <f>IF(VLOOKUP(S3286,'DD-Lookup'!$J$6:$L$50,3,FALSE)="Monthly",(YEAR(AC3286)-YEAR(AB3286))*12+MONTH(AC3286)-MONTH(AB3286)+1,(AC3286-AB3286+1))</f>
        <v>31</v>
      </c>
      <c r="F3286" s="213">
        <f t="shared" si="260"/>
        <v>310000</v>
      </c>
      <c r="G3286" s="202">
        <v>1291828</v>
      </c>
      <c r="H3286" s="198">
        <v>37035.407395833332</v>
      </c>
      <c r="I3286" t="s">
        <v>2863</v>
      </c>
      <c r="M3286" t="s">
        <v>2760</v>
      </c>
      <c r="N3286" t="s">
        <v>2864</v>
      </c>
      <c r="O3286" t="s">
        <v>3234</v>
      </c>
      <c r="P3286" s="199">
        <v>10000</v>
      </c>
      <c r="S3286" t="s">
        <v>2761</v>
      </c>
      <c r="T3286" t="s">
        <v>4061</v>
      </c>
      <c r="U3286" s="201">
        <v>4.2474999999999996</v>
      </c>
      <c r="V3286" t="s">
        <v>3168</v>
      </c>
      <c r="W3286" t="s">
        <v>3529</v>
      </c>
      <c r="X3286" t="s">
        <v>2866</v>
      </c>
      <c r="Y3286" t="s">
        <v>4082</v>
      </c>
      <c r="Z3286" t="s">
        <v>3671</v>
      </c>
      <c r="AA3286" t="s">
        <v>602</v>
      </c>
      <c r="AB3286" s="198">
        <v>37073.875</v>
      </c>
      <c r="AC3286" s="198">
        <v>37103.875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5000</v>
      </c>
      <c r="G3287" s="202">
        <v>1291830</v>
      </c>
      <c r="H3287" s="198">
        <v>37035.407395833332</v>
      </c>
      <c r="I3287" t="s">
        <v>3225</v>
      </c>
      <c r="M3287" t="s">
        <v>2760</v>
      </c>
      <c r="N3287" t="s">
        <v>3220</v>
      </c>
      <c r="O3287" t="s">
        <v>2481</v>
      </c>
      <c r="Q3287" s="199">
        <v>5000</v>
      </c>
      <c r="S3287" t="s">
        <v>2761</v>
      </c>
      <c r="T3287" t="s">
        <v>4061</v>
      </c>
      <c r="U3287" s="201">
        <v>4.0599999999999996</v>
      </c>
      <c r="V3287" t="s">
        <v>3259</v>
      </c>
      <c r="W3287" t="s">
        <v>3004</v>
      </c>
      <c r="X3287" t="s">
        <v>3246</v>
      </c>
      <c r="Y3287" t="s">
        <v>3224</v>
      </c>
      <c r="Z3287" t="s">
        <v>3671</v>
      </c>
      <c r="AA3287">
        <v>808825</v>
      </c>
      <c r="AB3287" s="198">
        <v>37036.875</v>
      </c>
      <c r="AC3287" s="198">
        <v>37036.875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5000</v>
      </c>
      <c r="G3288" s="202">
        <v>1291831</v>
      </c>
      <c r="H3288" s="198">
        <v>37035.407442129632</v>
      </c>
      <c r="I3288" t="s">
        <v>3225</v>
      </c>
      <c r="M3288" t="s">
        <v>2760</v>
      </c>
      <c r="N3288" t="s">
        <v>3220</v>
      </c>
      <c r="O3288" t="s">
        <v>2481</v>
      </c>
      <c r="Q3288" s="199">
        <v>5000</v>
      </c>
      <c r="S3288" t="s">
        <v>2761</v>
      </c>
      <c r="T3288" t="s">
        <v>4061</v>
      </c>
      <c r="U3288" s="201">
        <v>4.0625</v>
      </c>
      <c r="V3288" t="s">
        <v>3259</v>
      </c>
      <c r="W3288" t="s">
        <v>3004</v>
      </c>
      <c r="X3288" t="s">
        <v>3246</v>
      </c>
      <c r="Y3288" t="s">
        <v>3224</v>
      </c>
      <c r="Z3288" t="s">
        <v>3671</v>
      </c>
      <c r="AA3288">
        <v>808826</v>
      </c>
      <c r="AB3288" s="198">
        <v>37036.875</v>
      </c>
      <c r="AC3288" s="198">
        <v>37036.875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5000</v>
      </c>
      <c r="G3289" s="202">
        <v>1291832</v>
      </c>
      <c r="H3289" s="198">
        <v>37035.407453703701</v>
      </c>
      <c r="I3289" t="s">
        <v>3144</v>
      </c>
      <c r="M3289" t="s">
        <v>2760</v>
      </c>
      <c r="N3289" t="s">
        <v>3220</v>
      </c>
      <c r="O3289" t="s">
        <v>4383</v>
      </c>
      <c r="P3289" s="199">
        <v>5000</v>
      </c>
      <c r="S3289" t="s">
        <v>2761</v>
      </c>
      <c r="T3289" t="s">
        <v>4061</v>
      </c>
      <c r="U3289" s="201">
        <v>4.1399999999999997</v>
      </c>
      <c r="V3289" t="s">
        <v>3145</v>
      </c>
      <c r="W3289" t="s">
        <v>4246</v>
      </c>
      <c r="X3289" t="s">
        <v>4247</v>
      </c>
      <c r="Y3289" t="s">
        <v>3224</v>
      </c>
      <c r="Z3289" t="s">
        <v>3671</v>
      </c>
      <c r="AA3289">
        <v>808827</v>
      </c>
      <c r="AB3289" s="198">
        <v>37036.875</v>
      </c>
      <c r="AC3289" s="198">
        <v>37036.875</v>
      </c>
    </row>
    <row r="3290" spans="1:29" x14ac:dyDescent="0.2">
      <c r="A3290" s="44" t="str">
        <f t="shared" si="256"/>
        <v>US Crude Financial</v>
      </c>
      <c r="B3290" s="44" t="str">
        <f t="shared" si="257"/>
        <v>US</v>
      </c>
      <c r="C3290" s="44" t="str">
        <f t="shared" si="258"/>
        <v>Crude</v>
      </c>
      <c r="D3290" s="44" t="str">
        <f t="shared" si="259"/>
        <v>Financial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50000</v>
      </c>
      <c r="G3290" s="202">
        <v>1291834</v>
      </c>
      <c r="H3290" s="198">
        <v>37035.407488425924</v>
      </c>
      <c r="I3290" t="s">
        <v>4182</v>
      </c>
      <c r="M3290" t="s">
        <v>3757</v>
      </c>
      <c r="N3290" t="s">
        <v>4183</v>
      </c>
      <c r="O3290" t="s">
        <v>2967</v>
      </c>
      <c r="Q3290" s="199">
        <v>50000</v>
      </c>
      <c r="S3290" t="s">
        <v>2767</v>
      </c>
      <c r="T3290" t="s">
        <v>4061</v>
      </c>
      <c r="U3290" s="201">
        <v>29.1</v>
      </c>
      <c r="V3290" t="s">
        <v>3201</v>
      </c>
      <c r="W3290" t="s">
        <v>4185</v>
      </c>
      <c r="X3290" t="s">
        <v>4266</v>
      </c>
      <c r="Y3290" t="s">
        <v>3401</v>
      </c>
      <c r="Z3290" t="s">
        <v>3671</v>
      </c>
      <c r="AA3290">
        <v>107057</v>
      </c>
      <c r="AB3290" s="198">
        <v>37073</v>
      </c>
      <c r="AC3290" s="198">
        <v>37103</v>
      </c>
    </row>
    <row r="3291" spans="1:29" x14ac:dyDescent="0.2">
      <c r="A3291" s="44" t="str">
        <f t="shared" si="256"/>
        <v xml:space="preserve"> Metals Financial</v>
      </c>
      <c r="B3291" s="44" t="str">
        <f t="shared" si="257"/>
        <v/>
      </c>
      <c r="C3291" s="44" t="str">
        <f t="shared" si="258"/>
        <v>Metals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20</v>
      </c>
      <c r="G3291" s="202">
        <v>1291835</v>
      </c>
      <c r="H3291" s="198">
        <v>37035.407511574071</v>
      </c>
      <c r="I3291" t="s">
        <v>4077</v>
      </c>
      <c r="M3291" t="s">
        <v>2766</v>
      </c>
      <c r="N3291" t="s">
        <v>4058</v>
      </c>
      <c r="O3291" t="s">
        <v>4059</v>
      </c>
      <c r="P3291" s="199">
        <v>20</v>
      </c>
      <c r="S3291" t="s">
        <v>4060</v>
      </c>
      <c r="T3291" t="s">
        <v>4061</v>
      </c>
      <c r="U3291" s="201">
        <v>1748</v>
      </c>
      <c r="V3291" t="s">
        <v>3888</v>
      </c>
      <c r="W3291" t="s">
        <v>4068</v>
      </c>
      <c r="X3291" t="s">
        <v>4064</v>
      </c>
      <c r="Y3291" t="s">
        <v>4065</v>
      </c>
      <c r="Z3291" t="s">
        <v>4066</v>
      </c>
      <c r="AA3291">
        <v>2150954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10000</v>
      </c>
      <c r="G3292" s="202">
        <v>1291836</v>
      </c>
      <c r="H3292" s="198">
        <v>37035.407534722224</v>
      </c>
      <c r="I3292" t="s">
        <v>3244</v>
      </c>
      <c r="M3292" t="s">
        <v>2760</v>
      </c>
      <c r="N3292" t="s">
        <v>3220</v>
      </c>
      <c r="O3292" t="s">
        <v>2463</v>
      </c>
      <c r="Q3292" s="199">
        <v>10000</v>
      </c>
      <c r="S3292" t="s">
        <v>2761</v>
      </c>
      <c r="T3292" t="s">
        <v>4061</v>
      </c>
      <c r="U3292" s="201">
        <v>4.2074999999999996</v>
      </c>
      <c r="V3292" t="s">
        <v>3248</v>
      </c>
      <c r="W3292" t="s">
        <v>3222</v>
      </c>
      <c r="X3292" t="s">
        <v>3223</v>
      </c>
      <c r="Y3292" t="s">
        <v>3224</v>
      </c>
      <c r="Z3292" t="s">
        <v>3671</v>
      </c>
      <c r="AA3292">
        <v>808828</v>
      </c>
      <c r="AB3292" s="198">
        <v>37036.875</v>
      </c>
      <c r="AC3292" s="198">
        <v>37036.875</v>
      </c>
    </row>
    <row r="3293" spans="1:29" x14ac:dyDescent="0.2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7</v>
      </c>
      <c r="F3293" s="213">
        <f t="shared" si="260"/>
        <v>140000</v>
      </c>
      <c r="G3293" s="202">
        <v>1291837</v>
      </c>
      <c r="H3293" s="198">
        <v>37035.407557870371</v>
      </c>
      <c r="I3293" t="s">
        <v>3769</v>
      </c>
      <c r="M3293" t="s">
        <v>2760</v>
      </c>
      <c r="N3293" t="s">
        <v>2864</v>
      </c>
      <c r="O3293" t="s">
        <v>4375</v>
      </c>
      <c r="P3293" s="199">
        <v>20000</v>
      </c>
      <c r="S3293" t="s">
        <v>2761</v>
      </c>
      <c r="T3293" t="s">
        <v>4061</v>
      </c>
      <c r="U3293" s="201">
        <v>4.13</v>
      </c>
      <c r="V3293" t="s">
        <v>3280</v>
      </c>
      <c r="W3293" t="s">
        <v>3281</v>
      </c>
      <c r="X3293" t="s">
        <v>4236</v>
      </c>
      <c r="Y3293" t="s">
        <v>4082</v>
      </c>
      <c r="Z3293" t="s">
        <v>3671</v>
      </c>
      <c r="AA3293" t="s">
        <v>603</v>
      </c>
      <c r="AB3293" s="198">
        <v>37036.875</v>
      </c>
      <c r="AC3293" s="198">
        <v>37042.875</v>
      </c>
    </row>
    <row r="3294" spans="1:29" x14ac:dyDescent="0.2">
      <c r="A3294" s="44" t="str">
        <f t="shared" si="256"/>
        <v xml:space="preserve"> Metals Financial</v>
      </c>
      <c r="B3294" s="44" t="str">
        <f t="shared" si="257"/>
        <v/>
      </c>
      <c r="C3294" s="44" t="str">
        <f t="shared" si="258"/>
        <v>Metals</v>
      </c>
      <c r="D3294" s="44" t="str">
        <f t="shared" si="259"/>
        <v>Financial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20</v>
      </c>
      <c r="G3294" s="202">
        <v>1291838</v>
      </c>
      <c r="H3294" s="198">
        <v>37035.407592592594</v>
      </c>
      <c r="I3294" t="s">
        <v>4031</v>
      </c>
      <c r="M3294" t="s">
        <v>2766</v>
      </c>
      <c r="N3294" t="s">
        <v>4058</v>
      </c>
      <c r="O3294" t="s">
        <v>4059</v>
      </c>
      <c r="Q3294" s="199">
        <v>20</v>
      </c>
      <c r="S3294" t="s">
        <v>4060</v>
      </c>
      <c r="T3294" t="s">
        <v>4061</v>
      </c>
      <c r="U3294" s="201">
        <v>1749</v>
      </c>
      <c r="V3294" t="s">
        <v>4075</v>
      </c>
      <c r="W3294" t="s">
        <v>4068</v>
      </c>
      <c r="X3294" t="s">
        <v>4064</v>
      </c>
      <c r="Y3294" t="s">
        <v>4065</v>
      </c>
      <c r="Z3294" t="s">
        <v>4066</v>
      </c>
      <c r="AA3294">
        <v>2150956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10000</v>
      </c>
      <c r="G3295" s="202">
        <v>1291839</v>
      </c>
      <c r="H3295" s="198">
        <v>37035.40761574074</v>
      </c>
      <c r="I3295" t="s">
        <v>3252</v>
      </c>
      <c r="M3295" t="s">
        <v>2760</v>
      </c>
      <c r="N3295" t="s">
        <v>3220</v>
      </c>
      <c r="O3295" t="s">
        <v>2463</v>
      </c>
      <c r="Q3295" s="199">
        <v>10000</v>
      </c>
      <c r="S3295" t="s">
        <v>2761</v>
      </c>
      <c r="T3295" t="s">
        <v>4061</v>
      </c>
      <c r="U3295" s="201">
        <v>4.2088000000000001</v>
      </c>
      <c r="V3295" t="s">
        <v>3097</v>
      </c>
      <c r="W3295" t="s">
        <v>3222</v>
      </c>
      <c r="X3295" t="s">
        <v>3223</v>
      </c>
      <c r="Y3295" t="s">
        <v>3224</v>
      </c>
      <c r="Z3295" t="s">
        <v>3671</v>
      </c>
      <c r="AA3295">
        <v>808829</v>
      </c>
      <c r="AB3295" s="198">
        <v>37036.875</v>
      </c>
      <c r="AC3295" s="198">
        <v>37036.875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1291840</v>
      </c>
      <c r="H3296" s="198">
        <v>37035.407638888886</v>
      </c>
      <c r="I3296" t="s">
        <v>4243</v>
      </c>
      <c r="M3296" t="s">
        <v>2760</v>
      </c>
      <c r="N3296" t="s">
        <v>3220</v>
      </c>
      <c r="O3296" t="s">
        <v>2580</v>
      </c>
      <c r="P3296" s="199">
        <v>10000</v>
      </c>
      <c r="S3296" t="s">
        <v>2761</v>
      </c>
      <c r="T3296" t="s">
        <v>4061</v>
      </c>
      <c r="U3296" s="201">
        <v>4.125</v>
      </c>
      <c r="V3296" t="s">
        <v>485</v>
      </c>
      <c r="W3296" t="s">
        <v>3046</v>
      </c>
      <c r="X3296" t="s">
        <v>3141</v>
      </c>
      <c r="Y3296" t="s">
        <v>3224</v>
      </c>
      <c r="Z3296" t="s">
        <v>3671</v>
      </c>
      <c r="AA3296">
        <v>808830</v>
      </c>
      <c r="AB3296" s="198">
        <v>37036.875</v>
      </c>
      <c r="AC3296" s="198">
        <v>37036.875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1291841</v>
      </c>
      <c r="H3297" s="198">
        <v>37035.407650462963</v>
      </c>
      <c r="I3297" t="s">
        <v>2754</v>
      </c>
      <c r="M3297" t="s">
        <v>2760</v>
      </c>
      <c r="N3297" t="s">
        <v>3220</v>
      </c>
      <c r="O3297" t="s">
        <v>4414</v>
      </c>
      <c r="P3297" s="199">
        <v>10000</v>
      </c>
      <c r="S3297" t="s">
        <v>2761</v>
      </c>
      <c r="T3297" t="s">
        <v>4061</v>
      </c>
      <c r="U3297" s="201">
        <v>4.0599999999999996</v>
      </c>
      <c r="V3297" t="s">
        <v>4175</v>
      </c>
      <c r="W3297" t="s">
        <v>4253</v>
      </c>
      <c r="X3297" t="s">
        <v>4254</v>
      </c>
      <c r="Y3297" t="s">
        <v>3224</v>
      </c>
      <c r="Z3297" t="s">
        <v>3671</v>
      </c>
      <c r="AA3297">
        <v>808831</v>
      </c>
      <c r="AB3297" s="198">
        <v>37036.875</v>
      </c>
      <c r="AC3297" s="198">
        <v>37036.875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2000</v>
      </c>
      <c r="G3298" s="202">
        <v>1291842</v>
      </c>
      <c r="H3298" s="198">
        <v>37035.40766203704</v>
      </c>
      <c r="I3298" t="s">
        <v>4241</v>
      </c>
      <c r="M3298" t="s">
        <v>2760</v>
      </c>
      <c r="N3298" t="s">
        <v>3220</v>
      </c>
      <c r="O3298" t="s">
        <v>2481</v>
      </c>
      <c r="P3298" s="199">
        <v>2000</v>
      </c>
      <c r="S3298" t="s">
        <v>2761</v>
      </c>
      <c r="T3298" t="s">
        <v>4061</v>
      </c>
      <c r="U3298" s="201">
        <v>4.0599999999999996</v>
      </c>
      <c r="V3298" t="s">
        <v>4262</v>
      </c>
      <c r="W3298" t="s">
        <v>3004</v>
      </c>
      <c r="X3298" t="s">
        <v>3246</v>
      </c>
      <c r="Y3298" t="s">
        <v>3224</v>
      </c>
      <c r="Z3298" t="s">
        <v>3671</v>
      </c>
      <c r="AA3298">
        <v>808832</v>
      </c>
      <c r="AB3298" s="198">
        <v>37036.875</v>
      </c>
      <c r="AC3298" s="198">
        <v>37036.875</v>
      </c>
    </row>
    <row r="3299" spans="1:29" x14ac:dyDescent="0.2">
      <c r="A3299" s="44" t="str">
        <f t="shared" si="256"/>
        <v xml:space="preserve"> Metals Financial</v>
      </c>
      <c r="B3299" s="44" t="str">
        <f t="shared" si="257"/>
        <v/>
      </c>
      <c r="C3299" s="44" t="str">
        <f t="shared" si="258"/>
        <v>Metals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10</v>
      </c>
      <c r="G3299" s="202">
        <v>1291843</v>
      </c>
      <c r="H3299" s="198">
        <v>37035.407673611109</v>
      </c>
      <c r="I3299" t="s">
        <v>4137</v>
      </c>
      <c r="M3299" t="s">
        <v>2766</v>
      </c>
      <c r="N3299" t="s">
        <v>4135</v>
      </c>
      <c r="O3299" t="s">
        <v>4136</v>
      </c>
      <c r="Q3299" s="199">
        <v>10</v>
      </c>
      <c r="S3299" t="s">
        <v>4060</v>
      </c>
      <c r="T3299" t="s">
        <v>4061</v>
      </c>
      <c r="U3299" s="201">
        <v>954</v>
      </c>
      <c r="V3299" t="s">
        <v>4515</v>
      </c>
      <c r="W3299" t="s">
        <v>4090</v>
      </c>
      <c r="X3299" t="s">
        <v>4064</v>
      </c>
      <c r="Y3299" t="s">
        <v>4065</v>
      </c>
      <c r="Z3299" t="s">
        <v>4066</v>
      </c>
      <c r="AA3299">
        <v>2150958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10000</v>
      </c>
      <c r="G3300" s="202">
        <v>1291844</v>
      </c>
      <c r="H3300" s="198">
        <v>37035.407777777778</v>
      </c>
      <c r="I3300" t="s">
        <v>2831</v>
      </c>
      <c r="M3300" t="s">
        <v>2760</v>
      </c>
      <c r="N3300" t="s">
        <v>3220</v>
      </c>
      <c r="O3300" t="s">
        <v>2630</v>
      </c>
      <c r="P3300" s="199">
        <v>10000</v>
      </c>
      <c r="S3300" t="s">
        <v>2761</v>
      </c>
      <c r="T3300" t="s">
        <v>4061</v>
      </c>
      <c r="U3300" s="201">
        <v>4.22</v>
      </c>
      <c r="V3300" t="s">
        <v>3221</v>
      </c>
      <c r="W3300" t="s">
        <v>3222</v>
      </c>
      <c r="X3300" t="s">
        <v>3223</v>
      </c>
      <c r="Y3300" t="s">
        <v>3224</v>
      </c>
      <c r="Z3300" t="s">
        <v>3671</v>
      </c>
      <c r="AA3300">
        <v>808834</v>
      </c>
      <c r="AB3300" s="198">
        <v>37036.875</v>
      </c>
      <c r="AC3300" s="198">
        <v>37036.875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5000</v>
      </c>
      <c r="G3301" s="202">
        <v>1291845</v>
      </c>
      <c r="H3301" s="198">
        <v>37035.407800925925</v>
      </c>
      <c r="I3301" t="s">
        <v>3794</v>
      </c>
      <c r="M3301" t="s">
        <v>2760</v>
      </c>
      <c r="N3301" t="s">
        <v>3220</v>
      </c>
      <c r="O3301" t="s">
        <v>2494</v>
      </c>
      <c r="P3301" s="199">
        <v>5000</v>
      </c>
      <c r="S3301" t="s">
        <v>2761</v>
      </c>
      <c r="T3301" t="s">
        <v>4061</v>
      </c>
      <c r="U3301" s="201">
        <v>4.0175000000000001</v>
      </c>
      <c r="V3301" t="s">
        <v>138</v>
      </c>
      <c r="W3301" t="s">
        <v>3004</v>
      </c>
      <c r="X3301" t="s">
        <v>3246</v>
      </c>
      <c r="Y3301" t="s">
        <v>3224</v>
      </c>
      <c r="Z3301" t="s">
        <v>3671</v>
      </c>
      <c r="AA3301">
        <v>808835</v>
      </c>
      <c r="AB3301" s="198">
        <v>37036.875</v>
      </c>
      <c r="AC3301" s="198">
        <v>37036.875</v>
      </c>
    </row>
    <row r="3302" spans="1:29" x14ac:dyDescent="0.2">
      <c r="A3302" s="44" t="str">
        <f t="shared" si="256"/>
        <v>US Natural Gas Financial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Financial</v>
      </c>
      <c r="E3302" s="44">
        <f>IF(VLOOKUP(S3302,'DD-Lookup'!$J$6:$L$50,3,FALSE)="Monthly",(YEAR(AC3302)-YEAR(AB3302))*12+MONTH(AC3302)-MONTH(AB3302)+1,(AC3302-AB3302+1))</f>
        <v>7</v>
      </c>
      <c r="F3302" s="213">
        <f t="shared" si="260"/>
        <v>105000</v>
      </c>
      <c r="G3302" s="202">
        <v>1291846</v>
      </c>
      <c r="H3302" s="198">
        <v>37035.407824074071</v>
      </c>
      <c r="I3302" t="s">
        <v>3244</v>
      </c>
      <c r="M3302" t="s">
        <v>2760</v>
      </c>
      <c r="N3302" t="s">
        <v>2864</v>
      </c>
      <c r="O3302" t="s">
        <v>4375</v>
      </c>
      <c r="P3302" s="199">
        <v>15000</v>
      </c>
      <c r="S3302" t="s">
        <v>2761</v>
      </c>
      <c r="T3302" t="s">
        <v>4061</v>
      </c>
      <c r="U3302" s="201">
        <v>4.125</v>
      </c>
      <c r="V3302" t="s">
        <v>2672</v>
      </c>
      <c r="W3302" t="s">
        <v>3281</v>
      </c>
      <c r="X3302" t="s">
        <v>4236</v>
      </c>
      <c r="Y3302" t="s">
        <v>4082</v>
      </c>
      <c r="Z3302" t="s">
        <v>3671</v>
      </c>
      <c r="AA3302" t="s">
        <v>604</v>
      </c>
      <c r="AB3302" s="198">
        <v>37036.875</v>
      </c>
      <c r="AC3302" s="198">
        <v>37042.875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5000</v>
      </c>
      <c r="G3303" s="202">
        <v>1291847</v>
      </c>
      <c r="H3303" s="198">
        <v>37035.407962962963</v>
      </c>
      <c r="I3303" t="s">
        <v>3134</v>
      </c>
      <c r="M3303" t="s">
        <v>2760</v>
      </c>
      <c r="N3303" t="s">
        <v>3220</v>
      </c>
      <c r="O3303" t="s">
        <v>2465</v>
      </c>
      <c r="P3303" s="199">
        <v>5000</v>
      </c>
      <c r="S3303" t="s">
        <v>2761</v>
      </c>
      <c r="T3303" t="s">
        <v>4061</v>
      </c>
      <c r="U3303" s="201">
        <v>4.0875000000000004</v>
      </c>
      <c r="V3303" t="s">
        <v>1711</v>
      </c>
      <c r="W3303" t="s">
        <v>3260</v>
      </c>
      <c r="X3303" t="s">
        <v>3261</v>
      </c>
      <c r="Y3303" t="s">
        <v>3224</v>
      </c>
      <c r="Z3303" t="s">
        <v>3671</v>
      </c>
      <c r="AA3303">
        <v>808836</v>
      </c>
      <c r="AB3303" s="198">
        <v>37036.875</v>
      </c>
      <c r="AC3303" s="198">
        <v>37036.875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10000</v>
      </c>
      <c r="G3304" s="202">
        <v>1291848</v>
      </c>
      <c r="H3304" s="198">
        <v>37035.40797453704</v>
      </c>
      <c r="I3304" t="s">
        <v>3244</v>
      </c>
      <c r="M3304" t="s">
        <v>2760</v>
      </c>
      <c r="N3304" t="s">
        <v>3220</v>
      </c>
      <c r="O3304" t="s">
        <v>2501</v>
      </c>
      <c r="P3304" s="199">
        <v>10000</v>
      </c>
      <c r="S3304" t="s">
        <v>2761</v>
      </c>
      <c r="T3304" t="s">
        <v>4061</v>
      </c>
      <c r="U3304" s="201">
        <v>4.2249999999999996</v>
      </c>
      <c r="V3304" t="s">
        <v>3248</v>
      </c>
      <c r="W3304" t="s">
        <v>3222</v>
      </c>
      <c r="X3304" t="s">
        <v>3223</v>
      </c>
      <c r="Y3304" t="s">
        <v>3224</v>
      </c>
      <c r="Z3304" t="s">
        <v>3671</v>
      </c>
      <c r="AA3304">
        <v>808837</v>
      </c>
      <c r="AB3304" s="198">
        <v>37036.875</v>
      </c>
      <c r="AC3304" s="198">
        <v>37036.875</v>
      </c>
    </row>
    <row r="3305" spans="1:29" x14ac:dyDescent="0.2">
      <c r="A3305" s="44" t="str">
        <f t="shared" si="256"/>
        <v xml:space="preserve"> Natural Gas Physical</v>
      </c>
      <c r="B3305" s="44" t="str">
        <f t="shared" si="257"/>
        <v/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30</v>
      </c>
      <c r="F3305" s="213">
        <f t="shared" si="260"/>
        <v>750000</v>
      </c>
      <c r="G3305" s="202">
        <v>1291849</v>
      </c>
      <c r="H3305" s="198">
        <v>37035.408067129632</v>
      </c>
      <c r="I3305" t="s">
        <v>4129</v>
      </c>
      <c r="M3305" t="s">
        <v>2760</v>
      </c>
      <c r="N3305" t="s">
        <v>4099</v>
      </c>
      <c r="O3305" t="s">
        <v>4108</v>
      </c>
      <c r="Q3305" s="199">
        <v>25000</v>
      </c>
      <c r="S3305" t="s">
        <v>4101</v>
      </c>
      <c r="T3305" t="s">
        <v>4102</v>
      </c>
      <c r="U3305" s="201">
        <v>20.399999999999999</v>
      </c>
      <c r="V3305" t="s">
        <v>4162</v>
      </c>
      <c r="W3305" t="s">
        <v>4103</v>
      </c>
      <c r="X3305" t="s">
        <v>4104</v>
      </c>
      <c r="Y3305" t="s">
        <v>4105</v>
      </c>
      <c r="Z3305" t="s">
        <v>4067</v>
      </c>
      <c r="AA3305">
        <v>104816</v>
      </c>
      <c r="AB3305" s="198">
        <v>37043.875</v>
      </c>
      <c r="AC3305" s="198">
        <v>37072.875</v>
      </c>
    </row>
    <row r="3306" spans="1:29" x14ac:dyDescent="0.2">
      <c r="A3306" s="44" t="str">
        <f t="shared" si="256"/>
        <v xml:space="preserve"> Metals Financial</v>
      </c>
      <c r="B3306" s="44" t="str">
        <f t="shared" si="257"/>
        <v/>
      </c>
      <c r="C3306" s="44" t="str">
        <f t="shared" si="258"/>
        <v>Metals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4</v>
      </c>
      <c r="G3306" s="202">
        <v>1291850</v>
      </c>
      <c r="H3306" s="198">
        <v>37035.408090277779</v>
      </c>
      <c r="I3306" t="s">
        <v>4169</v>
      </c>
      <c r="M3306" t="s">
        <v>2766</v>
      </c>
      <c r="N3306" t="s">
        <v>4058</v>
      </c>
      <c r="O3306" t="s">
        <v>4059</v>
      </c>
      <c r="P3306" s="199">
        <v>4</v>
      </c>
      <c r="S3306" t="s">
        <v>4060</v>
      </c>
      <c r="T3306" t="s">
        <v>4061</v>
      </c>
      <c r="U3306" s="201">
        <v>1748</v>
      </c>
      <c r="V3306" t="s">
        <v>4170</v>
      </c>
      <c r="W3306" t="s">
        <v>4068</v>
      </c>
      <c r="X3306" t="s">
        <v>4064</v>
      </c>
      <c r="Y3306" t="s">
        <v>4065</v>
      </c>
      <c r="Z3306" t="s">
        <v>4066</v>
      </c>
      <c r="AA3306">
        <v>2150961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357</v>
      </c>
      <c r="G3307" s="202">
        <v>1291851</v>
      </c>
      <c r="H3307" s="198">
        <v>37035.408101851855</v>
      </c>
      <c r="I3307" t="s">
        <v>2818</v>
      </c>
      <c r="M3307" t="s">
        <v>2760</v>
      </c>
      <c r="N3307" t="s">
        <v>3220</v>
      </c>
      <c r="O3307" t="s">
        <v>2531</v>
      </c>
      <c r="Q3307" s="199">
        <v>357</v>
      </c>
      <c r="S3307" t="s">
        <v>2761</v>
      </c>
      <c r="T3307" t="s">
        <v>4061</v>
      </c>
      <c r="U3307" s="201">
        <v>4.4800000000000004</v>
      </c>
      <c r="V3307" t="s">
        <v>3935</v>
      </c>
      <c r="W3307" t="s">
        <v>2668</v>
      </c>
      <c r="X3307" t="s">
        <v>2669</v>
      </c>
      <c r="Y3307" t="s">
        <v>3224</v>
      </c>
      <c r="Z3307" t="s">
        <v>3671</v>
      </c>
      <c r="AA3307">
        <v>808838</v>
      </c>
      <c r="AB3307" s="198">
        <v>37036.875</v>
      </c>
      <c r="AC3307" s="198">
        <v>37036.875</v>
      </c>
    </row>
    <row r="3308" spans="1:29" x14ac:dyDescent="0.2">
      <c r="A3308" s="44" t="str">
        <f t="shared" si="256"/>
        <v xml:space="preserve"> Metals Financial</v>
      </c>
      <c r="B3308" s="44" t="str">
        <f t="shared" si="257"/>
        <v/>
      </c>
      <c r="C3308" s="44" t="str">
        <f t="shared" si="258"/>
        <v>Metals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4</v>
      </c>
      <c r="G3308" s="202">
        <v>1291852</v>
      </c>
      <c r="H3308" s="198">
        <v>37035.408113425925</v>
      </c>
      <c r="I3308" t="s">
        <v>1924</v>
      </c>
      <c r="M3308" t="s">
        <v>2766</v>
      </c>
      <c r="N3308" t="s">
        <v>4058</v>
      </c>
      <c r="O3308" t="s">
        <v>4059</v>
      </c>
      <c r="Q3308" s="199">
        <v>4</v>
      </c>
      <c r="S3308" t="s">
        <v>4060</v>
      </c>
      <c r="T3308" t="s">
        <v>4061</v>
      </c>
      <c r="U3308" s="201">
        <v>1750</v>
      </c>
      <c r="V3308" t="s">
        <v>1925</v>
      </c>
      <c r="W3308" t="s">
        <v>4068</v>
      </c>
      <c r="X3308" t="s">
        <v>4064</v>
      </c>
      <c r="Y3308" t="s">
        <v>4065</v>
      </c>
      <c r="Z3308" t="s">
        <v>4066</v>
      </c>
      <c r="AA3308">
        <v>2150963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10000</v>
      </c>
      <c r="G3309" s="202">
        <v>1291853</v>
      </c>
      <c r="H3309" s="198">
        <v>37035.408125000002</v>
      </c>
      <c r="I3309" t="s">
        <v>3769</v>
      </c>
      <c r="M3309" t="s">
        <v>2760</v>
      </c>
      <c r="N3309" t="s">
        <v>3220</v>
      </c>
      <c r="O3309" t="s">
        <v>4414</v>
      </c>
      <c r="Q3309" s="199">
        <v>10000</v>
      </c>
      <c r="S3309" t="s">
        <v>2761</v>
      </c>
      <c r="T3309" t="s">
        <v>4061</v>
      </c>
      <c r="U3309" s="201">
        <v>4.07</v>
      </c>
      <c r="V3309" t="s">
        <v>2755</v>
      </c>
      <c r="W3309" t="s">
        <v>4253</v>
      </c>
      <c r="X3309" t="s">
        <v>4254</v>
      </c>
      <c r="Y3309" t="s">
        <v>3224</v>
      </c>
      <c r="Z3309" t="s">
        <v>3671</v>
      </c>
      <c r="AA3309">
        <v>808839</v>
      </c>
      <c r="AB3309" s="198">
        <v>37036.875</v>
      </c>
      <c r="AC3309" s="198">
        <v>37036.875</v>
      </c>
    </row>
    <row r="3310" spans="1:29" x14ac:dyDescent="0.2">
      <c r="A3310" s="44" t="str">
        <f t="shared" si="256"/>
        <v>US Natural Gas Physical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10000</v>
      </c>
      <c r="G3310" s="202">
        <v>1291855</v>
      </c>
      <c r="H3310" s="198">
        <v>37035.408148148148</v>
      </c>
      <c r="I3310" t="s">
        <v>3769</v>
      </c>
      <c r="M3310" t="s">
        <v>2760</v>
      </c>
      <c r="N3310" t="s">
        <v>3220</v>
      </c>
      <c r="O3310" t="s">
        <v>2465</v>
      </c>
      <c r="P3310" s="199">
        <v>10000</v>
      </c>
      <c r="S3310" t="s">
        <v>2761</v>
      </c>
      <c r="T3310" t="s">
        <v>4061</v>
      </c>
      <c r="U3310" s="201">
        <v>4.085</v>
      </c>
      <c r="V3310" t="s">
        <v>2746</v>
      </c>
      <c r="W3310" t="s">
        <v>3260</v>
      </c>
      <c r="X3310" t="s">
        <v>3261</v>
      </c>
      <c r="Y3310" t="s">
        <v>3224</v>
      </c>
      <c r="Z3310" t="s">
        <v>3671</v>
      </c>
      <c r="AA3310">
        <v>808840</v>
      </c>
      <c r="AB3310" s="198">
        <v>37036.875</v>
      </c>
      <c r="AC3310" s="198">
        <v>37036.875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10000</v>
      </c>
      <c r="G3311" s="202">
        <v>1291856</v>
      </c>
      <c r="H3311" s="198">
        <v>37035.408159722225</v>
      </c>
      <c r="I3311" t="s">
        <v>3982</v>
      </c>
      <c r="M3311" t="s">
        <v>2760</v>
      </c>
      <c r="N3311" t="s">
        <v>3220</v>
      </c>
      <c r="O3311" t="s">
        <v>4416</v>
      </c>
      <c r="Q3311" s="199">
        <v>10000</v>
      </c>
      <c r="S3311" t="s">
        <v>2761</v>
      </c>
      <c r="T3311" t="s">
        <v>4061</v>
      </c>
      <c r="U3311" s="201">
        <v>4.04</v>
      </c>
      <c r="V3311" t="s">
        <v>313</v>
      </c>
      <c r="W3311" t="s">
        <v>4253</v>
      </c>
      <c r="X3311" t="s">
        <v>2685</v>
      </c>
      <c r="Y3311" t="s">
        <v>3224</v>
      </c>
      <c r="Z3311" t="s">
        <v>3671</v>
      </c>
      <c r="AA3311">
        <v>808841</v>
      </c>
      <c r="AB3311" s="198">
        <v>37036.875</v>
      </c>
      <c r="AC3311" s="198">
        <v>37036.875</v>
      </c>
    </row>
    <row r="3312" spans="1:29" x14ac:dyDescent="0.2">
      <c r="A3312" s="44" t="str">
        <f t="shared" si="256"/>
        <v xml:space="preserve"> Metals Financial</v>
      </c>
      <c r="B3312" s="44" t="str">
        <f t="shared" si="257"/>
        <v/>
      </c>
      <c r="C3312" s="44" t="str">
        <f t="shared" si="258"/>
        <v>Metals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16</v>
      </c>
      <c r="G3312" s="202">
        <v>1291857</v>
      </c>
      <c r="H3312" s="198">
        <v>37035.408217592594</v>
      </c>
      <c r="I3312" t="s">
        <v>4031</v>
      </c>
      <c r="M3312" t="s">
        <v>2766</v>
      </c>
      <c r="N3312" t="s">
        <v>4058</v>
      </c>
      <c r="O3312" t="s">
        <v>4059</v>
      </c>
      <c r="Q3312" s="199">
        <v>16</v>
      </c>
      <c r="S3312" t="s">
        <v>4060</v>
      </c>
      <c r="T3312" t="s">
        <v>4061</v>
      </c>
      <c r="U3312" s="201">
        <v>1750</v>
      </c>
      <c r="V3312" t="s">
        <v>4075</v>
      </c>
      <c r="W3312" t="s">
        <v>4068</v>
      </c>
      <c r="X3312" t="s">
        <v>4064</v>
      </c>
      <c r="Y3312" t="s">
        <v>4065</v>
      </c>
      <c r="Z3312" t="s">
        <v>4066</v>
      </c>
      <c r="AA3312">
        <v>2150966</v>
      </c>
    </row>
    <row r="3313" spans="1:29" x14ac:dyDescent="0.2">
      <c r="A3313" s="44" t="str">
        <f t="shared" si="256"/>
        <v xml:space="preserve"> Metals Financial</v>
      </c>
      <c r="B3313" s="44" t="str">
        <f t="shared" si="257"/>
        <v/>
      </c>
      <c r="C3313" s="44" t="str">
        <f t="shared" si="258"/>
        <v>Metals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20</v>
      </c>
      <c r="G3313" s="202">
        <v>1291858</v>
      </c>
      <c r="H3313" s="198">
        <v>37035.40829861111</v>
      </c>
      <c r="I3313" t="s">
        <v>4139</v>
      </c>
      <c r="M3313" t="s">
        <v>2766</v>
      </c>
      <c r="N3313" t="s">
        <v>4058</v>
      </c>
      <c r="O3313" t="s">
        <v>4059</v>
      </c>
      <c r="Q3313" s="199">
        <v>20</v>
      </c>
      <c r="S3313" t="s">
        <v>4060</v>
      </c>
      <c r="T3313" t="s">
        <v>4061</v>
      </c>
      <c r="U3313" s="201">
        <v>1751</v>
      </c>
      <c r="V3313" t="s">
        <v>3873</v>
      </c>
      <c r="W3313" t="s">
        <v>4068</v>
      </c>
      <c r="X3313" t="s">
        <v>4064</v>
      </c>
      <c r="Y3313" t="s">
        <v>4065</v>
      </c>
      <c r="Z3313" t="s">
        <v>4066</v>
      </c>
      <c r="AA3313">
        <v>2150968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6127</v>
      </c>
      <c r="G3314" s="202">
        <v>1291859</v>
      </c>
      <c r="H3314" s="198">
        <v>37035.40834490741</v>
      </c>
      <c r="I3314" t="s">
        <v>3267</v>
      </c>
      <c r="M3314" t="s">
        <v>2760</v>
      </c>
      <c r="N3314" t="s">
        <v>3220</v>
      </c>
      <c r="O3314" t="s">
        <v>4397</v>
      </c>
      <c r="Q3314" s="199">
        <v>6127</v>
      </c>
      <c r="S3314" t="s">
        <v>2761</v>
      </c>
      <c r="T3314" t="s">
        <v>4061</v>
      </c>
      <c r="U3314" s="201">
        <v>4.0350000000000001</v>
      </c>
      <c r="V3314" t="s">
        <v>3980</v>
      </c>
      <c r="W3314" t="s">
        <v>3046</v>
      </c>
      <c r="X3314" t="s">
        <v>2685</v>
      </c>
      <c r="Y3314" t="s">
        <v>3224</v>
      </c>
      <c r="Z3314" t="s">
        <v>3671</v>
      </c>
      <c r="AA3314">
        <v>808843</v>
      </c>
      <c r="AB3314" s="198">
        <v>37036.875</v>
      </c>
      <c r="AC3314" s="198">
        <v>37036.875</v>
      </c>
    </row>
    <row r="3315" spans="1:29" x14ac:dyDescent="0.2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30</v>
      </c>
      <c r="F3315" s="213">
        <f t="shared" si="260"/>
        <v>450000</v>
      </c>
      <c r="G3315" s="202">
        <v>1291860</v>
      </c>
      <c r="H3315" s="198">
        <v>37035.408356481479</v>
      </c>
      <c r="I3315" t="s">
        <v>3244</v>
      </c>
      <c r="M3315" t="s">
        <v>2760</v>
      </c>
      <c r="N3315" t="s">
        <v>2864</v>
      </c>
      <c r="O3315" t="s">
        <v>2865</v>
      </c>
      <c r="P3315" s="199">
        <v>15000</v>
      </c>
      <c r="S3315" t="s">
        <v>2761</v>
      </c>
      <c r="T3315" t="s">
        <v>4061</v>
      </c>
      <c r="U3315" s="201">
        <v>4.1749999999999998</v>
      </c>
      <c r="V3315" t="s">
        <v>3247</v>
      </c>
      <c r="W3315" t="s">
        <v>3529</v>
      </c>
      <c r="X3315" t="s">
        <v>2866</v>
      </c>
      <c r="Y3315" t="s">
        <v>4082</v>
      </c>
      <c r="Z3315" t="s">
        <v>3671</v>
      </c>
      <c r="AA3315" t="s">
        <v>605</v>
      </c>
      <c r="AB3315" s="198">
        <v>37043.875</v>
      </c>
      <c r="AC3315" s="198">
        <v>37072.875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25000</v>
      </c>
      <c r="G3316" s="202">
        <v>1291861</v>
      </c>
      <c r="H3316" s="198">
        <v>37035.408356481479</v>
      </c>
      <c r="I3316" t="s">
        <v>3092</v>
      </c>
      <c r="M3316" t="s">
        <v>2760</v>
      </c>
      <c r="N3316" t="s">
        <v>3220</v>
      </c>
      <c r="O3316" t="s">
        <v>4383</v>
      </c>
      <c r="P3316" s="199">
        <v>25000</v>
      </c>
      <c r="S3316" t="s">
        <v>2761</v>
      </c>
      <c r="T3316" t="s">
        <v>4061</v>
      </c>
      <c r="U3316" s="201">
        <v>4.125</v>
      </c>
      <c r="V3316" t="s">
        <v>2772</v>
      </c>
      <c r="W3316" t="s">
        <v>4246</v>
      </c>
      <c r="X3316" t="s">
        <v>4247</v>
      </c>
      <c r="Y3316" t="s">
        <v>3224</v>
      </c>
      <c r="Z3316" t="s">
        <v>3671</v>
      </c>
      <c r="AA3316">
        <v>808844</v>
      </c>
      <c r="AB3316" s="198">
        <v>37036.875</v>
      </c>
      <c r="AC3316" s="198">
        <v>37036.875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5000</v>
      </c>
      <c r="G3317" s="202">
        <v>1291862</v>
      </c>
      <c r="H3317" s="198">
        <v>37035.408425925925</v>
      </c>
      <c r="I3317" t="s">
        <v>4179</v>
      </c>
      <c r="M3317" t="s">
        <v>2760</v>
      </c>
      <c r="N3317" t="s">
        <v>3220</v>
      </c>
      <c r="O3317" t="s">
        <v>2466</v>
      </c>
      <c r="P3317" s="199">
        <v>5000</v>
      </c>
      <c r="S3317" t="s">
        <v>2761</v>
      </c>
      <c r="T3317" t="s">
        <v>4061</v>
      </c>
      <c r="U3317" s="201">
        <v>3.9925000000000002</v>
      </c>
      <c r="V3317" t="s">
        <v>4180</v>
      </c>
      <c r="W3317" t="s">
        <v>3260</v>
      </c>
      <c r="X3317" t="s">
        <v>3261</v>
      </c>
      <c r="Y3317" t="s">
        <v>3224</v>
      </c>
      <c r="Z3317" t="s">
        <v>3671</v>
      </c>
      <c r="AA3317">
        <v>808845</v>
      </c>
      <c r="AB3317" s="198">
        <v>37036.875</v>
      </c>
      <c r="AC3317" s="198">
        <v>37036.875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10000</v>
      </c>
      <c r="G3318" s="202">
        <v>1291863</v>
      </c>
      <c r="H3318" s="198">
        <v>37035.408460648148</v>
      </c>
      <c r="I3318" t="s">
        <v>3249</v>
      </c>
      <c r="M3318" t="s">
        <v>2760</v>
      </c>
      <c r="N3318" t="s">
        <v>3220</v>
      </c>
      <c r="O3318" t="s">
        <v>2512</v>
      </c>
      <c r="P3318" s="199">
        <v>10000</v>
      </c>
      <c r="S3318" t="s">
        <v>2761</v>
      </c>
      <c r="T3318" t="s">
        <v>4061</v>
      </c>
      <c r="U3318" s="201">
        <v>4.08</v>
      </c>
      <c r="V3318" t="s">
        <v>4176</v>
      </c>
      <c r="W3318" t="s">
        <v>3260</v>
      </c>
      <c r="X3318" t="s">
        <v>3261</v>
      </c>
      <c r="Y3318" t="s">
        <v>3224</v>
      </c>
      <c r="Z3318" t="s">
        <v>3671</v>
      </c>
      <c r="AA3318">
        <v>808847</v>
      </c>
      <c r="AB3318" s="198">
        <v>37036.875</v>
      </c>
      <c r="AC3318" s="198">
        <v>37036.875</v>
      </c>
    </row>
    <row r="3319" spans="1:29" x14ac:dyDescent="0.2">
      <c r="A3319" s="44" t="str">
        <f t="shared" si="256"/>
        <v>US Natural Gas Financial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Financial</v>
      </c>
      <c r="E3319" s="44">
        <f>IF(VLOOKUP(S3319,'DD-Lookup'!$J$6:$L$50,3,FALSE)="Monthly",(YEAR(AC3319)-YEAR(AB3319))*12+MONTH(AC3319)-MONTH(AB3319)+1,(AC3319-AB3319+1))</f>
        <v>30</v>
      </c>
      <c r="F3319" s="213">
        <f t="shared" si="260"/>
        <v>300000</v>
      </c>
      <c r="G3319" s="202">
        <v>1291864</v>
      </c>
      <c r="H3319" s="198">
        <v>37035.408506944441</v>
      </c>
      <c r="I3319" t="s">
        <v>3769</v>
      </c>
      <c r="M3319" t="s">
        <v>2760</v>
      </c>
      <c r="N3319" t="s">
        <v>2864</v>
      </c>
      <c r="O3319" t="s">
        <v>1776</v>
      </c>
      <c r="Q3319" s="199">
        <v>10000</v>
      </c>
      <c r="S3319" t="s">
        <v>2761</v>
      </c>
      <c r="T3319" t="s">
        <v>4061</v>
      </c>
      <c r="U3319" s="201">
        <v>-2.75E-2</v>
      </c>
      <c r="V3319" t="s">
        <v>1713</v>
      </c>
      <c r="W3319" t="s">
        <v>2750</v>
      </c>
      <c r="X3319" t="s">
        <v>2751</v>
      </c>
      <c r="Y3319" t="s">
        <v>4082</v>
      </c>
      <c r="Z3319" t="s">
        <v>3671</v>
      </c>
      <c r="AA3319" t="s">
        <v>606</v>
      </c>
      <c r="AB3319" s="198">
        <v>37043.875</v>
      </c>
      <c r="AC3319" s="198">
        <v>37072.875</v>
      </c>
    </row>
    <row r="3320" spans="1:29" x14ac:dyDescent="0.2">
      <c r="A3320" s="44" t="str">
        <f t="shared" si="256"/>
        <v>US Natural Gas Financial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31</v>
      </c>
      <c r="F3320" s="213">
        <f t="shared" si="260"/>
        <v>465000</v>
      </c>
      <c r="G3320" s="202">
        <v>1291865</v>
      </c>
      <c r="H3320" s="198">
        <v>37035.408518518518</v>
      </c>
      <c r="I3320" t="s">
        <v>2869</v>
      </c>
      <c r="M3320" t="s">
        <v>2760</v>
      </c>
      <c r="N3320" t="s">
        <v>2864</v>
      </c>
      <c r="O3320" t="s">
        <v>3234</v>
      </c>
      <c r="P3320" s="199">
        <v>15000</v>
      </c>
      <c r="S3320" t="s">
        <v>2761</v>
      </c>
      <c r="T3320" t="s">
        <v>4061</v>
      </c>
      <c r="U3320" s="201">
        <v>4.2374999999999998</v>
      </c>
      <c r="V3320" t="s">
        <v>3806</v>
      </c>
      <c r="W3320" t="s">
        <v>3529</v>
      </c>
      <c r="X3320" t="s">
        <v>2866</v>
      </c>
      <c r="Y3320" t="s">
        <v>4082</v>
      </c>
      <c r="Z3320" t="s">
        <v>3671</v>
      </c>
      <c r="AA3320" t="s">
        <v>607</v>
      </c>
      <c r="AB3320" s="198">
        <v>37073.875</v>
      </c>
      <c r="AC3320" s="198">
        <v>37103.875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1291867</v>
      </c>
      <c r="H3321" s="198">
        <v>37035.408530092594</v>
      </c>
      <c r="I3321" t="s">
        <v>3225</v>
      </c>
      <c r="M3321" t="s">
        <v>2760</v>
      </c>
      <c r="N3321" t="s">
        <v>3220</v>
      </c>
      <c r="O3321" t="s">
        <v>2463</v>
      </c>
      <c r="P3321" s="199">
        <v>10000</v>
      </c>
      <c r="S3321" t="s">
        <v>2761</v>
      </c>
      <c r="T3321" t="s">
        <v>4061</v>
      </c>
      <c r="U3321" s="201">
        <v>4.2074999999999996</v>
      </c>
      <c r="V3321" t="s">
        <v>3259</v>
      </c>
      <c r="W3321" t="s">
        <v>3222</v>
      </c>
      <c r="X3321" t="s">
        <v>3223</v>
      </c>
      <c r="Y3321" t="s">
        <v>3224</v>
      </c>
      <c r="Z3321" t="s">
        <v>3671</v>
      </c>
      <c r="AA3321">
        <v>808848</v>
      </c>
      <c r="AB3321" s="198">
        <v>37036.875</v>
      </c>
      <c r="AC3321" s="198">
        <v>37036.875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5000</v>
      </c>
      <c r="G3322" s="202">
        <v>1291868</v>
      </c>
      <c r="H3322" s="198">
        <v>37035.408564814818</v>
      </c>
      <c r="I3322" t="s">
        <v>2858</v>
      </c>
      <c r="M3322" t="s">
        <v>2760</v>
      </c>
      <c r="N3322" t="s">
        <v>3220</v>
      </c>
      <c r="O3322" t="s">
        <v>2519</v>
      </c>
      <c r="Q3322" s="199">
        <v>5000</v>
      </c>
      <c r="S3322" t="s">
        <v>2761</v>
      </c>
      <c r="T3322" t="s">
        <v>4061</v>
      </c>
      <c r="U3322" s="201">
        <v>4.46</v>
      </c>
      <c r="V3322" t="s">
        <v>2678</v>
      </c>
      <c r="W3322" t="s">
        <v>2668</v>
      </c>
      <c r="X3322" t="s">
        <v>2669</v>
      </c>
      <c r="Y3322" t="s">
        <v>3224</v>
      </c>
      <c r="Z3322" t="s">
        <v>3671</v>
      </c>
      <c r="AA3322">
        <v>808849</v>
      </c>
      <c r="AB3322" s="198">
        <v>37036.875</v>
      </c>
      <c r="AC3322" s="198">
        <v>37036.875</v>
      </c>
    </row>
    <row r="3323" spans="1:29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151</v>
      </c>
      <c r="F3323" s="213">
        <f t="shared" si="260"/>
        <v>377500</v>
      </c>
      <c r="G3323" s="202">
        <v>1291869</v>
      </c>
      <c r="H3323" s="198">
        <v>37035.408576388887</v>
      </c>
      <c r="I3323" t="s">
        <v>2834</v>
      </c>
      <c r="M3323" t="s">
        <v>2760</v>
      </c>
      <c r="N3323" t="s">
        <v>2864</v>
      </c>
      <c r="O3323" t="s">
        <v>3253</v>
      </c>
      <c r="Q3323" s="199">
        <v>2500</v>
      </c>
      <c r="S3323" t="s">
        <v>2761</v>
      </c>
      <c r="T3323" t="s">
        <v>4061</v>
      </c>
      <c r="U3323" s="201">
        <v>4.68</v>
      </c>
      <c r="V3323" t="s">
        <v>4392</v>
      </c>
      <c r="W3323" t="s">
        <v>3529</v>
      </c>
      <c r="X3323" t="s">
        <v>2866</v>
      </c>
      <c r="Y3323" t="s">
        <v>4082</v>
      </c>
      <c r="Z3323" t="s">
        <v>3671</v>
      </c>
      <c r="AA3323" t="s">
        <v>608</v>
      </c>
      <c r="AB3323" s="198">
        <v>37196</v>
      </c>
      <c r="AC3323" s="198">
        <v>37346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10000</v>
      </c>
      <c r="G3324" s="202">
        <v>1291870</v>
      </c>
      <c r="H3324" s="198">
        <v>37035.408576388887</v>
      </c>
      <c r="I3324" t="s">
        <v>3249</v>
      </c>
      <c r="M3324" t="s">
        <v>2760</v>
      </c>
      <c r="N3324" t="s">
        <v>3220</v>
      </c>
      <c r="O3324" t="s">
        <v>4383</v>
      </c>
      <c r="Q3324" s="199">
        <v>10000</v>
      </c>
      <c r="S3324" t="s">
        <v>2761</v>
      </c>
      <c r="T3324" t="s">
        <v>4061</v>
      </c>
      <c r="U3324" s="201">
        <v>4.12</v>
      </c>
      <c r="V3324" t="s">
        <v>4176</v>
      </c>
      <c r="W3324" t="s">
        <v>4246</v>
      </c>
      <c r="X3324" t="s">
        <v>4247</v>
      </c>
      <c r="Y3324" t="s">
        <v>3224</v>
      </c>
      <c r="Z3324" t="s">
        <v>3671</v>
      </c>
      <c r="AA3324">
        <v>808850</v>
      </c>
      <c r="AB3324" s="198">
        <v>37036.875</v>
      </c>
      <c r="AC3324" s="198">
        <v>37036.875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1000</v>
      </c>
      <c r="G3325" s="202">
        <v>1291871</v>
      </c>
      <c r="H3325" s="198">
        <v>37035.408703703702</v>
      </c>
      <c r="I3325" t="s">
        <v>3103</v>
      </c>
      <c r="M3325" t="s">
        <v>2760</v>
      </c>
      <c r="N3325" t="s">
        <v>3220</v>
      </c>
      <c r="O3325" t="s">
        <v>4403</v>
      </c>
      <c r="Q3325" s="199">
        <v>1000</v>
      </c>
      <c r="S3325" t="s">
        <v>2761</v>
      </c>
      <c r="T3325" t="s">
        <v>4061</v>
      </c>
      <c r="U3325" s="201">
        <v>4.0750000000000002</v>
      </c>
      <c r="V3325" t="s">
        <v>1712</v>
      </c>
      <c r="W3325" t="s">
        <v>3046</v>
      </c>
      <c r="X3325" t="s">
        <v>2685</v>
      </c>
      <c r="Y3325" t="s">
        <v>3224</v>
      </c>
      <c r="Z3325" t="s">
        <v>3671</v>
      </c>
      <c r="AA3325">
        <v>808852</v>
      </c>
      <c r="AB3325" s="198">
        <v>37036.875</v>
      </c>
      <c r="AC3325" s="198">
        <v>37036.875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5000</v>
      </c>
      <c r="G3326" s="202">
        <v>1291872</v>
      </c>
      <c r="H3326" s="198">
        <v>37035.408715277779</v>
      </c>
      <c r="I3326" t="s">
        <v>3244</v>
      </c>
      <c r="M3326" t="s">
        <v>2760</v>
      </c>
      <c r="N3326" t="s">
        <v>3220</v>
      </c>
      <c r="O3326" t="s">
        <v>2519</v>
      </c>
      <c r="P3326" s="199">
        <v>5000</v>
      </c>
      <c r="S3326" t="s">
        <v>2761</v>
      </c>
      <c r="T3326" t="s">
        <v>4061</v>
      </c>
      <c r="U3326" s="201">
        <v>4.4550000000000001</v>
      </c>
      <c r="V3326" t="s">
        <v>2789</v>
      </c>
      <c r="W3326" t="s">
        <v>2668</v>
      </c>
      <c r="X3326" t="s">
        <v>2669</v>
      </c>
      <c r="Y3326" t="s">
        <v>3224</v>
      </c>
      <c r="Z3326" t="s">
        <v>3671</v>
      </c>
      <c r="AA3326">
        <v>808853</v>
      </c>
      <c r="AB3326" s="198">
        <v>37036.875</v>
      </c>
      <c r="AC3326" s="198">
        <v>37036.875</v>
      </c>
    </row>
    <row r="3327" spans="1:29" x14ac:dyDescent="0.2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12</v>
      </c>
      <c r="G3327" s="202">
        <v>1291873</v>
      </c>
      <c r="H3327" s="198">
        <v>37035.408738425926</v>
      </c>
      <c r="I3327" t="s">
        <v>4091</v>
      </c>
      <c r="M3327" t="s">
        <v>2766</v>
      </c>
      <c r="N3327" t="s">
        <v>4072</v>
      </c>
      <c r="O3327" t="s">
        <v>4073</v>
      </c>
      <c r="P3327" s="199">
        <v>12</v>
      </c>
      <c r="S3327" t="s">
        <v>4060</v>
      </c>
      <c r="T3327" t="s">
        <v>4061</v>
      </c>
      <c r="U3327" s="201">
        <v>1547</v>
      </c>
      <c r="V3327" t="s">
        <v>4094</v>
      </c>
      <c r="W3327" t="s">
        <v>4068</v>
      </c>
      <c r="X3327" t="s">
        <v>4064</v>
      </c>
      <c r="Y3327" t="s">
        <v>4065</v>
      </c>
      <c r="Z3327" t="s">
        <v>4066</v>
      </c>
      <c r="AA3327">
        <v>2150972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1050</v>
      </c>
      <c r="G3328" s="202">
        <v>1291874</v>
      </c>
      <c r="H3328" s="198">
        <v>37035.408761574072</v>
      </c>
      <c r="I3328" t="s">
        <v>2874</v>
      </c>
      <c r="M3328" t="s">
        <v>2760</v>
      </c>
      <c r="N3328" t="s">
        <v>3220</v>
      </c>
      <c r="O3328" t="s">
        <v>4383</v>
      </c>
      <c r="P3328" s="199">
        <v>1050</v>
      </c>
      <c r="S3328" t="s">
        <v>2761</v>
      </c>
      <c r="T3328" t="s">
        <v>4061</v>
      </c>
      <c r="U3328" s="201">
        <v>4.1150000000000002</v>
      </c>
      <c r="V3328" t="s">
        <v>3079</v>
      </c>
      <c r="W3328" t="s">
        <v>4246</v>
      </c>
      <c r="X3328" t="s">
        <v>4247</v>
      </c>
      <c r="Y3328" t="s">
        <v>3224</v>
      </c>
      <c r="Z3328" t="s">
        <v>3671</v>
      </c>
      <c r="AA3328">
        <v>808854</v>
      </c>
      <c r="AB3328" s="198">
        <v>37036.875</v>
      </c>
      <c r="AC3328" s="198">
        <v>37036.875</v>
      </c>
    </row>
    <row r="3329" spans="1:29" x14ac:dyDescent="0.2">
      <c r="A3329" s="44" t="str">
        <f t="shared" si="256"/>
        <v>US Crude Financial</v>
      </c>
      <c r="B3329" s="44" t="str">
        <f t="shared" si="257"/>
        <v>US</v>
      </c>
      <c r="C3329" s="44" t="str">
        <f t="shared" si="258"/>
        <v>Crude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50000</v>
      </c>
      <c r="G3329" s="202">
        <v>1291875</v>
      </c>
      <c r="H3329" s="198">
        <v>37035.408784722225</v>
      </c>
      <c r="I3329" t="s">
        <v>2863</v>
      </c>
      <c r="M3329" t="s">
        <v>3757</v>
      </c>
      <c r="N3329" t="s">
        <v>4183</v>
      </c>
      <c r="O3329" t="s">
        <v>2790</v>
      </c>
      <c r="Q3329" s="199">
        <v>50000</v>
      </c>
      <c r="S3329" t="s">
        <v>2767</v>
      </c>
      <c r="T3329" t="s">
        <v>4061</v>
      </c>
      <c r="U3329" s="201">
        <v>29.12</v>
      </c>
      <c r="V3329" t="s">
        <v>1679</v>
      </c>
      <c r="W3329" t="s">
        <v>4185</v>
      </c>
      <c r="X3329" t="s">
        <v>4186</v>
      </c>
      <c r="Y3329" t="s">
        <v>3401</v>
      </c>
      <c r="Z3329" t="s">
        <v>3671</v>
      </c>
      <c r="AA3329">
        <v>107058</v>
      </c>
      <c r="AB3329" s="198">
        <v>37073</v>
      </c>
      <c r="AC3329" s="198">
        <v>37103</v>
      </c>
    </row>
    <row r="3330" spans="1:29" x14ac:dyDescent="0.2">
      <c r="A3330" s="44" t="str">
        <f t="shared" si="256"/>
        <v xml:space="preserve"> Metals Financial</v>
      </c>
      <c r="B3330" s="44" t="str">
        <f t="shared" si="257"/>
        <v/>
      </c>
      <c r="C3330" s="44" t="str">
        <f t="shared" si="258"/>
        <v>Metals</v>
      </c>
      <c r="D3330" s="44" t="str">
        <f t="shared" si="259"/>
        <v>Financial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</v>
      </c>
      <c r="G3330" s="202">
        <v>1291876</v>
      </c>
      <c r="H3330" s="198">
        <v>37035.408865740741</v>
      </c>
      <c r="I3330" t="s">
        <v>4122</v>
      </c>
      <c r="M3330" t="s">
        <v>2766</v>
      </c>
      <c r="N3330" t="s">
        <v>4058</v>
      </c>
      <c r="O3330" t="s">
        <v>4059</v>
      </c>
      <c r="P3330" s="199">
        <v>10</v>
      </c>
      <c r="S3330" t="s">
        <v>4060</v>
      </c>
      <c r="T3330" t="s">
        <v>4061</v>
      </c>
      <c r="U3330" s="201">
        <v>1750</v>
      </c>
      <c r="V3330" t="s">
        <v>4138</v>
      </c>
      <c r="W3330" t="s">
        <v>4068</v>
      </c>
      <c r="X3330" t="s">
        <v>4064</v>
      </c>
      <c r="Y3330" t="s">
        <v>4065</v>
      </c>
      <c r="Z3330" t="s">
        <v>4066</v>
      </c>
      <c r="AA3330">
        <v>2150977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10000</v>
      </c>
      <c r="G3331" s="202">
        <v>1291877</v>
      </c>
      <c r="H3331" s="198">
        <v>37035.408865740741</v>
      </c>
      <c r="I3331" t="s">
        <v>2801</v>
      </c>
      <c r="M3331" t="s">
        <v>2760</v>
      </c>
      <c r="N3331" t="s">
        <v>3220</v>
      </c>
      <c r="O3331" t="s">
        <v>4414</v>
      </c>
      <c r="P3331" s="199">
        <v>10000</v>
      </c>
      <c r="S3331" t="s">
        <v>2761</v>
      </c>
      <c r="T3331" t="s">
        <v>4061</v>
      </c>
      <c r="U3331" s="201">
        <v>4.0449999999999999</v>
      </c>
      <c r="V3331" t="s">
        <v>1684</v>
      </c>
      <c r="W3331" t="s">
        <v>4253</v>
      </c>
      <c r="X3331" t="s">
        <v>4254</v>
      </c>
      <c r="Y3331" t="s">
        <v>3224</v>
      </c>
      <c r="Z3331" t="s">
        <v>3671</v>
      </c>
      <c r="AA3331">
        <v>808855</v>
      </c>
      <c r="AB3331" s="198">
        <v>37036.875</v>
      </c>
      <c r="AC3331" s="198">
        <v>37036.875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1700</v>
      </c>
      <c r="G3332" s="202">
        <v>1291878</v>
      </c>
      <c r="H3332" s="198">
        <v>37035.408877314818</v>
      </c>
      <c r="I3332" t="s">
        <v>3196</v>
      </c>
      <c r="M3332" t="s">
        <v>2760</v>
      </c>
      <c r="N3332" t="s">
        <v>3220</v>
      </c>
      <c r="O3332" t="s">
        <v>4397</v>
      </c>
      <c r="Q3332" s="199">
        <v>1700</v>
      </c>
      <c r="S3332" t="s">
        <v>2761</v>
      </c>
      <c r="T3332" t="s">
        <v>4061</v>
      </c>
      <c r="U3332" s="201">
        <v>4.0449999999999999</v>
      </c>
      <c r="V3332" t="s">
        <v>4448</v>
      </c>
      <c r="W3332" t="s">
        <v>3046</v>
      </c>
      <c r="X3332" t="s">
        <v>2685</v>
      </c>
      <c r="Y3332" t="s">
        <v>3224</v>
      </c>
      <c r="Z3332" t="s">
        <v>3671</v>
      </c>
      <c r="AA3332">
        <v>808856</v>
      </c>
      <c r="AB3332" s="198">
        <v>37036.875</v>
      </c>
      <c r="AC3332" s="198">
        <v>37036.875</v>
      </c>
    </row>
    <row r="3333" spans="1:29" x14ac:dyDescent="0.2">
      <c r="A3333" s="44" t="str">
        <f t="shared" si="256"/>
        <v xml:space="preserve"> Metals Financial</v>
      </c>
      <c r="B3333" s="44" t="str">
        <f t="shared" si="257"/>
        <v/>
      </c>
      <c r="C3333" s="44" t="str">
        <f t="shared" si="258"/>
        <v>Metals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6</v>
      </c>
      <c r="G3333" s="202">
        <v>1291880</v>
      </c>
      <c r="H3333" s="198">
        <v>37035.408888888887</v>
      </c>
      <c r="I3333" t="s">
        <v>4086</v>
      </c>
      <c r="M3333" t="s">
        <v>2766</v>
      </c>
      <c r="N3333" t="s">
        <v>4058</v>
      </c>
      <c r="O3333" t="s">
        <v>4059</v>
      </c>
      <c r="P3333" s="199">
        <v>6</v>
      </c>
      <c r="S3333" t="s">
        <v>4060</v>
      </c>
      <c r="T3333" t="s">
        <v>4061</v>
      </c>
      <c r="U3333" s="201">
        <v>1750</v>
      </c>
      <c r="V3333" t="s">
        <v>4125</v>
      </c>
      <c r="W3333" t="s">
        <v>4068</v>
      </c>
      <c r="X3333" t="s">
        <v>4064</v>
      </c>
      <c r="Y3333" t="s">
        <v>4065</v>
      </c>
      <c r="Z3333" t="s">
        <v>4066</v>
      </c>
      <c r="AA3333">
        <v>2150979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6290</v>
      </c>
      <c r="G3334" s="202">
        <v>1291879</v>
      </c>
      <c r="H3334" s="198">
        <v>37035.408888888887</v>
      </c>
      <c r="I3334" t="s">
        <v>4033</v>
      </c>
      <c r="M3334" t="s">
        <v>2760</v>
      </c>
      <c r="N3334" t="s">
        <v>3220</v>
      </c>
      <c r="O3334" t="s">
        <v>4383</v>
      </c>
      <c r="Q3334" s="199">
        <v>6290</v>
      </c>
      <c r="S3334" t="s">
        <v>2761</v>
      </c>
      <c r="T3334" t="s">
        <v>4061</v>
      </c>
      <c r="U3334" s="201">
        <v>4.1150000000000002</v>
      </c>
      <c r="V3334" t="s">
        <v>4268</v>
      </c>
      <c r="W3334" t="s">
        <v>4246</v>
      </c>
      <c r="X3334" t="s">
        <v>4247</v>
      </c>
      <c r="Y3334" t="s">
        <v>3224</v>
      </c>
      <c r="Z3334" t="s">
        <v>3671</v>
      </c>
      <c r="AA3334">
        <v>808857</v>
      </c>
      <c r="AB3334" s="198">
        <v>37036.875</v>
      </c>
      <c r="AC3334" s="198">
        <v>37036.875</v>
      </c>
    </row>
    <row r="3335" spans="1:29" x14ac:dyDescent="0.2">
      <c r="A3335" s="44" t="str">
        <f t="shared" si="256"/>
        <v>US Natural Gas Financial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Financial</v>
      </c>
      <c r="E3335" s="44">
        <f>IF(VLOOKUP(S3335,'DD-Lookup'!$J$6:$L$50,3,FALSE)="Monthly",(YEAR(AC3335)-YEAR(AB3335))*12+MONTH(AC3335)-MONTH(AB3335)+1,(AC3335-AB3335+1))</f>
        <v>365</v>
      </c>
      <c r="F3335" s="213">
        <f t="shared" si="260"/>
        <v>1825000</v>
      </c>
      <c r="G3335" s="202">
        <v>1291881</v>
      </c>
      <c r="H3335" s="198">
        <v>37035.408912037034</v>
      </c>
      <c r="I3335" t="s">
        <v>1930</v>
      </c>
      <c r="M3335" t="s">
        <v>2760</v>
      </c>
      <c r="N3335" t="s">
        <v>2864</v>
      </c>
      <c r="O3335" t="s">
        <v>3278</v>
      </c>
      <c r="P3335" s="199">
        <v>5000</v>
      </c>
      <c r="S3335" t="s">
        <v>2761</v>
      </c>
      <c r="T3335" t="s">
        <v>4061</v>
      </c>
      <c r="U3335" s="201">
        <v>4.37</v>
      </c>
      <c r="V3335" t="s">
        <v>4331</v>
      </c>
      <c r="W3335" t="s">
        <v>3529</v>
      </c>
      <c r="X3335" t="s">
        <v>2866</v>
      </c>
      <c r="Y3335" t="s">
        <v>4082</v>
      </c>
      <c r="Z3335" t="s">
        <v>3671</v>
      </c>
      <c r="AA3335" t="s">
        <v>609</v>
      </c>
      <c r="AB3335" s="198">
        <v>37257.875</v>
      </c>
      <c r="AC3335" s="198">
        <v>37621.875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10000</v>
      </c>
      <c r="G3336" s="202">
        <v>1291882</v>
      </c>
      <c r="H3336" s="198">
        <v>37035.408935185187</v>
      </c>
      <c r="I3336" t="s">
        <v>3769</v>
      </c>
      <c r="M3336" t="s">
        <v>2760</v>
      </c>
      <c r="N3336" t="s">
        <v>3220</v>
      </c>
      <c r="O3336" t="s">
        <v>4400</v>
      </c>
      <c r="P3336" s="199">
        <v>10000</v>
      </c>
      <c r="S3336" t="s">
        <v>2761</v>
      </c>
      <c r="T3336" t="s">
        <v>4061</v>
      </c>
      <c r="U3336" s="201">
        <v>4.0650000000000004</v>
      </c>
      <c r="V3336" t="s">
        <v>2684</v>
      </c>
      <c r="W3336" t="s">
        <v>3046</v>
      </c>
      <c r="X3336" t="s">
        <v>2685</v>
      </c>
      <c r="Y3336" t="s">
        <v>3224</v>
      </c>
      <c r="Z3336" t="s">
        <v>3671</v>
      </c>
      <c r="AA3336">
        <v>808858</v>
      </c>
      <c r="AB3336" s="198">
        <v>37036.875</v>
      </c>
      <c r="AC3336" s="198">
        <v>37036.875</v>
      </c>
    </row>
    <row r="3337" spans="1:29" x14ac:dyDescent="0.2">
      <c r="A3337" s="44" t="str">
        <f t="shared" si="256"/>
        <v>US Natural Gas Financial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30</v>
      </c>
      <c r="F3337" s="213">
        <f t="shared" si="260"/>
        <v>1500000</v>
      </c>
      <c r="G3337" s="202">
        <v>1291883</v>
      </c>
      <c r="H3337" s="198">
        <v>37035.409004629626</v>
      </c>
      <c r="I3337" t="s">
        <v>4033</v>
      </c>
      <c r="M3337" t="s">
        <v>2760</v>
      </c>
      <c r="N3337" t="s">
        <v>3235</v>
      </c>
      <c r="O3337" t="s">
        <v>2880</v>
      </c>
      <c r="Q3337" s="199">
        <v>50000</v>
      </c>
      <c r="S3337" t="s">
        <v>2761</v>
      </c>
      <c r="T3337" t="s">
        <v>4061</v>
      </c>
      <c r="U3337" s="201">
        <v>-2.5000000000000001E-3</v>
      </c>
      <c r="V3337" t="s">
        <v>423</v>
      </c>
      <c r="W3337" t="s">
        <v>3108</v>
      </c>
      <c r="X3337" t="s">
        <v>3109</v>
      </c>
      <c r="Y3337" t="s">
        <v>4082</v>
      </c>
      <c r="Z3337" t="s">
        <v>3671</v>
      </c>
      <c r="AA3337" t="s">
        <v>610</v>
      </c>
      <c r="AB3337" s="198">
        <v>37043.875</v>
      </c>
      <c r="AC3337" s="198">
        <v>37072.875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5000</v>
      </c>
      <c r="G3338" s="202">
        <v>1291884</v>
      </c>
      <c r="H3338" s="198">
        <v>37035.409166666665</v>
      </c>
      <c r="I3338" t="s">
        <v>3078</v>
      </c>
      <c r="M3338" t="s">
        <v>2760</v>
      </c>
      <c r="N3338" t="s">
        <v>3220</v>
      </c>
      <c r="O3338" t="s">
        <v>2485</v>
      </c>
      <c r="Q3338" s="199">
        <v>5000</v>
      </c>
      <c r="S3338" t="s">
        <v>2761</v>
      </c>
      <c r="T3338" t="s">
        <v>4061</v>
      </c>
      <c r="U3338" s="201">
        <v>4.0425000000000004</v>
      </c>
      <c r="V3338" t="s">
        <v>4318</v>
      </c>
      <c r="W3338" t="s">
        <v>3004</v>
      </c>
      <c r="X3338" t="s">
        <v>3246</v>
      </c>
      <c r="Y3338" t="s">
        <v>3224</v>
      </c>
      <c r="Z3338" t="s">
        <v>3671</v>
      </c>
      <c r="AA3338">
        <v>808859</v>
      </c>
      <c r="AB3338" s="198">
        <v>37036.875</v>
      </c>
      <c r="AC3338" s="198">
        <v>37036.875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7</v>
      </c>
      <c r="F3339" s="213">
        <f t="shared" ref="F3339:F3402" si="265">E3339*SUM(P3339:Q3339)</f>
        <v>35000</v>
      </c>
      <c r="G3339" s="202">
        <v>1291885</v>
      </c>
      <c r="H3339" s="198">
        <v>37035.409178240741</v>
      </c>
      <c r="I3339" t="s">
        <v>3982</v>
      </c>
      <c r="M3339" t="s">
        <v>2760</v>
      </c>
      <c r="N3339" t="s">
        <v>3220</v>
      </c>
      <c r="O3339" t="s">
        <v>244</v>
      </c>
      <c r="P3339" s="199">
        <v>5000</v>
      </c>
      <c r="S3339" t="s">
        <v>2761</v>
      </c>
      <c r="T3339" t="s">
        <v>4061</v>
      </c>
      <c r="U3339" s="201">
        <v>4.07</v>
      </c>
      <c r="V3339" t="s">
        <v>313</v>
      </c>
      <c r="W3339" t="s">
        <v>4253</v>
      </c>
      <c r="X3339" t="s">
        <v>2685</v>
      </c>
      <c r="Y3339" t="s">
        <v>3224</v>
      </c>
      <c r="Z3339" t="s">
        <v>3671</v>
      </c>
      <c r="AA3339">
        <v>808861</v>
      </c>
      <c r="AB3339" s="198">
        <v>37036.875</v>
      </c>
      <c r="AC3339" s="198">
        <v>37042.875</v>
      </c>
    </row>
    <row r="3340" spans="1:29" x14ac:dyDescent="0.2">
      <c r="A3340" s="44" t="str">
        <f t="shared" si="261"/>
        <v xml:space="preserve"> Metals Financial</v>
      </c>
      <c r="B3340" s="44" t="str">
        <f t="shared" si="262"/>
        <v/>
      </c>
      <c r="C3340" s="44" t="str">
        <f t="shared" si="263"/>
        <v>Metals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20</v>
      </c>
      <c r="G3340" s="202">
        <v>1291887</v>
      </c>
      <c r="H3340" s="198">
        <v>37035.409189814818</v>
      </c>
      <c r="I3340" t="s">
        <v>4031</v>
      </c>
      <c r="M3340" t="s">
        <v>2766</v>
      </c>
      <c r="N3340" t="s">
        <v>4058</v>
      </c>
      <c r="O3340" t="s">
        <v>4059</v>
      </c>
      <c r="Q3340" s="199">
        <v>20</v>
      </c>
      <c r="S3340" t="s">
        <v>4060</v>
      </c>
      <c r="T3340" t="s">
        <v>4061</v>
      </c>
      <c r="U3340" s="201">
        <v>1751</v>
      </c>
      <c r="V3340" t="s">
        <v>4075</v>
      </c>
      <c r="W3340" t="s">
        <v>4068</v>
      </c>
      <c r="X3340" t="s">
        <v>4064</v>
      </c>
      <c r="Y3340" t="s">
        <v>4065</v>
      </c>
      <c r="Z3340" t="s">
        <v>4066</v>
      </c>
      <c r="AA3340">
        <v>2150983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10000</v>
      </c>
      <c r="G3341" s="202">
        <v>1291888</v>
      </c>
      <c r="H3341" s="198">
        <v>37035.409212962964</v>
      </c>
      <c r="I3341" t="s">
        <v>3092</v>
      </c>
      <c r="M3341" t="s">
        <v>2760</v>
      </c>
      <c r="N3341" t="s">
        <v>3220</v>
      </c>
      <c r="O3341" t="s">
        <v>4383</v>
      </c>
      <c r="Q3341" s="199">
        <v>10000</v>
      </c>
      <c r="S3341" t="s">
        <v>2761</v>
      </c>
      <c r="T3341" t="s">
        <v>4061</v>
      </c>
      <c r="U3341" s="201">
        <v>4.1100000000000003</v>
      </c>
      <c r="V3341" t="s">
        <v>2772</v>
      </c>
      <c r="W3341" t="s">
        <v>4246</v>
      </c>
      <c r="X3341" t="s">
        <v>4247</v>
      </c>
      <c r="Y3341" t="s">
        <v>3224</v>
      </c>
      <c r="Z3341" t="s">
        <v>3671</v>
      </c>
      <c r="AA3341">
        <v>808860</v>
      </c>
      <c r="AB3341" s="198">
        <v>37036.875</v>
      </c>
      <c r="AC3341" s="198">
        <v>37036.875</v>
      </c>
    </row>
    <row r="3342" spans="1:29" x14ac:dyDescent="0.2">
      <c r="A3342" s="44" t="str">
        <f t="shared" si="261"/>
        <v xml:space="preserve"> Metals Financial</v>
      </c>
      <c r="B3342" s="44" t="str">
        <f t="shared" si="262"/>
        <v/>
      </c>
      <c r="C3342" s="44" t="str">
        <f t="shared" si="263"/>
        <v>Metals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10</v>
      </c>
      <c r="G3342" s="202">
        <v>1291889</v>
      </c>
      <c r="H3342" s="198">
        <v>37035.409328703703</v>
      </c>
      <c r="I3342" t="s">
        <v>4085</v>
      </c>
      <c r="M3342" t="s">
        <v>2766</v>
      </c>
      <c r="N3342" t="s">
        <v>4072</v>
      </c>
      <c r="O3342" t="s">
        <v>4073</v>
      </c>
      <c r="Q3342" s="199">
        <v>10</v>
      </c>
      <c r="S3342" t="s">
        <v>4060</v>
      </c>
      <c r="T3342" t="s">
        <v>4061</v>
      </c>
      <c r="U3342" s="201">
        <v>1548</v>
      </c>
      <c r="V3342" t="s">
        <v>4098</v>
      </c>
      <c r="W3342" t="s">
        <v>4068</v>
      </c>
      <c r="X3342" t="s">
        <v>4064</v>
      </c>
      <c r="Y3342" t="s">
        <v>4065</v>
      </c>
      <c r="Z3342" t="s">
        <v>4066</v>
      </c>
      <c r="AA3342">
        <v>2150985</v>
      </c>
    </row>
    <row r="3343" spans="1:29" x14ac:dyDescent="0.2">
      <c r="A3343" s="44" t="str">
        <f t="shared" si="261"/>
        <v xml:space="preserve"> Metals Financial</v>
      </c>
      <c r="B3343" s="44" t="str">
        <f t="shared" si="262"/>
        <v/>
      </c>
      <c r="C3343" s="44" t="str">
        <f t="shared" si="263"/>
        <v>Metals</v>
      </c>
      <c r="D3343" s="44" t="str">
        <f t="shared" si="264"/>
        <v>Financial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20</v>
      </c>
      <c r="G3343" s="202">
        <v>1291890</v>
      </c>
      <c r="H3343" s="198">
        <v>37035.40934027778</v>
      </c>
      <c r="I3343" t="s">
        <v>4009</v>
      </c>
      <c r="M3343" t="s">
        <v>2766</v>
      </c>
      <c r="N3343" t="s">
        <v>4058</v>
      </c>
      <c r="O3343" t="s">
        <v>4002</v>
      </c>
      <c r="P3343" s="199">
        <v>20</v>
      </c>
      <c r="S3343" t="s">
        <v>4060</v>
      </c>
      <c r="T3343" t="s">
        <v>4061</v>
      </c>
      <c r="U3343" s="201">
        <v>1757</v>
      </c>
      <c r="V3343" t="s">
        <v>4010</v>
      </c>
      <c r="W3343" t="s">
        <v>4068</v>
      </c>
      <c r="X3343" t="s">
        <v>4064</v>
      </c>
      <c r="Y3343" t="s">
        <v>4065</v>
      </c>
      <c r="Z3343" t="s">
        <v>4066</v>
      </c>
      <c r="AA3343">
        <v>2150987</v>
      </c>
      <c r="AB3343" s="198">
        <v>37090.647222222222</v>
      </c>
      <c r="AC3343" s="198">
        <v>37090.647222222222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25000</v>
      </c>
      <c r="G3344" s="202">
        <v>1291891</v>
      </c>
      <c r="H3344" s="198">
        <v>37035.409351851849</v>
      </c>
      <c r="I3344" t="s">
        <v>4033</v>
      </c>
      <c r="M3344" t="s">
        <v>2760</v>
      </c>
      <c r="N3344" t="s">
        <v>3220</v>
      </c>
      <c r="O3344" t="s">
        <v>4383</v>
      </c>
      <c r="Q3344" s="199">
        <v>25000</v>
      </c>
      <c r="S3344" t="s">
        <v>2761</v>
      </c>
      <c r="T3344" t="s">
        <v>4061</v>
      </c>
      <c r="U3344" s="201">
        <v>4.1100000000000003</v>
      </c>
      <c r="V3344" t="s">
        <v>4268</v>
      </c>
      <c r="W3344" t="s">
        <v>4246</v>
      </c>
      <c r="X3344" t="s">
        <v>4247</v>
      </c>
      <c r="Y3344" t="s">
        <v>3224</v>
      </c>
      <c r="Z3344" t="s">
        <v>3671</v>
      </c>
      <c r="AA3344">
        <v>808862</v>
      </c>
      <c r="AB3344" s="198">
        <v>37036.875</v>
      </c>
      <c r="AC3344" s="198">
        <v>37036.875</v>
      </c>
    </row>
    <row r="3345" spans="1:29" x14ac:dyDescent="0.2">
      <c r="A3345" s="44" t="str">
        <f t="shared" si="261"/>
        <v xml:space="preserve"> Metals Financial</v>
      </c>
      <c r="B3345" s="44" t="str">
        <f t="shared" si="262"/>
        <v/>
      </c>
      <c r="C3345" s="44" t="str">
        <f t="shared" si="263"/>
        <v>Metals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20</v>
      </c>
      <c r="G3345" s="202">
        <v>1291892</v>
      </c>
      <c r="H3345" s="198">
        <v>37035.409421296295</v>
      </c>
      <c r="I3345" t="s">
        <v>4122</v>
      </c>
      <c r="M3345" t="s">
        <v>2766</v>
      </c>
      <c r="N3345" t="s">
        <v>4072</v>
      </c>
      <c r="O3345" t="s">
        <v>4073</v>
      </c>
      <c r="P3345" s="199">
        <v>20</v>
      </c>
      <c r="S3345" t="s">
        <v>4060</v>
      </c>
      <c r="T3345" t="s">
        <v>4061</v>
      </c>
      <c r="U3345" s="201">
        <v>1547</v>
      </c>
      <c r="V3345" t="s">
        <v>4138</v>
      </c>
      <c r="W3345" t="s">
        <v>4068</v>
      </c>
      <c r="X3345" t="s">
        <v>4064</v>
      </c>
      <c r="Y3345" t="s">
        <v>4065</v>
      </c>
      <c r="Z3345" t="s">
        <v>4066</v>
      </c>
      <c r="AA3345">
        <v>2150989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10000</v>
      </c>
      <c r="G3346" s="202">
        <v>1291894</v>
      </c>
      <c r="H3346" s="198">
        <v>37035.409421296295</v>
      </c>
      <c r="I3346" t="s">
        <v>3249</v>
      </c>
      <c r="M3346" t="s">
        <v>2760</v>
      </c>
      <c r="N3346" t="s">
        <v>3220</v>
      </c>
      <c r="O3346" t="s">
        <v>4400</v>
      </c>
      <c r="Q3346" s="199">
        <v>10000</v>
      </c>
      <c r="S3346" t="s">
        <v>2761</v>
      </c>
      <c r="T3346" t="s">
        <v>4061</v>
      </c>
      <c r="U3346" s="201">
        <v>4.0724999999999998</v>
      </c>
      <c r="V3346" t="s">
        <v>3951</v>
      </c>
      <c r="W3346" t="s">
        <v>3046</v>
      </c>
      <c r="X3346" t="s">
        <v>2685</v>
      </c>
      <c r="Y3346" t="s">
        <v>3224</v>
      </c>
      <c r="Z3346" t="s">
        <v>3671</v>
      </c>
      <c r="AA3346">
        <v>808864</v>
      </c>
      <c r="AB3346" s="198">
        <v>37036.875</v>
      </c>
      <c r="AC3346" s="198">
        <v>37036.875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10000</v>
      </c>
      <c r="G3347" s="202">
        <v>1291893</v>
      </c>
      <c r="H3347" s="198">
        <v>37035.409421296295</v>
      </c>
      <c r="I3347" t="s">
        <v>3306</v>
      </c>
      <c r="M3347" t="s">
        <v>2760</v>
      </c>
      <c r="N3347" t="s">
        <v>3220</v>
      </c>
      <c r="O3347" t="s">
        <v>2512</v>
      </c>
      <c r="Q3347" s="199">
        <v>10000</v>
      </c>
      <c r="S3347" t="s">
        <v>2761</v>
      </c>
      <c r="T3347" t="s">
        <v>4061</v>
      </c>
      <c r="U3347" s="201">
        <v>4.0824999999999996</v>
      </c>
      <c r="V3347" t="s">
        <v>3277</v>
      </c>
      <c r="W3347" t="s">
        <v>3260</v>
      </c>
      <c r="X3347" t="s">
        <v>3261</v>
      </c>
      <c r="Y3347" t="s">
        <v>3224</v>
      </c>
      <c r="Z3347" t="s">
        <v>3671</v>
      </c>
      <c r="AA3347">
        <v>808863</v>
      </c>
      <c r="AB3347" s="198">
        <v>37036.875</v>
      </c>
      <c r="AC3347" s="198">
        <v>37036.875</v>
      </c>
    </row>
    <row r="3348" spans="1:29" x14ac:dyDescent="0.2">
      <c r="A3348" s="44" t="str">
        <f t="shared" si="261"/>
        <v xml:space="preserve"> Metals Financial</v>
      </c>
      <c r="B3348" s="44" t="str">
        <f t="shared" si="262"/>
        <v/>
      </c>
      <c r="C3348" s="44" t="str">
        <f t="shared" si="263"/>
        <v>Metals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20</v>
      </c>
      <c r="G3348" s="202">
        <v>1291896</v>
      </c>
      <c r="H3348" s="198">
        <v>37035.409456018519</v>
      </c>
      <c r="I3348" t="s">
        <v>4031</v>
      </c>
      <c r="M3348" t="s">
        <v>2766</v>
      </c>
      <c r="N3348" t="s">
        <v>4058</v>
      </c>
      <c r="O3348" t="s">
        <v>4059</v>
      </c>
      <c r="Q3348" s="199">
        <v>20</v>
      </c>
      <c r="S3348" t="s">
        <v>4060</v>
      </c>
      <c r="T3348" t="s">
        <v>4061</v>
      </c>
      <c r="U3348" s="201">
        <v>1751</v>
      </c>
      <c r="V3348" t="s">
        <v>4075</v>
      </c>
      <c r="W3348" t="s">
        <v>4068</v>
      </c>
      <c r="X3348" t="s">
        <v>4064</v>
      </c>
      <c r="Y3348" t="s">
        <v>4065</v>
      </c>
      <c r="Z3348" t="s">
        <v>4066</v>
      </c>
      <c r="AA3348">
        <v>2150992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10000</v>
      </c>
      <c r="G3349" s="202">
        <v>1291895</v>
      </c>
      <c r="H3349" s="198">
        <v>37035.409456018519</v>
      </c>
      <c r="I3349" t="s">
        <v>3249</v>
      </c>
      <c r="M3349" t="s">
        <v>2760</v>
      </c>
      <c r="N3349" t="s">
        <v>3220</v>
      </c>
      <c r="O3349" t="s">
        <v>4403</v>
      </c>
      <c r="Q3349" s="199">
        <v>10000</v>
      </c>
      <c r="S3349" t="s">
        <v>2761</v>
      </c>
      <c r="T3349" t="s">
        <v>4061</v>
      </c>
      <c r="U3349" s="201">
        <v>4.0750000000000002</v>
      </c>
      <c r="V3349" t="s">
        <v>3951</v>
      </c>
      <c r="W3349" t="s">
        <v>3046</v>
      </c>
      <c r="X3349" t="s">
        <v>2685</v>
      </c>
      <c r="Y3349" t="s">
        <v>3224</v>
      </c>
      <c r="Z3349" t="s">
        <v>3671</v>
      </c>
      <c r="AA3349">
        <v>808865</v>
      </c>
      <c r="AB3349" s="198">
        <v>37036.875</v>
      </c>
      <c r="AC3349" s="198">
        <v>37036.875</v>
      </c>
    </row>
    <row r="3350" spans="1:29" x14ac:dyDescent="0.2">
      <c r="A3350" s="44" t="str">
        <f t="shared" si="261"/>
        <v xml:space="preserve"> Natural Gas Physical</v>
      </c>
      <c r="B3350" s="44" t="str">
        <f t="shared" si="262"/>
        <v/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30</v>
      </c>
      <c r="F3350" s="213">
        <f t="shared" si="265"/>
        <v>150000</v>
      </c>
      <c r="G3350" s="202">
        <v>1291897</v>
      </c>
      <c r="H3350" s="198">
        <v>37035.409467592595</v>
      </c>
      <c r="I3350" t="s">
        <v>4513</v>
      </c>
      <c r="M3350" t="s">
        <v>2760</v>
      </c>
      <c r="N3350" t="s">
        <v>2697</v>
      </c>
      <c r="O3350" t="s">
        <v>3813</v>
      </c>
      <c r="Q3350" s="199">
        <v>5000</v>
      </c>
      <c r="S3350" t="s">
        <v>4150</v>
      </c>
      <c r="T3350" t="s">
        <v>2698</v>
      </c>
      <c r="U3350" s="201">
        <v>5.64</v>
      </c>
      <c r="V3350" t="s">
        <v>4364</v>
      </c>
      <c r="W3350" t="s">
        <v>3188</v>
      </c>
      <c r="X3350" t="s">
        <v>2700</v>
      </c>
      <c r="Y3350" t="s">
        <v>3224</v>
      </c>
      <c r="Z3350" t="s">
        <v>3672</v>
      </c>
      <c r="AA3350">
        <v>808867</v>
      </c>
      <c r="AB3350" s="198">
        <v>37043.875</v>
      </c>
      <c r="AC3350" s="198">
        <v>37072.875</v>
      </c>
    </row>
    <row r="3351" spans="1:29" x14ac:dyDescent="0.2">
      <c r="A3351" s="44" t="str">
        <f t="shared" si="261"/>
        <v xml:space="preserve"> Metals Financial</v>
      </c>
      <c r="B3351" s="44" t="str">
        <f t="shared" si="262"/>
        <v/>
      </c>
      <c r="C3351" s="44" t="str">
        <f t="shared" si="263"/>
        <v>Metals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5</v>
      </c>
      <c r="G3351" s="202">
        <v>1291898</v>
      </c>
      <c r="H3351" s="198">
        <v>37035.409479166665</v>
      </c>
      <c r="I3351" t="s">
        <v>4140</v>
      </c>
      <c r="M3351" t="s">
        <v>2766</v>
      </c>
      <c r="N3351" t="s">
        <v>4058</v>
      </c>
      <c r="O3351" t="s">
        <v>4059</v>
      </c>
      <c r="P3351" s="199">
        <v>5</v>
      </c>
      <c r="S3351" t="s">
        <v>4060</v>
      </c>
      <c r="T3351" t="s">
        <v>4061</v>
      </c>
      <c r="U3351" s="201">
        <v>1750</v>
      </c>
      <c r="V3351" t="s">
        <v>2483</v>
      </c>
      <c r="W3351" t="s">
        <v>4068</v>
      </c>
      <c r="X3351" t="s">
        <v>4064</v>
      </c>
      <c r="Y3351" t="s">
        <v>4065</v>
      </c>
      <c r="Z3351" t="s">
        <v>4066</v>
      </c>
      <c r="AA3351">
        <v>2150994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10000</v>
      </c>
      <c r="G3352" s="202">
        <v>1291899</v>
      </c>
      <c r="H3352" s="198">
        <v>37035.409548611111</v>
      </c>
      <c r="I3352" t="s">
        <v>4243</v>
      </c>
      <c r="M3352" t="s">
        <v>2760</v>
      </c>
      <c r="N3352" t="s">
        <v>3220</v>
      </c>
      <c r="O3352" t="s">
        <v>4416</v>
      </c>
      <c r="P3352" s="199">
        <v>10000</v>
      </c>
      <c r="S3352" t="s">
        <v>2761</v>
      </c>
      <c r="T3352" t="s">
        <v>4061</v>
      </c>
      <c r="U3352" s="201">
        <v>4.03</v>
      </c>
      <c r="V3352" t="s">
        <v>485</v>
      </c>
      <c r="W3352" t="s">
        <v>4253</v>
      </c>
      <c r="X3352" t="s">
        <v>2685</v>
      </c>
      <c r="Y3352" t="s">
        <v>3224</v>
      </c>
      <c r="Z3352" t="s">
        <v>3671</v>
      </c>
      <c r="AA3352">
        <v>808868</v>
      </c>
      <c r="AB3352" s="198">
        <v>37036.875</v>
      </c>
      <c r="AC3352" s="198">
        <v>37036.875</v>
      </c>
    </row>
    <row r="3353" spans="1:29" x14ac:dyDescent="0.2">
      <c r="A3353" s="44" t="str">
        <f t="shared" si="261"/>
        <v xml:space="preserve"> Metals Financial</v>
      </c>
      <c r="B3353" s="44" t="str">
        <f t="shared" si="262"/>
        <v/>
      </c>
      <c r="C3353" s="44" t="str">
        <f t="shared" si="263"/>
        <v>Metals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10</v>
      </c>
      <c r="G3353" s="202">
        <v>1291900</v>
      </c>
      <c r="H3353" s="198">
        <v>37035.409571759257</v>
      </c>
      <c r="I3353" t="s">
        <v>4163</v>
      </c>
      <c r="M3353" t="s">
        <v>2766</v>
      </c>
      <c r="N3353" t="s">
        <v>4058</v>
      </c>
      <c r="O3353" t="s">
        <v>3209</v>
      </c>
      <c r="P3353" s="199">
        <v>10</v>
      </c>
      <c r="S3353" t="s">
        <v>4060</v>
      </c>
      <c r="T3353" t="s">
        <v>4061</v>
      </c>
      <c r="U3353" s="201">
        <v>1747</v>
      </c>
      <c r="V3353" t="s">
        <v>4174</v>
      </c>
      <c r="W3353" t="s">
        <v>4068</v>
      </c>
      <c r="X3353" t="s">
        <v>4064</v>
      </c>
      <c r="Y3353" t="s">
        <v>4065</v>
      </c>
      <c r="Z3353" t="s">
        <v>4066</v>
      </c>
      <c r="AA3353">
        <v>2150996</v>
      </c>
      <c r="AB3353" s="198">
        <v>37062.647222222222</v>
      </c>
      <c r="AC3353" s="198">
        <v>37062.647222222222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25000</v>
      </c>
      <c r="G3354" s="202">
        <v>1291901</v>
      </c>
      <c r="H3354" s="198">
        <v>37035.409583333334</v>
      </c>
      <c r="I3354" t="s">
        <v>4033</v>
      </c>
      <c r="M3354" t="s">
        <v>2760</v>
      </c>
      <c r="N3354" t="s">
        <v>3220</v>
      </c>
      <c r="O3354" t="s">
        <v>4383</v>
      </c>
      <c r="P3354" s="199">
        <v>25000</v>
      </c>
      <c r="S3354" t="s">
        <v>2761</v>
      </c>
      <c r="T3354" t="s">
        <v>4061</v>
      </c>
      <c r="U3354" s="201">
        <v>4.1150000000000002</v>
      </c>
      <c r="V3354" t="s">
        <v>4268</v>
      </c>
      <c r="W3354" t="s">
        <v>4246</v>
      </c>
      <c r="X3354" t="s">
        <v>4247</v>
      </c>
      <c r="Y3354" t="s">
        <v>3224</v>
      </c>
      <c r="Z3354" t="s">
        <v>3671</v>
      </c>
      <c r="AA3354">
        <v>808870</v>
      </c>
      <c r="AB3354" s="198">
        <v>37036.875</v>
      </c>
      <c r="AC3354" s="198">
        <v>37036.875</v>
      </c>
    </row>
    <row r="3355" spans="1:29" x14ac:dyDescent="0.2">
      <c r="A3355" s="44" t="str">
        <f t="shared" si="261"/>
        <v xml:space="preserve"> Metals Financial</v>
      </c>
      <c r="B3355" s="44" t="str">
        <f t="shared" si="262"/>
        <v/>
      </c>
      <c r="C3355" s="44" t="str">
        <f t="shared" si="263"/>
        <v>Metals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5</v>
      </c>
      <c r="G3355" s="202">
        <v>1291902</v>
      </c>
      <c r="H3355" s="198">
        <v>37035.409594907411</v>
      </c>
      <c r="I3355" t="s">
        <v>4071</v>
      </c>
      <c r="M3355" t="s">
        <v>2766</v>
      </c>
      <c r="N3355" t="s">
        <v>4058</v>
      </c>
      <c r="O3355" t="s">
        <v>4059</v>
      </c>
      <c r="P3355" s="199">
        <v>5</v>
      </c>
      <c r="S3355" t="s">
        <v>4060</v>
      </c>
      <c r="T3355" t="s">
        <v>4061</v>
      </c>
      <c r="U3355" s="201">
        <v>1750</v>
      </c>
      <c r="V3355" t="s">
        <v>4074</v>
      </c>
      <c r="W3355" t="s">
        <v>4068</v>
      </c>
      <c r="X3355" t="s">
        <v>4064</v>
      </c>
      <c r="Y3355" t="s">
        <v>4065</v>
      </c>
      <c r="Z3355" t="s">
        <v>4066</v>
      </c>
      <c r="AA3355">
        <v>2150999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448</v>
      </c>
      <c r="G3356" s="202">
        <v>1291903</v>
      </c>
      <c r="H3356" s="198">
        <v>37035.409618055557</v>
      </c>
      <c r="I3356" t="s">
        <v>3249</v>
      </c>
      <c r="M3356" t="s">
        <v>2760</v>
      </c>
      <c r="N3356" t="s">
        <v>3220</v>
      </c>
      <c r="O3356" t="s">
        <v>4400</v>
      </c>
      <c r="Q3356" s="199">
        <v>448</v>
      </c>
      <c r="S3356" t="s">
        <v>2761</v>
      </c>
      <c r="T3356" t="s">
        <v>4061</v>
      </c>
      <c r="U3356" s="201">
        <v>4.08</v>
      </c>
      <c r="V3356" t="s">
        <v>3951</v>
      </c>
      <c r="W3356" t="s">
        <v>3046</v>
      </c>
      <c r="X3356" t="s">
        <v>2685</v>
      </c>
      <c r="Y3356" t="s">
        <v>3224</v>
      </c>
      <c r="Z3356" t="s">
        <v>3671</v>
      </c>
      <c r="AA3356">
        <v>808871</v>
      </c>
      <c r="AB3356" s="198">
        <v>37036.875</v>
      </c>
      <c r="AC3356" s="198">
        <v>37036.875</v>
      </c>
    </row>
    <row r="3357" spans="1:29" x14ac:dyDescent="0.2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151</v>
      </c>
      <c r="F3357" s="213">
        <f t="shared" si="265"/>
        <v>755000</v>
      </c>
      <c r="G3357" s="202">
        <v>1291904</v>
      </c>
      <c r="H3357" s="198">
        <v>37035.409641203703</v>
      </c>
      <c r="I3357" t="s">
        <v>2871</v>
      </c>
      <c r="M3357" t="s">
        <v>2760</v>
      </c>
      <c r="N3357" t="s">
        <v>3235</v>
      </c>
      <c r="O3357" t="s">
        <v>3034</v>
      </c>
      <c r="Q3357" s="199">
        <v>5000</v>
      </c>
      <c r="S3357" t="s">
        <v>2761</v>
      </c>
      <c r="T3357" t="s">
        <v>4061</v>
      </c>
      <c r="U3357" s="201">
        <v>1.5149999999999999</v>
      </c>
      <c r="V3357" t="s">
        <v>2644</v>
      </c>
      <c r="W3357" t="s">
        <v>3236</v>
      </c>
      <c r="X3357" t="s">
        <v>3237</v>
      </c>
      <c r="Y3357" t="s">
        <v>4082</v>
      </c>
      <c r="Z3357" t="s">
        <v>3671</v>
      </c>
      <c r="AA3357" t="s">
        <v>611</v>
      </c>
      <c r="AB3357" s="198">
        <v>37196</v>
      </c>
      <c r="AC3357" s="198">
        <v>37346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3300</v>
      </c>
      <c r="G3358" s="202">
        <v>1291906</v>
      </c>
      <c r="H3358" s="198">
        <v>37035.409675925926</v>
      </c>
      <c r="I3358" t="s">
        <v>3244</v>
      </c>
      <c r="M3358" t="s">
        <v>2760</v>
      </c>
      <c r="N3358" t="s">
        <v>3220</v>
      </c>
      <c r="O3358" t="s">
        <v>2485</v>
      </c>
      <c r="P3358" s="199">
        <v>3300</v>
      </c>
      <c r="S3358" t="s">
        <v>2761</v>
      </c>
      <c r="T3358" t="s">
        <v>4061</v>
      </c>
      <c r="U3358" s="201">
        <v>4.0425000000000004</v>
      </c>
      <c r="V3358" t="s">
        <v>3270</v>
      </c>
      <c r="W3358" t="s">
        <v>3004</v>
      </c>
      <c r="X3358" t="s">
        <v>3246</v>
      </c>
      <c r="Y3358" t="s">
        <v>3224</v>
      </c>
      <c r="Z3358" t="s">
        <v>3671</v>
      </c>
      <c r="AA3358">
        <v>808872</v>
      </c>
      <c r="AB3358" s="198">
        <v>37036.875</v>
      </c>
      <c r="AC3358" s="198">
        <v>37036.875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1291907</v>
      </c>
      <c r="H3359" s="198">
        <v>37035.409675925926</v>
      </c>
      <c r="I3359" t="s">
        <v>4241</v>
      </c>
      <c r="M3359" t="s">
        <v>2760</v>
      </c>
      <c r="N3359" t="s">
        <v>3220</v>
      </c>
      <c r="O3359" t="s">
        <v>335</v>
      </c>
      <c r="P3359" s="199">
        <v>10000</v>
      </c>
      <c r="S3359" t="s">
        <v>2761</v>
      </c>
      <c r="T3359" t="s">
        <v>4061</v>
      </c>
      <c r="U3359" s="201">
        <v>4.1399999999999997</v>
      </c>
      <c r="V3359" t="s">
        <v>2508</v>
      </c>
      <c r="W3359" t="s">
        <v>3275</v>
      </c>
      <c r="X3359" t="s">
        <v>4248</v>
      </c>
      <c r="Y3359" t="s">
        <v>3224</v>
      </c>
      <c r="Z3359" t="s">
        <v>3671</v>
      </c>
      <c r="AA3359">
        <v>808874</v>
      </c>
      <c r="AB3359" s="198">
        <v>37036.875</v>
      </c>
      <c r="AC3359" s="198">
        <v>37036.875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448</v>
      </c>
      <c r="G3360" s="202">
        <v>1291905</v>
      </c>
      <c r="H3360" s="198">
        <v>37035.409675925926</v>
      </c>
      <c r="I3360" t="s">
        <v>3249</v>
      </c>
      <c r="M3360" t="s">
        <v>2760</v>
      </c>
      <c r="N3360" t="s">
        <v>3220</v>
      </c>
      <c r="O3360" t="s">
        <v>4403</v>
      </c>
      <c r="Q3360" s="199">
        <v>448</v>
      </c>
      <c r="S3360" t="s">
        <v>2761</v>
      </c>
      <c r="T3360" t="s">
        <v>4061</v>
      </c>
      <c r="U3360" s="201">
        <v>4.08</v>
      </c>
      <c r="V3360" t="s">
        <v>3951</v>
      </c>
      <c r="W3360" t="s">
        <v>3046</v>
      </c>
      <c r="X3360" t="s">
        <v>2685</v>
      </c>
      <c r="Y3360" t="s">
        <v>3224</v>
      </c>
      <c r="Z3360" t="s">
        <v>3671</v>
      </c>
      <c r="AA3360">
        <v>808873</v>
      </c>
      <c r="AB3360" s="198">
        <v>37036.875</v>
      </c>
      <c r="AC3360" s="198">
        <v>37036.875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1119</v>
      </c>
      <c r="G3361" s="202">
        <v>1291908</v>
      </c>
      <c r="H3361" s="198">
        <v>37035.409745370373</v>
      </c>
      <c r="I3361" t="s">
        <v>2831</v>
      </c>
      <c r="M3361" t="s">
        <v>2760</v>
      </c>
      <c r="N3361" t="s">
        <v>3220</v>
      </c>
      <c r="O3361" t="s">
        <v>2484</v>
      </c>
      <c r="P3361" s="199">
        <v>1119</v>
      </c>
      <c r="S3361" t="s">
        <v>2761</v>
      </c>
      <c r="T3361" t="s">
        <v>4061</v>
      </c>
      <c r="U3361" s="201">
        <v>4.0350000000000001</v>
      </c>
      <c r="V3361" t="s">
        <v>4265</v>
      </c>
      <c r="W3361" t="s">
        <v>3004</v>
      </c>
      <c r="X3361" t="s">
        <v>3246</v>
      </c>
      <c r="Y3361" t="s">
        <v>3224</v>
      </c>
      <c r="Z3361" t="s">
        <v>3671</v>
      </c>
      <c r="AA3361">
        <v>808876</v>
      </c>
      <c r="AB3361" s="198">
        <v>37036.875</v>
      </c>
      <c r="AC3361" s="198">
        <v>37036.875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1291909</v>
      </c>
      <c r="H3362" s="198">
        <v>37035.409768518519</v>
      </c>
      <c r="I3362" t="s">
        <v>4241</v>
      </c>
      <c r="M3362" t="s">
        <v>2760</v>
      </c>
      <c r="N3362" t="s">
        <v>3220</v>
      </c>
      <c r="O3362" t="s">
        <v>2463</v>
      </c>
      <c r="Q3362" s="199">
        <v>10000</v>
      </c>
      <c r="S3362" t="s">
        <v>2761</v>
      </c>
      <c r="T3362" t="s">
        <v>4061</v>
      </c>
      <c r="U3362" s="201">
        <v>4.1988000000000003</v>
      </c>
      <c r="V3362" t="s">
        <v>2508</v>
      </c>
      <c r="W3362" t="s">
        <v>3222</v>
      </c>
      <c r="X3362" t="s">
        <v>3223</v>
      </c>
      <c r="Y3362" t="s">
        <v>3224</v>
      </c>
      <c r="Z3362" t="s">
        <v>3671</v>
      </c>
      <c r="AA3362">
        <v>808877</v>
      </c>
      <c r="AB3362" s="198">
        <v>37036.875</v>
      </c>
      <c r="AC3362" s="198">
        <v>37036.875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4386</v>
      </c>
      <c r="G3363" s="202">
        <v>1291910</v>
      </c>
      <c r="H3363" s="198">
        <v>37035.409768518519</v>
      </c>
      <c r="I3363" t="s">
        <v>3267</v>
      </c>
      <c r="M3363" t="s">
        <v>2760</v>
      </c>
      <c r="N3363" t="s">
        <v>3220</v>
      </c>
      <c r="O3363" t="s">
        <v>4383</v>
      </c>
      <c r="Q3363" s="199">
        <v>4386</v>
      </c>
      <c r="S3363" t="s">
        <v>2761</v>
      </c>
      <c r="T3363" t="s">
        <v>4061</v>
      </c>
      <c r="U3363" s="201">
        <v>4.1100000000000003</v>
      </c>
      <c r="V3363" t="s">
        <v>3980</v>
      </c>
      <c r="W3363" t="s">
        <v>4246</v>
      </c>
      <c r="X3363" t="s">
        <v>4247</v>
      </c>
      <c r="Y3363" t="s">
        <v>3224</v>
      </c>
      <c r="Z3363" t="s">
        <v>3671</v>
      </c>
      <c r="AA3363">
        <v>808878</v>
      </c>
      <c r="AB3363" s="198">
        <v>37036.875</v>
      </c>
      <c r="AC3363" s="198">
        <v>37036.875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5000</v>
      </c>
      <c r="G3364" s="202">
        <v>1291911</v>
      </c>
      <c r="H3364" s="198">
        <v>37035.409780092596</v>
      </c>
      <c r="I3364" t="s">
        <v>3794</v>
      </c>
      <c r="M3364" t="s">
        <v>2760</v>
      </c>
      <c r="N3364" t="s">
        <v>3220</v>
      </c>
      <c r="O3364" t="s">
        <v>2494</v>
      </c>
      <c r="P3364" s="199">
        <v>5000</v>
      </c>
      <c r="S3364" t="s">
        <v>2761</v>
      </c>
      <c r="T3364" t="s">
        <v>4061</v>
      </c>
      <c r="U3364" s="201">
        <v>4.0149999999999997</v>
      </c>
      <c r="V3364" t="s">
        <v>138</v>
      </c>
      <c r="W3364" t="s">
        <v>3004</v>
      </c>
      <c r="X3364" t="s">
        <v>3246</v>
      </c>
      <c r="Y3364" t="s">
        <v>3224</v>
      </c>
      <c r="Z3364" t="s">
        <v>3671</v>
      </c>
      <c r="AA3364">
        <v>808879</v>
      </c>
      <c r="AB3364" s="198">
        <v>37036.875</v>
      </c>
      <c r="AC3364" s="198">
        <v>37036.875</v>
      </c>
    </row>
    <row r="3365" spans="1:29" x14ac:dyDescent="0.2">
      <c r="A3365" s="44" t="str">
        <f t="shared" si="261"/>
        <v xml:space="preserve"> Natural Gas Physical</v>
      </c>
      <c r="B3365" s="44" t="str">
        <f t="shared" si="262"/>
        <v/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2000</v>
      </c>
      <c r="G3365" s="202">
        <v>1291912</v>
      </c>
      <c r="H3365" s="198">
        <v>37035.409849537034</v>
      </c>
      <c r="I3365" t="s">
        <v>1723</v>
      </c>
      <c r="M3365" t="s">
        <v>2760</v>
      </c>
      <c r="N3365" t="s">
        <v>2697</v>
      </c>
      <c r="O3365" t="s">
        <v>4269</v>
      </c>
      <c r="P3365" s="199">
        <v>2000</v>
      </c>
      <c r="S3365" t="s">
        <v>4150</v>
      </c>
      <c r="T3365" t="s">
        <v>2698</v>
      </c>
      <c r="U3365" s="201">
        <v>5.665</v>
      </c>
      <c r="V3365" t="s">
        <v>1724</v>
      </c>
      <c r="W3365" t="s">
        <v>2699</v>
      </c>
      <c r="X3365" t="s">
        <v>2700</v>
      </c>
      <c r="Y3365" t="s">
        <v>3224</v>
      </c>
      <c r="Z3365" t="s">
        <v>3672</v>
      </c>
      <c r="AA3365">
        <v>808880</v>
      </c>
      <c r="AB3365" s="198">
        <v>37035.875</v>
      </c>
      <c r="AC3365" s="198">
        <v>37035.875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3881</v>
      </c>
      <c r="G3366" s="202">
        <v>1291914</v>
      </c>
      <c r="H3366" s="198">
        <v>37035.409849537034</v>
      </c>
      <c r="I3366" t="s">
        <v>2693</v>
      </c>
      <c r="M3366" t="s">
        <v>2760</v>
      </c>
      <c r="N3366" t="s">
        <v>3220</v>
      </c>
      <c r="O3366" t="s">
        <v>2484</v>
      </c>
      <c r="P3366" s="199">
        <v>3881</v>
      </c>
      <c r="S3366" t="s">
        <v>2761</v>
      </c>
      <c r="T3366" t="s">
        <v>4061</v>
      </c>
      <c r="U3366" s="201">
        <v>4.0350000000000001</v>
      </c>
      <c r="V3366" t="s">
        <v>4455</v>
      </c>
      <c r="W3366" t="s">
        <v>3004</v>
      </c>
      <c r="X3366" t="s">
        <v>3246</v>
      </c>
      <c r="Y3366" t="s">
        <v>3224</v>
      </c>
      <c r="Z3366" t="s">
        <v>3671</v>
      </c>
      <c r="AA3366">
        <v>808881</v>
      </c>
      <c r="AB3366" s="198">
        <v>37036.875</v>
      </c>
      <c r="AC3366" s="198">
        <v>37036.875</v>
      </c>
    </row>
    <row r="3367" spans="1:29" x14ac:dyDescent="0.2">
      <c r="A3367" s="44" t="str">
        <f t="shared" si="261"/>
        <v>US Oil Products Financial</v>
      </c>
      <c r="B3367" s="44" t="str">
        <f t="shared" si="262"/>
        <v>US</v>
      </c>
      <c r="C3367" s="44" t="str">
        <f t="shared" si="263"/>
        <v>Oil Products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10000</v>
      </c>
      <c r="G3367" s="202">
        <v>1291913</v>
      </c>
      <c r="H3367" s="198">
        <v>37035.409849537034</v>
      </c>
      <c r="I3367" t="s">
        <v>2758</v>
      </c>
      <c r="M3367" t="s">
        <v>2764</v>
      </c>
      <c r="N3367" t="s">
        <v>3970</v>
      </c>
      <c r="O3367" t="s">
        <v>4304</v>
      </c>
      <c r="P3367" s="199">
        <v>10000</v>
      </c>
      <c r="S3367" t="s">
        <v>3301</v>
      </c>
      <c r="T3367" t="s">
        <v>4061</v>
      </c>
      <c r="U3367" s="201">
        <v>100.47499999999999</v>
      </c>
      <c r="V3367" t="s">
        <v>4344</v>
      </c>
      <c r="W3367" t="s">
        <v>3971</v>
      </c>
      <c r="X3367" t="s">
        <v>3972</v>
      </c>
      <c r="Y3367" t="s">
        <v>3401</v>
      </c>
      <c r="Z3367" t="s">
        <v>3671</v>
      </c>
      <c r="AA3367">
        <v>107060</v>
      </c>
      <c r="AB3367" s="198">
        <v>37073.875</v>
      </c>
      <c r="AC3367" s="198">
        <v>37103.875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7500</v>
      </c>
      <c r="G3368" s="202">
        <v>1291915</v>
      </c>
      <c r="H3368" s="198">
        <v>37035.409872685188</v>
      </c>
      <c r="I3368" t="s">
        <v>2801</v>
      </c>
      <c r="M3368" t="s">
        <v>2760</v>
      </c>
      <c r="N3368" t="s">
        <v>3220</v>
      </c>
      <c r="O3368" t="s">
        <v>2466</v>
      </c>
      <c r="Q3368" s="199">
        <v>7500</v>
      </c>
      <c r="S3368" t="s">
        <v>2761</v>
      </c>
      <c r="T3368" t="s">
        <v>4061</v>
      </c>
      <c r="U3368" s="201">
        <v>4.0175000000000001</v>
      </c>
      <c r="V3368" t="s">
        <v>3175</v>
      </c>
      <c r="W3368" t="s">
        <v>3260</v>
      </c>
      <c r="X3368" t="s">
        <v>3261</v>
      </c>
      <c r="Y3368" t="s">
        <v>3224</v>
      </c>
      <c r="Z3368" t="s">
        <v>3671</v>
      </c>
      <c r="AA3368">
        <v>808882</v>
      </c>
      <c r="AB3368" s="198">
        <v>37036.875</v>
      </c>
      <c r="AC3368" s="198">
        <v>37036.875</v>
      </c>
    </row>
    <row r="3369" spans="1:29" x14ac:dyDescent="0.2">
      <c r="A3369" s="44" t="str">
        <f t="shared" si="261"/>
        <v xml:space="preserve"> Metals Financial</v>
      </c>
      <c r="B3369" s="44" t="str">
        <f t="shared" si="262"/>
        <v/>
      </c>
      <c r="C3369" s="44" t="str">
        <f t="shared" si="263"/>
        <v>Metals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20</v>
      </c>
      <c r="G3369" s="202">
        <v>1291916</v>
      </c>
      <c r="H3369" s="198">
        <v>37035.409884259258</v>
      </c>
      <c r="I3369" t="s">
        <v>4137</v>
      </c>
      <c r="M3369" t="s">
        <v>2766</v>
      </c>
      <c r="N3369" t="s">
        <v>4072</v>
      </c>
      <c r="O3369" t="s">
        <v>4073</v>
      </c>
      <c r="Q3369" s="199">
        <v>20</v>
      </c>
      <c r="S3369" t="s">
        <v>4060</v>
      </c>
      <c r="T3369" t="s">
        <v>4061</v>
      </c>
      <c r="U3369" s="201">
        <v>1548</v>
      </c>
      <c r="V3369" t="s">
        <v>2881</v>
      </c>
      <c r="W3369" t="s">
        <v>4068</v>
      </c>
      <c r="X3369" t="s">
        <v>4064</v>
      </c>
      <c r="Y3369" t="s">
        <v>4065</v>
      </c>
      <c r="Z3369" t="s">
        <v>4066</v>
      </c>
      <c r="AA3369">
        <v>2151001</v>
      </c>
    </row>
    <row r="3370" spans="1:29" x14ac:dyDescent="0.2">
      <c r="A3370" s="44" t="str">
        <f t="shared" si="261"/>
        <v>US Oil Products Financial</v>
      </c>
      <c r="B3370" s="44" t="str">
        <f t="shared" si="262"/>
        <v>US</v>
      </c>
      <c r="C3370" s="44" t="str">
        <f t="shared" si="263"/>
        <v>Oil Products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10000</v>
      </c>
      <c r="G3370" s="202">
        <v>1291917</v>
      </c>
      <c r="H3370" s="198">
        <v>37035.409895833334</v>
      </c>
      <c r="I3370" t="s">
        <v>2758</v>
      </c>
      <c r="M3370" t="s">
        <v>2764</v>
      </c>
      <c r="N3370" t="s">
        <v>3970</v>
      </c>
      <c r="O3370" t="s">
        <v>4304</v>
      </c>
      <c r="P3370" s="199">
        <v>10000</v>
      </c>
      <c r="S3370" t="s">
        <v>3301</v>
      </c>
      <c r="T3370" t="s">
        <v>4061</v>
      </c>
      <c r="U3370" s="201">
        <v>100.425</v>
      </c>
      <c r="V3370" t="s">
        <v>4344</v>
      </c>
      <c r="W3370" t="s">
        <v>3971</v>
      </c>
      <c r="X3370" t="s">
        <v>3972</v>
      </c>
      <c r="Y3370" t="s">
        <v>3401</v>
      </c>
      <c r="Z3370" t="s">
        <v>3671</v>
      </c>
      <c r="AA3370">
        <v>107061</v>
      </c>
      <c r="AB3370" s="198">
        <v>37073.875</v>
      </c>
      <c r="AC3370" s="198">
        <v>37103.875</v>
      </c>
    </row>
    <row r="3371" spans="1:29" x14ac:dyDescent="0.2">
      <c r="A3371" s="44" t="str">
        <f t="shared" si="261"/>
        <v xml:space="preserve"> Metals Financial</v>
      </c>
      <c r="B3371" s="44" t="str">
        <f t="shared" si="262"/>
        <v/>
      </c>
      <c r="C3371" s="44" t="str">
        <f t="shared" si="263"/>
        <v>Metals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20</v>
      </c>
      <c r="G3371" s="202">
        <v>1291918</v>
      </c>
      <c r="H3371" s="198">
        <v>37035.409918981481</v>
      </c>
      <c r="I3371" t="s">
        <v>4031</v>
      </c>
      <c r="M3371" t="s">
        <v>2766</v>
      </c>
      <c r="N3371" t="s">
        <v>4058</v>
      </c>
      <c r="O3371" t="s">
        <v>4059</v>
      </c>
      <c r="Q3371" s="199">
        <v>20</v>
      </c>
      <c r="S3371" t="s">
        <v>4060</v>
      </c>
      <c r="T3371" t="s">
        <v>4061</v>
      </c>
      <c r="U3371" s="201">
        <v>1751</v>
      </c>
      <c r="V3371" t="s">
        <v>4075</v>
      </c>
      <c r="W3371" t="s">
        <v>4068</v>
      </c>
      <c r="X3371" t="s">
        <v>4064</v>
      </c>
      <c r="Y3371" t="s">
        <v>4065</v>
      </c>
      <c r="Z3371" t="s">
        <v>4066</v>
      </c>
      <c r="AA3371">
        <v>2151003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5000</v>
      </c>
      <c r="G3372" s="202">
        <v>1291920</v>
      </c>
      <c r="H3372" s="198">
        <v>37035.409930555557</v>
      </c>
      <c r="I3372" t="s">
        <v>2818</v>
      </c>
      <c r="M3372" t="s">
        <v>2760</v>
      </c>
      <c r="N3372" t="s">
        <v>3220</v>
      </c>
      <c r="O3372" t="s">
        <v>2485</v>
      </c>
      <c r="P3372" s="199">
        <v>5000</v>
      </c>
      <c r="S3372" t="s">
        <v>2761</v>
      </c>
      <c r="T3372" t="s">
        <v>4061</v>
      </c>
      <c r="U3372" s="201">
        <v>4.0425000000000004</v>
      </c>
      <c r="V3372" t="s">
        <v>1751</v>
      </c>
      <c r="W3372" t="s">
        <v>3004</v>
      </c>
      <c r="X3372" t="s">
        <v>3246</v>
      </c>
      <c r="Y3372" t="s">
        <v>3224</v>
      </c>
      <c r="Z3372" t="s">
        <v>3671</v>
      </c>
      <c r="AA3372">
        <v>808883</v>
      </c>
      <c r="AB3372" s="198">
        <v>37036.875</v>
      </c>
      <c r="AC3372" s="198">
        <v>37036.875</v>
      </c>
    </row>
    <row r="3373" spans="1:29" x14ac:dyDescent="0.2">
      <c r="A3373" s="44" t="str">
        <f t="shared" si="261"/>
        <v>US Oil Products Financial</v>
      </c>
      <c r="B3373" s="44" t="str">
        <f t="shared" si="262"/>
        <v>US</v>
      </c>
      <c r="C3373" s="44" t="str">
        <f t="shared" si="263"/>
        <v>Oil Products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10000</v>
      </c>
      <c r="G3373" s="202">
        <v>1291919</v>
      </c>
      <c r="H3373" s="198">
        <v>37035.409930555557</v>
      </c>
      <c r="I3373" t="s">
        <v>2758</v>
      </c>
      <c r="M3373" t="s">
        <v>2764</v>
      </c>
      <c r="N3373" t="s">
        <v>3970</v>
      </c>
      <c r="O3373" t="s">
        <v>4304</v>
      </c>
      <c r="P3373" s="199">
        <v>10000</v>
      </c>
      <c r="S3373" t="s">
        <v>3301</v>
      </c>
      <c r="T3373" t="s">
        <v>4061</v>
      </c>
      <c r="U3373" s="201">
        <v>100.375</v>
      </c>
      <c r="V3373" t="s">
        <v>4344</v>
      </c>
      <c r="W3373" t="s">
        <v>3971</v>
      </c>
      <c r="X3373" t="s">
        <v>3972</v>
      </c>
      <c r="Y3373" t="s">
        <v>3401</v>
      </c>
      <c r="Z3373" t="s">
        <v>3671</v>
      </c>
      <c r="AA3373">
        <v>107062</v>
      </c>
      <c r="AB3373" s="198">
        <v>37073.875</v>
      </c>
      <c r="AC3373" s="198">
        <v>37103.875</v>
      </c>
    </row>
    <row r="3374" spans="1:29" x14ac:dyDescent="0.2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153</v>
      </c>
      <c r="F3374" s="213">
        <f t="shared" si="265"/>
        <v>765000</v>
      </c>
      <c r="G3374" s="202">
        <v>1291921</v>
      </c>
      <c r="H3374" s="198">
        <v>37035.409942129627</v>
      </c>
      <c r="I3374" t="s">
        <v>3128</v>
      </c>
      <c r="M3374" t="s">
        <v>2760</v>
      </c>
      <c r="N3374" t="s">
        <v>2864</v>
      </c>
      <c r="O3374" t="s">
        <v>4239</v>
      </c>
      <c r="P3374" s="199">
        <v>5000</v>
      </c>
      <c r="S3374" t="s">
        <v>2761</v>
      </c>
      <c r="T3374" t="s">
        <v>4061</v>
      </c>
      <c r="U3374" s="201">
        <v>4.2949999999999999</v>
      </c>
      <c r="V3374" t="s">
        <v>3808</v>
      </c>
      <c r="W3374" t="s">
        <v>3529</v>
      </c>
      <c r="X3374" t="s">
        <v>2866</v>
      </c>
      <c r="Y3374" t="s">
        <v>4082</v>
      </c>
      <c r="Z3374" t="s">
        <v>3671</v>
      </c>
      <c r="AA3374" t="s">
        <v>612</v>
      </c>
      <c r="AB3374" s="198">
        <v>37043</v>
      </c>
      <c r="AC3374" s="198">
        <v>37195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2962</v>
      </c>
      <c r="G3375" s="202">
        <v>1291923</v>
      </c>
      <c r="H3375" s="198">
        <v>37035.410034722219</v>
      </c>
      <c r="I3375" t="s">
        <v>4241</v>
      </c>
      <c r="M3375" t="s">
        <v>2760</v>
      </c>
      <c r="N3375" t="s">
        <v>3220</v>
      </c>
      <c r="O3375" t="s">
        <v>2512</v>
      </c>
      <c r="Q3375" s="199">
        <v>2962</v>
      </c>
      <c r="S3375" t="s">
        <v>2761</v>
      </c>
      <c r="T3375" t="s">
        <v>4061</v>
      </c>
      <c r="U3375" s="201">
        <v>4.0824999999999996</v>
      </c>
      <c r="V3375" t="s">
        <v>2658</v>
      </c>
      <c r="W3375" t="s">
        <v>3260</v>
      </c>
      <c r="X3375" t="s">
        <v>3261</v>
      </c>
      <c r="Y3375" t="s">
        <v>3224</v>
      </c>
      <c r="Z3375" t="s">
        <v>3671</v>
      </c>
      <c r="AA3375">
        <v>808885</v>
      </c>
      <c r="AB3375" s="198">
        <v>37036.875</v>
      </c>
      <c r="AC3375" s="198">
        <v>37036.875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1411</v>
      </c>
      <c r="G3376" s="202">
        <v>1291924</v>
      </c>
      <c r="H3376" s="198">
        <v>37035.410057870373</v>
      </c>
      <c r="I3376" t="s">
        <v>3267</v>
      </c>
      <c r="M3376" t="s">
        <v>2760</v>
      </c>
      <c r="N3376" t="s">
        <v>3220</v>
      </c>
      <c r="O3376" t="s">
        <v>4414</v>
      </c>
      <c r="Q3376" s="199">
        <v>1411</v>
      </c>
      <c r="S3376" t="s">
        <v>2761</v>
      </c>
      <c r="T3376" t="s">
        <v>4061</v>
      </c>
      <c r="U3376" s="201">
        <v>4.0549999999999997</v>
      </c>
      <c r="V3376" t="s">
        <v>3980</v>
      </c>
      <c r="W3376" t="s">
        <v>4253</v>
      </c>
      <c r="X3376" t="s">
        <v>4254</v>
      </c>
      <c r="Y3376" t="s">
        <v>3224</v>
      </c>
      <c r="Z3376" t="s">
        <v>3671</v>
      </c>
      <c r="AA3376">
        <v>808886</v>
      </c>
      <c r="AB3376" s="198">
        <v>37036.875</v>
      </c>
      <c r="AC3376" s="198">
        <v>37036.875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1291925</v>
      </c>
      <c r="H3377" s="198">
        <v>37035.410069444442</v>
      </c>
      <c r="I3377" t="s">
        <v>3249</v>
      </c>
      <c r="M3377" t="s">
        <v>2760</v>
      </c>
      <c r="N3377" t="s">
        <v>3220</v>
      </c>
      <c r="O3377" t="s">
        <v>2484</v>
      </c>
      <c r="P3377" s="199">
        <v>5000</v>
      </c>
      <c r="S3377" t="s">
        <v>2761</v>
      </c>
      <c r="T3377" t="s">
        <v>4061</v>
      </c>
      <c r="U3377" s="201">
        <v>4.0324999999999998</v>
      </c>
      <c r="V3377" t="s">
        <v>3005</v>
      </c>
      <c r="W3377" t="s">
        <v>3004</v>
      </c>
      <c r="X3377" t="s">
        <v>3246</v>
      </c>
      <c r="Y3377" t="s">
        <v>3224</v>
      </c>
      <c r="Z3377" t="s">
        <v>3671</v>
      </c>
      <c r="AA3377">
        <v>808887</v>
      </c>
      <c r="AB3377" s="198">
        <v>37036.875</v>
      </c>
      <c r="AC3377" s="198">
        <v>37036.875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10000</v>
      </c>
      <c r="G3378" s="202">
        <v>1291926</v>
      </c>
      <c r="H3378" s="198">
        <v>37035.410081018519</v>
      </c>
      <c r="I3378" t="s">
        <v>3982</v>
      </c>
      <c r="M3378" t="s">
        <v>2760</v>
      </c>
      <c r="N3378" t="s">
        <v>3220</v>
      </c>
      <c r="O3378" t="s">
        <v>4400</v>
      </c>
      <c r="P3378" s="199">
        <v>10000</v>
      </c>
      <c r="S3378" t="s">
        <v>2761</v>
      </c>
      <c r="T3378" t="s">
        <v>4061</v>
      </c>
      <c r="U3378" s="201">
        <v>4.0599999999999996</v>
      </c>
      <c r="V3378" t="s">
        <v>313</v>
      </c>
      <c r="W3378" t="s">
        <v>3046</v>
      </c>
      <c r="X3378" t="s">
        <v>2685</v>
      </c>
      <c r="Y3378" t="s">
        <v>3224</v>
      </c>
      <c r="Z3378" t="s">
        <v>3671</v>
      </c>
      <c r="AA3378">
        <v>808888</v>
      </c>
      <c r="AB3378" s="198">
        <v>37036.875</v>
      </c>
      <c r="AC3378" s="198">
        <v>37036.875</v>
      </c>
    </row>
    <row r="3379" spans="1:31" x14ac:dyDescent="0.2">
      <c r="A3379" s="44" t="str">
        <f t="shared" si="261"/>
        <v>US Oil Products Financial</v>
      </c>
      <c r="B3379" s="44" t="str">
        <f t="shared" si="262"/>
        <v>US</v>
      </c>
      <c r="C3379" s="44" t="str">
        <f t="shared" si="263"/>
        <v>Oil Products</v>
      </c>
      <c r="D3379" s="44" t="str">
        <f t="shared" si="264"/>
        <v>Financial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25000</v>
      </c>
      <c r="G3379" s="202">
        <v>1291927</v>
      </c>
      <c r="H3379" s="198">
        <v>37035.410092592596</v>
      </c>
      <c r="I3379" t="s">
        <v>4182</v>
      </c>
      <c r="M3379" t="s">
        <v>2764</v>
      </c>
      <c r="N3379" t="s">
        <v>1721</v>
      </c>
      <c r="O3379" t="s">
        <v>1722</v>
      </c>
      <c r="Q3379" s="199">
        <v>25000</v>
      </c>
      <c r="S3379" t="s">
        <v>3301</v>
      </c>
      <c r="T3379" t="s">
        <v>4061</v>
      </c>
      <c r="U3379" s="201">
        <v>80.650000000000006</v>
      </c>
      <c r="V3379" t="s">
        <v>4184</v>
      </c>
      <c r="W3379" t="s">
        <v>1944</v>
      </c>
      <c r="X3379" t="s">
        <v>1945</v>
      </c>
      <c r="Y3379" t="s">
        <v>3401</v>
      </c>
      <c r="Z3379" t="s">
        <v>3671</v>
      </c>
      <c r="AA3379">
        <v>107064</v>
      </c>
      <c r="AB3379" s="198">
        <v>37043</v>
      </c>
      <c r="AC3379" s="198">
        <v>37072</v>
      </c>
    </row>
    <row r="3380" spans="1:31" x14ac:dyDescent="0.2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20</v>
      </c>
      <c r="G3380" s="202">
        <v>1291928</v>
      </c>
      <c r="H3380" s="198">
        <v>37035.410138888888</v>
      </c>
      <c r="I3380" t="s">
        <v>4071</v>
      </c>
      <c r="M3380" t="s">
        <v>2766</v>
      </c>
      <c r="N3380" t="s">
        <v>4058</v>
      </c>
      <c r="O3380" t="s">
        <v>4059</v>
      </c>
      <c r="P3380" s="199">
        <v>20</v>
      </c>
      <c r="S3380" t="s">
        <v>4060</v>
      </c>
      <c r="T3380" t="s">
        <v>4061</v>
      </c>
      <c r="U3380" s="201">
        <v>1750</v>
      </c>
      <c r="V3380" t="s">
        <v>4074</v>
      </c>
      <c r="W3380" t="s">
        <v>4068</v>
      </c>
      <c r="X3380" t="s">
        <v>4064</v>
      </c>
      <c r="Y3380" t="s">
        <v>4065</v>
      </c>
      <c r="Z3380" t="s">
        <v>4066</v>
      </c>
      <c r="AA3380">
        <v>2151006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5000</v>
      </c>
      <c r="G3381" s="202">
        <v>1291929</v>
      </c>
      <c r="H3381" s="198">
        <v>37035.410162037035</v>
      </c>
      <c r="I3381" t="s">
        <v>3249</v>
      </c>
      <c r="M3381" t="s">
        <v>2760</v>
      </c>
      <c r="N3381" t="s">
        <v>3220</v>
      </c>
      <c r="O3381" t="s">
        <v>2484</v>
      </c>
      <c r="P3381" s="199">
        <v>5000</v>
      </c>
      <c r="S3381" t="s">
        <v>2761</v>
      </c>
      <c r="T3381" t="s">
        <v>4061</v>
      </c>
      <c r="U3381" s="201">
        <v>4.0274999999999999</v>
      </c>
      <c r="V3381" t="s">
        <v>3005</v>
      </c>
      <c r="W3381" t="s">
        <v>3004</v>
      </c>
      <c r="X3381" t="s">
        <v>3246</v>
      </c>
      <c r="Y3381" t="s">
        <v>3224</v>
      </c>
      <c r="Z3381" t="s">
        <v>3671</v>
      </c>
      <c r="AA3381">
        <v>808889</v>
      </c>
      <c r="AB3381" s="198">
        <v>37036.875</v>
      </c>
      <c r="AC3381" s="198">
        <v>37036.875</v>
      </c>
    </row>
    <row r="3382" spans="1:31" x14ac:dyDescent="0.2">
      <c r="A3382" s="44" t="str">
        <f t="shared" si="261"/>
        <v xml:space="preserve"> Natural Gas Physical</v>
      </c>
      <c r="B3382" s="44" t="str">
        <f t="shared" si="262"/>
        <v/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30</v>
      </c>
      <c r="F3382" s="213">
        <f t="shared" si="265"/>
        <v>150000</v>
      </c>
      <c r="G3382" s="202">
        <v>1291930</v>
      </c>
      <c r="H3382" s="198">
        <v>37035.410196759258</v>
      </c>
      <c r="I3382" t="s">
        <v>4513</v>
      </c>
      <c r="M3382" t="s">
        <v>2760</v>
      </c>
      <c r="N3382" t="s">
        <v>2697</v>
      </c>
      <c r="O3382" t="s">
        <v>3813</v>
      </c>
      <c r="Q3382" s="199">
        <v>5000</v>
      </c>
      <c r="S3382" t="s">
        <v>4150</v>
      </c>
      <c r="T3382" t="s">
        <v>2698</v>
      </c>
      <c r="U3382" s="201">
        <v>5.6449999999999996</v>
      </c>
      <c r="V3382" t="s">
        <v>4364</v>
      </c>
      <c r="W3382" t="s">
        <v>3188</v>
      </c>
      <c r="X3382" t="s">
        <v>2700</v>
      </c>
      <c r="Y3382" t="s">
        <v>3224</v>
      </c>
      <c r="Z3382" t="s">
        <v>3672</v>
      </c>
      <c r="AA3382">
        <v>808890</v>
      </c>
      <c r="AB3382" s="198">
        <v>37043.875</v>
      </c>
      <c r="AC3382" s="198">
        <v>37072.875</v>
      </c>
    </row>
    <row r="3383" spans="1:31" x14ac:dyDescent="0.2">
      <c r="A3383" s="44" t="str">
        <f t="shared" si="261"/>
        <v xml:space="preserve"> Natural Gas Physical</v>
      </c>
      <c r="B3383" s="44" t="str">
        <f t="shared" si="262"/>
        <v/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1500</v>
      </c>
      <c r="G3383" s="202">
        <v>1291931</v>
      </c>
      <c r="H3383" s="198">
        <v>37035.410219907404</v>
      </c>
      <c r="I3383" t="s">
        <v>1729</v>
      </c>
      <c r="M3383" t="s">
        <v>2760</v>
      </c>
      <c r="N3383" t="s">
        <v>3254</v>
      </c>
      <c r="O3383" t="s">
        <v>2474</v>
      </c>
      <c r="Q3383" s="199">
        <v>1500</v>
      </c>
      <c r="S3383" t="s">
        <v>2761</v>
      </c>
      <c r="T3383" t="s">
        <v>4061</v>
      </c>
      <c r="U3383" s="201">
        <v>4.38</v>
      </c>
      <c r="V3383" t="s">
        <v>4322</v>
      </c>
      <c r="W3383" t="s">
        <v>3255</v>
      </c>
      <c r="X3383" t="s">
        <v>3256</v>
      </c>
      <c r="Y3383" t="s">
        <v>3224</v>
      </c>
      <c r="Z3383" t="s">
        <v>3671</v>
      </c>
      <c r="AA3383">
        <v>808891</v>
      </c>
      <c r="AB3383" s="198">
        <v>37036.875</v>
      </c>
      <c r="AC3383" s="198">
        <v>37036.875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1291933</v>
      </c>
      <c r="H3384" s="198">
        <v>37035.41028935185</v>
      </c>
      <c r="I3384" t="s">
        <v>2693</v>
      </c>
      <c r="M3384" t="s">
        <v>2760</v>
      </c>
      <c r="N3384" t="s">
        <v>3220</v>
      </c>
      <c r="O3384" t="s">
        <v>2485</v>
      </c>
      <c r="P3384" s="199">
        <v>5000</v>
      </c>
      <c r="S3384" t="s">
        <v>2761</v>
      </c>
      <c r="T3384" t="s">
        <v>4061</v>
      </c>
      <c r="U3384" s="201">
        <v>4.0374999999999996</v>
      </c>
      <c r="V3384" t="s">
        <v>4455</v>
      </c>
      <c r="W3384" t="s">
        <v>3004</v>
      </c>
      <c r="X3384" t="s">
        <v>3246</v>
      </c>
      <c r="Y3384" t="s">
        <v>3224</v>
      </c>
      <c r="Z3384" t="s">
        <v>3671</v>
      </c>
      <c r="AA3384">
        <v>808892</v>
      </c>
      <c r="AB3384" s="198">
        <v>37036.875</v>
      </c>
      <c r="AC3384" s="198">
        <v>37036.875</v>
      </c>
    </row>
    <row r="3385" spans="1:31" x14ac:dyDescent="0.2">
      <c r="A3385" s="44" t="str">
        <f t="shared" si="261"/>
        <v>US Crude Financial</v>
      </c>
      <c r="B3385" s="44" t="str">
        <f t="shared" si="262"/>
        <v>US</v>
      </c>
      <c r="C3385" s="44" t="str">
        <f t="shared" si="263"/>
        <v>Crude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15000</v>
      </c>
      <c r="G3385" s="202">
        <v>1291934</v>
      </c>
      <c r="H3385" s="198">
        <v>37035.41028935185</v>
      </c>
      <c r="I3385" t="s">
        <v>4182</v>
      </c>
      <c r="M3385" t="s">
        <v>3757</v>
      </c>
      <c r="N3385" t="s">
        <v>4183</v>
      </c>
      <c r="O3385" t="s">
        <v>2790</v>
      </c>
      <c r="Q3385" s="199">
        <v>15000</v>
      </c>
      <c r="S3385" t="s">
        <v>2767</v>
      </c>
      <c r="T3385" t="s">
        <v>4061</v>
      </c>
      <c r="U3385" s="201">
        <v>29.14</v>
      </c>
      <c r="V3385" t="s">
        <v>3266</v>
      </c>
      <c r="W3385" t="s">
        <v>4185</v>
      </c>
      <c r="X3385" t="s">
        <v>4186</v>
      </c>
      <c r="Y3385" t="s">
        <v>3401</v>
      </c>
      <c r="Z3385" t="s">
        <v>3671</v>
      </c>
      <c r="AA3385">
        <v>107065</v>
      </c>
      <c r="AB3385" s="198">
        <v>37073</v>
      </c>
      <c r="AC3385" s="198">
        <v>37103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3000</v>
      </c>
      <c r="G3386" s="202">
        <v>1291935</v>
      </c>
      <c r="H3386" s="198">
        <v>37035.410300925927</v>
      </c>
      <c r="I3386" t="s">
        <v>4241</v>
      </c>
      <c r="M3386" t="s">
        <v>2760</v>
      </c>
      <c r="N3386" t="s">
        <v>3220</v>
      </c>
      <c r="O3386" t="s">
        <v>2484</v>
      </c>
      <c r="P3386" s="199">
        <v>3000</v>
      </c>
      <c r="S3386" t="s">
        <v>2761</v>
      </c>
      <c r="T3386" t="s">
        <v>4061</v>
      </c>
      <c r="U3386" s="201">
        <v>4.0225</v>
      </c>
      <c r="V3386" t="s">
        <v>2658</v>
      </c>
      <c r="W3386" t="s">
        <v>3004</v>
      </c>
      <c r="X3386" t="s">
        <v>3246</v>
      </c>
      <c r="Y3386" t="s">
        <v>3224</v>
      </c>
      <c r="Z3386" t="s">
        <v>3671</v>
      </c>
      <c r="AA3386">
        <v>808893</v>
      </c>
      <c r="AB3386" s="198">
        <v>37036.875</v>
      </c>
      <c r="AC3386" s="198">
        <v>37036.875</v>
      </c>
    </row>
    <row r="3387" spans="1:31" x14ac:dyDescent="0.2">
      <c r="A3387" s="44" t="str">
        <f t="shared" si="261"/>
        <v>US Crude Financial</v>
      </c>
      <c r="B3387" s="44" t="str">
        <f t="shared" si="262"/>
        <v>US</v>
      </c>
      <c r="C3387" s="44" t="str">
        <f t="shared" si="263"/>
        <v>Crude</v>
      </c>
      <c r="D3387" s="44" t="str">
        <f t="shared" si="264"/>
        <v>Financial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25000</v>
      </c>
      <c r="G3387" s="202">
        <v>1291937</v>
      </c>
      <c r="H3387" s="198">
        <v>37035.410300925927</v>
      </c>
      <c r="I3387" t="s">
        <v>4182</v>
      </c>
      <c r="M3387" t="s">
        <v>3757</v>
      </c>
      <c r="N3387" t="s">
        <v>4183</v>
      </c>
      <c r="O3387" t="s">
        <v>2790</v>
      </c>
      <c r="Q3387" s="199">
        <v>25000</v>
      </c>
      <c r="S3387" t="s">
        <v>2767</v>
      </c>
      <c r="T3387" t="s">
        <v>4061</v>
      </c>
      <c r="U3387" s="201">
        <v>29.14</v>
      </c>
      <c r="V3387" t="s">
        <v>2679</v>
      </c>
      <c r="W3387" t="s">
        <v>4185</v>
      </c>
      <c r="X3387" t="s">
        <v>4186</v>
      </c>
      <c r="Y3387" t="s">
        <v>3401</v>
      </c>
      <c r="Z3387" t="s">
        <v>3671</v>
      </c>
      <c r="AA3387">
        <v>107066</v>
      </c>
      <c r="AB3387" s="198">
        <v>37073</v>
      </c>
      <c r="AC3387" s="198">
        <v>37103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</v>
      </c>
      <c r="G3388" s="202">
        <v>1291936</v>
      </c>
      <c r="H3388" s="198">
        <v>37035.410300925927</v>
      </c>
      <c r="I3388" t="s">
        <v>2706</v>
      </c>
      <c r="M3388" t="s">
        <v>2760</v>
      </c>
      <c r="N3388" t="s">
        <v>3220</v>
      </c>
      <c r="O3388" t="s">
        <v>2519</v>
      </c>
      <c r="P3388" s="199">
        <v>5000</v>
      </c>
      <c r="S3388" t="s">
        <v>2761</v>
      </c>
      <c r="T3388" t="s">
        <v>4061</v>
      </c>
      <c r="U3388" s="201">
        <v>4.45</v>
      </c>
      <c r="V3388" t="s">
        <v>4001</v>
      </c>
      <c r="W3388" t="s">
        <v>2668</v>
      </c>
      <c r="X3388" t="s">
        <v>2669</v>
      </c>
      <c r="Y3388" t="s">
        <v>3224</v>
      </c>
      <c r="Z3388" t="s">
        <v>3671</v>
      </c>
      <c r="AA3388">
        <v>808894</v>
      </c>
      <c r="AB3388" s="198">
        <v>37036.875</v>
      </c>
      <c r="AC3388" s="198">
        <v>37036.875</v>
      </c>
      <c r="AE3388" s="116">
        <f>IF(S3388="Gallon",F3388/42,F3388)</f>
        <v>5000</v>
      </c>
    </row>
    <row r="3389" spans="1:31" x14ac:dyDescent="0.2">
      <c r="A3389" s="44" t="str">
        <f t="shared" si="261"/>
        <v xml:space="preserve"> Metals Financial</v>
      </c>
      <c r="B3389" s="44" t="str">
        <f t="shared" si="262"/>
        <v/>
      </c>
      <c r="C3389" s="44" t="str">
        <f t="shared" si="263"/>
        <v>Metals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20</v>
      </c>
      <c r="G3389" s="202">
        <v>1291938</v>
      </c>
      <c r="H3389" s="198">
        <v>37035.410324074073</v>
      </c>
      <c r="I3389" t="s">
        <v>4031</v>
      </c>
      <c r="M3389" t="s">
        <v>2766</v>
      </c>
      <c r="N3389" t="s">
        <v>4058</v>
      </c>
      <c r="O3389" t="s">
        <v>4059</v>
      </c>
      <c r="Q3389" s="199">
        <v>20</v>
      </c>
      <c r="S3389" t="s">
        <v>4060</v>
      </c>
      <c r="T3389" t="s">
        <v>4061</v>
      </c>
      <c r="U3389" s="201">
        <v>1751</v>
      </c>
      <c r="V3389" t="s">
        <v>4075</v>
      </c>
      <c r="W3389" t="s">
        <v>4068</v>
      </c>
      <c r="X3389" t="s">
        <v>4064</v>
      </c>
      <c r="Y3389" t="s">
        <v>4065</v>
      </c>
      <c r="Z3389" t="s">
        <v>4066</v>
      </c>
      <c r="AA3389">
        <v>2151012</v>
      </c>
      <c r="AE3389" s="116">
        <f>IF(S3389="Gallon",F3389/42,F3389)</f>
        <v>20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13033</v>
      </c>
      <c r="G3390" s="202">
        <v>1291939</v>
      </c>
      <c r="H3390" s="198">
        <v>37035.41034722222</v>
      </c>
      <c r="I3390" t="s">
        <v>2674</v>
      </c>
      <c r="M3390" t="s">
        <v>2760</v>
      </c>
      <c r="N3390" t="s">
        <v>3220</v>
      </c>
      <c r="O3390" t="s">
        <v>4383</v>
      </c>
      <c r="Q3390" s="199">
        <v>13033</v>
      </c>
      <c r="S3390" t="s">
        <v>2761</v>
      </c>
      <c r="T3390" t="s">
        <v>4061</v>
      </c>
      <c r="U3390" s="201">
        <v>4.1150000000000002</v>
      </c>
      <c r="V3390" t="s">
        <v>3146</v>
      </c>
      <c r="W3390" t="s">
        <v>4246</v>
      </c>
      <c r="X3390" t="s">
        <v>4247</v>
      </c>
      <c r="Y3390" t="s">
        <v>3224</v>
      </c>
      <c r="Z3390" t="s">
        <v>3671</v>
      </c>
      <c r="AA3390">
        <v>808896</v>
      </c>
      <c r="AB3390" s="198">
        <v>37036.875</v>
      </c>
      <c r="AC3390" s="198">
        <v>37036.875</v>
      </c>
    </row>
    <row r="3391" spans="1:31" x14ac:dyDescent="0.2">
      <c r="A3391" s="44" t="str">
        <f t="shared" si="261"/>
        <v>US Natural Gas Financial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Financial</v>
      </c>
      <c r="E3391" s="44">
        <f>IF(VLOOKUP(S3391,'DD-Lookup'!$J$6:$L$50,3,FALSE)="Monthly",(YEAR(AC3391)-YEAR(AB3391))*12+MONTH(AC3391)-MONTH(AB3391)+1,(AC3391-AB3391+1))</f>
        <v>7</v>
      </c>
      <c r="F3391" s="213">
        <f t="shared" si="265"/>
        <v>70000</v>
      </c>
      <c r="G3391" s="202">
        <v>1291940</v>
      </c>
      <c r="H3391" s="198">
        <v>37035.410405092596</v>
      </c>
      <c r="I3391" t="s">
        <v>2874</v>
      </c>
      <c r="M3391" t="s">
        <v>2760</v>
      </c>
      <c r="N3391" t="s">
        <v>2864</v>
      </c>
      <c r="O3391" t="s">
        <v>4375</v>
      </c>
      <c r="P3391" s="199">
        <v>10000</v>
      </c>
      <c r="S3391" t="s">
        <v>2761</v>
      </c>
      <c r="T3391" t="s">
        <v>4061</v>
      </c>
      <c r="U3391" s="201">
        <v>4.1100000000000003</v>
      </c>
      <c r="V3391" t="s">
        <v>2749</v>
      </c>
      <c r="W3391" t="s">
        <v>3281</v>
      </c>
      <c r="X3391" t="s">
        <v>4236</v>
      </c>
      <c r="Y3391" t="s">
        <v>4082</v>
      </c>
      <c r="Z3391" t="s">
        <v>3671</v>
      </c>
      <c r="AA3391" t="s">
        <v>613</v>
      </c>
      <c r="AB3391" s="198">
        <v>37036.875</v>
      </c>
      <c r="AC3391" s="198">
        <v>37042.875</v>
      </c>
    </row>
    <row r="3392" spans="1:31" x14ac:dyDescent="0.2">
      <c r="A3392" s="44" t="str">
        <f t="shared" si="261"/>
        <v>US Crude Financial</v>
      </c>
      <c r="B3392" s="44" t="str">
        <f t="shared" si="262"/>
        <v>US</v>
      </c>
      <c r="C3392" s="44" t="str">
        <f t="shared" si="263"/>
        <v>Crude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25000</v>
      </c>
      <c r="G3392" s="202">
        <v>1291941</v>
      </c>
      <c r="H3392" s="198">
        <v>37035.410474537035</v>
      </c>
      <c r="I3392" t="s">
        <v>2863</v>
      </c>
      <c r="M3392" t="s">
        <v>3757</v>
      </c>
      <c r="N3392" t="s">
        <v>3803</v>
      </c>
      <c r="O3392" t="s">
        <v>3804</v>
      </c>
      <c r="Q3392" s="199">
        <v>25000</v>
      </c>
      <c r="S3392" t="s">
        <v>2763</v>
      </c>
      <c r="T3392" t="s">
        <v>4061</v>
      </c>
      <c r="U3392" s="201">
        <v>-0.14000000000000001</v>
      </c>
      <c r="V3392" t="s">
        <v>1679</v>
      </c>
      <c r="W3392" t="s">
        <v>4491</v>
      </c>
      <c r="X3392" t="s">
        <v>3805</v>
      </c>
      <c r="Y3392" t="s">
        <v>4082</v>
      </c>
      <c r="Z3392" t="s">
        <v>3671</v>
      </c>
      <c r="AA3392" t="s">
        <v>614</v>
      </c>
      <c r="AB3392" s="198">
        <v>37073</v>
      </c>
      <c r="AC3392" s="198">
        <v>37103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5000</v>
      </c>
      <c r="G3393" s="202">
        <v>1291942</v>
      </c>
      <c r="H3393" s="198">
        <v>37035.410509259258</v>
      </c>
      <c r="I3393" t="s">
        <v>3078</v>
      </c>
      <c r="M3393" t="s">
        <v>2760</v>
      </c>
      <c r="N3393" t="s">
        <v>3220</v>
      </c>
      <c r="O3393" t="s">
        <v>2485</v>
      </c>
      <c r="Q3393" s="199">
        <v>5000</v>
      </c>
      <c r="S3393" t="s">
        <v>2761</v>
      </c>
      <c r="T3393" t="s">
        <v>4061</v>
      </c>
      <c r="U3393" s="201">
        <v>4.0374999999999996</v>
      </c>
      <c r="V3393" t="s">
        <v>4318</v>
      </c>
      <c r="W3393" t="s">
        <v>3004</v>
      </c>
      <c r="X3393" t="s">
        <v>3246</v>
      </c>
      <c r="Y3393" t="s">
        <v>3224</v>
      </c>
      <c r="Z3393" t="s">
        <v>3671</v>
      </c>
      <c r="AA3393">
        <v>808897</v>
      </c>
      <c r="AB3393" s="198">
        <v>37036.875</v>
      </c>
      <c r="AC3393" s="198">
        <v>37036.875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10000</v>
      </c>
      <c r="G3394" s="202">
        <v>1291943</v>
      </c>
      <c r="H3394" s="198">
        <v>37035.410567129627</v>
      </c>
      <c r="I3394" t="s">
        <v>3769</v>
      </c>
      <c r="M3394" t="s">
        <v>2760</v>
      </c>
      <c r="N3394" t="s">
        <v>3220</v>
      </c>
      <c r="O3394" t="s">
        <v>4400</v>
      </c>
      <c r="P3394" s="199">
        <v>10000</v>
      </c>
      <c r="S3394" t="s">
        <v>2761</v>
      </c>
      <c r="T3394" t="s">
        <v>4061</v>
      </c>
      <c r="U3394" s="201">
        <v>4.0599999999999996</v>
      </c>
      <c r="V3394" t="s">
        <v>2684</v>
      </c>
      <c r="W3394" t="s">
        <v>3046</v>
      </c>
      <c r="X3394" t="s">
        <v>2685</v>
      </c>
      <c r="Y3394" t="s">
        <v>3224</v>
      </c>
      <c r="Z3394" t="s">
        <v>3671</v>
      </c>
      <c r="AA3394">
        <v>808898</v>
      </c>
      <c r="AB3394" s="198">
        <v>37036.875</v>
      </c>
      <c r="AC3394" s="198">
        <v>37036.875</v>
      </c>
      <c r="AE3394" s="116">
        <f>IF(S3394="Gallon",F3394/42,F3394)</f>
        <v>10000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10000</v>
      </c>
      <c r="G3395" s="202">
        <v>1291944</v>
      </c>
      <c r="H3395" s="198">
        <v>37035.410601851851</v>
      </c>
      <c r="I3395" t="s">
        <v>3155</v>
      </c>
      <c r="M3395" t="s">
        <v>2760</v>
      </c>
      <c r="N3395" t="s">
        <v>3220</v>
      </c>
      <c r="O3395" t="s">
        <v>4414</v>
      </c>
      <c r="Q3395" s="199">
        <v>10000</v>
      </c>
      <c r="S3395" t="s">
        <v>2761</v>
      </c>
      <c r="T3395" t="s">
        <v>4061</v>
      </c>
      <c r="U3395" s="201">
        <v>4.0549999999999997</v>
      </c>
      <c r="V3395" t="s">
        <v>2781</v>
      </c>
      <c r="W3395" t="s">
        <v>4253</v>
      </c>
      <c r="X3395" t="s">
        <v>4254</v>
      </c>
      <c r="Y3395" t="s">
        <v>3224</v>
      </c>
      <c r="Z3395" t="s">
        <v>3671</v>
      </c>
      <c r="AA3395">
        <v>808899</v>
      </c>
      <c r="AB3395" s="198">
        <v>37036.875</v>
      </c>
      <c r="AC3395" s="198">
        <v>37036.875</v>
      </c>
    </row>
    <row r="3396" spans="1:31" x14ac:dyDescent="0.2">
      <c r="A3396" s="44" t="str">
        <f t="shared" si="261"/>
        <v>US Natural Gas Financial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Financial</v>
      </c>
      <c r="E3396" s="44">
        <f>IF(VLOOKUP(S3396,'DD-Lookup'!$J$6:$L$50,3,FALSE)="Monthly",(YEAR(AC3396)-YEAR(AB3396))*12+MONTH(AC3396)-MONTH(AB3396)+1,(AC3396-AB3396+1))</f>
        <v>7</v>
      </c>
      <c r="F3396" s="213">
        <f t="shared" si="265"/>
        <v>140000</v>
      </c>
      <c r="G3396" s="202">
        <v>1291946</v>
      </c>
      <c r="H3396" s="198">
        <v>37035.410613425927</v>
      </c>
      <c r="I3396" t="s">
        <v>2874</v>
      </c>
      <c r="M3396" t="s">
        <v>2760</v>
      </c>
      <c r="N3396" t="s">
        <v>2864</v>
      </c>
      <c r="O3396" t="s">
        <v>615</v>
      </c>
      <c r="Q3396" s="199">
        <v>20000</v>
      </c>
      <c r="S3396" t="s">
        <v>2761</v>
      </c>
      <c r="T3396" t="s">
        <v>4061</v>
      </c>
      <c r="U3396" s="201">
        <v>3.97</v>
      </c>
      <c r="V3396" t="s">
        <v>2749</v>
      </c>
      <c r="W3396" t="s">
        <v>2750</v>
      </c>
      <c r="X3396" t="s">
        <v>2751</v>
      </c>
      <c r="Y3396" t="s">
        <v>4082</v>
      </c>
      <c r="Z3396" t="s">
        <v>3671</v>
      </c>
      <c r="AA3396" t="s">
        <v>616</v>
      </c>
      <c r="AB3396" s="198">
        <v>37036.875</v>
      </c>
      <c r="AC3396" s="198">
        <v>37042.875</v>
      </c>
    </row>
    <row r="3397" spans="1:31" x14ac:dyDescent="0.2">
      <c r="A3397" s="44" t="str">
        <f t="shared" si="261"/>
        <v>US Crude Financial</v>
      </c>
      <c r="B3397" s="44" t="str">
        <f t="shared" si="262"/>
        <v>US</v>
      </c>
      <c r="C3397" s="44" t="str">
        <f t="shared" si="263"/>
        <v>Crude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50000</v>
      </c>
      <c r="G3397" s="202">
        <v>1291945</v>
      </c>
      <c r="H3397" s="198">
        <v>37035.410613425927</v>
      </c>
      <c r="I3397" t="s">
        <v>4182</v>
      </c>
      <c r="M3397" t="s">
        <v>3757</v>
      </c>
      <c r="N3397" t="s">
        <v>4183</v>
      </c>
      <c r="O3397" t="s">
        <v>2790</v>
      </c>
      <c r="Q3397" s="199">
        <v>50000</v>
      </c>
      <c r="S3397" t="s">
        <v>2767</v>
      </c>
      <c r="T3397" t="s">
        <v>4061</v>
      </c>
      <c r="U3397" s="201">
        <v>29.16</v>
      </c>
      <c r="V3397" t="s">
        <v>4184</v>
      </c>
      <c r="W3397" t="s">
        <v>4185</v>
      </c>
      <c r="X3397" t="s">
        <v>4186</v>
      </c>
      <c r="Y3397" t="s">
        <v>3401</v>
      </c>
      <c r="Z3397" t="s">
        <v>3671</v>
      </c>
      <c r="AA3397">
        <v>107067</v>
      </c>
      <c r="AB3397" s="198">
        <v>37073</v>
      </c>
      <c r="AC3397" s="198">
        <v>37103</v>
      </c>
    </row>
    <row r="3398" spans="1:31" x14ac:dyDescent="0.2">
      <c r="A3398" s="44" t="str">
        <f t="shared" si="261"/>
        <v xml:space="preserve"> Metals Financial</v>
      </c>
      <c r="B3398" s="44" t="str">
        <f t="shared" si="262"/>
        <v/>
      </c>
      <c r="C3398" s="44" t="str">
        <f t="shared" si="263"/>
        <v>Metals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20</v>
      </c>
      <c r="G3398" s="202">
        <v>1291947</v>
      </c>
      <c r="H3398" s="198">
        <v>37035.410694444443</v>
      </c>
      <c r="I3398" t="s">
        <v>4163</v>
      </c>
      <c r="M3398" t="s">
        <v>2766</v>
      </c>
      <c r="N3398" t="s">
        <v>4058</v>
      </c>
      <c r="O3398" t="s">
        <v>4059</v>
      </c>
      <c r="Q3398" s="199">
        <v>20</v>
      </c>
      <c r="S3398" t="s">
        <v>4060</v>
      </c>
      <c r="T3398" t="s">
        <v>4061</v>
      </c>
      <c r="U3398" s="201">
        <v>1752</v>
      </c>
      <c r="V3398" t="s">
        <v>2407</v>
      </c>
      <c r="W3398" t="s">
        <v>4068</v>
      </c>
      <c r="X3398" t="s">
        <v>4064</v>
      </c>
      <c r="Y3398" t="s">
        <v>4065</v>
      </c>
      <c r="Z3398" t="s">
        <v>4066</v>
      </c>
      <c r="AA3398">
        <v>2151020</v>
      </c>
    </row>
    <row r="3399" spans="1:31" x14ac:dyDescent="0.2">
      <c r="A3399" s="44" t="str">
        <f t="shared" si="261"/>
        <v>US Natural Gas Financial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Financial</v>
      </c>
      <c r="E3399" s="44">
        <f>IF(VLOOKUP(S3399,'DD-Lookup'!$J$6:$L$50,3,FALSE)="Monthly",(YEAR(AC3399)-YEAR(AB3399))*12+MONTH(AC3399)-MONTH(AB3399)+1,(AC3399-AB3399+1))</f>
        <v>7</v>
      </c>
      <c r="F3399" s="213">
        <f t="shared" si="265"/>
        <v>70000</v>
      </c>
      <c r="G3399" s="202">
        <v>1291950</v>
      </c>
      <c r="H3399" s="198">
        <v>37035.410717592589</v>
      </c>
      <c r="I3399" t="s">
        <v>2874</v>
      </c>
      <c r="M3399" t="s">
        <v>2760</v>
      </c>
      <c r="N3399" t="s">
        <v>2864</v>
      </c>
      <c r="O3399" t="s">
        <v>4375</v>
      </c>
      <c r="P3399" s="199">
        <v>10000</v>
      </c>
      <c r="S3399" t="s">
        <v>2761</v>
      </c>
      <c r="T3399" t="s">
        <v>4061</v>
      </c>
      <c r="U3399" s="201">
        <v>4.1050000000000004</v>
      </c>
      <c r="V3399" t="s">
        <v>2749</v>
      </c>
      <c r="W3399" t="s">
        <v>3281</v>
      </c>
      <c r="X3399" t="s">
        <v>4236</v>
      </c>
      <c r="Y3399" t="s">
        <v>4082</v>
      </c>
      <c r="Z3399" t="s">
        <v>3671</v>
      </c>
      <c r="AA3399" t="s">
        <v>617</v>
      </c>
      <c r="AB3399" s="198">
        <v>37036.875</v>
      </c>
      <c r="AC3399" s="198">
        <v>37042.875</v>
      </c>
    </row>
    <row r="3400" spans="1:31" x14ac:dyDescent="0.2">
      <c r="A3400" s="44" t="str">
        <f t="shared" si="261"/>
        <v>US Crude Financial</v>
      </c>
      <c r="B3400" s="44" t="str">
        <f t="shared" si="262"/>
        <v>US</v>
      </c>
      <c r="C3400" s="44" t="str">
        <f t="shared" si="263"/>
        <v>Crude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50000</v>
      </c>
      <c r="G3400" s="202">
        <v>1291948</v>
      </c>
      <c r="H3400" s="198">
        <v>37035.410717592589</v>
      </c>
      <c r="I3400" t="s">
        <v>3057</v>
      </c>
      <c r="M3400" t="s">
        <v>3757</v>
      </c>
      <c r="N3400" t="s">
        <v>4183</v>
      </c>
      <c r="O3400" t="s">
        <v>2967</v>
      </c>
      <c r="Q3400" s="199">
        <v>50000</v>
      </c>
      <c r="S3400" t="s">
        <v>2767</v>
      </c>
      <c r="T3400" t="s">
        <v>4061</v>
      </c>
      <c r="U3400" s="201">
        <v>29.18</v>
      </c>
      <c r="V3400" t="s">
        <v>1699</v>
      </c>
      <c r="W3400" t="s">
        <v>4185</v>
      </c>
      <c r="X3400" t="s">
        <v>4266</v>
      </c>
      <c r="Y3400" t="s">
        <v>3401</v>
      </c>
      <c r="Z3400" t="s">
        <v>3671</v>
      </c>
      <c r="AA3400">
        <v>107068</v>
      </c>
      <c r="AB3400" s="198">
        <v>37073</v>
      </c>
      <c r="AC3400" s="198">
        <v>37103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13">
        <f t="shared" si="265"/>
        <v>1000</v>
      </c>
      <c r="G3401" s="202">
        <v>1291949</v>
      </c>
      <c r="H3401" s="198">
        <v>37035.410717592589</v>
      </c>
      <c r="I3401" t="s">
        <v>2932</v>
      </c>
      <c r="M3401" t="s">
        <v>2760</v>
      </c>
      <c r="N3401" t="s">
        <v>3220</v>
      </c>
      <c r="O3401" t="s">
        <v>2485</v>
      </c>
      <c r="P3401" s="199">
        <v>1000</v>
      </c>
      <c r="S3401" t="s">
        <v>2761</v>
      </c>
      <c r="T3401" t="s">
        <v>4061</v>
      </c>
      <c r="U3401" s="201">
        <v>4.0350000000000001</v>
      </c>
      <c r="V3401" t="s">
        <v>4218</v>
      </c>
      <c r="W3401" t="s">
        <v>3004</v>
      </c>
      <c r="X3401" t="s">
        <v>3246</v>
      </c>
      <c r="Y3401" t="s">
        <v>3224</v>
      </c>
      <c r="Z3401" t="s">
        <v>3671</v>
      </c>
      <c r="AA3401">
        <v>808900</v>
      </c>
      <c r="AB3401" s="198">
        <v>37036.875</v>
      </c>
      <c r="AC3401" s="198">
        <v>37036.875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3">
        <f t="shared" si="265"/>
        <v>10000</v>
      </c>
      <c r="G3402" s="202">
        <v>1291951</v>
      </c>
      <c r="H3402" s="198">
        <v>37035.410763888889</v>
      </c>
      <c r="I3402" t="s">
        <v>3249</v>
      </c>
      <c r="M3402" t="s">
        <v>2760</v>
      </c>
      <c r="N3402" t="s">
        <v>3220</v>
      </c>
      <c r="O3402" t="s">
        <v>2463</v>
      </c>
      <c r="Q3402" s="199">
        <v>10000</v>
      </c>
      <c r="S3402" t="s">
        <v>2761</v>
      </c>
      <c r="T3402" t="s">
        <v>4061</v>
      </c>
      <c r="U3402" s="201">
        <v>4.1976000000000004</v>
      </c>
      <c r="V3402" t="s">
        <v>4176</v>
      </c>
      <c r="W3402" t="s">
        <v>3222</v>
      </c>
      <c r="X3402" t="s">
        <v>3223</v>
      </c>
      <c r="Y3402" t="s">
        <v>3224</v>
      </c>
      <c r="Z3402" t="s">
        <v>3671</v>
      </c>
      <c r="AA3402">
        <v>808902</v>
      </c>
      <c r="AB3402" s="198">
        <v>37036.875</v>
      </c>
      <c r="AC3402" s="198">
        <v>37036.875</v>
      </c>
    </row>
    <row r="3403" spans="1:31" x14ac:dyDescent="0.2">
      <c r="A3403" s="44" t="str">
        <f t="shared" ref="A3403:A3466" si="266">B3403&amp;" "&amp;C3403&amp;" "&amp;D3403</f>
        <v>US Natural Gas Financial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7</v>
      </c>
      <c r="F3403" s="213">
        <f t="shared" ref="F3403:F3466" si="270">E3403*SUM(P3403:Q3403)</f>
        <v>210000</v>
      </c>
      <c r="G3403" s="202">
        <v>1291952</v>
      </c>
      <c r="H3403" s="198">
        <v>37035.410868055558</v>
      </c>
      <c r="I3403" t="s">
        <v>3769</v>
      </c>
      <c r="M3403" t="s">
        <v>2760</v>
      </c>
      <c r="N3403" t="s">
        <v>2864</v>
      </c>
      <c r="O3403" t="s">
        <v>4375</v>
      </c>
      <c r="Q3403" s="199">
        <v>30000</v>
      </c>
      <c r="S3403" t="s">
        <v>2761</v>
      </c>
      <c r="T3403" t="s">
        <v>4061</v>
      </c>
      <c r="U3403" s="201">
        <v>4.1150000000000002</v>
      </c>
      <c r="V3403" t="s">
        <v>3280</v>
      </c>
      <c r="W3403" t="s">
        <v>3281</v>
      </c>
      <c r="X3403" t="s">
        <v>4236</v>
      </c>
      <c r="Y3403" t="s">
        <v>4082</v>
      </c>
      <c r="Z3403" t="s">
        <v>3671</v>
      </c>
      <c r="AA3403" t="s">
        <v>618</v>
      </c>
      <c r="AB3403" s="198">
        <v>37036.875</v>
      </c>
      <c r="AC3403" s="198">
        <v>37042.875</v>
      </c>
    </row>
    <row r="3404" spans="1:31" x14ac:dyDescent="0.2">
      <c r="A3404" s="44" t="str">
        <f t="shared" si="266"/>
        <v>US Natural Gas Financial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30</v>
      </c>
      <c r="F3404" s="213">
        <f t="shared" si="270"/>
        <v>600000</v>
      </c>
      <c r="G3404" s="202">
        <v>1291953</v>
      </c>
      <c r="H3404" s="198">
        <v>37035.410879629628</v>
      </c>
      <c r="I3404" t="s">
        <v>2818</v>
      </c>
      <c r="M3404" t="s">
        <v>2760</v>
      </c>
      <c r="N3404" t="s">
        <v>2864</v>
      </c>
      <c r="O3404" t="s">
        <v>2865</v>
      </c>
      <c r="Q3404" s="199">
        <v>20000</v>
      </c>
      <c r="S3404" t="s">
        <v>2761</v>
      </c>
      <c r="T3404" t="s">
        <v>4061</v>
      </c>
      <c r="U3404" s="201">
        <v>4.18</v>
      </c>
      <c r="V3404" t="s">
        <v>2659</v>
      </c>
      <c r="W3404" t="s">
        <v>3529</v>
      </c>
      <c r="X3404" t="s">
        <v>2866</v>
      </c>
      <c r="Y3404" t="s">
        <v>4082</v>
      </c>
      <c r="Z3404" t="s">
        <v>3671</v>
      </c>
      <c r="AA3404" t="s">
        <v>619</v>
      </c>
      <c r="AB3404" s="198">
        <v>37043.875</v>
      </c>
      <c r="AC3404" s="198">
        <v>37072.875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10000</v>
      </c>
      <c r="G3405" s="202">
        <v>1291954</v>
      </c>
      <c r="H3405" s="198">
        <v>37035.410891203705</v>
      </c>
      <c r="I3405" t="s">
        <v>2831</v>
      </c>
      <c r="M3405" t="s">
        <v>2760</v>
      </c>
      <c r="N3405" t="s">
        <v>3220</v>
      </c>
      <c r="O3405" t="s">
        <v>2465</v>
      </c>
      <c r="P3405" s="199">
        <v>10000</v>
      </c>
      <c r="S3405" t="s">
        <v>2761</v>
      </c>
      <c r="T3405" t="s">
        <v>4061</v>
      </c>
      <c r="U3405" s="201">
        <v>4.0824999999999996</v>
      </c>
      <c r="V3405" t="s">
        <v>3221</v>
      </c>
      <c r="W3405" t="s">
        <v>3260</v>
      </c>
      <c r="X3405" t="s">
        <v>3261</v>
      </c>
      <c r="Y3405" t="s">
        <v>3224</v>
      </c>
      <c r="Z3405" t="s">
        <v>3671</v>
      </c>
      <c r="AA3405">
        <v>808903</v>
      </c>
      <c r="AB3405" s="198">
        <v>37036.875</v>
      </c>
      <c r="AC3405" s="198">
        <v>37036.875</v>
      </c>
    </row>
    <row r="3406" spans="1:31" x14ac:dyDescent="0.2">
      <c r="A3406" s="44" t="str">
        <f t="shared" si="266"/>
        <v>US Natural Gas Financial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7</v>
      </c>
      <c r="F3406" s="213">
        <f t="shared" si="270"/>
        <v>210000</v>
      </c>
      <c r="G3406" s="202">
        <v>1291956</v>
      </c>
      <c r="H3406" s="198">
        <v>37035.41097222222</v>
      </c>
      <c r="I3406" t="s">
        <v>3769</v>
      </c>
      <c r="M3406" t="s">
        <v>2760</v>
      </c>
      <c r="N3406" t="s">
        <v>2864</v>
      </c>
      <c r="O3406" t="s">
        <v>4375</v>
      </c>
      <c r="Q3406" s="199">
        <v>30000</v>
      </c>
      <c r="S3406" t="s">
        <v>2761</v>
      </c>
      <c r="T3406" t="s">
        <v>4061</v>
      </c>
      <c r="U3406" s="201">
        <v>4.12</v>
      </c>
      <c r="V3406" t="s">
        <v>3280</v>
      </c>
      <c r="W3406" t="s">
        <v>3281</v>
      </c>
      <c r="X3406" t="s">
        <v>4236</v>
      </c>
      <c r="Y3406" t="s">
        <v>4082</v>
      </c>
      <c r="Z3406" t="s">
        <v>3671</v>
      </c>
      <c r="AA3406" t="s">
        <v>620</v>
      </c>
      <c r="AB3406" s="198">
        <v>37036.875</v>
      </c>
      <c r="AC3406" s="198">
        <v>37042.875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</v>
      </c>
      <c r="G3407" s="202">
        <v>1291957</v>
      </c>
      <c r="H3407" s="198">
        <v>37035.411064814813</v>
      </c>
      <c r="I3407" t="s">
        <v>3225</v>
      </c>
      <c r="M3407" t="s">
        <v>2760</v>
      </c>
      <c r="N3407" t="s">
        <v>3220</v>
      </c>
      <c r="O3407" t="s">
        <v>2463</v>
      </c>
      <c r="Q3407" s="199">
        <v>5000</v>
      </c>
      <c r="S3407" t="s">
        <v>2761</v>
      </c>
      <c r="T3407" t="s">
        <v>4061</v>
      </c>
      <c r="U3407" s="201">
        <v>4.1988000000000003</v>
      </c>
      <c r="V3407" t="s">
        <v>3259</v>
      </c>
      <c r="W3407" t="s">
        <v>3222</v>
      </c>
      <c r="X3407" t="s">
        <v>3223</v>
      </c>
      <c r="Y3407" t="s">
        <v>3224</v>
      </c>
      <c r="Z3407" t="s">
        <v>3671</v>
      </c>
      <c r="AA3407">
        <v>808904</v>
      </c>
      <c r="AB3407" s="198">
        <v>37036.875</v>
      </c>
      <c r="AC3407" s="198">
        <v>37036.875</v>
      </c>
    </row>
    <row r="3408" spans="1:31" x14ac:dyDescent="0.2">
      <c r="A3408" s="44" t="str">
        <f t="shared" si="266"/>
        <v>US Natural Gas Financial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Financial</v>
      </c>
      <c r="E3408" s="44">
        <f>IF(VLOOKUP(S3408,'DD-Lookup'!$J$6:$L$50,3,FALSE)="Monthly",(YEAR(AC3408)-YEAR(AB3408))*12+MONTH(AC3408)-MONTH(AB3408)+1,(AC3408-AB3408+1))</f>
        <v>7</v>
      </c>
      <c r="F3408" s="213">
        <f t="shared" si="270"/>
        <v>210000</v>
      </c>
      <c r="G3408" s="202">
        <v>1291958</v>
      </c>
      <c r="H3408" s="198">
        <v>37035.411087962966</v>
      </c>
      <c r="I3408" t="s">
        <v>3769</v>
      </c>
      <c r="M3408" t="s">
        <v>2760</v>
      </c>
      <c r="N3408" t="s">
        <v>2864</v>
      </c>
      <c r="O3408" t="s">
        <v>4375</v>
      </c>
      <c r="Q3408" s="199">
        <v>30000</v>
      </c>
      <c r="S3408" t="s">
        <v>2761</v>
      </c>
      <c r="T3408" t="s">
        <v>4061</v>
      </c>
      <c r="U3408" s="201">
        <v>4.125</v>
      </c>
      <c r="V3408" t="s">
        <v>3280</v>
      </c>
      <c r="W3408" t="s">
        <v>3281</v>
      </c>
      <c r="X3408" t="s">
        <v>4236</v>
      </c>
      <c r="Y3408" t="s">
        <v>4082</v>
      </c>
      <c r="Z3408" t="s">
        <v>3671</v>
      </c>
      <c r="AA3408" t="s">
        <v>621</v>
      </c>
      <c r="AB3408" s="198">
        <v>37036.875</v>
      </c>
      <c r="AC3408" s="198">
        <v>37042.875</v>
      </c>
    </row>
    <row r="3409" spans="1:29" x14ac:dyDescent="0.2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7</v>
      </c>
      <c r="F3409" s="213">
        <f t="shared" si="270"/>
        <v>385000</v>
      </c>
      <c r="G3409" s="202">
        <v>1291959</v>
      </c>
      <c r="H3409" s="198">
        <v>37035.411111111112</v>
      </c>
      <c r="I3409" t="s">
        <v>3228</v>
      </c>
      <c r="M3409" t="s">
        <v>2760</v>
      </c>
      <c r="N3409" t="s">
        <v>2864</v>
      </c>
      <c r="O3409" t="s">
        <v>4394</v>
      </c>
      <c r="Q3409" s="199">
        <v>55000</v>
      </c>
      <c r="S3409" t="s">
        <v>2761</v>
      </c>
      <c r="T3409" t="s">
        <v>4061</v>
      </c>
      <c r="U3409" s="201">
        <v>4.1100000000000003</v>
      </c>
      <c r="V3409" t="s">
        <v>4460</v>
      </c>
      <c r="W3409" t="s">
        <v>3074</v>
      </c>
      <c r="X3409" t="s">
        <v>3075</v>
      </c>
      <c r="Y3409" t="s">
        <v>4082</v>
      </c>
      <c r="Z3409" t="s">
        <v>3671</v>
      </c>
      <c r="AA3409" t="s">
        <v>622</v>
      </c>
      <c r="AB3409" s="198">
        <v>37036.875</v>
      </c>
      <c r="AC3409" s="198">
        <v>37042.875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1291960</v>
      </c>
      <c r="H3410" s="198">
        <v>37035.411261574074</v>
      </c>
      <c r="I3410" t="s">
        <v>4259</v>
      </c>
      <c r="M3410" t="s">
        <v>2760</v>
      </c>
      <c r="N3410" t="s">
        <v>3220</v>
      </c>
      <c r="O3410" t="s">
        <v>2485</v>
      </c>
      <c r="P3410" s="199">
        <v>5000</v>
      </c>
      <c r="S3410" t="s">
        <v>2761</v>
      </c>
      <c r="T3410" t="s">
        <v>4061</v>
      </c>
      <c r="U3410" s="201">
        <v>4.0350000000000001</v>
      </c>
      <c r="V3410" t="s">
        <v>3289</v>
      </c>
      <c r="W3410" t="s">
        <v>3004</v>
      </c>
      <c r="X3410" t="s">
        <v>3246</v>
      </c>
      <c r="Y3410" t="s">
        <v>3224</v>
      </c>
      <c r="Z3410" t="s">
        <v>3671</v>
      </c>
      <c r="AA3410">
        <v>808907</v>
      </c>
      <c r="AB3410" s="198">
        <v>37036.875</v>
      </c>
      <c r="AC3410" s="198">
        <v>37036.875</v>
      </c>
    </row>
    <row r="3411" spans="1:29" x14ac:dyDescent="0.2">
      <c r="A3411" s="44" t="str">
        <f t="shared" si="266"/>
        <v>US Natural Gas Financial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Financial</v>
      </c>
      <c r="E3411" s="44">
        <f>IF(VLOOKUP(S3411,'DD-Lookup'!$J$6:$L$50,3,FALSE)="Monthly",(YEAR(AC3411)-YEAR(AB3411))*12+MONTH(AC3411)-MONTH(AB3411)+1,(AC3411-AB3411+1))</f>
        <v>30</v>
      </c>
      <c r="F3411" s="213">
        <f t="shared" si="270"/>
        <v>150000</v>
      </c>
      <c r="G3411" s="202">
        <v>1291961</v>
      </c>
      <c r="H3411" s="198">
        <v>37035.41128472222</v>
      </c>
      <c r="I3411" t="s">
        <v>2834</v>
      </c>
      <c r="M3411" t="s">
        <v>2760</v>
      </c>
      <c r="N3411" t="s">
        <v>2864</v>
      </c>
      <c r="O3411" t="s">
        <v>4308</v>
      </c>
      <c r="Q3411" s="199">
        <v>5000</v>
      </c>
      <c r="S3411" t="s">
        <v>2761</v>
      </c>
      <c r="T3411" t="s">
        <v>4061</v>
      </c>
      <c r="U3411" s="201">
        <v>-2.2499999999999999E-2</v>
      </c>
      <c r="V3411" t="s">
        <v>375</v>
      </c>
      <c r="W3411" t="s">
        <v>2750</v>
      </c>
      <c r="X3411" t="s">
        <v>2751</v>
      </c>
      <c r="Y3411" t="s">
        <v>4082</v>
      </c>
      <c r="Z3411" t="s">
        <v>3671</v>
      </c>
      <c r="AA3411" t="s">
        <v>623</v>
      </c>
      <c r="AB3411" s="198">
        <v>37043.875</v>
      </c>
      <c r="AC3411" s="198">
        <v>37072.875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</v>
      </c>
      <c r="G3412" s="202">
        <v>1291963</v>
      </c>
      <c r="H3412" s="198">
        <v>37035.411354166667</v>
      </c>
      <c r="I3412" t="s">
        <v>3078</v>
      </c>
      <c r="M3412" t="s">
        <v>2760</v>
      </c>
      <c r="N3412" t="s">
        <v>3220</v>
      </c>
      <c r="O3412" t="s">
        <v>2485</v>
      </c>
      <c r="Q3412" s="199">
        <v>5000</v>
      </c>
      <c r="S3412" t="s">
        <v>2761</v>
      </c>
      <c r="T3412" t="s">
        <v>4061</v>
      </c>
      <c r="U3412" s="201">
        <v>4.0374999999999996</v>
      </c>
      <c r="V3412" t="s">
        <v>4318</v>
      </c>
      <c r="W3412" t="s">
        <v>3004</v>
      </c>
      <c r="X3412" t="s">
        <v>3246</v>
      </c>
      <c r="Y3412" t="s">
        <v>3224</v>
      </c>
      <c r="Z3412" t="s">
        <v>3671</v>
      </c>
      <c r="AA3412">
        <v>808908</v>
      </c>
      <c r="AB3412" s="198">
        <v>37036.875</v>
      </c>
      <c r="AC3412" s="198">
        <v>37036.875</v>
      </c>
    </row>
    <row r="3413" spans="1:29" x14ac:dyDescent="0.2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365</v>
      </c>
      <c r="F3413" s="213">
        <f t="shared" si="270"/>
        <v>730000</v>
      </c>
      <c r="G3413" s="202">
        <v>1291964</v>
      </c>
      <c r="H3413" s="198">
        <v>37035.411365740743</v>
      </c>
      <c r="I3413" t="s">
        <v>2834</v>
      </c>
      <c r="M3413" t="s">
        <v>2760</v>
      </c>
      <c r="N3413" t="s">
        <v>2864</v>
      </c>
      <c r="O3413" t="s">
        <v>3278</v>
      </c>
      <c r="Q3413" s="199">
        <v>2000</v>
      </c>
      <c r="S3413" t="s">
        <v>2761</v>
      </c>
      <c r="T3413" t="s">
        <v>4061</v>
      </c>
      <c r="U3413" s="201">
        <v>4.375</v>
      </c>
      <c r="V3413" t="s">
        <v>4392</v>
      </c>
      <c r="W3413" t="s">
        <v>3529</v>
      </c>
      <c r="X3413" t="s">
        <v>2866</v>
      </c>
      <c r="Y3413" t="s">
        <v>4082</v>
      </c>
      <c r="Z3413" t="s">
        <v>3671</v>
      </c>
      <c r="AA3413" t="s">
        <v>624</v>
      </c>
      <c r="AB3413" s="198">
        <v>37257.875</v>
      </c>
      <c r="AC3413" s="198">
        <v>37621.875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10000</v>
      </c>
      <c r="G3414" s="202">
        <v>1291965</v>
      </c>
      <c r="H3414" s="198">
        <v>37035.411446759259</v>
      </c>
      <c r="I3414" t="s">
        <v>3249</v>
      </c>
      <c r="M3414" t="s">
        <v>2760</v>
      </c>
      <c r="N3414" t="s">
        <v>3220</v>
      </c>
      <c r="O3414" t="s">
        <v>4400</v>
      </c>
      <c r="Q3414" s="199">
        <v>10000</v>
      </c>
      <c r="S3414" t="s">
        <v>2761</v>
      </c>
      <c r="T3414" t="s">
        <v>4061</v>
      </c>
      <c r="U3414" s="201">
        <v>4.0650000000000004</v>
      </c>
      <c r="V3414" t="s">
        <v>3951</v>
      </c>
      <c r="W3414" t="s">
        <v>3046</v>
      </c>
      <c r="X3414" t="s">
        <v>2685</v>
      </c>
      <c r="Y3414" t="s">
        <v>3224</v>
      </c>
      <c r="Z3414" t="s">
        <v>3671</v>
      </c>
      <c r="AA3414">
        <v>808910</v>
      </c>
      <c r="AB3414" s="198">
        <v>37036.875</v>
      </c>
      <c r="AC3414" s="198">
        <v>37036.875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</v>
      </c>
      <c r="G3415" s="202">
        <v>1291967</v>
      </c>
      <c r="H3415" s="198">
        <v>37035.411562499998</v>
      </c>
      <c r="I3415" t="s">
        <v>4084</v>
      </c>
      <c r="M3415" t="s">
        <v>2766</v>
      </c>
      <c r="N3415" t="s">
        <v>4058</v>
      </c>
      <c r="O3415" t="s">
        <v>4059</v>
      </c>
      <c r="P3415" s="199">
        <v>2</v>
      </c>
      <c r="S3415" t="s">
        <v>4060</v>
      </c>
      <c r="T3415" t="s">
        <v>4061</v>
      </c>
      <c r="U3415" s="201">
        <v>1751</v>
      </c>
      <c r="V3415" t="s">
        <v>4134</v>
      </c>
      <c r="W3415" t="s">
        <v>4068</v>
      </c>
      <c r="X3415" t="s">
        <v>4064</v>
      </c>
      <c r="Y3415" t="s">
        <v>4065</v>
      </c>
      <c r="Z3415" t="s">
        <v>4066</v>
      </c>
      <c r="AA3415">
        <v>2151034</v>
      </c>
    </row>
    <row r="3416" spans="1:29" x14ac:dyDescent="0.2">
      <c r="A3416" s="44" t="str">
        <f t="shared" si="266"/>
        <v xml:space="preserve"> Metals Financial</v>
      </c>
      <c r="B3416" s="44" t="str">
        <f t="shared" si="267"/>
        <v/>
      </c>
      <c r="C3416" s="44" t="str">
        <f t="shared" si="268"/>
        <v>Metals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8</v>
      </c>
      <c r="G3416" s="202">
        <v>1291968</v>
      </c>
      <c r="H3416" s="198">
        <v>37035.411620370367</v>
      </c>
      <c r="I3416" t="s">
        <v>4086</v>
      </c>
      <c r="M3416" t="s">
        <v>2766</v>
      </c>
      <c r="N3416" t="s">
        <v>4058</v>
      </c>
      <c r="O3416" t="s">
        <v>4059</v>
      </c>
      <c r="P3416" s="199">
        <v>8</v>
      </c>
      <c r="S3416" t="s">
        <v>4060</v>
      </c>
      <c r="T3416" t="s">
        <v>4061</v>
      </c>
      <c r="U3416" s="201">
        <v>1751</v>
      </c>
      <c r="V3416" t="s">
        <v>4125</v>
      </c>
      <c r="W3416" t="s">
        <v>4068</v>
      </c>
      <c r="X3416" t="s">
        <v>4064</v>
      </c>
      <c r="Y3416" t="s">
        <v>4065</v>
      </c>
      <c r="Z3416" t="s">
        <v>4066</v>
      </c>
      <c r="AA3416">
        <v>2151037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448</v>
      </c>
      <c r="G3417" s="202">
        <v>1291969</v>
      </c>
      <c r="H3417" s="198">
        <v>37035.411643518521</v>
      </c>
      <c r="I3417" t="s">
        <v>3249</v>
      </c>
      <c r="M3417" t="s">
        <v>2760</v>
      </c>
      <c r="N3417" t="s">
        <v>3220</v>
      </c>
      <c r="O3417" t="s">
        <v>4400</v>
      </c>
      <c r="Q3417" s="199">
        <v>448</v>
      </c>
      <c r="S3417" t="s">
        <v>2761</v>
      </c>
      <c r="T3417" t="s">
        <v>4061</v>
      </c>
      <c r="U3417" s="201">
        <v>4.07</v>
      </c>
      <c r="V3417" t="s">
        <v>3951</v>
      </c>
      <c r="W3417" t="s">
        <v>3046</v>
      </c>
      <c r="X3417" t="s">
        <v>2685</v>
      </c>
      <c r="Y3417" t="s">
        <v>3224</v>
      </c>
      <c r="Z3417" t="s">
        <v>3671</v>
      </c>
      <c r="AA3417">
        <v>808913</v>
      </c>
      <c r="AB3417" s="198">
        <v>37036.875</v>
      </c>
      <c r="AC3417" s="198">
        <v>37036.875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3400</v>
      </c>
      <c r="G3418" s="202">
        <v>1291970</v>
      </c>
      <c r="H3418" s="198">
        <v>37035.411666666667</v>
      </c>
      <c r="I3418" t="s">
        <v>3244</v>
      </c>
      <c r="M3418" t="s">
        <v>2760</v>
      </c>
      <c r="N3418" t="s">
        <v>3220</v>
      </c>
      <c r="O3418" t="s">
        <v>2519</v>
      </c>
      <c r="P3418" s="199">
        <v>3400</v>
      </c>
      <c r="S3418" t="s">
        <v>2761</v>
      </c>
      <c r="T3418" t="s">
        <v>4061</v>
      </c>
      <c r="U3418" s="201">
        <v>4.4450000000000003</v>
      </c>
      <c r="V3418" t="s">
        <v>2789</v>
      </c>
      <c r="W3418" t="s">
        <v>2668</v>
      </c>
      <c r="X3418" t="s">
        <v>2669</v>
      </c>
      <c r="Y3418" t="s">
        <v>3224</v>
      </c>
      <c r="Z3418" t="s">
        <v>3671</v>
      </c>
      <c r="AA3418">
        <v>808914</v>
      </c>
      <c r="AB3418" s="198">
        <v>37036.875</v>
      </c>
      <c r="AC3418" s="198">
        <v>37036.875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5000</v>
      </c>
      <c r="G3419" s="202">
        <v>1291971</v>
      </c>
      <c r="H3419" s="198">
        <v>37035.411678240744</v>
      </c>
      <c r="I3419" t="s">
        <v>3249</v>
      </c>
      <c r="M3419" t="s">
        <v>2760</v>
      </c>
      <c r="N3419" t="s">
        <v>3220</v>
      </c>
      <c r="O3419" t="s">
        <v>2484</v>
      </c>
      <c r="Q3419" s="199">
        <v>5000</v>
      </c>
      <c r="S3419" t="s">
        <v>2761</v>
      </c>
      <c r="T3419" t="s">
        <v>4061</v>
      </c>
      <c r="U3419" s="201">
        <v>4.0250000000000004</v>
      </c>
      <c r="V3419" t="s">
        <v>3005</v>
      </c>
      <c r="W3419" t="s">
        <v>3004</v>
      </c>
      <c r="X3419" t="s">
        <v>3246</v>
      </c>
      <c r="Y3419" t="s">
        <v>3224</v>
      </c>
      <c r="Z3419" t="s">
        <v>3671</v>
      </c>
      <c r="AA3419">
        <v>808915</v>
      </c>
      <c r="AB3419" s="198">
        <v>37036.875</v>
      </c>
      <c r="AC3419" s="198">
        <v>37036.875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5146</v>
      </c>
      <c r="G3420" s="202">
        <v>1291972</v>
      </c>
      <c r="H3420" s="198">
        <v>37035.411678240744</v>
      </c>
      <c r="I3420" t="s">
        <v>3252</v>
      </c>
      <c r="M3420" t="s">
        <v>2760</v>
      </c>
      <c r="N3420" t="s">
        <v>3220</v>
      </c>
      <c r="O3420" t="s">
        <v>2465</v>
      </c>
      <c r="P3420" s="199">
        <v>5146</v>
      </c>
      <c r="S3420" t="s">
        <v>2761</v>
      </c>
      <c r="T3420" t="s">
        <v>4061</v>
      </c>
      <c r="U3420" s="201">
        <v>4.08</v>
      </c>
      <c r="V3420" t="s">
        <v>4451</v>
      </c>
      <c r="W3420" t="s">
        <v>3260</v>
      </c>
      <c r="X3420" t="s">
        <v>3261</v>
      </c>
      <c r="Y3420" t="s">
        <v>3224</v>
      </c>
      <c r="Z3420" t="s">
        <v>3671</v>
      </c>
      <c r="AA3420">
        <v>808916</v>
      </c>
      <c r="AB3420" s="198">
        <v>37036.875</v>
      </c>
      <c r="AC3420" s="198">
        <v>37036.875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10000</v>
      </c>
      <c r="G3421" s="202">
        <v>1291974</v>
      </c>
      <c r="H3421" s="198">
        <v>37035.411724537036</v>
      </c>
      <c r="I3421" t="s">
        <v>3249</v>
      </c>
      <c r="M3421" t="s">
        <v>2760</v>
      </c>
      <c r="N3421" t="s">
        <v>3220</v>
      </c>
      <c r="O3421" t="s">
        <v>2463</v>
      </c>
      <c r="Q3421" s="199">
        <v>10000</v>
      </c>
      <c r="S3421" t="s">
        <v>2761</v>
      </c>
      <c r="T3421" t="s">
        <v>4061</v>
      </c>
      <c r="U3421" s="201">
        <v>4.1988000000000003</v>
      </c>
      <c r="V3421" t="s">
        <v>4176</v>
      </c>
      <c r="W3421" t="s">
        <v>3222</v>
      </c>
      <c r="X3421" t="s">
        <v>3223</v>
      </c>
      <c r="Y3421" t="s">
        <v>3224</v>
      </c>
      <c r="Z3421" t="s">
        <v>3671</v>
      </c>
      <c r="AA3421">
        <v>808917</v>
      </c>
      <c r="AB3421" s="198">
        <v>37036.875</v>
      </c>
      <c r="AC3421" s="198">
        <v>37036.875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10000</v>
      </c>
      <c r="G3422" s="202">
        <v>1291973</v>
      </c>
      <c r="H3422" s="198">
        <v>37035.411724537036</v>
      </c>
      <c r="I3422" t="s">
        <v>3249</v>
      </c>
      <c r="M3422" t="s">
        <v>2760</v>
      </c>
      <c r="N3422" t="s">
        <v>3220</v>
      </c>
      <c r="O3422" t="s">
        <v>4367</v>
      </c>
      <c r="P3422" s="199">
        <v>10000</v>
      </c>
      <c r="S3422" t="s">
        <v>2761</v>
      </c>
      <c r="T3422" t="s">
        <v>4061</v>
      </c>
      <c r="U3422" s="201">
        <v>4.37</v>
      </c>
      <c r="V3422" t="s">
        <v>3951</v>
      </c>
      <c r="W3422" t="s">
        <v>4263</v>
      </c>
      <c r="X3422" t="s">
        <v>4264</v>
      </c>
      <c r="Y3422" t="s">
        <v>3224</v>
      </c>
      <c r="Z3422" t="s">
        <v>3671</v>
      </c>
      <c r="AA3422">
        <v>808918</v>
      </c>
      <c r="AB3422" s="198">
        <v>37036.875</v>
      </c>
      <c r="AC3422" s="198">
        <v>37036.875</v>
      </c>
    </row>
    <row r="3423" spans="1:29" x14ac:dyDescent="0.2">
      <c r="A3423" s="44" t="str">
        <f t="shared" si="266"/>
        <v>US Power Physical</v>
      </c>
      <c r="B3423" s="44" t="str">
        <f t="shared" si="267"/>
        <v>US</v>
      </c>
      <c r="C3423" s="44" t="str">
        <f t="shared" si="268"/>
        <v>Power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92</v>
      </c>
      <c r="F3423" s="213">
        <f t="shared" si="270"/>
        <v>2300</v>
      </c>
      <c r="G3423" s="202">
        <v>1291975</v>
      </c>
      <c r="H3423" s="198">
        <v>37035.411817129629</v>
      </c>
      <c r="I3423" t="s">
        <v>2758</v>
      </c>
      <c r="M3423" t="s">
        <v>3364</v>
      </c>
      <c r="N3423" t="s">
        <v>2713</v>
      </c>
      <c r="O3423" t="s">
        <v>625</v>
      </c>
      <c r="Q3423" s="199">
        <v>25</v>
      </c>
      <c r="S3423" t="s">
        <v>2759</v>
      </c>
      <c r="T3423" t="s">
        <v>4061</v>
      </c>
      <c r="U3423" s="201">
        <v>117</v>
      </c>
      <c r="V3423" t="s">
        <v>4212</v>
      </c>
      <c r="W3423" t="s">
        <v>3021</v>
      </c>
      <c r="X3423" t="s">
        <v>2716</v>
      </c>
      <c r="Y3423" t="s">
        <v>4193</v>
      </c>
      <c r="Z3423" t="s">
        <v>3666</v>
      </c>
      <c r="AA3423">
        <v>621542.1</v>
      </c>
      <c r="AB3423" s="198">
        <v>37165</v>
      </c>
      <c r="AC3423" s="198">
        <v>37256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8476</v>
      </c>
      <c r="G3424" s="202">
        <v>1291978</v>
      </c>
      <c r="H3424" s="198">
        <v>37035.411921296298</v>
      </c>
      <c r="I3424" t="s">
        <v>2849</v>
      </c>
      <c r="M3424" t="s">
        <v>2760</v>
      </c>
      <c r="N3424" t="s">
        <v>3220</v>
      </c>
      <c r="O3424" t="s">
        <v>2488</v>
      </c>
      <c r="P3424" s="199">
        <v>8476</v>
      </c>
      <c r="S3424" t="s">
        <v>2761</v>
      </c>
      <c r="T3424" t="s">
        <v>4061</v>
      </c>
      <c r="U3424" s="201">
        <v>4.0049999999999999</v>
      </c>
      <c r="V3424" t="s">
        <v>3998</v>
      </c>
      <c r="W3424" t="s">
        <v>3260</v>
      </c>
      <c r="X3424" t="s">
        <v>3261</v>
      </c>
      <c r="Y3424" t="s">
        <v>3224</v>
      </c>
      <c r="Z3424" t="s">
        <v>3671</v>
      </c>
      <c r="AA3424">
        <v>808919</v>
      </c>
      <c r="AB3424" s="198">
        <v>37036.875</v>
      </c>
      <c r="AC3424" s="198">
        <v>37036.875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5000</v>
      </c>
      <c r="G3425" s="202">
        <v>1291979</v>
      </c>
      <c r="H3425" s="198">
        <v>37035.41196759259</v>
      </c>
      <c r="I3425" t="s">
        <v>3306</v>
      </c>
      <c r="M3425" t="s">
        <v>2760</v>
      </c>
      <c r="N3425" t="s">
        <v>3220</v>
      </c>
      <c r="O3425" t="s">
        <v>90</v>
      </c>
      <c r="P3425" s="199">
        <v>5000</v>
      </c>
      <c r="S3425" t="s">
        <v>2761</v>
      </c>
      <c r="T3425" t="s">
        <v>4061</v>
      </c>
      <c r="U3425" s="201">
        <v>4</v>
      </c>
      <c r="V3425" t="s">
        <v>4245</v>
      </c>
      <c r="W3425" t="s">
        <v>4253</v>
      </c>
      <c r="X3425" t="s">
        <v>2685</v>
      </c>
      <c r="Y3425" t="s">
        <v>3224</v>
      </c>
      <c r="Z3425" t="s">
        <v>3671</v>
      </c>
      <c r="AA3425">
        <v>808920</v>
      </c>
      <c r="AB3425" s="198">
        <v>37036.875</v>
      </c>
      <c r="AC3425" s="198">
        <v>37036.875</v>
      </c>
    </row>
    <row r="3426" spans="1:29" x14ac:dyDescent="0.2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</v>
      </c>
      <c r="G3426" s="202">
        <v>1291980</v>
      </c>
      <c r="H3426" s="198">
        <v>37035.411979166667</v>
      </c>
      <c r="I3426" t="s">
        <v>4086</v>
      </c>
      <c r="M3426" t="s">
        <v>2766</v>
      </c>
      <c r="N3426" t="s">
        <v>4087</v>
      </c>
      <c r="O3426" t="s">
        <v>4088</v>
      </c>
      <c r="P3426" s="199">
        <v>5</v>
      </c>
      <c r="S3426" t="s">
        <v>4089</v>
      </c>
      <c r="T3426" t="s">
        <v>4061</v>
      </c>
      <c r="U3426" s="201">
        <v>7255</v>
      </c>
      <c r="V3426" t="s">
        <v>4132</v>
      </c>
      <c r="W3426" t="s">
        <v>4090</v>
      </c>
      <c r="X3426" t="s">
        <v>4064</v>
      </c>
      <c r="Y3426" t="s">
        <v>4065</v>
      </c>
      <c r="Z3426" t="s">
        <v>4066</v>
      </c>
      <c r="AA3426">
        <v>2151044</v>
      </c>
    </row>
    <row r="3427" spans="1:29" x14ac:dyDescent="0.2">
      <c r="A3427" s="44" t="str">
        <f t="shared" si="266"/>
        <v>US Natural Gas Physical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1291981</v>
      </c>
      <c r="H3427" s="198">
        <v>37035.411990740744</v>
      </c>
      <c r="I3427" t="s">
        <v>3144</v>
      </c>
      <c r="M3427" t="s">
        <v>2760</v>
      </c>
      <c r="N3427" t="s">
        <v>3220</v>
      </c>
      <c r="O3427" t="s">
        <v>4383</v>
      </c>
      <c r="Q3427" s="199">
        <v>10000</v>
      </c>
      <c r="S3427" t="s">
        <v>2761</v>
      </c>
      <c r="T3427" t="s">
        <v>4061</v>
      </c>
      <c r="U3427" s="201">
        <v>4.12</v>
      </c>
      <c r="V3427" t="s">
        <v>3145</v>
      </c>
      <c r="W3427" t="s">
        <v>4246</v>
      </c>
      <c r="X3427" t="s">
        <v>4247</v>
      </c>
      <c r="Y3427" t="s">
        <v>3224</v>
      </c>
      <c r="Z3427" t="s">
        <v>3671</v>
      </c>
      <c r="AA3427">
        <v>808921</v>
      </c>
      <c r="AB3427" s="198">
        <v>37036.875</v>
      </c>
      <c r="AC3427" s="198">
        <v>37036.875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5000</v>
      </c>
      <c r="G3428" s="202">
        <v>1291982</v>
      </c>
      <c r="H3428" s="198">
        <v>37035.412141203706</v>
      </c>
      <c r="I3428" t="s">
        <v>3244</v>
      </c>
      <c r="M3428" t="s">
        <v>2760</v>
      </c>
      <c r="N3428" t="s">
        <v>3220</v>
      </c>
      <c r="O3428" t="s">
        <v>2494</v>
      </c>
      <c r="P3428" s="199">
        <v>5000</v>
      </c>
      <c r="S3428" t="s">
        <v>2761</v>
      </c>
      <c r="T3428" t="s">
        <v>4061</v>
      </c>
      <c r="U3428" s="201">
        <v>4.0075000000000003</v>
      </c>
      <c r="V3428" t="s">
        <v>3270</v>
      </c>
      <c r="W3428" t="s">
        <v>3004</v>
      </c>
      <c r="X3428" t="s">
        <v>3246</v>
      </c>
      <c r="Y3428" t="s">
        <v>3224</v>
      </c>
      <c r="Z3428" t="s">
        <v>3671</v>
      </c>
      <c r="AA3428">
        <v>808922</v>
      </c>
      <c r="AB3428" s="198">
        <v>37036.875</v>
      </c>
      <c r="AC3428" s="198">
        <v>37036.875</v>
      </c>
    </row>
    <row r="3429" spans="1:29" x14ac:dyDescent="0.2">
      <c r="A3429" s="44" t="str">
        <f t="shared" si="266"/>
        <v>US Crude Financial</v>
      </c>
      <c r="B3429" s="44" t="str">
        <f t="shared" si="267"/>
        <v>US</v>
      </c>
      <c r="C3429" s="44" t="str">
        <f t="shared" si="268"/>
        <v>Crude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30000</v>
      </c>
      <c r="G3429" s="202">
        <v>1291983</v>
      </c>
      <c r="H3429" s="198">
        <v>37035.412175925929</v>
      </c>
      <c r="I3429" t="s">
        <v>4182</v>
      </c>
      <c r="M3429" t="s">
        <v>3757</v>
      </c>
      <c r="N3429" t="s">
        <v>4183</v>
      </c>
      <c r="O3429" t="s">
        <v>2967</v>
      </c>
      <c r="P3429" s="199">
        <v>30000</v>
      </c>
      <c r="S3429" t="s">
        <v>2767</v>
      </c>
      <c r="T3429" t="s">
        <v>4061</v>
      </c>
      <c r="U3429" s="201">
        <v>29.18</v>
      </c>
      <c r="V3429" t="s">
        <v>3201</v>
      </c>
      <c r="W3429" t="s">
        <v>4185</v>
      </c>
      <c r="X3429" t="s">
        <v>4266</v>
      </c>
      <c r="Y3429" t="s">
        <v>3401</v>
      </c>
      <c r="Z3429" t="s">
        <v>3671</v>
      </c>
      <c r="AA3429">
        <v>107070</v>
      </c>
      <c r="AB3429" s="198">
        <v>37073</v>
      </c>
      <c r="AC3429" s="198">
        <v>37103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8500</v>
      </c>
      <c r="G3430" s="202">
        <v>1291984</v>
      </c>
      <c r="H3430" s="198">
        <v>37035.412187499998</v>
      </c>
      <c r="I3430" t="s">
        <v>3982</v>
      </c>
      <c r="M3430" t="s">
        <v>2760</v>
      </c>
      <c r="N3430" t="s">
        <v>3220</v>
      </c>
      <c r="O3430" t="s">
        <v>4414</v>
      </c>
      <c r="Q3430" s="199">
        <v>8500</v>
      </c>
      <c r="S3430" t="s">
        <v>2761</v>
      </c>
      <c r="T3430" t="s">
        <v>4061</v>
      </c>
      <c r="U3430" s="201">
        <v>4.0650000000000004</v>
      </c>
      <c r="V3430" t="s">
        <v>313</v>
      </c>
      <c r="W3430" t="s">
        <v>4253</v>
      </c>
      <c r="X3430" t="s">
        <v>4254</v>
      </c>
      <c r="Y3430" t="s">
        <v>3224</v>
      </c>
      <c r="Z3430" t="s">
        <v>3671</v>
      </c>
      <c r="AA3430">
        <v>808923</v>
      </c>
      <c r="AB3430" s="198">
        <v>37036.875</v>
      </c>
      <c r="AC3430" s="198">
        <v>37036.875</v>
      </c>
    </row>
    <row r="3431" spans="1:29" x14ac:dyDescent="0.2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31</v>
      </c>
      <c r="F3431" s="213">
        <f t="shared" si="270"/>
        <v>77500</v>
      </c>
      <c r="G3431" s="202">
        <v>1291985</v>
      </c>
      <c r="H3431" s="198">
        <v>37035.412256944444</v>
      </c>
      <c r="I3431" t="s">
        <v>3890</v>
      </c>
      <c r="M3431" t="s">
        <v>2760</v>
      </c>
      <c r="N3431" t="s">
        <v>3235</v>
      </c>
      <c r="O3431" t="s">
        <v>3082</v>
      </c>
      <c r="P3431" s="199">
        <v>2500</v>
      </c>
      <c r="S3431" t="s">
        <v>2761</v>
      </c>
      <c r="T3431" t="s">
        <v>4061</v>
      </c>
      <c r="U3431" s="201">
        <v>7.54</v>
      </c>
      <c r="V3431" t="s">
        <v>3135</v>
      </c>
      <c r="W3431" t="s">
        <v>3083</v>
      </c>
      <c r="X3431" t="s">
        <v>3084</v>
      </c>
      <c r="Y3431" t="s">
        <v>4082</v>
      </c>
      <c r="Z3431" t="s">
        <v>3671</v>
      </c>
      <c r="AA3431" t="s">
        <v>626</v>
      </c>
      <c r="AB3431" s="198">
        <v>37073.875</v>
      </c>
      <c r="AC3431" s="198">
        <v>37103.875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2000</v>
      </c>
      <c r="G3432" s="202">
        <v>1291986</v>
      </c>
      <c r="H3432" s="198">
        <v>37035.412291666667</v>
      </c>
      <c r="I3432" t="s">
        <v>3244</v>
      </c>
      <c r="M3432" t="s">
        <v>2760</v>
      </c>
      <c r="N3432" t="s">
        <v>3220</v>
      </c>
      <c r="O3432" t="s">
        <v>2556</v>
      </c>
      <c r="Q3432" s="199">
        <v>2000</v>
      </c>
      <c r="S3432" t="s">
        <v>2761</v>
      </c>
      <c r="T3432" t="s">
        <v>4061</v>
      </c>
      <c r="U3432" s="201">
        <v>4.0274999999999999</v>
      </c>
      <c r="V3432" t="s">
        <v>4007</v>
      </c>
      <c r="W3432" t="s">
        <v>3260</v>
      </c>
      <c r="X3432" t="s">
        <v>3261</v>
      </c>
      <c r="Y3432" t="s">
        <v>3224</v>
      </c>
      <c r="Z3432" t="s">
        <v>3671</v>
      </c>
      <c r="AA3432">
        <v>808924</v>
      </c>
      <c r="AB3432" s="198">
        <v>37036.875</v>
      </c>
      <c r="AC3432" s="198">
        <v>37036.875</v>
      </c>
    </row>
    <row r="3433" spans="1:29" x14ac:dyDescent="0.2">
      <c r="A3433" s="44" t="str">
        <f t="shared" si="266"/>
        <v>US Power Physical</v>
      </c>
      <c r="B3433" s="44" t="str">
        <f t="shared" si="267"/>
        <v>US</v>
      </c>
      <c r="C3433" s="44" t="str">
        <f t="shared" si="268"/>
        <v>Power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30</v>
      </c>
      <c r="F3433" s="213">
        <f t="shared" si="270"/>
        <v>1500</v>
      </c>
      <c r="G3433" s="202">
        <v>1291988</v>
      </c>
      <c r="H3433" s="198">
        <v>37035.412303240744</v>
      </c>
      <c r="I3433" t="s">
        <v>3306</v>
      </c>
      <c r="M3433" t="s">
        <v>3364</v>
      </c>
      <c r="N3433" t="s">
        <v>2802</v>
      </c>
      <c r="O3433" t="s">
        <v>4327</v>
      </c>
      <c r="Q3433" s="199">
        <v>50</v>
      </c>
      <c r="S3433" t="s">
        <v>2759</v>
      </c>
      <c r="T3433" t="s">
        <v>4061</v>
      </c>
      <c r="U3433" s="201">
        <v>23.4</v>
      </c>
      <c r="V3433" t="s">
        <v>2829</v>
      </c>
      <c r="W3433" t="s">
        <v>2819</v>
      </c>
      <c r="X3433" t="s">
        <v>2820</v>
      </c>
      <c r="Y3433" t="s">
        <v>4193</v>
      </c>
      <c r="Z3433" t="s">
        <v>3666</v>
      </c>
      <c r="AA3433">
        <v>621543.1</v>
      </c>
      <c r="AB3433" s="198">
        <v>37043.875</v>
      </c>
      <c r="AC3433" s="198">
        <v>37072.875</v>
      </c>
    </row>
    <row r="3434" spans="1:29" x14ac:dyDescent="0.2">
      <c r="A3434" s="44" t="str">
        <f t="shared" si="266"/>
        <v xml:space="preserve"> Crude Financial</v>
      </c>
      <c r="B3434" s="44" t="str">
        <f t="shared" si="267"/>
        <v/>
      </c>
      <c r="C3434" s="44" t="str">
        <f t="shared" si="268"/>
        <v>Crude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25000</v>
      </c>
      <c r="G3434" s="202">
        <v>1291987</v>
      </c>
      <c r="H3434" s="198">
        <v>37035.412303240744</v>
      </c>
      <c r="I3434" t="s">
        <v>4182</v>
      </c>
      <c r="M3434" t="s">
        <v>3757</v>
      </c>
      <c r="N3434" t="s">
        <v>2887</v>
      </c>
      <c r="O3434" t="s">
        <v>2888</v>
      </c>
      <c r="Q3434" s="199">
        <v>25000</v>
      </c>
      <c r="S3434" t="s">
        <v>2889</v>
      </c>
      <c r="T3434" t="s">
        <v>4061</v>
      </c>
      <c r="U3434" s="201">
        <v>28.95</v>
      </c>
      <c r="V3434" t="s">
        <v>3266</v>
      </c>
      <c r="W3434" t="s">
        <v>4166</v>
      </c>
      <c r="X3434" t="s">
        <v>4167</v>
      </c>
      <c r="Y3434" t="s">
        <v>3401</v>
      </c>
      <c r="Z3434" t="s">
        <v>1923</v>
      </c>
      <c r="AA3434">
        <v>107071</v>
      </c>
      <c r="AB3434" s="198">
        <v>37073</v>
      </c>
      <c r="AC3434" s="198">
        <v>37103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2500</v>
      </c>
      <c r="G3435" s="202">
        <v>1291989</v>
      </c>
      <c r="H3435" s="198">
        <v>37035.412314814814</v>
      </c>
      <c r="I3435" t="s">
        <v>3306</v>
      </c>
      <c r="M3435" t="s">
        <v>2760</v>
      </c>
      <c r="N3435" t="s">
        <v>3220</v>
      </c>
      <c r="O3435" t="s">
        <v>4393</v>
      </c>
      <c r="Q3435" s="199">
        <v>2500</v>
      </c>
      <c r="S3435" t="s">
        <v>2761</v>
      </c>
      <c r="T3435" t="s">
        <v>4061</v>
      </c>
      <c r="U3435" s="201">
        <v>4.3949999999999996</v>
      </c>
      <c r="V3435" t="s">
        <v>2660</v>
      </c>
      <c r="W3435" t="s">
        <v>2661</v>
      </c>
      <c r="X3435" t="s">
        <v>2662</v>
      </c>
      <c r="Y3435" t="s">
        <v>3224</v>
      </c>
      <c r="Z3435" t="s">
        <v>3671</v>
      </c>
      <c r="AA3435">
        <v>808925</v>
      </c>
      <c r="AB3435" s="198">
        <v>37036.875</v>
      </c>
      <c r="AC3435" s="198">
        <v>37036.875</v>
      </c>
    </row>
    <row r="3436" spans="1:29" x14ac:dyDescent="0.2">
      <c r="A3436" s="44" t="str">
        <f t="shared" si="266"/>
        <v>US Crude Financial</v>
      </c>
      <c r="B3436" s="44" t="str">
        <f t="shared" si="267"/>
        <v>US</v>
      </c>
      <c r="C3436" s="44" t="str">
        <f t="shared" si="268"/>
        <v>Crude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20000</v>
      </c>
      <c r="G3436" s="202">
        <v>1291990</v>
      </c>
      <c r="H3436" s="198">
        <v>37035.412326388891</v>
      </c>
      <c r="I3436" t="s">
        <v>2863</v>
      </c>
      <c r="M3436" t="s">
        <v>3757</v>
      </c>
      <c r="N3436" t="s">
        <v>4183</v>
      </c>
      <c r="O3436" t="s">
        <v>2790</v>
      </c>
      <c r="P3436" s="199">
        <v>20000</v>
      </c>
      <c r="S3436" t="s">
        <v>2767</v>
      </c>
      <c r="T3436" t="s">
        <v>4061</v>
      </c>
      <c r="U3436" s="201">
        <v>29.18</v>
      </c>
      <c r="V3436" t="s">
        <v>3986</v>
      </c>
      <c r="W3436" t="s">
        <v>4185</v>
      </c>
      <c r="X3436" t="s">
        <v>4186</v>
      </c>
      <c r="Y3436" t="s">
        <v>3401</v>
      </c>
      <c r="Z3436" t="s">
        <v>3671</v>
      </c>
      <c r="AA3436">
        <v>107072</v>
      </c>
      <c r="AB3436" s="198">
        <v>37073</v>
      </c>
      <c r="AC3436" s="198">
        <v>37103</v>
      </c>
    </row>
    <row r="3437" spans="1:29" x14ac:dyDescent="0.2">
      <c r="A3437" s="44" t="str">
        <f t="shared" si="266"/>
        <v xml:space="preserve"> Metals Financial</v>
      </c>
      <c r="B3437" s="44" t="str">
        <f t="shared" si="267"/>
        <v/>
      </c>
      <c r="C3437" s="44" t="str">
        <f t="shared" si="268"/>
        <v>Metals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20</v>
      </c>
      <c r="G3437" s="202">
        <v>1291991</v>
      </c>
      <c r="H3437" s="198">
        <v>37035.41233796296</v>
      </c>
      <c r="I3437" t="s">
        <v>4123</v>
      </c>
      <c r="M3437" t="s">
        <v>2766</v>
      </c>
      <c r="N3437" t="s">
        <v>4058</v>
      </c>
      <c r="O3437" t="s">
        <v>4059</v>
      </c>
      <c r="P3437" s="199">
        <v>20</v>
      </c>
      <c r="S3437" t="s">
        <v>4060</v>
      </c>
      <c r="T3437" t="s">
        <v>4061</v>
      </c>
      <c r="U3437" s="201">
        <v>1750</v>
      </c>
      <c r="V3437" t="s">
        <v>2382</v>
      </c>
      <c r="W3437" t="s">
        <v>4068</v>
      </c>
      <c r="X3437" t="s">
        <v>4064</v>
      </c>
      <c r="Y3437" t="s">
        <v>4065</v>
      </c>
      <c r="Z3437" t="s">
        <v>4066</v>
      </c>
      <c r="AA3437">
        <v>2151048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5000</v>
      </c>
      <c r="G3438" s="202">
        <v>1291992</v>
      </c>
      <c r="H3438" s="198">
        <v>37035.412361111114</v>
      </c>
      <c r="I3438" t="s">
        <v>3244</v>
      </c>
      <c r="M3438" t="s">
        <v>2760</v>
      </c>
      <c r="N3438" t="s">
        <v>3220</v>
      </c>
      <c r="O3438" t="s">
        <v>2494</v>
      </c>
      <c r="P3438" s="199">
        <v>5000</v>
      </c>
      <c r="S3438" t="s">
        <v>2761</v>
      </c>
      <c r="T3438" t="s">
        <v>4061</v>
      </c>
      <c r="U3438" s="201">
        <v>4</v>
      </c>
      <c r="V3438" t="s">
        <v>3270</v>
      </c>
      <c r="W3438" t="s">
        <v>3004</v>
      </c>
      <c r="X3438" t="s">
        <v>3246</v>
      </c>
      <c r="Y3438" t="s">
        <v>3224</v>
      </c>
      <c r="Z3438" t="s">
        <v>3671</v>
      </c>
      <c r="AA3438">
        <v>808926</v>
      </c>
      <c r="AB3438" s="198">
        <v>37036.875</v>
      </c>
      <c r="AC3438" s="198">
        <v>37036.875</v>
      </c>
    </row>
    <row r="3439" spans="1:29" x14ac:dyDescent="0.2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20</v>
      </c>
      <c r="G3439" s="202">
        <v>1291994</v>
      </c>
      <c r="H3439" s="198">
        <v>37035.412407407406</v>
      </c>
      <c r="I3439" t="s">
        <v>4124</v>
      </c>
      <c r="M3439" t="s">
        <v>2766</v>
      </c>
      <c r="N3439" t="s">
        <v>4058</v>
      </c>
      <c r="O3439" t="s">
        <v>4059</v>
      </c>
      <c r="Q3439" s="199">
        <v>20</v>
      </c>
      <c r="S3439" t="s">
        <v>4060</v>
      </c>
      <c r="T3439" t="s">
        <v>4061</v>
      </c>
      <c r="U3439" s="201">
        <v>1751</v>
      </c>
      <c r="V3439" t="s">
        <v>2989</v>
      </c>
      <c r="W3439" t="s">
        <v>4068</v>
      </c>
      <c r="X3439" t="s">
        <v>4064</v>
      </c>
      <c r="Y3439" t="s">
        <v>4065</v>
      </c>
      <c r="Z3439" t="s">
        <v>4066</v>
      </c>
      <c r="AA3439">
        <v>2151050</v>
      </c>
    </row>
    <row r="3440" spans="1:29" x14ac:dyDescent="0.2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31</v>
      </c>
      <c r="F3440" s="213">
        <f t="shared" si="270"/>
        <v>155000</v>
      </c>
      <c r="G3440" s="202">
        <v>1291998</v>
      </c>
      <c r="H3440" s="198">
        <v>37035.412453703706</v>
      </c>
      <c r="I3440" t="s">
        <v>3890</v>
      </c>
      <c r="M3440" t="s">
        <v>2760</v>
      </c>
      <c r="N3440" t="s">
        <v>3235</v>
      </c>
      <c r="O3440" t="s">
        <v>3086</v>
      </c>
      <c r="P3440" s="199">
        <v>5000</v>
      </c>
      <c r="S3440" t="s">
        <v>2761</v>
      </c>
      <c r="T3440" t="s">
        <v>4061</v>
      </c>
      <c r="U3440" s="201">
        <v>7.53</v>
      </c>
      <c r="V3440" t="s">
        <v>3135</v>
      </c>
      <c r="W3440" t="s">
        <v>3083</v>
      </c>
      <c r="X3440" t="s">
        <v>3084</v>
      </c>
      <c r="Y3440" t="s">
        <v>4082</v>
      </c>
      <c r="Z3440" t="s">
        <v>3671</v>
      </c>
      <c r="AA3440" t="s">
        <v>627</v>
      </c>
      <c r="AB3440" s="198">
        <v>37104.875</v>
      </c>
      <c r="AC3440" s="198">
        <v>37134.875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1291997</v>
      </c>
      <c r="H3441" s="198">
        <v>37035.412453703706</v>
      </c>
      <c r="I3441" t="s">
        <v>3225</v>
      </c>
      <c r="M3441" t="s">
        <v>2760</v>
      </c>
      <c r="N3441" t="s">
        <v>3220</v>
      </c>
      <c r="O3441" t="s">
        <v>2463</v>
      </c>
      <c r="Q3441" s="199">
        <v>10000</v>
      </c>
      <c r="S3441" t="s">
        <v>2761</v>
      </c>
      <c r="T3441" t="s">
        <v>4061</v>
      </c>
      <c r="U3441" s="201">
        <v>4.2000999999999999</v>
      </c>
      <c r="V3441" t="s">
        <v>3226</v>
      </c>
      <c r="W3441" t="s">
        <v>3222</v>
      </c>
      <c r="X3441" t="s">
        <v>3223</v>
      </c>
      <c r="Y3441" t="s">
        <v>3224</v>
      </c>
      <c r="Z3441" t="s">
        <v>3671</v>
      </c>
      <c r="AA3441">
        <v>808927</v>
      </c>
      <c r="AB3441" s="198">
        <v>37036.875</v>
      </c>
      <c r="AC3441" s="198">
        <v>37036.875</v>
      </c>
    </row>
    <row r="3442" spans="1:31" x14ac:dyDescent="0.2">
      <c r="A3442" s="44" t="str">
        <f t="shared" si="266"/>
        <v xml:space="preserve"> Metals Financial</v>
      </c>
      <c r="B3442" s="44" t="str">
        <f t="shared" si="267"/>
        <v/>
      </c>
      <c r="C3442" s="44" t="str">
        <f t="shared" si="268"/>
        <v>Metals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2</v>
      </c>
      <c r="G3442" s="202">
        <v>1291999</v>
      </c>
      <c r="H3442" s="198">
        <v>37035.412488425929</v>
      </c>
      <c r="I3442" t="s">
        <v>1935</v>
      </c>
      <c r="M3442" t="s">
        <v>2766</v>
      </c>
      <c r="N3442" t="s">
        <v>4072</v>
      </c>
      <c r="O3442" t="s">
        <v>4073</v>
      </c>
      <c r="P3442" s="199">
        <v>2</v>
      </c>
      <c r="S3442" t="s">
        <v>4060</v>
      </c>
      <c r="T3442" t="s">
        <v>4061</v>
      </c>
      <c r="U3442" s="201">
        <v>1547</v>
      </c>
      <c r="V3442" t="s">
        <v>1936</v>
      </c>
      <c r="W3442" t="s">
        <v>4068</v>
      </c>
      <c r="X3442" t="s">
        <v>4064</v>
      </c>
      <c r="Y3442" t="s">
        <v>4065</v>
      </c>
      <c r="Z3442" t="s">
        <v>4066</v>
      </c>
      <c r="AA3442">
        <v>2151054</v>
      </c>
    </row>
    <row r="3443" spans="1:31" x14ac:dyDescent="0.2">
      <c r="A3443" s="44" t="str">
        <f t="shared" si="266"/>
        <v>US Natural Gas Financial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31</v>
      </c>
      <c r="F3443" s="213">
        <f t="shared" si="270"/>
        <v>155000</v>
      </c>
      <c r="G3443" s="202">
        <v>1292000</v>
      </c>
      <c r="H3443" s="198">
        <v>37035.412557870368</v>
      </c>
      <c r="I3443" t="s">
        <v>3228</v>
      </c>
      <c r="M3443" t="s">
        <v>2760</v>
      </c>
      <c r="N3443" t="s">
        <v>3235</v>
      </c>
      <c r="O3443" t="s">
        <v>3086</v>
      </c>
      <c r="P3443" s="199">
        <v>5000</v>
      </c>
      <c r="S3443" t="s">
        <v>2761</v>
      </c>
      <c r="T3443" t="s">
        <v>4061</v>
      </c>
      <c r="U3443" s="201">
        <v>7.43</v>
      </c>
      <c r="V3443" t="s">
        <v>3099</v>
      </c>
      <c r="W3443" t="s">
        <v>3083</v>
      </c>
      <c r="X3443" t="s">
        <v>3084</v>
      </c>
      <c r="Y3443" t="s">
        <v>4082</v>
      </c>
      <c r="Z3443" t="s">
        <v>3671</v>
      </c>
      <c r="AA3443" t="s">
        <v>628</v>
      </c>
      <c r="AB3443" s="198">
        <v>37104.875</v>
      </c>
      <c r="AC3443" s="198">
        <v>37134.875</v>
      </c>
    </row>
    <row r="3444" spans="1:31" x14ac:dyDescent="0.2">
      <c r="A3444" s="44" t="str">
        <f t="shared" si="266"/>
        <v xml:space="preserve"> Natural Gas Physical</v>
      </c>
      <c r="B3444" s="44" t="str">
        <f t="shared" si="267"/>
        <v/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10000</v>
      </c>
      <c r="G3444" s="202">
        <v>1292002</v>
      </c>
      <c r="H3444" s="198">
        <v>37035.412708333337</v>
      </c>
      <c r="I3444" t="s">
        <v>4237</v>
      </c>
      <c r="M3444" t="s">
        <v>2760</v>
      </c>
      <c r="N3444" t="s">
        <v>2697</v>
      </c>
      <c r="O3444" t="s">
        <v>4269</v>
      </c>
      <c r="P3444" s="199">
        <v>10000</v>
      </c>
      <c r="S3444" t="s">
        <v>4150</v>
      </c>
      <c r="T3444" t="s">
        <v>2698</v>
      </c>
      <c r="U3444" s="201">
        <v>5.67</v>
      </c>
      <c r="V3444" t="s">
        <v>1715</v>
      </c>
      <c r="W3444" t="s">
        <v>2699</v>
      </c>
      <c r="X3444" t="s">
        <v>2700</v>
      </c>
      <c r="Y3444" t="s">
        <v>3224</v>
      </c>
      <c r="Z3444" t="s">
        <v>3672</v>
      </c>
      <c r="AA3444">
        <v>808928</v>
      </c>
      <c r="AB3444" s="198">
        <v>37035.875</v>
      </c>
      <c r="AC3444" s="198">
        <v>37035.875</v>
      </c>
    </row>
    <row r="3445" spans="1:31" x14ac:dyDescent="0.2">
      <c r="A3445" s="44" t="str">
        <f t="shared" si="266"/>
        <v xml:space="preserve"> Metals Financial</v>
      </c>
      <c r="B3445" s="44" t="str">
        <f t="shared" si="267"/>
        <v/>
      </c>
      <c r="C3445" s="44" t="str">
        <f t="shared" si="268"/>
        <v>Metals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</v>
      </c>
      <c r="G3445" s="202">
        <v>1292003</v>
      </c>
      <c r="H3445" s="198">
        <v>37035.412731481483</v>
      </c>
      <c r="I3445" t="s">
        <v>2336</v>
      </c>
      <c r="M3445" t="s">
        <v>2766</v>
      </c>
      <c r="N3445" t="s">
        <v>4087</v>
      </c>
      <c r="O3445" t="s">
        <v>4088</v>
      </c>
      <c r="Q3445" s="199">
        <v>1</v>
      </c>
      <c r="S3445" t="s">
        <v>4089</v>
      </c>
      <c r="T3445" t="s">
        <v>4061</v>
      </c>
      <c r="U3445" s="201">
        <v>7270</v>
      </c>
      <c r="V3445" t="s">
        <v>2337</v>
      </c>
      <c r="W3445" t="s">
        <v>4090</v>
      </c>
      <c r="X3445" t="s">
        <v>4064</v>
      </c>
      <c r="Y3445" t="s">
        <v>4065</v>
      </c>
      <c r="Z3445" t="s">
        <v>4066</v>
      </c>
      <c r="AA3445">
        <v>2151056</v>
      </c>
    </row>
    <row r="3446" spans="1:31" x14ac:dyDescent="0.2">
      <c r="A3446" s="44" t="str">
        <f t="shared" si="266"/>
        <v xml:space="preserve"> Crude Financial</v>
      </c>
      <c r="B3446" s="44" t="str">
        <f t="shared" si="267"/>
        <v/>
      </c>
      <c r="C3446" s="44" t="str">
        <f t="shared" si="268"/>
        <v>Crude</v>
      </c>
      <c r="D3446" s="44" t="str">
        <f t="shared" si="269"/>
        <v>Financial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25000</v>
      </c>
      <c r="G3446" s="202">
        <v>1292006</v>
      </c>
      <c r="H3446" s="198">
        <v>37035.412824074076</v>
      </c>
      <c r="I3446" t="s">
        <v>3876</v>
      </c>
      <c r="M3446" t="s">
        <v>3757</v>
      </c>
      <c r="N3446" t="s">
        <v>2887</v>
      </c>
      <c r="O3446" t="s">
        <v>2888</v>
      </c>
      <c r="P3446" s="199">
        <v>25000</v>
      </c>
      <c r="S3446" t="s">
        <v>2889</v>
      </c>
      <c r="T3446" t="s">
        <v>4061</v>
      </c>
      <c r="U3446" s="201">
        <v>28.92</v>
      </c>
      <c r="V3446" t="s">
        <v>2358</v>
      </c>
      <c r="W3446" t="s">
        <v>4166</v>
      </c>
      <c r="X3446" t="s">
        <v>4167</v>
      </c>
      <c r="Y3446" t="s">
        <v>3401</v>
      </c>
      <c r="Z3446" t="s">
        <v>1923</v>
      </c>
      <c r="AA3446">
        <v>107073</v>
      </c>
      <c r="AB3446" s="198">
        <v>37073</v>
      </c>
      <c r="AC3446" s="198">
        <v>37103</v>
      </c>
    </row>
    <row r="3447" spans="1:31" x14ac:dyDescent="0.2">
      <c r="A3447" s="44" t="str">
        <f t="shared" si="266"/>
        <v xml:space="preserve"> Metals Financial</v>
      </c>
      <c r="B3447" s="44" t="str">
        <f t="shared" si="267"/>
        <v/>
      </c>
      <c r="C3447" s="44" t="str">
        <f t="shared" si="268"/>
        <v>Metals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20</v>
      </c>
      <c r="G3447" s="202">
        <v>1292007</v>
      </c>
      <c r="H3447" s="198">
        <v>37035.412974537037</v>
      </c>
      <c r="I3447" t="s">
        <v>4096</v>
      </c>
      <c r="M3447" t="s">
        <v>2766</v>
      </c>
      <c r="N3447" t="s">
        <v>4058</v>
      </c>
      <c r="O3447" t="s">
        <v>4059</v>
      </c>
      <c r="P3447" s="199">
        <v>20</v>
      </c>
      <c r="S3447" t="s">
        <v>4060</v>
      </c>
      <c r="T3447" t="s">
        <v>4061</v>
      </c>
      <c r="U3447" s="201">
        <v>1750</v>
      </c>
      <c r="V3447" t="s">
        <v>4189</v>
      </c>
      <c r="W3447" t="s">
        <v>4068</v>
      </c>
      <c r="X3447" t="s">
        <v>4064</v>
      </c>
      <c r="Y3447" t="s">
        <v>4065</v>
      </c>
      <c r="Z3447" t="s">
        <v>4066</v>
      </c>
      <c r="AA3447">
        <v>2151058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3">
        <f t="shared" si="270"/>
        <v>9818</v>
      </c>
      <c r="G3448" s="202">
        <v>1292008</v>
      </c>
      <c r="H3448" s="198">
        <v>37035.412986111114</v>
      </c>
      <c r="I3448" t="s">
        <v>2722</v>
      </c>
      <c r="M3448" t="s">
        <v>2760</v>
      </c>
      <c r="N3448" t="s">
        <v>3220</v>
      </c>
      <c r="O3448" t="s">
        <v>4403</v>
      </c>
      <c r="Q3448" s="199">
        <v>9818</v>
      </c>
      <c r="S3448" t="s">
        <v>2761</v>
      </c>
      <c r="T3448" t="s">
        <v>4061</v>
      </c>
      <c r="U3448" s="201">
        <v>4.07</v>
      </c>
      <c r="V3448" t="s">
        <v>2748</v>
      </c>
      <c r="W3448" t="s">
        <v>3046</v>
      </c>
      <c r="X3448" t="s">
        <v>2685</v>
      </c>
      <c r="Y3448" t="s">
        <v>3224</v>
      </c>
      <c r="Z3448" t="s">
        <v>3671</v>
      </c>
      <c r="AA3448">
        <v>808931</v>
      </c>
      <c r="AB3448" s="198">
        <v>37036.875</v>
      </c>
      <c r="AC3448" s="198">
        <v>37036.875</v>
      </c>
    </row>
    <row r="3449" spans="1:31" x14ac:dyDescent="0.2">
      <c r="A3449" s="44" t="str">
        <f t="shared" si="266"/>
        <v xml:space="preserve"> Metals Financial</v>
      </c>
      <c r="B3449" s="44" t="str">
        <f t="shared" si="267"/>
        <v/>
      </c>
      <c r="C3449" s="44" t="str">
        <f t="shared" si="268"/>
        <v>Metals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20</v>
      </c>
      <c r="G3449" s="202">
        <v>1292009</v>
      </c>
      <c r="H3449" s="198">
        <v>37035.413090277776</v>
      </c>
      <c r="I3449" t="s">
        <v>4031</v>
      </c>
      <c r="M3449" t="s">
        <v>2766</v>
      </c>
      <c r="N3449" t="s">
        <v>4058</v>
      </c>
      <c r="O3449" t="s">
        <v>4059</v>
      </c>
      <c r="Q3449" s="199">
        <v>20</v>
      </c>
      <c r="S3449" t="s">
        <v>4060</v>
      </c>
      <c r="T3449" t="s">
        <v>4061</v>
      </c>
      <c r="U3449" s="201">
        <v>1751</v>
      </c>
      <c r="V3449" t="s">
        <v>4075</v>
      </c>
      <c r="W3449" t="s">
        <v>4068</v>
      </c>
      <c r="X3449" t="s">
        <v>4064</v>
      </c>
      <c r="Y3449" t="s">
        <v>4065</v>
      </c>
      <c r="Z3449" t="s">
        <v>4066</v>
      </c>
      <c r="AA3449">
        <v>2151060</v>
      </c>
    </row>
    <row r="3450" spans="1:31" x14ac:dyDescent="0.2">
      <c r="A3450" s="44" t="str">
        <f t="shared" si="266"/>
        <v>US Crude Financial</v>
      </c>
      <c r="B3450" s="44" t="str">
        <f t="shared" si="267"/>
        <v>US</v>
      </c>
      <c r="C3450" s="44" t="str">
        <f t="shared" si="268"/>
        <v>Crude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50000</v>
      </c>
      <c r="G3450" s="202">
        <v>1292010</v>
      </c>
      <c r="H3450" s="198">
        <v>37035.413090277776</v>
      </c>
      <c r="I3450" t="s">
        <v>2863</v>
      </c>
      <c r="M3450" t="s">
        <v>3757</v>
      </c>
      <c r="N3450" t="s">
        <v>4183</v>
      </c>
      <c r="O3450" t="s">
        <v>2790</v>
      </c>
      <c r="P3450" s="199">
        <v>50000</v>
      </c>
      <c r="S3450" t="s">
        <v>2767</v>
      </c>
      <c r="T3450" t="s">
        <v>4061</v>
      </c>
      <c r="U3450" s="201">
        <v>29.16</v>
      </c>
      <c r="V3450" t="s">
        <v>3986</v>
      </c>
      <c r="W3450" t="s">
        <v>4185</v>
      </c>
      <c r="X3450" t="s">
        <v>4186</v>
      </c>
      <c r="Y3450" t="s">
        <v>3401</v>
      </c>
      <c r="Z3450" t="s">
        <v>3671</v>
      </c>
      <c r="AA3450">
        <v>107074</v>
      </c>
      <c r="AB3450" s="198">
        <v>37073</v>
      </c>
      <c r="AC3450" s="198">
        <v>37103</v>
      </c>
      <c r="AE3450" s="116">
        <f>IF(S3450="Gallon",F3450/42,F3450)</f>
        <v>50000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7000</v>
      </c>
      <c r="G3451" s="202">
        <v>1292011</v>
      </c>
      <c r="H3451" s="198">
        <v>37035.413113425922</v>
      </c>
      <c r="I3451" t="s">
        <v>3249</v>
      </c>
      <c r="M3451" t="s">
        <v>2760</v>
      </c>
      <c r="N3451" t="s">
        <v>3220</v>
      </c>
      <c r="O3451" t="s">
        <v>2463</v>
      </c>
      <c r="Q3451" s="199">
        <v>7000</v>
      </c>
      <c r="S3451" t="s">
        <v>2761</v>
      </c>
      <c r="T3451" t="s">
        <v>4061</v>
      </c>
      <c r="U3451" s="201">
        <v>4.1988000000000003</v>
      </c>
      <c r="V3451" t="s">
        <v>4176</v>
      </c>
      <c r="W3451" t="s">
        <v>3222</v>
      </c>
      <c r="X3451" t="s">
        <v>3223</v>
      </c>
      <c r="Y3451" t="s">
        <v>3224</v>
      </c>
      <c r="Z3451" t="s">
        <v>3671</v>
      </c>
      <c r="AA3451">
        <v>808932</v>
      </c>
      <c r="AB3451" s="198">
        <v>37036.875</v>
      </c>
      <c r="AC3451" s="198">
        <v>37036.875</v>
      </c>
    </row>
    <row r="3452" spans="1:31" x14ac:dyDescent="0.2">
      <c r="A3452" s="44" t="str">
        <f t="shared" si="266"/>
        <v>US Natural Gas Financial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30</v>
      </c>
      <c r="F3452" s="213">
        <f t="shared" si="270"/>
        <v>150000</v>
      </c>
      <c r="G3452" s="202">
        <v>1292012</v>
      </c>
      <c r="H3452" s="198">
        <v>37035.413182870368</v>
      </c>
      <c r="I3452" t="s">
        <v>3890</v>
      </c>
      <c r="M3452" t="s">
        <v>2760</v>
      </c>
      <c r="N3452" t="s">
        <v>3235</v>
      </c>
      <c r="O3452" t="s">
        <v>3087</v>
      </c>
      <c r="P3452" s="199">
        <v>5000</v>
      </c>
      <c r="S3452" t="s">
        <v>2761</v>
      </c>
      <c r="T3452" t="s">
        <v>4061</v>
      </c>
      <c r="U3452" s="201">
        <v>7.08</v>
      </c>
      <c r="V3452" t="s">
        <v>3135</v>
      </c>
      <c r="W3452" t="s">
        <v>3083</v>
      </c>
      <c r="X3452" t="s">
        <v>3084</v>
      </c>
      <c r="Y3452" t="s">
        <v>4082</v>
      </c>
      <c r="Z3452" t="s">
        <v>3671</v>
      </c>
      <c r="AA3452" t="s">
        <v>629</v>
      </c>
      <c r="AB3452" s="198">
        <v>37135.875</v>
      </c>
      <c r="AC3452" s="198">
        <v>37164.875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1425</v>
      </c>
      <c r="G3453" s="202">
        <v>1292013</v>
      </c>
      <c r="H3453" s="198">
        <v>37035.413217592592</v>
      </c>
      <c r="I3453" t="s">
        <v>4179</v>
      </c>
      <c r="M3453" t="s">
        <v>2760</v>
      </c>
      <c r="N3453" t="s">
        <v>3220</v>
      </c>
      <c r="O3453" t="s">
        <v>2466</v>
      </c>
      <c r="P3453" s="199">
        <v>1425</v>
      </c>
      <c r="S3453" t="s">
        <v>2761</v>
      </c>
      <c r="T3453" t="s">
        <v>4061</v>
      </c>
      <c r="U3453" s="201">
        <v>3.9674999999999998</v>
      </c>
      <c r="V3453" t="s">
        <v>4180</v>
      </c>
      <c r="W3453" t="s">
        <v>3260</v>
      </c>
      <c r="X3453" t="s">
        <v>3261</v>
      </c>
      <c r="Y3453" t="s">
        <v>3224</v>
      </c>
      <c r="Z3453" t="s">
        <v>3671</v>
      </c>
      <c r="AA3453">
        <v>808934</v>
      </c>
      <c r="AB3453" s="198">
        <v>37036.875</v>
      </c>
      <c r="AC3453" s="198">
        <v>37036.875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3000</v>
      </c>
      <c r="G3454" s="202">
        <v>1292014</v>
      </c>
      <c r="H3454" s="198">
        <v>37035.413263888891</v>
      </c>
      <c r="I3454" t="s">
        <v>3225</v>
      </c>
      <c r="M3454" t="s">
        <v>2760</v>
      </c>
      <c r="N3454" t="s">
        <v>3220</v>
      </c>
      <c r="O3454" t="s">
        <v>2463</v>
      </c>
      <c r="Q3454" s="199">
        <v>3000</v>
      </c>
      <c r="S3454" t="s">
        <v>2761</v>
      </c>
      <c r="T3454" t="s">
        <v>4061</v>
      </c>
      <c r="U3454" s="201">
        <v>4.1988000000000003</v>
      </c>
      <c r="V3454" t="s">
        <v>3226</v>
      </c>
      <c r="W3454" t="s">
        <v>3222</v>
      </c>
      <c r="X3454" t="s">
        <v>3223</v>
      </c>
      <c r="Y3454" t="s">
        <v>3224</v>
      </c>
      <c r="Z3454" t="s">
        <v>3671</v>
      </c>
      <c r="AA3454">
        <v>808935</v>
      </c>
      <c r="AB3454" s="198">
        <v>37036.875</v>
      </c>
      <c r="AC3454" s="198">
        <v>37036.875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5000</v>
      </c>
      <c r="G3455" s="202">
        <v>1292015</v>
      </c>
      <c r="H3455" s="198">
        <v>37035.413298611114</v>
      </c>
      <c r="I3455" t="s">
        <v>3250</v>
      </c>
      <c r="M3455" t="s">
        <v>2760</v>
      </c>
      <c r="N3455" t="s">
        <v>3220</v>
      </c>
      <c r="O3455" t="s">
        <v>2494</v>
      </c>
      <c r="Q3455" s="199">
        <v>5000</v>
      </c>
      <c r="S3455" t="s">
        <v>2761</v>
      </c>
      <c r="T3455" t="s">
        <v>4061</v>
      </c>
      <c r="U3455" s="201">
        <v>4.0025000000000004</v>
      </c>
      <c r="V3455" t="s">
        <v>3011</v>
      </c>
      <c r="W3455" t="s">
        <v>3004</v>
      </c>
      <c r="X3455" t="s">
        <v>3246</v>
      </c>
      <c r="Y3455" t="s">
        <v>3224</v>
      </c>
      <c r="Z3455" t="s">
        <v>3671</v>
      </c>
      <c r="AA3455">
        <v>808936</v>
      </c>
      <c r="AB3455" s="198">
        <v>37036.875</v>
      </c>
      <c r="AC3455" s="198">
        <v>37036.875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5000</v>
      </c>
      <c r="G3456" s="202">
        <v>1292016</v>
      </c>
      <c r="H3456" s="198">
        <v>37035.41337962963</v>
      </c>
      <c r="I3456" t="s">
        <v>3982</v>
      </c>
      <c r="M3456" t="s">
        <v>2760</v>
      </c>
      <c r="N3456" t="s">
        <v>3220</v>
      </c>
      <c r="O3456" t="s">
        <v>4416</v>
      </c>
      <c r="Q3456" s="199">
        <v>5000</v>
      </c>
      <c r="S3456" t="s">
        <v>2761</v>
      </c>
      <c r="T3456" t="s">
        <v>4061</v>
      </c>
      <c r="U3456" s="201">
        <v>4.04</v>
      </c>
      <c r="V3456" t="s">
        <v>313</v>
      </c>
      <c r="W3456" t="s">
        <v>4253</v>
      </c>
      <c r="X3456" t="s">
        <v>2685</v>
      </c>
      <c r="Y3456" t="s">
        <v>3224</v>
      </c>
      <c r="Z3456" t="s">
        <v>3671</v>
      </c>
      <c r="AA3456">
        <v>808937</v>
      </c>
      <c r="AB3456" s="198">
        <v>37036.875</v>
      </c>
      <c r="AC3456" s="198">
        <v>37036.875</v>
      </c>
    </row>
    <row r="3457" spans="1:29" x14ac:dyDescent="0.2">
      <c r="A3457" s="44" t="str">
        <f t="shared" si="266"/>
        <v>US Crude Financial</v>
      </c>
      <c r="B3457" s="44" t="str">
        <f t="shared" si="267"/>
        <v>US</v>
      </c>
      <c r="C3457" s="44" t="str">
        <f t="shared" si="268"/>
        <v>Crude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25000</v>
      </c>
      <c r="G3457" s="202">
        <v>1292017</v>
      </c>
      <c r="H3457" s="198">
        <v>37035.413402777776</v>
      </c>
      <c r="I3457" t="s">
        <v>2863</v>
      </c>
      <c r="M3457" t="s">
        <v>3757</v>
      </c>
      <c r="N3457" t="s">
        <v>3803</v>
      </c>
      <c r="O3457" t="s">
        <v>3804</v>
      </c>
      <c r="Q3457" s="199">
        <v>25000</v>
      </c>
      <c r="S3457" t="s">
        <v>2763</v>
      </c>
      <c r="T3457" t="s">
        <v>4061</v>
      </c>
      <c r="U3457" s="201">
        <v>-0.13</v>
      </c>
      <c r="V3457" t="s">
        <v>3986</v>
      </c>
      <c r="W3457" t="s">
        <v>4491</v>
      </c>
      <c r="X3457" t="s">
        <v>3805</v>
      </c>
      <c r="Y3457" t="s">
        <v>4082</v>
      </c>
      <c r="Z3457" t="s">
        <v>3671</v>
      </c>
      <c r="AA3457" t="s">
        <v>630</v>
      </c>
      <c r="AB3457" s="198">
        <v>37073</v>
      </c>
      <c r="AC3457" s="198">
        <v>37103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8000</v>
      </c>
      <c r="G3458" s="202">
        <v>1292018</v>
      </c>
      <c r="H3458" s="198">
        <v>37035.413541666669</v>
      </c>
      <c r="I3458" t="s">
        <v>2873</v>
      </c>
      <c r="M3458" t="s">
        <v>2760</v>
      </c>
      <c r="N3458" t="s">
        <v>3220</v>
      </c>
      <c r="O3458" t="s">
        <v>2463</v>
      </c>
      <c r="Q3458" s="199">
        <v>8000</v>
      </c>
      <c r="S3458" t="s">
        <v>2761</v>
      </c>
      <c r="T3458" t="s">
        <v>4061</v>
      </c>
      <c r="U3458" s="201">
        <v>4.2000999999999999</v>
      </c>
      <c r="V3458" t="s">
        <v>44</v>
      </c>
      <c r="W3458" t="s">
        <v>3222</v>
      </c>
      <c r="X3458" t="s">
        <v>3223</v>
      </c>
      <c r="Y3458" t="s">
        <v>3224</v>
      </c>
      <c r="Z3458" t="s">
        <v>3671</v>
      </c>
      <c r="AA3458">
        <v>808938</v>
      </c>
      <c r="AB3458" s="198">
        <v>37036.875</v>
      </c>
      <c r="AC3458" s="198">
        <v>37036.875</v>
      </c>
    </row>
    <row r="3459" spans="1:29" x14ac:dyDescent="0.2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20</v>
      </c>
      <c r="G3459" s="202">
        <v>1292019</v>
      </c>
      <c r="H3459" s="198">
        <v>37035.413553240738</v>
      </c>
      <c r="I3459" t="s">
        <v>2390</v>
      </c>
      <c r="M3459" t="s">
        <v>2766</v>
      </c>
      <c r="N3459" t="s">
        <v>4058</v>
      </c>
      <c r="O3459" t="s">
        <v>4171</v>
      </c>
      <c r="P3459" s="199">
        <v>20</v>
      </c>
      <c r="S3459" t="s">
        <v>4060</v>
      </c>
      <c r="T3459" t="s">
        <v>4061</v>
      </c>
      <c r="U3459" s="201">
        <v>1747.75</v>
      </c>
      <c r="V3459" t="s">
        <v>2391</v>
      </c>
      <c r="W3459" t="s">
        <v>4068</v>
      </c>
      <c r="X3459" t="s">
        <v>4064</v>
      </c>
      <c r="Y3459" t="s">
        <v>4065</v>
      </c>
      <c r="Z3459" t="s">
        <v>4066</v>
      </c>
      <c r="AA3459">
        <v>2151062</v>
      </c>
      <c r="AB3459" s="198">
        <v>37118.647222222222</v>
      </c>
      <c r="AC3459" s="198">
        <v>37118.647222222222</v>
      </c>
    </row>
    <row r="3460" spans="1:29" x14ac:dyDescent="0.2">
      <c r="A3460" s="44" t="str">
        <f t="shared" si="266"/>
        <v xml:space="preserve"> Metals Financial</v>
      </c>
      <c r="B3460" s="44" t="str">
        <f t="shared" si="267"/>
        <v/>
      </c>
      <c r="C3460" s="44" t="str">
        <f t="shared" si="268"/>
        <v>Metals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20</v>
      </c>
      <c r="G3460" s="202">
        <v>1292020</v>
      </c>
      <c r="H3460" s="198">
        <v>37035.413657407407</v>
      </c>
      <c r="I3460" t="s">
        <v>4124</v>
      </c>
      <c r="M3460" t="s">
        <v>2766</v>
      </c>
      <c r="N3460" t="s">
        <v>4058</v>
      </c>
      <c r="O3460" t="s">
        <v>4059</v>
      </c>
      <c r="Q3460" s="199">
        <v>20</v>
      </c>
      <c r="S3460" t="s">
        <v>4060</v>
      </c>
      <c r="T3460" t="s">
        <v>4061</v>
      </c>
      <c r="U3460" s="201">
        <v>1751</v>
      </c>
      <c r="V3460" t="s">
        <v>2989</v>
      </c>
      <c r="W3460" t="s">
        <v>4068</v>
      </c>
      <c r="X3460" t="s">
        <v>4064</v>
      </c>
      <c r="Y3460" t="s">
        <v>4065</v>
      </c>
      <c r="Z3460" t="s">
        <v>4066</v>
      </c>
      <c r="AA3460">
        <v>2151064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2000</v>
      </c>
      <c r="G3461" s="202">
        <v>1292021</v>
      </c>
      <c r="H3461" s="198">
        <v>37035.413726851853</v>
      </c>
      <c r="I3461" t="s">
        <v>3225</v>
      </c>
      <c r="M3461" t="s">
        <v>2760</v>
      </c>
      <c r="N3461" t="s">
        <v>3220</v>
      </c>
      <c r="O3461" t="s">
        <v>2463</v>
      </c>
      <c r="Q3461" s="199">
        <v>2000</v>
      </c>
      <c r="S3461" t="s">
        <v>2761</v>
      </c>
      <c r="T3461" t="s">
        <v>4061</v>
      </c>
      <c r="U3461" s="201">
        <v>4.2000999999999999</v>
      </c>
      <c r="V3461" t="s">
        <v>3226</v>
      </c>
      <c r="W3461" t="s">
        <v>3222</v>
      </c>
      <c r="X3461" t="s">
        <v>3223</v>
      </c>
      <c r="Y3461" t="s">
        <v>3224</v>
      </c>
      <c r="Z3461" t="s">
        <v>3671</v>
      </c>
      <c r="AA3461">
        <v>808939</v>
      </c>
      <c r="AB3461" s="198">
        <v>37036.875</v>
      </c>
      <c r="AC3461" s="198">
        <v>37036.875</v>
      </c>
    </row>
    <row r="3462" spans="1:29" x14ac:dyDescent="0.2">
      <c r="A3462" s="44" t="str">
        <f t="shared" si="266"/>
        <v xml:space="preserve"> Metals Financial</v>
      </c>
      <c r="B3462" s="44" t="str">
        <f t="shared" si="267"/>
        <v/>
      </c>
      <c r="C3462" s="44" t="str">
        <f t="shared" si="268"/>
        <v>Metals</v>
      </c>
      <c r="D3462" s="44" t="str">
        <f t="shared" si="269"/>
        <v>Financial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4</v>
      </c>
      <c r="G3462" s="202">
        <v>1292022</v>
      </c>
      <c r="H3462" s="198">
        <v>37035.413738425923</v>
      </c>
      <c r="I3462" t="s">
        <v>4084</v>
      </c>
      <c r="M3462" t="s">
        <v>2766</v>
      </c>
      <c r="N3462" t="s">
        <v>4072</v>
      </c>
      <c r="O3462" t="s">
        <v>4073</v>
      </c>
      <c r="P3462" s="199">
        <v>4</v>
      </c>
      <c r="S3462" t="s">
        <v>4060</v>
      </c>
      <c r="T3462" t="s">
        <v>4061</v>
      </c>
      <c r="U3462" s="201">
        <v>1547</v>
      </c>
      <c r="V3462" t="s">
        <v>4134</v>
      </c>
      <c r="W3462" t="s">
        <v>4068</v>
      </c>
      <c r="X3462" t="s">
        <v>4064</v>
      </c>
      <c r="Y3462" t="s">
        <v>4065</v>
      </c>
      <c r="Z3462" t="s">
        <v>4066</v>
      </c>
      <c r="AA3462">
        <v>2151066</v>
      </c>
    </row>
    <row r="3463" spans="1:29" x14ac:dyDescent="0.2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90000</v>
      </c>
      <c r="G3463" s="202">
        <v>1292023</v>
      </c>
      <c r="H3463" s="198">
        <v>37035.413761574076</v>
      </c>
      <c r="I3463" t="s">
        <v>2674</v>
      </c>
      <c r="M3463" t="s">
        <v>2760</v>
      </c>
      <c r="N3463" t="s">
        <v>3235</v>
      </c>
      <c r="O3463" t="s">
        <v>631</v>
      </c>
      <c r="Q3463" s="199">
        <v>3000</v>
      </c>
      <c r="S3463" t="s">
        <v>2761</v>
      </c>
      <c r="T3463" t="s">
        <v>4061</v>
      </c>
      <c r="U3463" s="201">
        <v>-0.01</v>
      </c>
      <c r="V3463" t="s">
        <v>4275</v>
      </c>
      <c r="W3463" t="s">
        <v>3108</v>
      </c>
      <c r="X3463" t="s">
        <v>3109</v>
      </c>
      <c r="Y3463" t="s">
        <v>4082</v>
      </c>
      <c r="Z3463" t="s">
        <v>3671</v>
      </c>
      <c r="AA3463" t="s">
        <v>632</v>
      </c>
      <c r="AB3463" s="198">
        <v>37043.875</v>
      </c>
      <c r="AC3463" s="198">
        <v>37072.875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10000</v>
      </c>
      <c r="G3464" s="202">
        <v>1292024</v>
      </c>
      <c r="H3464" s="198">
        <v>37035.413819444446</v>
      </c>
      <c r="I3464" t="s">
        <v>4033</v>
      </c>
      <c r="M3464" t="s">
        <v>2760</v>
      </c>
      <c r="N3464" t="s">
        <v>3220</v>
      </c>
      <c r="O3464" t="s">
        <v>4383</v>
      </c>
      <c r="Q3464" s="199">
        <v>10000</v>
      </c>
      <c r="S3464" t="s">
        <v>2761</v>
      </c>
      <c r="T3464" t="s">
        <v>4061</v>
      </c>
      <c r="U3464" s="201">
        <v>4.12</v>
      </c>
      <c r="V3464" t="s">
        <v>4268</v>
      </c>
      <c r="W3464" t="s">
        <v>4246</v>
      </c>
      <c r="X3464" t="s">
        <v>4247</v>
      </c>
      <c r="Y3464" t="s">
        <v>3224</v>
      </c>
      <c r="Z3464" t="s">
        <v>3671</v>
      </c>
      <c r="AA3464">
        <v>808940</v>
      </c>
      <c r="AB3464" s="198">
        <v>37036.875</v>
      </c>
      <c r="AC3464" s="198">
        <v>37036.875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25000</v>
      </c>
      <c r="G3465" s="202">
        <v>1292025</v>
      </c>
      <c r="H3465" s="198">
        <v>37035.413912037038</v>
      </c>
      <c r="I3465" t="s">
        <v>3769</v>
      </c>
      <c r="M3465" t="s">
        <v>2760</v>
      </c>
      <c r="N3465" t="s">
        <v>3220</v>
      </c>
      <c r="O3465" t="s">
        <v>4383</v>
      </c>
      <c r="P3465" s="199">
        <v>25000</v>
      </c>
      <c r="S3465" t="s">
        <v>2761</v>
      </c>
      <c r="T3465" t="s">
        <v>4061</v>
      </c>
      <c r="U3465" s="201">
        <v>4.125</v>
      </c>
      <c r="V3465" t="s">
        <v>2755</v>
      </c>
      <c r="W3465" t="s">
        <v>4246</v>
      </c>
      <c r="X3465" t="s">
        <v>4247</v>
      </c>
      <c r="Y3465" t="s">
        <v>3224</v>
      </c>
      <c r="Z3465" t="s">
        <v>3671</v>
      </c>
      <c r="AA3465">
        <v>808941</v>
      </c>
      <c r="AB3465" s="198">
        <v>37036.875</v>
      </c>
      <c r="AC3465" s="198">
        <v>37036.875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150000</v>
      </c>
      <c r="G3466" s="202">
        <v>1292026</v>
      </c>
      <c r="H3466" s="198">
        <v>37035.414074074077</v>
      </c>
      <c r="I3466" t="s">
        <v>3267</v>
      </c>
      <c r="M3466" t="s">
        <v>2760</v>
      </c>
      <c r="N3466" t="s">
        <v>3220</v>
      </c>
      <c r="O3466" t="s">
        <v>4334</v>
      </c>
      <c r="Q3466" s="199">
        <v>5000</v>
      </c>
      <c r="S3466" t="s">
        <v>2761</v>
      </c>
      <c r="T3466" t="s">
        <v>4061</v>
      </c>
      <c r="U3466" s="201">
        <v>3.4049999999999998</v>
      </c>
      <c r="V3466" t="s">
        <v>3088</v>
      </c>
      <c r="W3466" t="s">
        <v>4279</v>
      </c>
      <c r="X3466" t="s">
        <v>2682</v>
      </c>
      <c r="Y3466" t="s">
        <v>3224</v>
      </c>
      <c r="Z3466" t="s">
        <v>3671</v>
      </c>
      <c r="AA3466" t="s">
        <v>633</v>
      </c>
      <c r="AB3466" s="198">
        <v>37043.875</v>
      </c>
      <c r="AC3466" s="198">
        <v>37072.875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30</v>
      </c>
      <c r="F3467" s="213">
        <f t="shared" ref="F3467:F3530" si="275">E3467*SUM(P3467:Q3467)</f>
        <v>150000</v>
      </c>
      <c r="G3467" s="202">
        <v>1292027</v>
      </c>
      <c r="H3467" s="198">
        <v>37035.414085648146</v>
      </c>
      <c r="I3467" t="s">
        <v>2854</v>
      </c>
      <c r="M3467" t="s">
        <v>2760</v>
      </c>
      <c r="N3467" t="s">
        <v>3220</v>
      </c>
      <c r="O3467" t="s">
        <v>4287</v>
      </c>
      <c r="P3467" s="199">
        <v>5000</v>
      </c>
      <c r="S3467" t="s">
        <v>2761</v>
      </c>
      <c r="T3467" t="s">
        <v>4061</v>
      </c>
      <c r="U3467" s="201">
        <v>10.98</v>
      </c>
      <c r="V3467" t="s">
        <v>2942</v>
      </c>
      <c r="W3467" t="s">
        <v>4279</v>
      </c>
      <c r="X3467" t="s">
        <v>2682</v>
      </c>
      <c r="Y3467" t="s">
        <v>3224</v>
      </c>
      <c r="Z3467" t="s">
        <v>3671</v>
      </c>
      <c r="AA3467" t="s">
        <v>634</v>
      </c>
      <c r="AB3467" s="198">
        <v>37043.875</v>
      </c>
      <c r="AC3467" s="198">
        <v>37072.875</v>
      </c>
    </row>
    <row r="3468" spans="1:29" x14ac:dyDescent="0.2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30</v>
      </c>
      <c r="F3468" s="213">
        <f t="shared" si="275"/>
        <v>450000</v>
      </c>
      <c r="G3468" s="202">
        <v>1292028</v>
      </c>
      <c r="H3468" s="198">
        <v>37035.414097222223</v>
      </c>
      <c r="I3468" t="s">
        <v>2849</v>
      </c>
      <c r="M3468" t="s">
        <v>2760</v>
      </c>
      <c r="N3468" t="s">
        <v>2864</v>
      </c>
      <c r="O3468" t="s">
        <v>2865</v>
      </c>
      <c r="P3468" s="199">
        <v>15000</v>
      </c>
      <c r="S3468" t="s">
        <v>2761</v>
      </c>
      <c r="T3468" t="s">
        <v>4061</v>
      </c>
      <c r="U3468" s="201">
        <v>4.18</v>
      </c>
      <c r="V3468" t="s">
        <v>635</v>
      </c>
      <c r="W3468" t="s">
        <v>3529</v>
      </c>
      <c r="X3468" t="s">
        <v>2866</v>
      </c>
      <c r="Y3468" t="s">
        <v>4082</v>
      </c>
      <c r="Z3468" t="s">
        <v>3671</v>
      </c>
      <c r="AA3468" t="s">
        <v>636</v>
      </c>
      <c r="AB3468" s="198">
        <v>37043.875</v>
      </c>
      <c r="AC3468" s="198">
        <v>37072.875</v>
      </c>
    </row>
    <row r="3469" spans="1:29" x14ac:dyDescent="0.2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30</v>
      </c>
      <c r="F3469" s="213">
        <f t="shared" si="275"/>
        <v>150000</v>
      </c>
      <c r="G3469" s="202">
        <v>1292029</v>
      </c>
      <c r="H3469" s="198">
        <v>37035.414236111108</v>
      </c>
      <c r="I3469" t="s">
        <v>3890</v>
      </c>
      <c r="M3469" t="s">
        <v>2760</v>
      </c>
      <c r="N3469" t="s">
        <v>3235</v>
      </c>
      <c r="O3469" t="s">
        <v>3098</v>
      </c>
      <c r="Q3469" s="199">
        <v>5000</v>
      </c>
      <c r="S3469" t="s">
        <v>2761</v>
      </c>
      <c r="T3469" t="s">
        <v>4061</v>
      </c>
      <c r="U3469" s="201">
        <v>8.3000000000000007</v>
      </c>
      <c r="V3469" t="s">
        <v>3135</v>
      </c>
      <c r="W3469" t="s">
        <v>3083</v>
      </c>
      <c r="X3469" t="s">
        <v>3084</v>
      </c>
      <c r="Y3469" t="s">
        <v>4082</v>
      </c>
      <c r="Z3469" t="s">
        <v>3671</v>
      </c>
      <c r="AA3469" t="s">
        <v>637</v>
      </c>
      <c r="AB3469" s="198">
        <v>37043.875</v>
      </c>
      <c r="AC3469" s="198">
        <v>37072.875</v>
      </c>
    </row>
    <row r="3470" spans="1:29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5000</v>
      </c>
      <c r="G3470" s="202">
        <v>1292030</v>
      </c>
      <c r="H3470" s="198">
        <v>37035.414247685185</v>
      </c>
      <c r="I3470" t="s">
        <v>3249</v>
      </c>
      <c r="M3470" t="s">
        <v>2760</v>
      </c>
      <c r="N3470" t="s">
        <v>3220</v>
      </c>
      <c r="O3470" t="s">
        <v>2484</v>
      </c>
      <c r="Q3470" s="199">
        <v>5000</v>
      </c>
      <c r="S3470" t="s">
        <v>2761</v>
      </c>
      <c r="T3470" t="s">
        <v>4061</v>
      </c>
      <c r="U3470" s="201">
        <v>4.0250000000000004</v>
      </c>
      <c r="V3470" t="s">
        <v>3005</v>
      </c>
      <c r="W3470" t="s">
        <v>3004</v>
      </c>
      <c r="X3470" t="s">
        <v>3246</v>
      </c>
      <c r="Y3470" t="s">
        <v>3224</v>
      </c>
      <c r="Z3470" t="s">
        <v>3671</v>
      </c>
      <c r="AA3470">
        <v>808946</v>
      </c>
      <c r="AB3470" s="198">
        <v>37036.875</v>
      </c>
      <c r="AC3470" s="198">
        <v>37036.875</v>
      </c>
    </row>
    <row r="3471" spans="1:29" x14ac:dyDescent="0.2">
      <c r="A3471" s="44" t="str">
        <f t="shared" si="271"/>
        <v>US Power Physical</v>
      </c>
      <c r="B3471" s="44" t="str">
        <f t="shared" si="272"/>
        <v>US</v>
      </c>
      <c r="C3471" s="44" t="str">
        <f t="shared" si="273"/>
        <v>Power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30</v>
      </c>
      <c r="F3471" s="213">
        <f t="shared" si="275"/>
        <v>1500</v>
      </c>
      <c r="G3471" s="202">
        <v>1292031</v>
      </c>
      <c r="H3471" s="198">
        <v>37035.4143287037</v>
      </c>
      <c r="I3471" t="s">
        <v>4513</v>
      </c>
      <c r="M3471" t="s">
        <v>3364</v>
      </c>
      <c r="N3471" t="s">
        <v>2802</v>
      </c>
      <c r="O3471" t="s">
        <v>2859</v>
      </c>
      <c r="Q3471" s="199">
        <v>50</v>
      </c>
      <c r="S3471" t="s">
        <v>2759</v>
      </c>
      <c r="T3471" t="s">
        <v>4061</v>
      </c>
      <c r="U3471" s="201">
        <v>64.5</v>
      </c>
      <c r="V3471" t="s">
        <v>4475</v>
      </c>
      <c r="W3471" t="s">
        <v>2806</v>
      </c>
      <c r="X3471" t="s">
        <v>2807</v>
      </c>
      <c r="Y3471" t="s">
        <v>4193</v>
      </c>
      <c r="Z3471" t="s">
        <v>3666</v>
      </c>
      <c r="AA3471">
        <v>621544.1</v>
      </c>
      <c r="AB3471" s="198">
        <v>37043.71597222222</v>
      </c>
      <c r="AC3471" s="198">
        <v>37072.71597222222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3000</v>
      </c>
      <c r="G3472" s="202">
        <v>1292032</v>
      </c>
      <c r="H3472" s="198">
        <v>37035.4143287037</v>
      </c>
      <c r="I3472" t="s">
        <v>3267</v>
      </c>
      <c r="M3472" t="s">
        <v>2760</v>
      </c>
      <c r="N3472" t="s">
        <v>3220</v>
      </c>
      <c r="O3472" t="s">
        <v>2484</v>
      </c>
      <c r="P3472" s="199">
        <v>3000</v>
      </c>
      <c r="S3472" t="s">
        <v>2761</v>
      </c>
      <c r="T3472" t="s">
        <v>4061</v>
      </c>
      <c r="U3472" s="201">
        <v>4.0225</v>
      </c>
      <c r="V3472" t="s">
        <v>638</v>
      </c>
      <c r="W3472" t="s">
        <v>3004</v>
      </c>
      <c r="X3472" t="s">
        <v>3246</v>
      </c>
      <c r="Y3472" t="s">
        <v>3224</v>
      </c>
      <c r="Z3472" t="s">
        <v>3671</v>
      </c>
      <c r="AA3472">
        <v>808947</v>
      </c>
      <c r="AB3472" s="198">
        <v>37036.875</v>
      </c>
      <c r="AC3472" s="198">
        <v>37036.875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2000</v>
      </c>
      <c r="G3473" s="202">
        <v>1292033</v>
      </c>
      <c r="H3473" s="198">
        <v>37035.414340277777</v>
      </c>
      <c r="I3473" t="s">
        <v>2693</v>
      </c>
      <c r="M3473" t="s">
        <v>2760</v>
      </c>
      <c r="N3473" t="s">
        <v>3220</v>
      </c>
      <c r="O3473" t="s">
        <v>2484</v>
      </c>
      <c r="P3473" s="199">
        <v>2000</v>
      </c>
      <c r="S3473" t="s">
        <v>2761</v>
      </c>
      <c r="T3473" t="s">
        <v>4061</v>
      </c>
      <c r="U3473" s="201">
        <v>4.0225</v>
      </c>
      <c r="V3473" t="s">
        <v>3944</v>
      </c>
      <c r="W3473" t="s">
        <v>3004</v>
      </c>
      <c r="X3473" t="s">
        <v>3246</v>
      </c>
      <c r="Y3473" t="s">
        <v>3224</v>
      </c>
      <c r="Z3473" t="s">
        <v>3671</v>
      </c>
      <c r="AA3473">
        <v>808948</v>
      </c>
      <c r="AB3473" s="198">
        <v>37036.875</v>
      </c>
      <c r="AC3473" s="198">
        <v>37036.875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110</v>
      </c>
      <c r="G3474" s="202">
        <v>1292034</v>
      </c>
      <c r="H3474" s="198">
        <v>37035.414386574077</v>
      </c>
      <c r="I3474" t="s">
        <v>2932</v>
      </c>
      <c r="M3474" t="s">
        <v>2760</v>
      </c>
      <c r="N3474" t="s">
        <v>3220</v>
      </c>
      <c r="O3474" t="s">
        <v>2485</v>
      </c>
      <c r="P3474" s="199">
        <v>110</v>
      </c>
      <c r="S3474" t="s">
        <v>2761</v>
      </c>
      <c r="T3474" t="s">
        <v>4061</v>
      </c>
      <c r="U3474" s="201">
        <v>4.0350000000000001</v>
      </c>
      <c r="V3474" t="s">
        <v>4218</v>
      </c>
      <c r="W3474" t="s">
        <v>3004</v>
      </c>
      <c r="X3474" t="s">
        <v>3246</v>
      </c>
      <c r="Y3474" t="s">
        <v>3224</v>
      </c>
      <c r="Z3474" t="s">
        <v>3671</v>
      </c>
      <c r="AA3474">
        <v>808950</v>
      </c>
      <c r="AB3474" s="198">
        <v>37036.875</v>
      </c>
      <c r="AC3474" s="198">
        <v>37036.875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3000</v>
      </c>
      <c r="G3475" s="202">
        <v>1292035</v>
      </c>
      <c r="H3475" s="198">
        <v>37035.414571759262</v>
      </c>
      <c r="I3475" t="s">
        <v>2693</v>
      </c>
      <c r="M3475" t="s">
        <v>2760</v>
      </c>
      <c r="N3475" t="s">
        <v>3220</v>
      </c>
      <c r="O3475" t="s">
        <v>2484</v>
      </c>
      <c r="P3475" s="199">
        <v>3000</v>
      </c>
      <c r="S3475" t="s">
        <v>2761</v>
      </c>
      <c r="T3475" t="s">
        <v>4061</v>
      </c>
      <c r="U3475" s="201">
        <v>4.0175000000000001</v>
      </c>
      <c r="V3475" t="s">
        <v>3944</v>
      </c>
      <c r="W3475" t="s">
        <v>3004</v>
      </c>
      <c r="X3475" t="s">
        <v>3246</v>
      </c>
      <c r="Y3475" t="s">
        <v>3224</v>
      </c>
      <c r="Z3475" t="s">
        <v>3671</v>
      </c>
      <c r="AA3475">
        <v>808951</v>
      </c>
      <c r="AB3475" s="198">
        <v>37036.875</v>
      </c>
      <c r="AC3475" s="198">
        <v>37036.875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5000</v>
      </c>
      <c r="G3476" s="202">
        <v>1292036</v>
      </c>
      <c r="H3476" s="198">
        <v>37035.414571759262</v>
      </c>
      <c r="I3476" t="s">
        <v>3225</v>
      </c>
      <c r="M3476" t="s">
        <v>2760</v>
      </c>
      <c r="N3476" t="s">
        <v>3220</v>
      </c>
      <c r="O3476" t="s">
        <v>2481</v>
      </c>
      <c r="P3476" s="199">
        <v>5000</v>
      </c>
      <c r="S3476" t="s">
        <v>2761</v>
      </c>
      <c r="T3476" t="s">
        <v>4061</v>
      </c>
      <c r="U3476" s="201">
        <v>4.0449999999999999</v>
      </c>
      <c r="V3476" t="s">
        <v>3259</v>
      </c>
      <c r="W3476" t="s">
        <v>3004</v>
      </c>
      <c r="X3476" t="s">
        <v>3246</v>
      </c>
      <c r="Y3476" t="s">
        <v>3224</v>
      </c>
      <c r="Z3476" t="s">
        <v>3671</v>
      </c>
      <c r="AA3476">
        <v>808952</v>
      </c>
      <c r="AB3476" s="198">
        <v>37036.875</v>
      </c>
      <c r="AC3476" s="198">
        <v>37036.875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1069</v>
      </c>
      <c r="G3477" s="202">
        <v>1292037</v>
      </c>
      <c r="H3477" s="198">
        <v>37035.414618055554</v>
      </c>
      <c r="I3477" t="s">
        <v>3252</v>
      </c>
      <c r="M3477" t="s">
        <v>2760</v>
      </c>
      <c r="N3477" t="s">
        <v>3220</v>
      </c>
      <c r="O3477" t="s">
        <v>77</v>
      </c>
      <c r="P3477" s="199">
        <v>1069</v>
      </c>
      <c r="S3477" t="s">
        <v>2761</v>
      </c>
      <c r="T3477" t="s">
        <v>4061</v>
      </c>
      <c r="U3477" s="201">
        <v>4.2038000000000002</v>
      </c>
      <c r="V3477" t="s">
        <v>3097</v>
      </c>
      <c r="W3477" t="s">
        <v>3222</v>
      </c>
      <c r="X3477" t="s">
        <v>3223</v>
      </c>
      <c r="Y3477" t="s">
        <v>3224</v>
      </c>
      <c r="Z3477" t="s">
        <v>3671</v>
      </c>
      <c r="AA3477">
        <v>808953</v>
      </c>
      <c r="AB3477" s="198">
        <v>37036.875</v>
      </c>
      <c r="AC3477" s="198">
        <v>37036.875</v>
      </c>
    </row>
    <row r="3478" spans="1:29" x14ac:dyDescent="0.2">
      <c r="A3478" s="44" t="str">
        <f t="shared" si="271"/>
        <v>US Oil Products Financial</v>
      </c>
      <c r="B3478" s="44" t="str">
        <f t="shared" si="272"/>
        <v>US</v>
      </c>
      <c r="C3478" s="44" t="str">
        <f t="shared" si="273"/>
        <v>Oil Products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10000</v>
      </c>
      <c r="G3478" s="202">
        <v>1292038</v>
      </c>
      <c r="H3478" s="198">
        <v>37035.414652777778</v>
      </c>
      <c r="I3478" t="s">
        <v>2758</v>
      </c>
      <c r="M3478" t="s">
        <v>2764</v>
      </c>
      <c r="N3478" t="s">
        <v>3970</v>
      </c>
      <c r="O3478" t="s">
        <v>2800</v>
      </c>
      <c r="P3478" s="199">
        <v>10000</v>
      </c>
      <c r="S3478" t="s">
        <v>3301</v>
      </c>
      <c r="T3478" t="s">
        <v>4061</v>
      </c>
      <c r="U3478" s="201">
        <v>89.6</v>
      </c>
      <c r="V3478" t="s">
        <v>4344</v>
      </c>
      <c r="W3478" t="s">
        <v>3971</v>
      </c>
      <c r="X3478" t="s">
        <v>3972</v>
      </c>
      <c r="Y3478" t="s">
        <v>3401</v>
      </c>
      <c r="Z3478" t="s">
        <v>3671</v>
      </c>
      <c r="AA3478">
        <v>107075</v>
      </c>
      <c r="AB3478" s="198">
        <v>37043.875</v>
      </c>
      <c r="AC3478" s="198">
        <v>37072.875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1292039</v>
      </c>
      <c r="H3479" s="198">
        <v>37035.414687500001</v>
      </c>
      <c r="I3479" t="s">
        <v>3225</v>
      </c>
      <c r="M3479" t="s">
        <v>2760</v>
      </c>
      <c r="N3479" t="s">
        <v>3220</v>
      </c>
      <c r="O3479" t="s">
        <v>2463</v>
      </c>
      <c r="P3479" s="199">
        <v>10000</v>
      </c>
      <c r="S3479" t="s">
        <v>2761</v>
      </c>
      <c r="T3479" t="s">
        <v>4061</v>
      </c>
      <c r="U3479" s="201">
        <v>4.1988000000000003</v>
      </c>
      <c r="V3479" t="s">
        <v>3226</v>
      </c>
      <c r="W3479" t="s">
        <v>3222</v>
      </c>
      <c r="X3479" t="s">
        <v>3223</v>
      </c>
      <c r="Y3479" t="s">
        <v>3224</v>
      </c>
      <c r="Z3479" t="s">
        <v>3671</v>
      </c>
      <c r="AA3479">
        <v>808954</v>
      </c>
      <c r="AB3479" s="198">
        <v>37036.875</v>
      </c>
      <c r="AC3479" s="198">
        <v>37036.875</v>
      </c>
    </row>
    <row r="3480" spans="1:29" x14ac:dyDescent="0.2">
      <c r="A3480" s="44" t="str">
        <f t="shared" si="271"/>
        <v>US Oil Products Financial</v>
      </c>
      <c r="B3480" s="44" t="str">
        <f t="shared" si="272"/>
        <v>US</v>
      </c>
      <c r="C3480" s="44" t="str">
        <f t="shared" si="273"/>
        <v>Oil Products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</v>
      </c>
      <c r="F3480" s="213">
        <f t="shared" si="275"/>
        <v>10000</v>
      </c>
      <c r="G3480" s="202">
        <v>1292040</v>
      </c>
      <c r="H3480" s="198">
        <v>37035.414780092593</v>
      </c>
      <c r="I3480" t="s">
        <v>2758</v>
      </c>
      <c r="M3480" t="s">
        <v>2764</v>
      </c>
      <c r="N3480" t="s">
        <v>3970</v>
      </c>
      <c r="O3480" t="s">
        <v>4350</v>
      </c>
      <c r="P3480" s="199">
        <v>10000</v>
      </c>
      <c r="S3480" t="s">
        <v>3301</v>
      </c>
      <c r="T3480" t="s">
        <v>4061</v>
      </c>
      <c r="U3480" s="201">
        <v>85</v>
      </c>
      <c r="V3480" t="s">
        <v>4344</v>
      </c>
      <c r="W3480" t="s">
        <v>3971</v>
      </c>
      <c r="X3480" t="s">
        <v>3972</v>
      </c>
      <c r="Y3480" t="s">
        <v>3401</v>
      </c>
      <c r="Z3480" t="s">
        <v>3671</v>
      </c>
      <c r="AA3480">
        <v>107076</v>
      </c>
      <c r="AB3480" s="198">
        <v>37073.875</v>
      </c>
      <c r="AC3480" s="198">
        <v>37103.875</v>
      </c>
    </row>
    <row r="3481" spans="1:29" x14ac:dyDescent="0.2">
      <c r="A3481" s="44" t="str">
        <f t="shared" si="271"/>
        <v>US Oil Products Financial</v>
      </c>
      <c r="B3481" s="44" t="str">
        <f t="shared" si="272"/>
        <v>US</v>
      </c>
      <c r="C3481" s="44" t="str">
        <f t="shared" si="273"/>
        <v>Oil Products</v>
      </c>
      <c r="D3481" s="44" t="str">
        <f t="shared" si="274"/>
        <v>Financial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10000</v>
      </c>
      <c r="G3481" s="202">
        <v>1292041</v>
      </c>
      <c r="H3481" s="198">
        <v>37035.414849537039</v>
      </c>
      <c r="I3481" t="s">
        <v>2758</v>
      </c>
      <c r="M3481" t="s">
        <v>2764</v>
      </c>
      <c r="N3481" t="s">
        <v>3970</v>
      </c>
      <c r="O3481" t="s">
        <v>4350</v>
      </c>
      <c r="P3481" s="199">
        <v>10000</v>
      </c>
      <c r="S3481" t="s">
        <v>3301</v>
      </c>
      <c r="T3481" t="s">
        <v>4061</v>
      </c>
      <c r="U3481" s="201">
        <v>84.85</v>
      </c>
      <c r="V3481" t="s">
        <v>4344</v>
      </c>
      <c r="W3481" t="s">
        <v>3971</v>
      </c>
      <c r="X3481" t="s">
        <v>3972</v>
      </c>
      <c r="Y3481" t="s">
        <v>3401</v>
      </c>
      <c r="Z3481" t="s">
        <v>3671</v>
      </c>
      <c r="AA3481">
        <v>107077</v>
      </c>
      <c r="AB3481" s="198">
        <v>37073.875</v>
      </c>
      <c r="AC3481" s="198">
        <v>37103.875</v>
      </c>
    </row>
    <row r="3482" spans="1:29" x14ac:dyDescent="0.2">
      <c r="A3482" s="44" t="str">
        <f t="shared" si="271"/>
        <v>US Oil Products Financial</v>
      </c>
      <c r="B3482" s="44" t="str">
        <f t="shared" si="272"/>
        <v>US</v>
      </c>
      <c r="C3482" s="44" t="str">
        <f t="shared" si="273"/>
        <v>Oil Products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10000</v>
      </c>
      <c r="G3482" s="202">
        <v>1292042</v>
      </c>
      <c r="H3482" s="198">
        <v>37035.414918981478</v>
      </c>
      <c r="I3482" t="s">
        <v>2758</v>
      </c>
      <c r="M3482" t="s">
        <v>2764</v>
      </c>
      <c r="N3482" t="s">
        <v>3970</v>
      </c>
      <c r="O3482" t="s">
        <v>4350</v>
      </c>
      <c r="P3482" s="199">
        <v>10000</v>
      </c>
      <c r="S3482" t="s">
        <v>3301</v>
      </c>
      <c r="T3482" t="s">
        <v>4061</v>
      </c>
      <c r="U3482" s="201">
        <v>84.7</v>
      </c>
      <c r="V3482" t="s">
        <v>4344</v>
      </c>
      <c r="W3482" t="s">
        <v>3971</v>
      </c>
      <c r="X3482" t="s">
        <v>3972</v>
      </c>
      <c r="Y3482" t="s">
        <v>3401</v>
      </c>
      <c r="Z3482" t="s">
        <v>3671</v>
      </c>
      <c r="AA3482">
        <v>107078</v>
      </c>
      <c r="AB3482" s="198">
        <v>37073.875</v>
      </c>
      <c r="AC3482" s="198">
        <v>37103.875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3">
        <f t="shared" si="275"/>
        <v>7155</v>
      </c>
      <c r="G3483" s="202">
        <v>1292043</v>
      </c>
      <c r="H3483" s="198">
        <v>37035.415046296293</v>
      </c>
      <c r="I3483" t="s">
        <v>2831</v>
      </c>
      <c r="M3483" t="s">
        <v>2760</v>
      </c>
      <c r="N3483" t="s">
        <v>3220</v>
      </c>
      <c r="O3483" t="s">
        <v>2503</v>
      </c>
      <c r="P3483" s="199">
        <v>7155</v>
      </c>
      <c r="S3483" t="s">
        <v>2761</v>
      </c>
      <c r="T3483" t="s">
        <v>4061</v>
      </c>
      <c r="U3483" s="201">
        <v>4.3449999999999998</v>
      </c>
      <c r="V3483" t="s">
        <v>3221</v>
      </c>
      <c r="W3483" t="s">
        <v>3275</v>
      </c>
      <c r="X3483" t="s">
        <v>3276</v>
      </c>
      <c r="Y3483" t="s">
        <v>3224</v>
      </c>
      <c r="Z3483" t="s">
        <v>3671</v>
      </c>
      <c r="AA3483">
        <v>808955</v>
      </c>
      <c r="AB3483" s="198">
        <v>37036.875</v>
      </c>
      <c r="AC3483" s="198">
        <v>37036.875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1292044</v>
      </c>
      <c r="H3484" s="198">
        <v>37035.415092592593</v>
      </c>
      <c r="I3484" t="s">
        <v>4033</v>
      </c>
      <c r="M3484" t="s">
        <v>2760</v>
      </c>
      <c r="N3484" t="s">
        <v>3220</v>
      </c>
      <c r="O3484" t="s">
        <v>4383</v>
      </c>
      <c r="Q3484" s="199">
        <v>10000</v>
      </c>
      <c r="S3484" t="s">
        <v>2761</v>
      </c>
      <c r="T3484" t="s">
        <v>4061</v>
      </c>
      <c r="U3484" s="201">
        <v>4.12</v>
      </c>
      <c r="V3484" t="s">
        <v>4268</v>
      </c>
      <c r="W3484" t="s">
        <v>4246</v>
      </c>
      <c r="X3484" t="s">
        <v>4247</v>
      </c>
      <c r="Y3484" t="s">
        <v>3224</v>
      </c>
      <c r="Z3484" t="s">
        <v>3671</v>
      </c>
      <c r="AA3484">
        <v>808956</v>
      </c>
      <c r="AB3484" s="198">
        <v>37036.875</v>
      </c>
      <c r="AC3484" s="198">
        <v>37036.875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10000</v>
      </c>
      <c r="G3485" s="202">
        <v>1292045</v>
      </c>
      <c r="H3485" s="198">
        <v>37035.41511574074</v>
      </c>
      <c r="I3485" t="s">
        <v>3769</v>
      </c>
      <c r="M3485" t="s">
        <v>2760</v>
      </c>
      <c r="N3485" t="s">
        <v>3220</v>
      </c>
      <c r="O3485" t="s">
        <v>4414</v>
      </c>
      <c r="Q3485" s="199">
        <v>10000</v>
      </c>
      <c r="S3485" t="s">
        <v>2761</v>
      </c>
      <c r="T3485" t="s">
        <v>4061</v>
      </c>
      <c r="U3485" s="201">
        <v>4.07</v>
      </c>
      <c r="V3485" t="s">
        <v>2755</v>
      </c>
      <c r="W3485" t="s">
        <v>4253</v>
      </c>
      <c r="X3485" t="s">
        <v>4254</v>
      </c>
      <c r="Y3485" t="s">
        <v>3224</v>
      </c>
      <c r="Z3485" t="s">
        <v>3671</v>
      </c>
      <c r="AA3485">
        <v>808957</v>
      </c>
      <c r="AB3485" s="198">
        <v>37036.875</v>
      </c>
      <c r="AC3485" s="198">
        <v>37036.875</v>
      </c>
    </row>
    <row r="3486" spans="1:29" x14ac:dyDescent="0.2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7</v>
      </c>
      <c r="G3486" s="202">
        <v>1292046</v>
      </c>
      <c r="H3486" s="198">
        <v>37035.415127314816</v>
      </c>
      <c r="I3486" t="s">
        <v>4123</v>
      </c>
      <c r="M3486" t="s">
        <v>2766</v>
      </c>
      <c r="N3486" t="s">
        <v>4058</v>
      </c>
      <c r="O3486" t="s">
        <v>4059</v>
      </c>
      <c r="Q3486" s="199">
        <v>7</v>
      </c>
      <c r="S3486" t="s">
        <v>4060</v>
      </c>
      <c r="T3486" t="s">
        <v>4061</v>
      </c>
      <c r="U3486" s="201">
        <v>1752</v>
      </c>
      <c r="V3486" t="s">
        <v>2382</v>
      </c>
      <c r="W3486" t="s">
        <v>4068</v>
      </c>
      <c r="X3486" t="s">
        <v>4064</v>
      </c>
      <c r="Y3486" t="s">
        <v>4065</v>
      </c>
      <c r="Z3486" t="s">
        <v>4066</v>
      </c>
      <c r="AA3486">
        <v>2151068</v>
      </c>
    </row>
    <row r="3487" spans="1:29" x14ac:dyDescent="0.2">
      <c r="A3487" s="44" t="str">
        <f t="shared" si="271"/>
        <v>US Natural Gas Financial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31</v>
      </c>
      <c r="F3487" s="213">
        <f t="shared" si="275"/>
        <v>155000</v>
      </c>
      <c r="G3487" s="202">
        <v>1292047</v>
      </c>
      <c r="H3487" s="198">
        <v>37035.415185185186</v>
      </c>
      <c r="I3487" t="s">
        <v>3890</v>
      </c>
      <c r="M3487" t="s">
        <v>2760</v>
      </c>
      <c r="N3487" t="s">
        <v>3235</v>
      </c>
      <c r="O3487" t="s">
        <v>3086</v>
      </c>
      <c r="Q3487" s="199">
        <v>5000</v>
      </c>
      <c r="S3487" t="s">
        <v>2761</v>
      </c>
      <c r="T3487" t="s">
        <v>4061</v>
      </c>
      <c r="U3487" s="201">
        <v>7.53</v>
      </c>
      <c r="V3487" t="s">
        <v>3135</v>
      </c>
      <c r="W3487" t="s">
        <v>3083</v>
      </c>
      <c r="X3487" t="s">
        <v>3084</v>
      </c>
      <c r="Y3487" t="s">
        <v>4082</v>
      </c>
      <c r="Z3487" t="s">
        <v>3671</v>
      </c>
      <c r="AA3487" t="s">
        <v>639</v>
      </c>
      <c r="AB3487" s="198">
        <v>37104.875</v>
      </c>
      <c r="AC3487" s="198">
        <v>37134.875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15000</v>
      </c>
      <c r="G3488" s="202">
        <v>1292048</v>
      </c>
      <c r="H3488" s="198">
        <v>37035.415208333332</v>
      </c>
      <c r="I3488" t="s">
        <v>3249</v>
      </c>
      <c r="M3488" t="s">
        <v>2760</v>
      </c>
      <c r="N3488" t="s">
        <v>3220</v>
      </c>
      <c r="O3488" t="s">
        <v>4383</v>
      </c>
      <c r="Q3488" s="199">
        <v>15000</v>
      </c>
      <c r="S3488" t="s">
        <v>2761</v>
      </c>
      <c r="T3488" t="s">
        <v>4061</v>
      </c>
      <c r="U3488" s="201">
        <v>4.12</v>
      </c>
      <c r="V3488" t="s">
        <v>4176</v>
      </c>
      <c r="W3488" t="s">
        <v>4246</v>
      </c>
      <c r="X3488" t="s">
        <v>4247</v>
      </c>
      <c r="Y3488" t="s">
        <v>3224</v>
      </c>
      <c r="Z3488" t="s">
        <v>3671</v>
      </c>
      <c r="AA3488">
        <v>808958</v>
      </c>
      <c r="AB3488" s="198">
        <v>37036.875</v>
      </c>
      <c r="AC3488" s="198">
        <v>37036.875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10000</v>
      </c>
      <c r="G3489" s="202">
        <v>1292049</v>
      </c>
      <c r="H3489" s="198">
        <v>37035.415312500001</v>
      </c>
      <c r="I3489" t="s">
        <v>3244</v>
      </c>
      <c r="M3489" t="s">
        <v>2760</v>
      </c>
      <c r="N3489" t="s">
        <v>3220</v>
      </c>
      <c r="O3489" t="s">
        <v>4403</v>
      </c>
      <c r="P3489" s="199">
        <v>10000</v>
      </c>
      <c r="S3489" t="s">
        <v>2761</v>
      </c>
      <c r="T3489" t="s">
        <v>4061</v>
      </c>
      <c r="U3489" s="201">
        <v>4.0674999999999999</v>
      </c>
      <c r="V3489" t="s">
        <v>3825</v>
      </c>
      <c r="W3489" t="s">
        <v>3046</v>
      </c>
      <c r="X3489" t="s">
        <v>2685</v>
      </c>
      <c r="Y3489" t="s">
        <v>3224</v>
      </c>
      <c r="Z3489" t="s">
        <v>3671</v>
      </c>
      <c r="AA3489">
        <v>808960</v>
      </c>
      <c r="AB3489" s="198">
        <v>37036.875</v>
      </c>
      <c r="AC3489" s="198">
        <v>37036.875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30</v>
      </c>
      <c r="F3490" s="213">
        <f t="shared" si="275"/>
        <v>150000</v>
      </c>
      <c r="G3490" s="202">
        <v>1292050</v>
      </c>
      <c r="H3490" s="198">
        <v>37035.415335648147</v>
      </c>
      <c r="I3490" t="s">
        <v>2801</v>
      </c>
      <c r="M3490" t="s">
        <v>2760</v>
      </c>
      <c r="N3490" t="s">
        <v>3220</v>
      </c>
      <c r="O3490" t="s">
        <v>4287</v>
      </c>
      <c r="P3490" s="199">
        <v>5000</v>
      </c>
      <c r="S3490" t="s">
        <v>2761</v>
      </c>
      <c r="T3490" t="s">
        <v>4061</v>
      </c>
      <c r="U3490" s="201">
        <v>10.775</v>
      </c>
      <c r="V3490" t="s">
        <v>2877</v>
      </c>
      <c r="W3490" t="s">
        <v>4279</v>
      </c>
      <c r="X3490" t="s">
        <v>2682</v>
      </c>
      <c r="Y3490" t="s">
        <v>3224</v>
      </c>
      <c r="Z3490" t="s">
        <v>3671</v>
      </c>
      <c r="AA3490" t="s">
        <v>640</v>
      </c>
      <c r="AB3490" s="198">
        <v>37043.875</v>
      </c>
      <c r="AC3490" s="198">
        <v>37072.875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896</v>
      </c>
      <c r="G3491" s="202">
        <v>1292051</v>
      </c>
      <c r="H3491" s="198">
        <v>37035.415347222224</v>
      </c>
      <c r="I3491" t="s">
        <v>3244</v>
      </c>
      <c r="M3491" t="s">
        <v>2760</v>
      </c>
      <c r="N3491" t="s">
        <v>3220</v>
      </c>
      <c r="O3491" t="s">
        <v>2484</v>
      </c>
      <c r="P3491" s="199">
        <v>896</v>
      </c>
      <c r="S3491" t="s">
        <v>2761</v>
      </c>
      <c r="T3491" t="s">
        <v>4061</v>
      </c>
      <c r="U3491" s="201">
        <v>4.0149999999999997</v>
      </c>
      <c r="V3491" t="s">
        <v>4007</v>
      </c>
      <c r="W3491" t="s">
        <v>3004</v>
      </c>
      <c r="X3491" t="s">
        <v>3246</v>
      </c>
      <c r="Y3491" t="s">
        <v>3224</v>
      </c>
      <c r="Z3491" t="s">
        <v>3671</v>
      </c>
      <c r="AA3491">
        <v>808961</v>
      </c>
      <c r="AB3491" s="198">
        <v>37036.875</v>
      </c>
      <c r="AC3491" s="198">
        <v>37036.875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1292052</v>
      </c>
      <c r="H3492" s="198">
        <v>37035.41547453704</v>
      </c>
      <c r="I3492" t="s">
        <v>2871</v>
      </c>
      <c r="M3492" t="s">
        <v>2760</v>
      </c>
      <c r="N3492" t="s">
        <v>3220</v>
      </c>
      <c r="O3492" t="s">
        <v>4383</v>
      </c>
      <c r="P3492" s="199">
        <v>5000</v>
      </c>
      <c r="S3492" t="s">
        <v>2761</v>
      </c>
      <c r="T3492" t="s">
        <v>4061</v>
      </c>
      <c r="U3492" s="201">
        <v>4.12</v>
      </c>
      <c r="V3492" t="s">
        <v>3060</v>
      </c>
      <c r="W3492" t="s">
        <v>4246</v>
      </c>
      <c r="X3492" t="s">
        <v>4247</v>
      </c>
      <c r="Y3492" t="s">
        <v>3224</v>
      </c>
      <c r="Z3492" t="s">
        <v>3671</v>
      </c>
      <c r="AA3492">
        <v>808965</v>
      </c>
      <c r="AB3492" s="198">
        <v>37036.875</v>
      </c>
      <c r="AC3492" s="198">
        <v>37036.875</v>
      </c>
    </row>
    <row r="3493" spans="1:29" x14ac:dyDescent="0.2">
      <c r="A3493" s="44" t="str">
        <f t="shared" si="271"/>
        <v xml:space="preserve"> Natural Gas Physical</v>
      </c>
      <c r="B3493" s="44" t="str">
        <f t="shared" si="272"/>
        <v/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7</v>
      </c>
      <c r="F3493" s="213">
        <f t="shared" si="275"/>
        <v>10500</v>
      </c>
      <c r="G3493" s="202">
        <v>1292054</v>
      </c>
      <c r="H3493" s="198">
        <v>37035.415486111109</v>
      </c>
      <c r="I3493" t="s">
        <v>4513</v>
      </c>
      <c r="M3493" t="s">
        <v>2760</v>
      </c>
      <c r="N3493" t="s">
        <v>2697</v>
      </c>
      <c r="O3493" t="s">
        <v>277</v>
      </c>
      <c r="Q3493" s="199">
        <v>1500</v>
      </c>
      <c r="S3493" t="s">
        <v>4150</v>
      </c>
      <c r="T3493" t="s">
        <v>2698</v>
      </c>
      <c r="U3493" s="201">
        <v>5.61</v>
      </c>
      <c r="V3493" t="s">
        <v>3181</v>
      </c>
      <c r="W3493" t="s">
        <v>3188</v>
      </c>
      <c r="X3493" t="s">
        <v>2700</v>
      </c>
      <c r="Y3493" t="s">
        <v>3224</v>
      </c>
      <c r="Z3493" t="s">
        <v>3672</v>
      </c>
      <c r="AA3493">
        <v>808964</v>
      </c>
      <c r="AB3493" s="198">
        <v>37036.875</v>
      </c>
      <c r="AC3493" s="198">
        <v>37042.875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846</v>
      </c>
      <c r="G3494" s="202">
        <v>1292055</v>
      </c>
      <c r="H3494" s="198">
        <v>37035.415555555555</v>
      </c>
      <c r="I3494" t="s">
        <v>4259</v>
      </c>
      <c r="M3494" t="s">
        <v>2760</v>
      </c>
      <c r="N3494" t="s">
        <v>3220</v>
      </c>
      <c r="O3494" t="s">
        <v>4400</v>
      </c>
      <c r="Q3494" s="199">
        <v>846</v>
      </c>
      <c r="S3494" t="s">
        <v>2761</v>
      </c>
      <c r="T3494" t="s">
        <v>4061</v>
      </c>
      <c r="U3494" s="201">
        <v>4.0750000000000002</v>
      </c>
      <c r="V3494" t="s">
        <v>4260</v>
      </c>
      <c r="W3494" t="s">
        <v>3046</v>
      </c>
      <c r="X3494" t="s">
        <v>2685</v>
      </c>
      <c r="Y3494" t="s">
        <v>3224</v>
      </c>
      <c r="Z3494" t="s">
        <v>3671</v>
      </c>
      <c r="AA3494">
        <v>808966</v>
      </c>
      <c r="AB3494" s="198">
        <v>37036.875</v>
      </c>
      <c r="AC3494" s="198">
        <v>37036.875</v>
      </c>
    </row>
    <row r="3495" spans="1:29" x14ac:dyDescent="0.2">
      <c r="A3495" s="44" t="str">
        <f t="shared" si="271"/>
        <v>US Oil Products Financial</v>
      </c>
      <c r="B3495" s="44" t="str">
        <f t="shared" si="272"/>
        <v>US</v>
      </c>
      <c r="C3495" s="44" t="str">
        <f t="shared" si="273"/>
        <v>Oil Products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10000</v>
      </c>
      <c r="G3495" s="202">
        <v>1292057</v>
      </c>
      <c r="H3495" s="198">
        <v>37035.415567129632</v>
      </c>
      <c r="I3495" t="s">
        <v>2758</v>
      </c>
      <c r="M3495" t="s">
        <v>2764</v>
      </c>
      <c r="N3495" t="s">
        <v>3970</v>
      </c>
      <c r="O3495" t="s">
        <v>4350</v>
      </c>
      <c r="P3495" s="199">
        <v>10000</v>
      </c>
      <c r="S3495" t="s">
        <v>3301</v>
      </c>
      <c r="T3495" t="s">
        <v>4061</v>
      </c>
      <c r="U3495" s="201">
        <v>84.8</v>
      </c>
      <c r="V3495" t="s">
        <v>4344</v>
      </c>
      <c r="W3495" t="s">
        <v>3971</v>
      </c>
      <c r="X3495" t="s">
        <v>3972</v>
      </c>
      <c r="Y3495" t="s">
        <v>3401</v>
      </c>
      <c r="Z3495" t="s">
        <v>3671</v>
      </c>
      <c r="AA3495">
        <v>107079</v>
      </c>
      <c r="AB3495" s="198">
        <v>37073.875</v>
      </c>
      <c r="AC3495" s="198">
        <v>37103.875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3000</v>
      </c>
      <c r="G3496" s="202">
        <v>1292058</v>
      </c>
      <c r="H3496" s="198">
        <v>37035.415717592594</v>
      </c>
      <c r="I3496" t="s">
        <v>4033</v>
      </c>
      <c r="M3496" t="s">
        <v>2760</v>
      </c>
      <c r="N3496" t="s">
        <v>3220</v>
      </c>
      <c r="O3496" t="s">
        <v>2481</v>
      </c>
      <c r="Q3496" s="199">
        <v>3000</v>
      </c>
      <c r="S3496" t="s">
        <v>2761</v>
      </c>
      <c r="T3496" t="s">
        <v>4061</v>
      </c>
      <c r="U3496" s="201">
        <v>4.04</v>
      </c>
      <c r="V3496" t="s">
        <v>42</v>
      </c>
      <c r="W3496" t="s">
        <v>3004</v>
      </c>
      <c r="X3496" t="s">
        <v>3246</v>
      </c>
      <c r="Y3496" t="s">
        <v>3224</v>
      </c>
      <c r="Z3496" t="s">
        <v>3671</v>
      </c>
      <c r="AA3496">
        <v>808967</v>
      </c>
      <c r="AB3496" s="198">
        <v>37036.875</v>
      </c>
      <c r="AC3496" s="198">
        <v>37036.875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30</v>
      </c>
      <c r="F3497" s="213">
        <f t="shared" si="275"/>
        <v>300000</v>
      </c>
      <c r="G3497" s="202">
        <v>1292059</v>
      </c>
      <c r="H3497" s="198">
        <v>37035.415844907409</v>
      </c>
      <c r="I3497" t="s">
        <v>2935</v>
      </c>
      <c r="M3497" t="s">
        <v>2760</v>
      </c>
      <c r="N3497" t="s">
        <v>3220</v>
      </c>
      <c r="O3497" t="s">
        <v>641</v>
      </c>
      <c r="Q3497" s="199">
        <v>10000</v>
      </c>
      <c r="S3497" t="s">
        <v>2761</v>
      </c>
      <c r="T3497" t="s">
        <v>4061</v>
      </c>
      <c r="U3497" s="201">
        <v>4.1124999999999998</v>
      </c>
      <c r="V3497" t="s">
        <v>2936</v>
      </c>
      <c r="W3497" t="s">
        <v>4419</v>
      </c>
      <c r="X3497" t="s">
        <v>4420</v>
      </c>
      <c r="Y3497" t="s">
        <v>3224</v>
      </c>
      <c r="Z3497" t="s">
        <v>3671</v>
      </c>
      <c r="AA3497" t="s">
        <v>642</v>
      </c>
      <c r="AB3497" s="198">
        <v>37043.488888888889</v>
      </c>
      <c r="AC3497" s="198">
        <v>37072.488888888889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3006</v>
      </c>
      <c r="G3498" s="202">
        <v>1292060</v>
      </c>
      <c r="H3498" s="198">
        <v>37035.415856481479</v>
      </c>
      <c r="I3498" t="s">
        <v>2674</v>
      </c>
      <c r="M3498" t="s">
        <v>2760</v>
      </c>
      <c r="N3498" t="s">
        <v>3220</v>
      </c>
      <c r="O3498" t="s">
        <v>2614</v>
      </c>
      <c r="P3498" s="199">
        <v>3006</v>
      </c>
      <c r="S3498" t="s">
        <v>2761</v>
      </c>
      <c r="T3498" t="s">
        <v>4061</v>
      </c>
      <c r="U3498" s="201">
        <v>4.0599999999999996</v>
      </c>
      <c r="V3498" t="s">
        <v>2675</v>
      </c>
      <c r="W3498" t="s">
        <v>4253</v>
      </c>
      <c r="X3498" t="s">
        <v>4254</v>
      </c>
      <c r="Y3498" t="s">
        <v>3224</v>
      </c>
      <c r="Z3498" t="s">
        <v>3671</v>
      </c>
      <c r="AA3498">
        <v>808968</v>
      </c>
      <c r="AB3498" s="198">
        <v>37036.875</v>
      </c>
      <c r="AC3498" s="198">
        <v>37036.875</v>
      </c>
    </row>
    <row r="3499" spans="1:29" x14ac:dyDescent="0.2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5438</v>
      </c>
      <c r="G3499" s="202">
        <v>1292061</v>
      </c>
      <c r="H3499" s="198">
        <v>37035.415902777779</v>
      </c>
      <c r="I3499" t="s">
        <v>2863</v>
      </c>
      <c r="M3499" t="s">
        <v>2760</v>
      </c>
      <c r="N3499" t="s">
        <v>3220</v>
      </c>
      <c r="O3499" t="s">
        <v>2519</v>
      </c>
      <c r="P3499" s="199">
        <v>5438</v>
      </c>
      <c r="S3499" t="s">
        <v>2761</v>
      </c>
      <c r="T3499" t="s">
        <v>4061</v>
      </c>
      <c r="U3499" s="201">
        <v>4.4450000000000003</v>
      </c>
      <c r="V3499" t="s">
        <v>2999</v>
      </c>
      <c r="W3499" t="s">
        <v>2668</v>
      </c>
      <c r="X3499" t="s">
        <v>2669</v>
      </c>
      <c r="Y3499" t="s">
        <v>3224</v>
      </c>
      <c r="Z3499" t="s">
        <v>3671</v>
      </c>
      <c r="AA3499">
        <v>808969</v>
      </c>
      <c r="AB3499" s="198">
        <v>37036.875</v>
      </c>
      <c r="AC3499" s="198">
        <v>37036.875</v>
      </c>
    </row>
    <row r="3500" spans="1:29" x14ac:dyDescent="0.2">
      <c r="A3500" s="44" t="str">
        <f t="shared" si="271"/>
        <v>US Oil Products Financial</v>
      </c>
      <c r="B3500" s="44" t="str">
        <f t="shared" si="272"/>
        <v>US</v>
      </c>
      <c r="C3500" s="44" t="str">
        <f t="shared" si="273"/>
        <v>Oil Products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10000</v>
      </c>
      <c r="G3500" s="202">
        <v>1292062</v>
      </c>
      <c r="H3500" s="198">
        <v>37035.415949074071</v>
      </c>
      <c r="I3500" t="s">
        <v>2758</v>
      </c>
      <c r="M3500" t="s">
        <v>2764</v>
      </c>
      <c r="N3500" t="s">
        <v>3970</v>
      </c>
      <c r="O3500" t="s">
        <v>2800</v>
      </c>
      <c r="P3500" s="199">
        <v>10000</v>
      </c>
      <c r="S3500" t="s">
        <v>3301</v>
      </c>
      <c r="T3500" t="s">
        <v>4061</v>
      </c>
      <c r="U3500" s="201">
        <v>89.6</v>
      </c>
      <c r="V3500" t="s">
        <v>4344</v>
      </c>
      <c r="W3500" t="s">
        <v>3971</v>
      </c>
      <c r="X3500" t="s">
        <v>3972</v>
      </c>
      <c r="Y3500" t="s">
        <v>3401</v>
      </c>
      <c r="Z3500" t="s">
        <v>3671</v>
      </c>
      <c r="AA3500">
        <v>107080</v>
      </c>
      <c r="AB3500" s="198">
        <v>37043.875</v>
      </c>
      <c r="AC3500" s="198">
        <v>37072.875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10000</v>
      </c>
      <c r="G3501" s="202">
        <v>1292063</v>
      </c>
      <c r="H3501" s="198">
        <v>37035.416030092594</v>
      </c>
      <c r="I3501" t="s">
        <v>2831</v>
      </c>
      <c r="M3501" t="s">
        <v>2760</v>
      </c>
      <c r="N3501" t="s">
        <v>3220</v>
      </c>
      <c r="O3501" t="s">
        <v>2465</v>
      </c>
      <c r="P3501" s="199">
        <v>10000</v>
      </c>
      <c r="S3501" t="s">
        <v>2761</v>
      </c>
      <c r="T3501" t="s">
        <v>4061</v>
      </c>
      <c r="U3501" s="201">
        <v>4.0774999999999997</v>
      </c>
      <c r="V3501" t="s">
        <v>3221</v>
      </c>
      <c r="W3501" t="s">
        <v>3260</v>
      </c>
      <c r="X3501" t="s">
        <v>3261</v>
      </c>
      <c r="Y3501" t="s">
        <v>3224</v>
      </c>
      <c r="Z3501" t="s">
        <v>3671</v>
      </c>
      <c r="AA3501">
        <v>808972</v>
      </c>
      <c r="AB3501" s="198">
        <v>37036.875</v>
      </c>
      <c r="AC3501" s="198">
        <v>37036.875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2000</v>
      </c>
      <c r="G3502" s="202">
        <v>1292064</v>
      </c>
      <c r="H3502" s="198">
        <v>37035.416041666664</v>
      </c>
      <c r="I3502" t="s">
        <v>3250</v>
      </c>
      <c r="M3502" t="s">
        <v>2760</v>
      </c>
      <c r="N3502" t="s">
        <v>3220</v>
      </c>
      <c r="O3502" t="s">
        <v>2481</v>
      </c>
      <c r="Q3502" s="199">
        <v>2000</v>
      </c>
      <c r="S3502" t="s">
        <v>2761</v>
      </c>
      <c r="T3502" t="s">
        <v>4061</v>
      </c>
      <c r="U3502" s="201">
        <v>4.04</v>
      </c>
      <c r="V3502" t="s">
        <v>4267</v>
      </c>
      <c r="W3502" t="s">
        <v>3004</v>
      </c>
      <c r="X3502" t="s">
        <v>3246</v>
      </c>
      <c r="Y3502" t="s">
        <v>3224</v>
      </c>
      <c r="Z3502" t="s">
        <v>3671</v>
      </c>
      <c r="AA3502">
        <v>808973</v>
      </c>
      <c r="AB3502" s="198">
        <v>37036.875</v>
      </c>
      <c r="AC3502" s="198">
        <v>37036.875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10000</v>
      </c>
      <c r="G3503" s="202">
        <v>1292065</v>
      </c>
      <c r="H3503" s="198">
        <v>37035.41611111111</v>
      </c>
      <c r="I3503" t="s">
        <v>2676</v>
      </c>
      <c r="M3503" t="s">
        <v>2760</v>
      </c>
      <c r="N3503" t="s">
        <v>3220</v>
      </c>
      <c r="O3503" t="s">
        <v>2463</v>
      </c>
      <c r="P3503" s="199">
        <v>10000</v>
      </c>
      <c r="S3503" t="s">
        <v>2761</v>
      </c>
      <c r="T3503" t="s">
        <v>4061</v>
      </c>
      <c r="U3503" s="201">
        <v>4.1925999999999997</v>
      </c>
      <c r="V3503" t="s">
        <v>2883</v>
      </c>
      <c r="W3503" t="s">
        <v>3222</v>
      </c>
      <c r="X3503" t="s">
        <v>3223</v>
      </c>
      <c r="Y3503" t="s">
        <v>3224</v>
      </c>
      <c r="Z3503" t="s">
        <v>3671</v>
      </c>
      <c r="AA3503">
        <v>808974</v>
      </c>
      <c r="AB3503" s="198">
        <v>37036.875</v>
      </c>
      <c r="AC3503" s="198">
        <v>37036.875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5000</v>
      </c>
      <c r="G3504" s="202">
        <v>1292067</v>
      </c>
      <c r="H3504" s="198">
        <v>37035.416203703702</v>
      </c>
      <c r="I3504" t="s">
        <v>3271</v>
      </c>
      <c r="M3504" t="s">
        <v>2760</v>
      </c>
      <c r="N3504" t="s">
        <v>3220</v>
      </c>
      <c r="O3504" t="s">
        <v>2519</v>
      </c>
      <c r="Q3504" s="199">
        <v>5000</v>
      </c>
      <c r="S3504" t="s">
        <v>2761</v>
      </c>
      <c r="T3504" t="s">
        <v>4061</v>
      </c>
      <c r="U3504" s="201">
        <v>4.4550000000000001</v>
      </c>
      <c r="V3504" t="s">
        <v>1753</v>
      </c>
      <c r="W3504" t="s">
        <v>2668</v>
      </c>
      <c r="X3504" t="s">
        <v>2669</v>
      </c>
      <c r="Y3504" t="s">
        <v>3224</v>
      </c>
      <c r="Z3504" t="s">
        <v>3671</v>
      </c>
      <c r="AA3504">
        <v>808975</v>
      </c>
      <c r="AB3504" s="198">
        <v>37036.875</v>
      </c>
      <c r="AC3504" s="198">
        <v>37036.875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25000</v>
      </c>
      <c r="G3505" s="202">
        <v>1292066</v>
      </c>
      <c r="H3505" s="198">
        <v>37035.416203703702</v>
      </c>
      <c r="I3505" t="s">
        <v>3769</v>
      </c>
      <c r="M3505" t="s">
        <v>2760</v>
      </c>
      <c r="N3505" t="s">
        <v>3220</v>
      </c>
      <c r="O3505" t="s">
        <v>4383</v>
      </c>
      <c r="Q3505" s="199">
        <v>25000</v>
      </c>
      <c r="S3505" t="s">
        <v>2761</v>
      </c>
      <c r="T3505" t="s">
        <v>4061</v>
      </c>
      <c r="U3505" s="201">
        <v>4.125</v>
      </c>
      <c r="V3505" t="s">
        <v>2755</v>
      </c>
      <c r="W3505" t="s">
        <v>4246</v>
      </c>
      <c r="X3505" t="s">
        <v>4247</v>
      </c>
      <c r="Y3505" t="s">
        <v>3224</v>
      </c>
      <c r="Z3505" t="s">
        <v>3671</v>
      </c>
      <c r="AA3505">
        <v>808976</v>
      </c>
      <c r="AB3505" s="198">
        <v>37036.875</v>
      </c>
      <c r="AC3505" s="198">
        <v>37036.875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25000</v>
      </c>
      <c r="G3506" s="202">
        <v>1292068</v>
      </c>
      <c r="H3506" s="198">
        <v>37035.416238425925</v>
      </c>
      <c r="I3506" t="s">
        <v>3769</v>
      </c>
      <c r="M3506" t="s">
        <v>2760</v>
      </c>
      <c r="N3506" t="s">
        <v>3220</v>
      </c>
      <c r="O3506" t="s">
        <v>4383</v>
      </c>
      <c r="Q3506" s="199">
        <v>25000</v>
      </c>
      <c r="S3506" t="s">
        <v>2761</v>
      </c>
      <c r="T3506" t="s">
        <v>4061</v>
      </c>
      <c r="U3506" s="201">
        <v>4.13</v>
      </c>
      <c r="V3506" t="s">
        <v>2755</v>
      </c>
      <c r="W3506" t="s">
        <v>4246</v>
      </c>
      <c r="X3506" t="s">
        <v>4247</v>
      </c>
      <c r="Y3506" t="s">
        <v>3224</v>
      </c>
      <c r="Z3506" t="s">
        <v>3671</v>
      </c>
      <c r="AA3506">
        <v>808977</v>
      </c>
      <c r="AB3506" s="198">
        <v>37036.875</v>
      </c>
      <c r="AC3506" s="198">
        <v>37036.875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1480</v>
      </c>
      <c r="G3507" s="202">
        <v>1292069</v>
      </c>
      <c r="H3507" s="198">
        <v>37035.416261574072</v>
      </c>
      <c r="I3507" t="s">
        <v>3244</v>
      </c>
      <c r="M3507" t="s">
        <v>2760</v>
      </c>
      <c r="N3507" t="s">
        <v>3220</v>
      </c>
      <c r="O3507" t="s">
        <v>2501</v>
      </c>
      <c r="P3507" s="199">
        <v>1480</v>
      </c>
      <c r="S3507" t="s">
        <v>2761</v>
      </c>
      <c r="T3507" t="s">
        <v>4061</v>
      </c>
      <c r="U3507" s="201">
        <v>4.2012999999999998</v>
      </c>
      <c r="V3507" t="s">
        <v>3248</v>
      </c>
      <c r="W3507" t="s">
        <v>3222</v>
      </c>
      <c r="X3507" t="s">
        <v>3223</v>
      </c>
      <c r="Y3507" t="s">
        <v>3224</v>
      </c>
      <c r="Z3507" t="s">
        <v>3671</v>
      </c>
      <c r="AA3507">
        <v>808978</v>
      </c>
      <c r="AB3507" s="198">
        <v>37036.875</v>
      </c>
      <c r="AC3507" s="198">
        <v>37036.875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</v>
      </c>
      <c r="G3508" s="202">
        <v>1292071</v>
      </c>
      <c r="H3508" s="198">
        <v>37035.416307870371</v>
      </c>
      <c r="I3508" t="s">
        <v>3306</v>
      </c>
      <c r="M3508" t="s">
        <v>2760</v>
      </c>
      <c r="N3508" t="s">
        <v>3220</v>
      </c>
      <c r="O3508" t="s">
        <v>90</v>
      </c>
      <c r="P3508" s="199">
        <v>5000</v>
      </c>
      <c r="S3508" t="s">
        <v>2761</v>
      </c>
      <c r="T3508" t="s">
        <v>4061</v>
      </c>
      <c r="U3508" s="201">
        <v>4</v>
      </c>
      <c r="V3508" t="s">
        <v>4245</v>
      </c>
      <c r="W3508" t="s">
        <v>4253</v>
      </c>
      <c r="X3508" t="s">
        <v>2685</v>
      </c>
      <c r="Y3508" t="s">
        <v>3224</v>
      </c>
      <c r="Z3508" t="s">
        <v>3671</v>
      </c>
      <c r="AA3508">
        <v>808979</v>
      </c>
      <c r="AB3508" s="198">
        <v>37036.875</v>
      </c>
      <c r="AC3508" s="198">
        <v>37036.875</v>
      </c>
    </row>
    <row r="3509" spans="1:29" x14ac:dyDescent="0.2">
      <c r="A3509" s="44" t="str">
        <f t="shared" si="271"/>
        <v>US Crude Financial</v>
      </c>
      <c r="B3509" s="44" t="str">
        <f t="shared" si="272"/>
        <v>US</v>
      </c>
      <c r="C3509" s="44" t="str">
        <f t="shared" si="273"/>
        <v>Crude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50000</v>
      </c>
      <c r="G3509" s="202">
        <v>1292073</v>
      </c>
      <c r="H3509" s="198">
        <v>37035.416412037041</v>
      </c>
      <c r="I3509" t="s">
        <v>2863</v>
      </c>
      <c r="M3509" t="s">
        <v>3757</v>
      </c>
      <c r="N3509" t="s">
        <v>4183</v>
      </c>
      <c r="O3509" t="s">
        <v>2790</v>
      </c>
      <c r="Q3509" s="199">
        <v>50000</v>
      </c>
      <c r="S3509" t="s">
        <v>2767</v>
      </c>
      <c r="T3509" t="s">
        <v>4061</v>
      </c>
      <c r="U3509" s="201">
        <v>29.14</v>
      </c>
      <c r="V3509" t="s">
        <v>3986</v>
      </c>
      <c r="W3509" t="s">
        <v>4185</v>
      </c>
      <c r="X3509" t="s">
        <v>4186</v>
      </c>
      <c r="Y3509" t="s">
        <v>3401</v>
      </c>
      <c r="Z3509" t="s">
        <v>3671</v>
      </c>
      <c r="AA3509">
        <v>107083</v>
      </c>
      <c r="AB3509" s="198">
        <v>37073</v>
      </c>
      <c r="AC3509" s="198">
        <v>37103</v>
      </c>
    </row>
    <row r="3510" spans="1:29" x14ac:dyDescent="0.2">
      <c r="A3510" s="44" t="str">
        <f t="shared" si="271"/>
        <v>US Crude Financial</v>
      </c>
      <c r="B3510" s="44" t="str">
        <f t="shared" si="272"/>
        <v>US</v>
      </c>
      <c r="C3510" s="44" t="str">
        <f t="shared" si="273"/>
        <v>Crude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1292074</v>
      </c>
      <c r="H3510" s="198">
        <v>37035.41646990741</v>
      </c>
      <c r="I3510" t="s">
        <v>4182</v>
      </c>
      <c r="M3510" t="s">
        <v>3757</v>
      </c>
      <c r="N3510" t="s">
        <v>4183</v>
      </c>
      <c r="O3510" t="s">
        <v>2790</v>
      </c>
      <c r="Q3510" s="199">
        <v>50000</v>
      </c>
      <c r="S3510" t="s">
        <v>2767</v>
      </c>
      <c r="T3510" t="s">
        <v>4061</v>
      </c>
      <c r="U3510" s="201">
        <v>29.16</v>
      </c>
      <c r="V3510" t="s">
        <v>3201</v>
      </c>
      <c r="W3510" t="s">
        <v>4185</v>
      </c>
      <c r="X3510" t="s">
        <v>4186</v>
      </c>
      <c r="Y3510" t="s">
        <v>3401</v>
      </c>
      <c r="Z3510" t="s">
        <v>3671</v>
      </c>
      <c r="AA3510">
        <v>107084</v>
      </c>
      <c r="AB3510" s="198">
        <v>37073</v>
      </c>
      <c r="AC3510" s="198">
        <v>37103</v>
      </c>
    </row>
    <row r="3511" spans="1:29" x14ac:dyDescent="0.2">
      <c r="A3511" s="44" t="str">
        <f t="shared" si="271"/>
        <v xml:space="preserve"> Natural Gas Physical</v>
      </c>
      <c r="B3511" s="44" t="str">
        <f t="shared" si="272"/>
        <v/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1292075</v>
      </c>
      <c r="H3511" s="198">
        <v>37035.416481481479</v>
      </c>
      <c r="I3511" t="s">
        <v>3143</v>
      </c>
      <c r="M3511" t="s">
        <v>2760</v>
      </c>
      <c r="N3511" t="s">
        <v>2697</v>
      </c>
      <c r="O3511" t="s">
        <v>4269</v>
      </c>
      <c r="P3511" s="199">
        <v>5000</v>
      </c>
      <c r="S3511" t="s">
        <v>4150</v>
      </c>
      <c r="T3511" t="s">
        <v>2698</v>
      </c>
      <c r="U3511" s="201">
        <v>5.67</v>
      </c>
      <c r="V3511" t="s">
        <v>1687</v>
      </c>
      <c r="W3511" t="s">
        <v>2699</v>
      </c>
      <c r="X3511" t="s">
        <v>2700</v>
      </c>
      <c r="Y3511" t="s">
        <v>3224</v>
      </c>
      <c r="Z3511" t="s">
        <v>3672</v>
      </c>
      <c r="AA3511">
        <v>808980</v>
      </c>
      <c r="AB3511" s="198">
        <v>37035.875</v>
      </c>
      <c r="AC3511" s="198">
        <v>37035.875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5000</v>
      </c>
      <c r="G3512" s="202">
        <v>1292076</v>
      </c>
      <c r="H3512" s="198">
        <v>37035.416550925926</v>
      </c>
      <c r="I3512" t="s">
        <v>2871</v>
      </c>
      <c r="M3512" t="s">
        <v>2760</v>
      </c>
      <c r="N3512" t="s">
        <v>3220</v>
      </c>
      <c r="O3512" t="s">
        <v>4383</v>
      </c>
      <c r="P3512" s="199">
        <v>5000</v>
      </c>
      <c r="S3512" t="s">
        <v>2761</v>
      </c>
      <c r="T3512" t="s">
        <v>4061</v>
      </c>
      <c r="U3512" s="201">
        <v>4.13</v>
      </c>
      <c r="V3512" t="s">
        <v>3060</v>
      </c>
      <c r="W3512" t="s">
        <v>4246</v>
      </c>
      <c r="X3512" t="s">
        <v>4247</v>
      </c>
      <c r="Y3512" t="s">
        <v>3224</v>
      </c>
      <c r="Z3512" t="s">
        <v>3671</v>
      </c>
      <c r="AA3512">
        <v>808981</v>
      </c>
      <c r="AB3512" s="198">
        <v>37036.875</v>
      </c>
      <c r="AC3512" s="198">
        <v>37036.875</v>
      </c>
    </row>
    <row r="3513" spans="1:29" x14ac:dyDescent="0.2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30</v>
      </c>
      <c r="F3513" s="213">
        <f t="shared" si="275"/>
        <v>300000</v>
      </c>
      <c r="G3513" s="202">
        <v>1292077</v>
      </c>
      <c r="H3513" s="198">
        <v>37035.416562500002</v>
      </c>
      <c r="I3513" t="s">
        <v>2935</v>
      </c>
      <c r="M3513" t="s">
        <v>2760</v>
      </c>
      <c r="N3513" t="s">
        <v>3136</v>
      </c>
      <c r="O3513" t="s">
        <v>4418</v>
      </c>
      <c r="P3513" s="199">
        <v>10000</v>
      </c>
      <c r="S3513" t="s">
        <v>2761</v>
      </c>
      <c r="T3513" t="s">
        <v>4061</v>
      </c>
      <c r="U3513" s="201">
        <v>-0.09</v>
      </c>
      <c r="V3513" t="s">
        <v>2936</v>
      </c>
      <c r="W3513" t="s">
        <v>4419</v>
      </c>
      <c r="X3513" t="s">
        <v>4420</v>
      </c>
      <c r="Y3513" t="s">
        <v>3224</v>
      </c>
      <c r="Z3513" t="s">
        <v>3671</v>
      </c>
      <c r="AA3513" t="s">
        <v>643</v>
      </c>
      <c r="AB3513" s="198">
        <v>37043</v>
      </c>
      <c r="AC3513" s="198">
        <v>37072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10000</v>
      </c>
      <c r="G3514" s="202">
        <v>1292078</v>
      </c>
      <c r="H3514" s="198">
        <v>37035.416562500002</v>
      </c>
      <c r="I3514" t="s">
        <v>2801</v>
      </c>
      <c r="M3514" t="s">
        <v>2760</v>
      </c>
      <c r="N3514" t="s">
        <v>3220</v>
      </c>
      <c r="O3514" t="s">
        <v>2614</v>
      </c>
      <c r="Q3514" s="199">
        <v>10000</v>
      </c>
      <c r="S3514" t="s">
        <v>2761</v>
      </c>
      <c r="T3514" t="s">
        <v>4061</v>
      </c>
      <c r="U3514" s="201">
        <v>4.085</v>
      </c>
      <c r="V3514" t="s">
        <v>1684</v>
      </c>
      <c r="W3514" t="s">
        <v>4253</v>
      </c>
      <c r="X3514" t="s">
        <v>4254</v>
      </c>
      <c r="Y3514" t="s">
        <v>3224</v>
      </c>
      <c r="Z3514" t="s">
        <v>3671</v>
      </c>
      <c r="AA3514">
        <v>808982</v>
      </c>
      <c r="AB3514" s="198">
        <v>37036.875</v>
      </c>
      <c r="AC3514" s="198">
        <v>37036.875</v>
      </c>
    </row>
    <row r="3515" spans="1:29" x14ac:dyDescent="0.2">
      <c r="A3515" s="44" t="str">
        <f t="shared" si="271"/>
        <v>US Power Physical</v>
      </c>
      <c r="B3515" s="44" t="str">
        <f t="shared" si="272"/>
        <v>US</v>
      </c>
      <c r="C3515" s="44" t="str">
        <f t="shared" si="273"/>
        <v>Power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5</v>
      </c>
      <c r="F3515" s="213">
        <f t="shared" si="275"/>
        <v>250</v>
      </c>
      <c r="G3515" s="202">
        <v>1292079</v>
      </c>
      <c r="H3515" s="198">
        <v>37035.416620370372</v>
      </c>
      <c r="I3515" t="s">
        <v>2804</v>
      </c>
      <c r="M3515" t="s">
        <v>3364</v>
      </c>
      <c r="N3515" t="s">
        <v>2802</v>
      </c>
      <c r="O3515" t="s">
        <v>4356</v>
      </c>
      <c r="Q3515" s="199">
        <v>50</v>
      </c>
      <c r="S3515" t="s">
        <v>2759</v>
      </c>
      <c r="T3515" t="s">
        <v>4061</v>
      </c>
      <c r="U3515" s="201">
        <v>64.5</v>
      </c>
      <c r="V3515" t="s">
        <v>4205</v>
      </c>
      <c r="W3515" t="s">
        <v>2819</v>
      </c>
      <c r="X3515" t="s">
        <v>2820</v>
      </c>
      <c r="Y3515" t="s">
        <v>4193</v>
      </c>
      <c r="Z3515" t="s">
        <v>3666</v>
      </c>
      <c r="AA3515">
        <v>621555.1</v>
      </c>
      <c r="AB3515" s="198">
        <v>37046.875</v>
      </c>
      <c r="AC3515" s="198">
        <v>37050.875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10000</v>
      </c>
      <c r="G3516" s="202">
        <v>1292080</v>
      </c>
      <c r="H3516" s="198">
        <v>37035.416655092595</v>
      </c>
      <c r="I3516" t="s">
        <v>2801</v>
      </c>
      <c r="M3516" t="s">
        <v>2760</v>
      </c>
      <c r="N3516" t="s">
        <v>3220</v>
      </c>
      <c r="O3516" t="s">
        <v>4414</v>
      </c>
      <c r="P3516" s="199">
        <v>10000</v>
      </c>
      <c r="S3516" t="s">
        <v>2761</v>
      </c>
      <c r="T3516" t="s">
        <v>4061</v>
      </c>
      <c r="U3516" s="201">
        <v>4.07</v>
      </c>
      <c r="V3516" t="s">
        <v>1684</v>
      </c>
      <c r="W3516" t="s">
        <v>4253</v>
      </c>
      <c r="X3516" t="s">
        <v>4254</v>
      </c>
      <c r="Y3516" t="s">
        <v>3224</v>
      </c>
      <c r="Z3516" t="s">
        <v>3671</v>
      </c>
      <c r="AA3516">
        <v>808985</v>
      </c>
      <c r="AB3516" s="198">
        <v>37036.875</v>
      </c>
      <c r="AC3516" s="198">
        <v>37036.875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2750</v>
      </c>
      <c r="G3517" s="202">
        <v>1292081</v>
      </c>
      <c r="H3517" s="198">
        <v>37035.416666666664</v>
      </c>
      <c r="I3517" t="s">
        <v>3250</v>
      </c>
      <c r="M3517" t="s">
        <v>2760</v>
      </c>
      <c r="N3517" t="s">
        <v>3220</v>
      </c>
      <c r="O3517" t="s">
        <v>2485</v>
      </c>
      <c r="P3517" s="199">
        <v>2750</v>
      </c>
      <c r="S3517" t="s">
        <v>2761</v>
      </c>
      <c r="T3517" t="s">
        <v>4061</v>
      </c>
      <c r="U3517" s="201">
        <v>4.0324999999999998</v>
      </c>
      <c r="V3517" t="s">
        <v>4209</v>
      </c>
      <c r="W3517" t="s">
        <v>3004</v>
      </c>
      <c r="X3517" t="s">
        <v>3246</v>
      </c>
      <c r="Y3517" t="s">
        <v>3224</v>
      </c>
      <c r="Z3517" t="s">
        <v>3671</v>
      </c>
      <c r="AA3517">
        <v>808986</v>
      </c>
      <c r="AB3517" s="198">
        <v>37036.875</v>
      </c>
      <c r="AC3517" s="198">
        <v>37036.875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1292082</v>
      </c>
      <c r="H3518" s="198">
        <v>37035.416712962964</v>
      </c>
      <c r="I3518" t="s">
        <v>3249</v>
      </c>
      <c r="M3518" t="s">
        <v>2760</v>
      </c>
      <c r="N3518" t="s">
        <v>3220</v>
      </c>
      <c r="O3518" t="s">
        <v>4403</v>
      </c>
      <c r="Q3518" s="199">
        <v>10000</v>
      </c>
      <c r="S3518" t="s">
        <v>2761</v>
      </c>
      <c r="T3518" t="s">
        <v>4061</v>
      </c>
      <c r="U3518" s="201">
        <v>4.0724999999999998</v>
      </c>
      <c r="V3518" t="s">
        <v>3951</v>
      </c>
      <c r="W3518" t="s">
        <v>3046</v>
      </c>
      <c r="X3518" t="s">
        <v>2685</v>
      </c>
      <c r="Y3518" t="s">
        <v>3224</v>
      </c>
      <c r="Z3518" t="s">
        <v>3671</v>
      </c>
      <c r="AA3518">
        <v>808987</v>
      </c>
      <c r="AB3518" s="198">
        <v>37036.875</v>
      </c>
      <c r="AC3518" s="198">
        <v>37036.875</v>
      </c>
    </row>
    <row r="3519" spans="1:29" x14ac:dyDescent="0.2">
      <c r="A3519" s="44" t="str">
        <f t="shared" si="271"/>
        <v>US Crude Financial</v>
      </c>
      <c r="B3519" s="44" t="str">
        <f t="shared" si="272"/>
        <v>US</v>
      </c>
      <c r="C3519" s="44" t="str">
        <f t="shared" si="273"/>
        <v>Crude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10000</v>
      </c>
      <c r="G3519" s="202">
        <v>1292083</v>
      </c>
      <c r="H3519" s="198">
        <v>37035.416724537034</v>
      </c>
      <c r="I3519" t="s">
        <v>4182</v>
      </c>
      <c r="M3519" t="s">
        <v>3757</v>
      </c>
      <c r="N3519" t="s">
        <v>4183</v>
      </c>
      <c r="O3519" t="s">
        <v>2790</v>
      </c>
      <c r="Q3519" s="199">
        <v>10000</v>
      </c>
      <c r="S3519" t="s">
        <v>2767</v>
      </c>
      <c r="T3519" t="s">
        <v>4061</v>
      </c>
      <c r="U3519" s="201">
        <v>29.18</v>
      </c>
      <c r="V3519" t="s">
        <v>3266</v>
      </c>
      <c r="W3519" t="s">
        <v>4185</v>
      </c>
      <c r="X3519" t="s">
        <v>4186</v>
      </c>
      <c r="Y3519" t="s">
        <v>3401</v>
      </c>
      <c r="Z3519" t="s">
        <v>3671</v>
      </c>
      <c r="AA3519">
        <v>107085</v>
      </c>
      <c r="AB3519" s="198">
        <v>37073</v>
      </c>
      <c r="AC3519" s="198">
        <v>37103</v>
      </c>
    </row>
    <row r="3520" spans="1:29" x14ac:dyDescent="0.2">
      <c r="A3520" s="44" t="str">
        <f t="shared" si="271"/>
        <v>US Crude Financial</v>
      </c>
      <c r="B3520" s="44" t="str">
        <f t="shared" si="272"/>
        <v>US</v>
      </c>
      <c r="C3520" s="44" t="str">
        <f t="shared" si="273"/>
        <v>Crude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40000</v>
      </c>
      <c r="G3520" s="202">
        <v>1292084</v>
      </c>
      <c r="H3520" s="198">
        <v>37035.41673611111</v>
      </c>
      <c r="I3520" t="s">
        <v>4182</v>
      </c>
      <c r="M3520" t="s">
        <v>3757</v>
      </c>
      <c r="N3520" t="s">
        <v>4183</v>
      </c>
      <c r="O3520" t="s">
        <v>2790</v>
      </c>
      <c r="Q3520" s="199">
        <v>40000</v>
      </c>
      <c r="S3520" t="s">
        <v>2767</v>
      </c>
      <c r="T3520" t="s">
        <v>4061</v>
      </c>
      <c r="U3520" s="201">
        <v>29.18</v>
      </c>
      <c r="V3520" t="s">
        <v>3201</v>
      </c>
      <c r="W3520" t="s">
        <v>4185</v>
      </c>
      <c r="X3520" t="s">
        <v>4186</v>
      </c>
      <c r="Y3520" t="s">
        <v>3401</v>
      </c>
      <c r="Z3520" t="s">
        <v>3671</v>
      </c>
      <c r="AA3520">
        <v>107086</v>
      </c>
      <c r="AB3520" s="198">
        <v>37073</v>
      </c>
      <c r="AC3520" s="198">
        <v>37103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2750</v>
      </c>
      <c r="G3521" s="202">
        <v>1292085</v>
      </c>
      <c r="H3521" s="198">
        <v>37035.41678240741</v>
      </c>
      <c r="I3521" t="s">
        <v>3250</v>
      </c>
      <c r="M3521" t="s">
        <v>2760</v>
      </c>
      <c r="N3521" t="s">
        <v>3220</v>
      </c>
      <c r="O3521" t="s">
        <v>2484</v>
      </c>
      <c r="Q3521" s="199">
        <v>2750</v>
      </c>
      <c r="S3521" t="s">
        <v>2761</v>
      </c>
      <c r="T3521" t="s">
        <v>4061</v>
      </c>
      <c r="U3521" s="201">
        <v>4.0175000000000001</v>
      </c>
      <c r="V3521" t="s">
        <v>4209</v>
      </c>
      <c r="W3521" t="s">
        <v>3004</v>
      </c>
      <c r="X3521" t="s">
        <v>3246</v>
      </c>
      <c r="Y3521" t="s">
        <v>3224</v>
      </c>
      <c r="Z3521" t="s">
        <v>3671</v>
      </c>
      <c r="AA3521">
        <v>808988</v>
      </c>
      <c r="AB3521" s="198">
        <v>37036.875</v>
      </c>
      <c r="AC3521" s="198">
        <v>37036.875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5896</v>
      </c>
      <c r="G3522" s="202">
        <v>1292086</v>
      </c>
      <c r="H3522" s="198">
        <v>37035.416851851849</v>
      </c>
      <c r="I3522" t="s">
        <v>3249</v>
      </c>
      <c r="M3522" t="s">
        <v>2760</v>
      </c>
      <c r="N3522" t="s">
        <v>3220</v>
      </c>
      <c r="O3522" t="s">
        <v>4400</v>
      </c>
      <c r="Q3522" s="199">
        <v>5896</v>
      </c>
      <c r="S3522" t="s">
        <v>2761</v>
      </c>
      <c r="T3522" t="s">
        <v>4061</v>
      </c>
      <c r="U3522" s="201">
        <v>4.0724999999999998</v>
      </c>
      <c r="V3522" t="s">
        <v>3951</v>
      </c>
      <c r="W3522" t="s">
        <v>3046</v>
      </c>
      <c r="X3522" t="s">
        <v>2685</v>
      </c>
      <c r="Y3522" t="s">
        <v>3224</v>
      </c>
      <c r="Z3522" t="s">
        <v>3671</v>
      </c>
      <c r="AA3522">
        <v>808989</v>
      </c>
      <c r="AB3522" s="198">
        <v>37036.875</v>
      </c>
      <c r="AC3522" s="198">
        <v>37036.875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5000</v>
      </c>
      <c r="G3523" s="202">
        <v>1292087</v>
      </c>
      <c r="H3523" s="198">
        <v>37035.416875000003</v>
      </c>
      <c r="I3523" t="s">
        <v>4255</v>
      </c>
      <c r="M3523" t="s">
        <v>2760</v>
      </c>
      <c r="N3523" t="s">
        <v>3220</v>
      </c>
      <c r="O3523" t="s">
        <v>2512</v>
      </c>
      <c r="Q3523" s="199">
        <v>5000</v>
      </c>
      <c r="S3523" t="s">
        <v>2761</v>
      </c>
      <c r="T3523" t="s">
        <v>4061</v>
      </c>
      <c r="U3523" s="201">
        <v>4.0824999999999996</v>
      </c>
      <c r="V3523" t="s">
        <v>4256</v>
      </c>
      <c r="W3523" t="s">
        <v>3260</v>
      </c>
      <c r="X3523" t="s">
        <v>3261</v>
      </c>
      <c r="Y3523" t="s">
        <v>3224</v>
      </c>
      <c r="Z3523" t="s">
        <v>3671</v>
      </c>
      <c r="AA3523">
        <v>808990</v>
      </c>
      <c r="AB3523" s="198">
        <v>37036.875</v>
      </c>
      <c r="AC3523" s="198">
        <v>37036.875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2000</v>
      </c>
      <c r="G3524" s="202">
        <v>1292088</v>
      </c>
      <c r="H3524" s="198">
        <v>37035.416956018518</v>
      </c>
      <c r="I3524" t="s">
        <v>2722</v>
      </c>
      <c r="M3524" t="s">
        <v>2760</v>
      </c>
      <c r="N3524" t="s">
        <v>3220</v>
      </c>
      <c r="O3524" t="s">
        <v>4421</v>
      </c>
      <c r="Q3524" s="199">
        <v>2000</v>
      </c>
      <c r="S3524" t="s">
        <v>2761</v>
      </c>
      <c r="T3524" t="s">
        <v>4061</v>
      </c>
      <c r="U3524" s="201">
        <v>4.1900000000000004</v>
      </c>
      <c r="V3524" t="s">
        <v>2748</v>
      </c>
      <c r="W3524" t="s">
        <v>4246</v>
      </c>
      <c r="X3524" t="s">
        <v>4247</v>
      </c>
      <c r="Y3524" t="s">
        <v>3224</v>
      </c>
      <c r="Z3524" t="s">
        <v>3671</v>
      </c>
      <c r="AA3524">
        <v>808991</v>
      </c>
      <c r="AB3524" s="198">
        <v>37036.875</v>
      </c>
      <c r="AC3524" s="198">
        <v>37036.875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1000</v>
      </c>
      <c r="G3525" s="202">
        <v>1292090</v>
      </c>
      <c r="H3525" s="198">
        <v>37035.416979166665</v>
      </c>
      <c r="I3525" t="s">
        <v>2801</v>
      </c>
      <c r="M3525" t="s">
        <v>2760</v>
      </c>
      <c r="N3525" t="s">
        <v>3220</v>
      </c>
      <c r="O3525" t="s">
        <v>2581</v>
      </c>
      <c r="P3525" s="199">
        <v>1000</v>
      </c>
      <c r="S3525" t="s">
        <v>2761</v>
      </c>
      <c r="T3525" t="s">
        <v>4061</v>
      </c>
      <c r="U3525" s="201">
        <v>3.15</v>
      </c>
      <c r="V3525" t="s">
        <v>3999</v>
      </c>
      <c r="W3525" t="s">
        <v>3926</v>
      </c>
      <c r="X3525" t="s">
        <v>2735</v>
      </c>
      <c r="Y3525" t="s">
        <v>3224</v>
      </c>
      <c r="Z3525" t="s">
        <v>3671</v>
      </c>
      <c r="AA3525">
        <v>808992</v>
      </c>
      <c r="AB3525" s="198">
        <v>37036.875</v>
      </c>
      <c r="AC3525" s="198">
        <v>37036.875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10000</v>
      </c>
      <c r="G3526" s="202">
        <v>1292091</v>
      </c>
      <c r="H3526" s="198">
        <v>37035.417048611111</v>
      </c>
      <c r="I3526" t="s">
        <v>3144</v>
      </c>
      <c r="M3526" t="s">
        <v>2760</v>
      </c>
      <c r="N3526" t="s">
        <v>3220</v>
      </c>
      <c r="O3526" t="s">
        <v>4383</v>
      </c>
      <c r="P3526" s="199">
        <v>10000</v>
      </c>
      <c r="S3526" t="s">
        <v>2761</v>
      </c>
      <c r="T3526" t="s">
        <v>4061</v>
      </c>
      <c r="U3526" s="201">
        <v>4.13</v>
      </c>
      <c r="V3526" t="s">
        <v>3145</v>
      </c>
      <c r="W3526" t="s">
        <v>4246</v>
      </c>
      <c r="X3526" t="s">
        <v>4247</v>
      </c>
      <c r="Y3526" t="s">
        <v>3224</v>
      </c>
      <c r="Z3526" t="s">
        <v>3671</v>
      </c>
      <c r="AA3526">
        <v>808993</v>
      </c>
      <c r="AB3526" s="198">
        <v>37036.875</v>
      </c>
      <c r="AC3526" s="198">
        <v>37036.875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2097</v>
      </c>
      <c r="G3527" s="202">
        <v>1292093</v>
      </c>
      <c r="H3527" s="198">
        <v>37035.417118055557</v>
      </c>
      <c r="I3527" t="s">
        <v>2722</v>
      </c>
      <c r="M3527" t="s">
        <v>2760</v>
      </c>
      <c r="N3527" t="s">
        <v>3220</v>
      </c>
      <c r="O3527" t="s">
        <v>2463</v>
      </c>
      <c r="Q3527" s="199">
        <v>2097</v>
      </c>
      <c r="S3527" t="s">
        <v>2761</v>
      </c>
      <c r="T3527" t="s">
        <v>4061</v>
      </c>
      <c r="U3527" s="201">
        <v>4.1913</v>
      </c>
      <c r="V3527" t="s">
        <v>2773</v>
      </c>
      <c r="W3527" t="s">
        <v>3222</v>
      </c>
      <c r="X3527" t="s">
        <v>3223</v>
      </c>
      <c r="Y3527" t="s">
        <v>3224</v>
      </c>
      <c r="Z3527" t="s">
        <v>3671</v>
      </c>
      <c r="AA3527">
        <v>808994</v>
      </c>
      <c r="AB3527" s="198">
        <v>37036.875</v>
      </c>
      <c r="AC3527" s="198">
        <v>37036.875</v>
      </c>
    </row>
    <row r="3528" spans="1:29" x14ac:dyDescent="0.2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5000</v>
      </c>
      <c r="G3528" s="202">
        <v>1292094</v>
      </c>
      <c r="H3528" s="198">
        <v>37035.417175925926</v>
      </c>
      <c r="I3528" t="s">
        <v>3249</v>
      </c>
      <c r="M3528" t="s">
        <v>2760</v>
      </c>
      <c r="N3528" t="s">
        <v>3220</v>
      </c>
      <c r="O3528" t="s">
        <v>4383</v>
      </c>
      <c r="P3528" s="199">
        <v>5000</v>
      </c>
      <c r="S3528" t="s">
        <v>2761</v>
      </c>
      <c r="T3528" t="s">
        <v>4061</v>
      </c>
      <c r="U3528" s="201">
        <v>4.13</v>
      </c>
      <c r="V3528" t="s">
        <v>4176</v>
      </c>
      <c r="W3528" t="s">
        <v>4246</v>
      </c>
      <c r="X3528" t="s">
        <v>4247</v>
      </c>
      <c r="Y3528" t="s">
        <v>3224</v>
      </c>
      <c r="Z3528" t="s">
        <v>3671</v>
      </c>
      <c r="AA3528">
        <v>808995</v>
      </c>
      <c r="AB3528" s="198">
        <v>37036.875</v>
      </c>
      <c r="AC3528" s="198">
        <v>37036.875</v>
      </c>
    </row>
    <row r="3529" spans="1:29" x14ac:dyDescent="0.2">
      <c r="A3529" s="44" t="str">
        <f t="shared" si="271"/>
        <v xml:space="preserve"> Metals Financial</v>
      </c>
      <c r="B3529" s="44" t="str">
        <f t="shared" si="272"/>
        <v/>
      </c>
      <c r="C3529" s="44" t="str">
        <f t="shared" si="273"/>
        <v>Metals</v>
      </c>
      <c r="D3529" s="44" t="str">
        <f t="shared" si="274"/>
        <v>Financial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20</v>
      </c>
      <c r="G3529" s="202">
        <v>1292095</v>
      </c>
      <c r="H3529" s="198">
        <v>37035.417210648149</v>
      </c>
      <c r="I3529" t="s">
        <v>4141</v>
      </c>
      <c r="M3529" t="s">
        <v>2766</v>
      </c>
      <c r="N3529" t="s">
        <v>4072</v>
      </c>
      <c r="O3529" t="s">
        <v>4073</v>
      </c>
      <c r="Q3529" s="199">
        <v>20</v>
      </c>
      <c r="S3529" t="s">
        <v>4060</v>
      </c>
      <c r="T3529" t="s">
        <v>4061</v>
      </c>
      <c r="U3529" s="201">
        <v>1549</v>
      </c>
      <c r="V3529" t="s">
        <v>2351</v>
      </c>
      <c r="W3529" t="s">
        <v>4068</v>
      </c>
      <c r="X3529" t="s">
        <v>4064</v>
      </c>
      <c r="Y3529" t="s">
        <v>4065</v>
      </c>
      <c r="Z3529" t="s">
        <v>4066</v>
      </c>
      <c r="AA3529">
        <v>2151070</v>
      </c>
    </row>
    <row r="3530" spans="1:29" x14ac:dyDescent="0.2">
      <c r="A3530" s="44" t="str">
        <f t="shared" si="271"/>
        <v xml:space="preserve"> Metals Financial</v>
      </c>
      <c r="B3530" s="44" t="str">
        <f t="shared" si="272"/>
        <v/>
      </c>
      <c r="C3530" s="44" t="str">
        <f t="shared" si="273"/>
        <v>Metals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4</v>
      </c>
      <c r="G3530" s="202">
        <v>1292096</v>
      </c>
      <c r="H3530" s="198">
        <v>37035.417256944442</v>
      </c>
      <c r="I3530" t="s">
        <v>4169</v>
      </c>
      <c r="M3530" t="s">
        <v>2766</v>
      </c>
      <c r="N3530" t="s">
        <v>4072</v>
      </c>
      <c r="O3530" t="s">
        <v>4073</v>
      </c>
      <c r="P3530" s="199">
        <v>4</v>
      </c>
      <c r="S3530" t="s">
        <v>4060</v>
      </c>
      <c r="T3530" t="s">
        <v>4061</v>
      </c>
      <c r="U3530" s="201">
        <v>1548</v>
      </c>
      <c r="V3530" t="s">
        <v>4170</v>
      </c>
      <c r="W3530" t="s">
        <v>4068</v>
      </c>
      <c r="X3530" t="s">
        <v>4064</v>
      </c>
      <c r="Y3530" t="s">
        <v>4065</v>
      </c>
      <c r="Z3530" t="s">
        <v>4066</v>
      </c>
      <c r="AA3530">
        <v>2151072</v>
      </c>
    </row>
    <row r="3531" spans="1:29" x14ac:dyDescent="0.2">
      <c r="A3531" s="44" t="str">
        <f t="shared" ref="A3531:A3594" si="276">B3531&amp;" "&amp;C3531&amp;" "&amp;D3531</f>
        <v>US Natural Gas Financial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Financial</v>
      </c>
      <c r="E3531" s="44">
        <f>IF(VLOOKUP(S3531,'DD-Lookup'!$J$6:$L$50,3,FALSE)="Monthly",(YEAR(AC3531)-YEAR(AB3531))*12+MONTH(AC3531)-MONTH(AB3531)+1,(AC3531-AB3531+1))</f>
        <v>30</v>
      </c>
      <c r="F3531" s="213">
        <f t="shared" ref="F3531:F3594" si="280">E3531*SUM(P3531:Q3531)</f>
        <v>300000</v>
      </c>
      <c r="G3531" s="202">
        <v>1292097</v>
      </c>
      <c r="H3531" s="198">
        <v>37035.417268518519</v>
      </c>
      <c r="I3531" t="s">
        <v>2935</v>
      </c>
      <c r="M3531" t="s">
        <v>2760</v>
      </c>
      <c r="N3531" t="s">
        <v>3235</v>
      </c>
      <c r="O3531" t="s">
        <v>3433</v>
      </c>
      <c r="P3531" s="199">
        <v>10000</v>
      </c>
      <c r="S3531" t="s">
        <v>2761</v>
      </c>
      <c r="T3531" t="s">
        <v>4061</v>
      </c>
      <c r="U3531" s="201">
        <v>0.03</v>
      </c>
      <c r="V3531" t="s">
        <v>4335</v>
      </c>
      <c r="W3531" t="s">
        <v>3074</v>
      </c>
      <c r="X3531" t="s">
        <v>3075</v>
      </c>
      <c r="Y3531" t="s">
        <v>4082</v>
      </c>
      <c r="Z3531" t="s">
        <v>3671</v>
      </c>
      <c r="AA3531" t="s">
        <v>644</v>
      </c>
      <c r="AB3531" s="198">
        <v>37043</v>
      </c>
      <c r="AC3531" s="198">
        <v>37072</v>
      </c>
    </row>
    <row r="3532" spans="1:29" x14ac:dyDescent="0.2">
      <c r="A3532" s="44" t="str">
        <f t="shared" si="276"/>
        <v>US Oil Products Financial</v>
      </c>
      <c r="B3532" s="44" t="str">
        <f t="shared" si="277"/>
        <v>US</v>
      </c>
      <c r="C3532" s="44" t="str">
        <f t="shared" si="278"/>
        <v>Oil Products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10000</v>
      </c>
      <c r="G3532" s="202">
        <v>1292098</v>
      </c>
      <c r="H3532" s="198">
        <v>37035.417314814818</v>
      </c>
      <c r="I3532" t="s">
        <v>2758</v>
      </c>
      <c r="M3532" t="s">
        <v>2764</v>
      </c>
      <c r="N3532" t="s">
        <v>3970</v>
      </c>
      <c r="O3532" t="s">
        <v>2800</v>
      </c>
      <c r="P3532" s="199">
        <v>10000</v>
      </c>
      <c r="S3532" t="s">
        <v>3301</v>
      </c>
      <c r="T3532" t="s">
        <v>4061</v>
      </c>
      <c r="U3532" s="201">
        <v>89.25</v>
      </c>
      <c r="V3532" t="s">
        <v>4344</v>
      </c>
      <c r="W3532" t="s">
        <v>3971</v>
      </c>
      <c r="X3532" t="s">
        <v>3972</v>
      </c>
      <c r="Y3532" t="s">
        <v>3401</v>
      </c>
      <c r="Z3532" t="s">
        <v>3671</v>
      </c>
      <c r="AA3532">
        <v>107087</v>
      </c>
      <c r="AB3532" s="198">
        <v>37043.875</v>
      </c>
      <c r="AC3532" s="198">
        <v>37072.875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2500</v>
      </c>
      <c r="G3533" s="202">
        <v>1292100</v>
      </c>
      <c r="H3533" s="198">
        <v>37035.417372685188</v>
      </c>
      <c r="I3533" t="s">
        <v>3769</v>
      </c>
      <c r="M3533" t="s">
        <v>2760</v>
      </c>
      <c r="N3533" t="s">
        <v>3220</v>
      </c>
      <c r="O3533" t="s">
        <v>4403</v>
      </c>
      <c r="P3533" s="199">
        <v>2500</v>
      </c>
      <c r="S3533" t="s">
        <v>2761</v>
      </c>
      <c r="T3533" t="s">
        <v>4061</v>
      </c>
      <c r="U3533" s="201">
        <v>4.07</v>
      </c>
      <c r="V3533" t="s">
        <v>2684</v>
      </c>
      <c r="W3533" t="s">
        <v>3046</v>
      </c>
      <c r="X3533" t="s">
        <v>2685</v>
      </c>
      <c r="Y3533" t="s">
        <v>3224</v>
      </c>
      <c r="Z3533" t="s">
        <v>3671</v>
      </c>
      <c r="AA3533">
        <v>808996</v>
      </c>
      <c r="AB3533" s="198">
        <v>37036.875</v>
      </c>
      <c r="AC3533" s="198">
        <v>37036.875</v>
      </c>
    </row>
    <row r="3534" spans="1:29" x14ac:dyDescent="0.2">
      <c r="A3534" s="44" t="str">
        <f t="shared" si="276"/>
        <v>US Oil Products Financial</v>
      </c>
      <c r="B3534" s="44" t="str">
        <f t="shared" si="277"/>
        <v>US</v>
      </c>
      <c r="C3534" s="44" t="str">
        <f t="shared" si="278"/>
        <v>Oil Products</v>
      </c>
      <c r="D3534" s="44" t="str">
        <f t="shared" si="279"/>
        <v>Financial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10000</v>
      </c>
      <c r="G3534" s="202">
        <v>1292101</v>
      </c>
      <c r="H3534" s="198">
        <v>37035.417395833334</v>
      </c>
      <c r="I3534" t="s">
        <v>2758</v>
      </c>
      <c r="M3534" t="s">
        <v>2764</v>
      </c>
      <c r="N3534" t="s">
        <v>3970</v>
      </c>
      <c r="O3534" t="s">
        <v>4350</v>
      </c>
      <c r="P3534" s="199">
        <v>10000</v>
      </c>
      <c r="S3534" t="s">
        <v>3301</v>
      </c>
      <c r="T3534" t="s">
        <v>4061</v>
      </c>
      <c r="U3534" s="201">
        <v>84.55</v>
      </c>
      <c r="V3534" t="s">
        <v>4344</v>
      </c>
      <c r="W3534" t="s">
        <v>3971</v>
      </c>
      <c r="X3534" t="s">
        <v>3972</v>
      </c>
      <c r="Y3534" t="s">
        <v>3401</v>
      </c>
      <c r="Z3534" t="s">
        <v>3671</v>
      </c>
      <c r="AA3534">
        <v>107088</v>
      </c>
      <c r="AB3534" s="198">
        <v>37073.875</v>
      </c>
      <c r="AC3534" s="198">
        <v>37103.875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30</v>
      </c>
      <c r="F3535" s="213">
        <f t="shared" si="280"/>
        <v>150000</v>
      </c>
      <c r="G3535" s="202">
        <v>1292103</v>
      </c>
      <c r="H3535" s="198">
        <v>37035.417569444442</v>
      </c>
      <c r="I3535" t="s">
        <v>2689</v>
      </c>
      <c r="M3535" t="s">
        <v>2760</v>
      </c>
      <c r="N3535" t="s">
        <v>3220</v>
      </c>
      <c r="O3535" t="s">
        <v>4287</v>
      </c>
      <c r="P3535" s="199">
        <v>5000</v>
      </c>
      <c r="S3535" t="s">
        <v>2761</v>
      </c>
      <c r="T3535" t="s">
        <v>4061</v>
      </c>
      <c r="U3535" s="201">
        <v>10.475</v>
      </c>
      <c r="V3535" t="s">
        <v>3063</v>
      </c>
      <c r="W3535" t="s">
        <v>4279</v>
      </c>
      <c r="X3535" t="s">
        <v>2682</v>
      </c>
      <c r="Y3535" t="s">
        <v>3224</v>
      </c>
      <c r="Z3535" t="s">
        <v>3671</v>
      </c>
      <c r="AA3535" t="s">
        <v>645</v>
      </c>
      <c r="AB3535" s="198">
        <v>37043.875</v>
      </c>
      <c r="AC3535" s="198">
        <v>37072.875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10000</v>
      </c>
      <c r="G3536" s="202">
        <v>1292104</v>
      </c>
      <c r="H3536" s="198">
        <v>37035.417604166665</v>
      </c>
      <c r="I3536" t="s">
        <v>2831</v>
      </c>
      <c r="M3536" t="s">
        <v>2760</v>
      </c>
      <c r="N3536" t="s">
        <v>3220</v>
      </c>
      <c r="O3536" t="s">
        <v>4383</v>
      </c>
      <c r="P3536" s="199">
        <v>10000</v>
      </c>
      <c r="S3536" t="s">
        <v>2761</v>
      </c>
      <c r="T3536" t="s">
        <v>4061</v>
      </c>
      <c r="U3536" s="201">
        <v>4.125</v>
      </c>
      <c r="V3536" t="s">
        <v>3221</v>
      </c>
      <c r="W3536" t="s">
        <v>4246</v>
      </c>
      <c r="X3536" t="s">
        <v>4247</v>
      </c>
      <c r="Y3536" t="s">
        <v>3224</v>
      </c>
      <c r="Z3536" t="s">
        <v>3671</v>
      </c>
      <c r="AA3536">
        <v>808997</v>
      </c>
      <c r="AB3536" s="198">
        <v>37036.875</v>
      </c>
      <c r="AC3536" s="198">
        <v>37036.875</v>
      </c>
    </row>
    <row r="3537" spans="1:29" x14ac:dyDescent="0.2">
      <c r="A3537" s="44" t="str">
        <f t="shared" si="276"/>
        <v>US Crude Financial</v>
      </c>
      <c r="B3537" s="44" t="str">
        <f t="shared" si="277"/>
        <v>US</v>
      </c>
      <c r="C3537" s="44" t="str">
        <f t="shared" si="278"/>
        <v>Crude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50000</v>
      </c>
      <c r="G3537" s="202">
        <v>1292105</v>
      </c>
      <c r="H3537" s="198">
        <v>37035.41777777778</v>
      </c>
      <c r="I3537" t="s">
        <v>4182</v>
      </c>
      <c r="M3537" t="s">
        <v>3757</v>
      </c>
      <c r="N3537" t="s">
        <v>4183</v>
      </c>
      <c r="O3537" t="s">
        <v>2790</v>
      </c>
      <c r="P3537" s="199">
        <v>50000</v>
      </c>
      <c r="S3537" t="s">
        <v>2767</v>
      </c>
      <c r="T3537" t="s">
        <v>4061</v>
      </c>
      <c r="U3537" s="201">
        <v>29.16</v>
      </c>
      <c r="V3537" t="s">
        <v>2679</v>
      </c>
      <c r="W3537" t="s">
        <v>4185</v>
      </c>
      <c r="X3537" t="s">
        <v>4186</v>
      </c>
      <c r="Y3537" t="s">
        <v>3401</v>
      </c>
      <c r="Z3537" t="s">
        <v>3671</v>
      </c>
      <c r="AA3537">
        <v>107089</v>
      </c>
      <c r="AB3537" s="198">
        <v>37073</v>
      </c>
      <c r="AC3537" s="198">
        <v>37103</v>
      </c>
    </row>
    <row r="3538" spans="1:29" x14ac:dyDescent="0.2">
      <c r="A3538" s="44" t="str">
        <f t="shared" si="276"/>
        <v>US Natural Gas Financial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30</v>
      </c>
      <c r="F3538" s="213">
        <f t="shared" si="280"/>
        <v>90000</v>
      </c>
      <c r="G3538" s="202">
        <v>1292107</v>
      </c>
      <c r="H3538" s="198">
        <v>37035.417847222219</v>
      </c>
      <c r="I3538" t="s">
        <v>2674</v>
      </c>
      <c r="M3538" t="s">
        <v>2760</v>
      </c>
      <c r="N3538" t="s">
        <v>3235</v>
      </c>
      <c r="O3538" t="s">
        <v>338</v>
      </c>
      <c r="P3538" s="199">
        <v>3000</v>
      </c>
      <c r="S3538" t="s">
        <v>2761</v>
      </c>
      <c r="T3538" t="s">
        <v>4061</v>
      </c>
      <c r="U3538" s="201">
        <v>-0.08</v>
      </c>
      <c r="V3538" t="s">
        <v>4275</v>
      </c>
      <c r="W3538" t="s">
        <v>2726</v>
      </c>
      <c r="X3538" t="s">
        <v>2727</v>
      </c>
      <c r="Y3538" t="s">
        <v>4082</v>
      </c>
      <c r="Z3538" t="s">
        <v>3671</v>
      </c>
      <c r="AA3538" t="s">
        <v>646</v>
      </c>
      <c r="AB3538" s="198">
        <v>37043.875</v>
      </c>
      <c r="AC3538" s="198">
        <v>37072.875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150000</v>
      </c>
      <c r="G3539" s="202">
        <v>1292108</v>
      </c>
      <c r="H3539" s="198">
        <v>37035.41815972222</v>
      </c>
      <c r="I3539" t="s">
        <v>2831</v>
      </c>
      <c r="M3539" t="s">
        <v>2760</v>
      </c>
      <c r="N3539" t="s">
        <v>3220</v>
      </c>
      <c r="O3539" t="s">
        <v>4287</v>
      </c>
      <c r="Q3539" s="199">
        <v>5000</v>
      </c>
      <c r="S3539" t="s">
        <v>2761</v>
      </c>
      <c r="T3539" t="s">
        <v>4061</v>
      </c>
      <c r="U3539" s="201">
        <v>10.585000000000001</v>
      </c>
      <c r="V3539" t="s">
        <v>2701</v>
      </c>
      <c r="W3539" t="s">
        <v>4279</v>
      </c>
      <c r="X3539" t="s">
        <v>2682</v>
      </c>
      <c r="Y3539" t="s">
        <v>3224</v>
      </c>
      <c r="Z3539" t="s">
        <v>3671</v>
      </c>
      <c r="AA3539" t="s">
        <v>647</v>
      </c>
      <c r="AB3539" s="198">
        <v>37043.875</v>
      </c>
      <c r="AC3539" s="198">
        <v>37072.875</v>
      </c>
    </row>
    <row r="3540" spans="1:29" x14ac:dyDescent="0.2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150000</v>
      </c>
      <c r="G3540" s="202">
        <v>1292110</v>
      </c>
      <c r="H3540" s="198">
        <v>37035.418206018519</v>
      </c>
      <c r="I3540" t="s">
        <v>2689</v>
      </c>
      <c r="M3540" t="s">
        <v>2760</v>
      </c>
      <c r="N3540" t="s">
        <v>3235</v>
      </c>
      <c r="O3540" t="s">
        <v>2898</v>
      </c>
      <c r="P3540" s="199">
        <v>5000</v>
      </c>
      <c r="S3540" t="s">
        <v>2761</v>
      </c>
      <c r="T3540" t="s">
        <v>4061</v>
      </c>
      <c r="U3540" s="201">
        <v>6.6</v>
      </c>
      <c r="V3540" t="s">
        <v>3063</v>
      </c>
      <c r="W3540" t="s">
        <v>2708</v>
      </c>
      <c r="X3540" t="s">
        <v>2709</v>
      </c>
      <c r="Y3540" t="s">
        <v>4082</v>
      </c>
      <c r="Z3540" t="s">
        <v>3671</v>
      </c>
      <c r="AA3540" t="s">
        <v>648</v>
      </c>
      <c r="AB3540" s="198">
        <v>37043.875</v>
      </c>
      <c r="AC3540" s="198">
        <v>37072.875</v>
      </c>
    </row>
    <row r="3541" spans="1:29" x14ac:dyDescent="0.2">
      <c r="A3541" s="44" t="str">
        <f t="shared" si="276"/>
        <v>US Power Physical</v>
      </c>
      <c r="B3541" s="44" t="str">
        <f t="shared" si="277"/>
        <v>US</v>
      </c>
      <c r="C3541" s="44" t="str">
        <f t="shared" si="278"/>
        <v>Power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30</v>
      </c>
      <c r="F3541" s="213">
        <f t="shared" si="280"/>
        <v>1500</v>
      </c>
      <c r="G3541" s="202">
        <v>1292109</v>
      </c>
      <c r="H3541" s="198">
        <v>37035.418206018519</v>
      </c>
      <c r="I3541" t="s">
        <v>2818</v>
      </c>
      <c r="M3541" t="s">
        <v>3364</v>
      </c>
      <c r="N3541" t="s">
        <v>2802</v>
      </c>
      <c r="O3541" t="s">
        <v>4327</v>
      </c>
      <c r="P3541" s="199">
        <v>50</v>
      </c>
      <c r="S3541" t="s">
        <v>2759</v>
      </c>
      <c r="T3541" t="s">
        <v>4061</v>
      </c>
      <c r="U3541" s="201">
        <v>23.55</v>
      </c>
      <c r="V3541" t="s">
        <v>4197</v>
      </c>
      <c r="W3541" t="s">
        <v>2819</v>
      </c>
      <c r="X3541" t="s">
        <v>2820</v>
      </c>
      <c r="Y3541" t="s">
        <v>4193</v>
      </c>
      <c r="Z3541" t="s">
        <v>3666</v>
      </c>
      <c r="AA3541">
        <v>621558.1</v>
      </c>
      <c r="AB3541" s="198">
        <v>37043.875</v>
      </c>
      <c r="AC3541" s="198">
        <v>37072.875</v>
      </c>
    </row>
    <row r="3542" spans="1:29" x14ac:dyDescent="0.2">
      <c r="A3542" s="44" t="str">
        <f t="shared" si="276"/>
        <v xml:space="preserve"> Natural Gas Physical</v>
      </c>
      <c r="B3542" s="44" t="str">
        <f t="shared" si="277"/>
        <v/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7</v>
      </c>
      <c r="F3542" s="213">
        <f t="shared" si="280"/>
        <v>35000</v>
      </c>
      <c r="G3542" s="202">
        <v>1292111</v>
      </c>
      <c r="H3542" s="198">
        <v>37035.418483796297</v>
      </c>
      <c r="I3542" t="s">
        <v>4237</v>
      </c>
      <c r="M3542" t="s">
        <v>2760</v>
      </c>
      <c r="N3542" t="s">
        <v>2697</v>
      </c>
      <c r="O3542" t="s">
        <v>277</v>
      </c>
      <c r="P3542" s="199">
        <v>5000</v>
      </c>
      <c r="S3542" t="s">
        <v>4150</v>
      </c>
      <c r="T3542" t="s">
        <v>2698</v>
      </c>
      <c r="U3542" s="201">
        <v>5.59</v>
      </c>
      <c r="V3542" t="s">
        <v>1715</v>
      </c>
      <c r="W3542" t="s">
        <v>3188</v>
      </c>
      <c r="X3542" t="s">
        <v>2700</v>
      </c>
      <c r="Y3542" t="s">
        <v>3224</v>
      </c>
      <c r="Z3542" t="s">
        <v>3672</v>
      </c>
      <c r="AA3542">
        <v>809003</v>
      </c>
      <c r="AB3542" s="198">
        <v>37036.875</v>
      </c>
      <c r="AC3542" s="198">
        <v>37042.875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10000</v>
      </c>
      <c r="G3543" s="202">
        <v>1292112</v>
      </c>
      <c r="H3543" s="198">
        <v>37035.41851851852</v>
      </c>
      <c r="I3543" t="s">
        <v>3769</v>
      </c>
      <c r="M3543" t="s">
        <v>2760</v>
      </c>
      <c r="N3543" t="s">
        <v>3220</v>
      </c>
      <c r="O3543" t="s">
        <v>2614</v>
      </c>
      <c r="Q3543" s="199">
        <v>10000</v>
      </c>
      <c r="S3543" t="s">
        <v>2761</v>
      </c>
      <c r="T3543" t="s">
        <v>4061</v>
      </c>
      <c r="U3543" s="201">
        <v>4.0750000000000002</v>
      </c>
      <c r="V3543" t="s">
        <v>2755</v>
      </c>
      <c r="W3543" t="s">
        <v>4253</v>
      </c>
      <c r="X3543" t="s">
        <v>4254</v>
      </c>
      <c r="Y3543" t="s">
        <v>3224</v>
      </c>
      <c r="Z3543" t="s">
        <v>3671</v>
      </c>
      <c r="AA3543">
        <v>809004</v>
      </c>
      <c r="AB3543" s="198">
        <v>37036.875</v>
      </c>
      <c r="AC3543" s="198">
        <v>37036.875</v>
      </c>
    </row>
    <row r="3544" spans="1:29" x14ac:dyDescent="0.2">
      <c r="A3544" s="44" t="str">
        <f t="shared" si="276"/>
        <v xml:space="preserve"> Metals Financial</v>
      </c>
      <c r="B3544" s="44" t="str">
        <f t="shared" si="277"/>
        <v/>
      </c>
      <c r="C3544" s="44" t="str">
        <f t="shared" si="278"/>
        <v>Metals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8</v>
      </c>
      <c r="G3544" s="202">
        <v>1292113</v>
      </c>
      <c r="H3544" s="198">
        <v>37035.418622685182</v>
      </c>
      <c r="I3544" t="s">
        <v>1935</v>
      </c>
      <c r="M3544" t="s">
        <v>2766</v>
      </c>
      <c r="N3544" t="s">
        <v>4058</v>
      </c>
      <c r="O3544" t="s">
        <v>4059</v>
      </c>
      <c r="P3544" s="199">
        <v>8</v>
      </c>
      <c r="S3544" t="s">
        <v>4060</v>
      </c>
      <c r="T3544" t="s">
        <v>4061</v>
      </c>
      <c r="U3544" s="201">
        <v>1750</v>
      </c>
      <c r="V3544" t="s">
        <v>1936</v>
      </c>
      <c r="W3544" t="s">
        <v>4068</v>
      </c>
      <c r="X3544" t="s">
        <v>4064</v>
      </c>
      <c r="Y3544" t="s">
        <v>4065</v>
      </c>
      <c r="Z3544" t="s">
        <v>4066</v>
      </c>
      <c r="AA3544">
        <v>2151074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7</v>
      </c>
      <c r="F3545" s="213">
        <f t="shared" si="280"/>
        <v>70000</v>
      </c>
      <c r="G3545" s="202">
        <v>1292114</v>
      </c>
      <c r="H3545" s="198">
        <v>37035.418668981481</v>
      </c>
      <c r="I3545" t="s">
        <v>3982</v>
      </c>
      <c r="M3545" t="s">
        <v>2760</v>
      </c>
      <c r="N3545" t="s">
        <v>2864</v>
      </c>
      <c r="O3545" t="s">
        <v>649</v>
      </c>
      <c r="P3545" s="199">
        <v>10000</v>
      </c>
      <c r="S3545" t="s">
        <v>2761</v>
      </c>
      <c r="T3545" t="s">
        <v>4061</v>
      </c>
      <c r="U3545" s="201">
        <v>4.0999999999999996</v>
      </c>
      <c r="V3545" t="s">
        <v>4029</v>
      </c>
      <c r="W3545" t="s">
        <v>3108</v>
      </c>
      <c r="X3545" t="s">
        <v>3109</v>
      </c>
      <c r="Y3545" t="s">
        <v>4082</v>
      </c>
      <c r="Z3545" t="s">
        <v>3671</v>
      </c>
      <c r="AA3545" t="s">
        <v>650</v>
      </c>
      <c r="AB3545" s="198">
        <v>37036.875</v>
      </c>
      <c r="AC3545" s="198">
        <v>37042.875</v>
      </c>
    </row>
    <row r="3546" spans="1:29" x14ac:dyDescent="0.2">
      <c r="A3546" s="44" t="str">
        <f t="shared" si="276"/>
        <v>US Natural Gas Financial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Financial</v>
      </c>
      <c r="E3546" s="44">
        <f>IF(VLOOKUP(S3546,'DD-Lookup'!$J$6:$L$50,3,FALSE)="Monthly",(YEAR(AC3546)-YEAR(AB3546))*12+MONTH(AC3546)-MONTH(AB3546)+1,(AC3546-AB3546+1))</f>
        <v>30</v>
      </c>
      <c r="F3546" s="213">
        <f t="shared" si="280"/>
        <v>75000</v>
      </c>
      <c r="G3546" s="202">
        <v>1292115</v>
      </c>
      <c r="H3546" s="198">
        <v>37035.418749999997</v>
      </c>
      <c r="I3546" t="s">
        <v>4241</v>
      </c>
      <c r="M3546" t="s">
        <v>2760</v>
      </c>
      <c r="N3546" t="s">
        <v>2864</v>
      </c>
      <c r="O3546" t="s">
        <v>2865</v>
      </c>
      <c r="Q3546" s="199">
        <v>2500</v>
      </c>
      <c r="S3546" t="s">
        <v>2761</v>
      </c>
      <c r="T3546" t="s">
        <v>4061</v>
      </c>
      <c r="U3546" s="201">
        <v>4.1849999999999996</v>
      </c>
      <c r="V3546" t="s">
        <v>4273</v>
      </c>
      <c r="W3546" t="s">
        <v>3529</v>
      </c>
      <c r="X3546" t="s">
        <v>2866</v>
      </c>
      <c r="Y3546" t="s">
        <v>4082</v>
      </c>
      <c r="Z3546" t="s">
        <v>3671</v>
      </c>
      <c r="AA3546" t="s">
        <v>651</v>
      </c>
      <c r="AB3546" s="198">
        <v>37043.875</v>
      </c>
      <c r="AC3546" s="198">
        <v>37072.875</v>
      </c>
    </row>
    <row r="3547" spans="1:29" x14ac:dyDescent="0.2">
      <c r="A3547" s="44" t="str">
        <f t="shared" si="276"/>
        <v xml:space="preserve"> Metals Financial</v>
      </c>
      <c r="B3547" s="44" t="str">
        <f t="shared" si="277"/>
        <v/>
      </c>
      <c r="C3547" s="44" t="str">
        <f t="shared" si="278"/>
        <v>Metals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10</v>
      </c>
      <c r="G3547" s="202">
        <v>1292116</v>
      </c>
      <c r="H3547" s="198">
        <v>37035.418773148151</v>
      </c>
      <c r="I3547" t="s">
        <v>2336</v>
      </c>
      <c r="M3547" t="s">
        <v>2766</v>
      </c>
      <c r="N3547" t="s">
        <v>4058</v>
      </c>
      <c r="O3547" t="s">
        <v>4059</v>
      </c>
      <c r="P3547" s="199">
        <v>10</v>
      </c>
      <c r="S3547" t="s">
        <v>4060</v>
      </c>
      <c r="T3547" t="s">
        <v>4061</v>
      </c>
      <c r="U3547" s="201">
        <v>1750</v>
      </c>
      <c r="V3547" t="s">
        <v>2337</v>
      </c>
      <c r="W3547" t="s">
        <v>4068</v>
      </c>
      <c r="X3547" t="s">
        <v>4064</v>
      </c>
      <c r="Y3547" t="s">
        <v>4065</v>
      </c>
      <c r="Z3547" t="s">
        <v>4066</v>
      </c>
      <c r="AA3547">
        <v>2151076</v>
      </c>
    </row>
    <row r="3548" spans="1:29" x14ac:dyDescent="0.2">
      <c r="A3548" s="44" t="str">
        <f t="shared" si="276"/>
        <v xml:space="preserve"> Metals Financial</v>
      </c>
      <c r="B3548" s="44" t="str">
        <f t="shared" si="277"/>
        <v/>
      </c>
      <c r="C3548" s="44" t="str">
        <f t="shared" si="278"/>
        <v>Metals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2</v>
      </c>
      <c r="G3548" s="202">
        <v>1292118</v>
      </c>
      <c r="H3548" s="198">
        <v>37035.418854166666</v>
      </c>
      <c r="I3548" t="s">
        <v>4009</v>
      </c>
      <c r="M3548" t="s">
        <v>2766</v>
      </c>
      <c r="N3548" t="s">
        <v>4058</v>
      </c>
      <c r="O3548" t="s">
        <v>4059</v>
      </c>
      <c r="P3548" s="199">
        <v>2</v>
      </c>
      <c r="S3548" t="s">
        <v>4060</v>
      </c>
      <c r="T3548" t="s">
        <v>4061</v>
      </c>
      <c r="U3548" s="201">
        <v>1750</v>
      </c>
      <c r="V3548" t="s">
        <v>4010</v>
      </c>
      <c r="W3548" t="s">
        <v>4068</v>
      </c>
      <c r="X3548" t="s">
        <v>4064</v>
      </c>
      <c r="Y3548" t="s">
        <v>4065</v>
      </c>
      <c r="Z3548" t="s">
        <v>4066</v>
      </c>
      <c r="AA3548">
        <v>2151078</v>
      </c>
    </row>
    <row r="3549" spans="1:29" x14ac:dyDescent="0.2">
      <c r="A3549" s="44" t="str">
        <f t="shared" si="276"/>
        <v>US Natural Gas Financial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7</v>
      </c>
      <c r="F3549" s="213">
        <f t="shared" si="280"/>
        <v>140000</v>
      </c>
      <c r="G3549" s="202">
        <v>1292117</v>
      </c>
      <c r="H3549" s="198">
        <v>37035.418854166666</v>
      </c>
      <c r="I3549" t="s">
        <v>2722</v>
      </c>
      <c r="M3549" t="s">
        <v>2760</v>
      </c>
      <c r="N3549" t="s">
        <v>2864</v>
      </c>
      <c r="O3549" t="s">
        <v>4375</v>
      </c>
      <c r="P3549" s="199">
        <v>20000</v>
      </c>
      <c r="S3549" t="s">
        <v>2761</v>
      </c>
      <c r="T3549" t="s">
        <v>4061</v>
      </c>
      <c r="U3549" s="201">
        <v>4.12</v>
      </c>
      <c r="V3549" t="s">
        <v>530</v>
      </c>
      <c r="W3549" t="s">
        <v>3281</v>
      </c>
      <c r="X3549" t="s">
        <v>4236</v>
      </c>
      <c r="Y3549" t="s">
        <v>4082</v>
      </c>
      <c r="Z3549" t="s">
        <v>3671</v>
      </c>
      <c r="AA3549" t="s">
        <v>652</v>
      </c>
      <c r="AB3549" s="198">
        <v>37036.875</v>
      </c>
      <c r="AC3549" s="198">
        <v>37042.875</v>
      </c>
    </row>
    <row r="3550" spans="1:29" x14ac:dyDescent="0.2">
      <c r="A3550" s="44" t="str">
        <f t="shared" si="276"/>
        <v>US Natural Gas Financial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30</v>
      </c>
      <c r="F3550" s="213">
        <f t="shared" si="280"/>
        <v>300000</v>
      </c>
      <c r="G3550" s="202">
        <v>1292119</v>
      </c>
      <c r="H3550" s="198">
        <v>37035.418900462966</v>
      </c>
      <c r="I3550" t="s">
        <v>4033</v>
      </c>
      <c r="M3550" t="s">
        <v>2760</v>
      </c>
      <c r="N3550" t="s">
        <v>2864</v>
      </c>
      <c r="O3550" t="s">
        <v>4465</v>
      </c>
      <c r="P3550" s="199">
        <v>10000</v>
      </c>
      <c r="S3550" t="s">
        <v>2761</v>
      </c>
      <c r="T3550" t="s">
        <v>4061</v>
      </c>
      <c r="U3550" s="201">
        <v>-1.4999999999999999E-2</v>
      </c>
      <c r="V3550" t="s">
        <v>1743</v>
      </c>
      <c r="W3550" t="s">
        <v>2690</v>
      </c>
      <c r="X3550" t="s">
        <v>2691</v>
      </c>
      <c r="Y3550" t="s">
        <v>4082</v>
      </c>
      <c r="Z3550" t="s">
        <v>3671</v>
      </c>
      <c r="AA3550" t="s">
        <v>653</v>
      </c>
      <c r="AB3550" s="198">
        <v>37043.875</v>
      </c>
      <c r="AC3550" s="198">
        <v>37072.875</v>
      </c>
    </row>
    <row r="3551" spans="1:29" x14ac:dyDescent="0.2">
      <c r="A3551" s="44" t="str">
        <f t="shared" si="276"/>
        <v xml:space="preserve"> Metals Financial</v>
      </c>
      <c r="B3551" s="44" t="str">
        <f t="shared" si="277"/>
        <v/>
      </c>
      <c r="C3551" s="44" t="str">
        <f t="shared" si="278"/>
        <v>Metals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10</v>
      </c>
      <c r="G3551" s="202">
        <v>1292121</v>
      </c>
      <c r="H3551" s="198">
        <v>37035.418946759259</v>
      </c>
      <c r="I3551" t="s">
        <v>4031</v>
      </c>
      <c r="M3551" t="s">
        <v>2766</v>
      </c>
      <c r="N3551" t="s">
        <v>4072</v>
      </c>
      <c r="O3551" t="s">
        <v>4073</v>
      </c>
      <c r="P3551" s="199">
        <v>10</v>
      </c>
      <c r="S3551" t="s">
        <v>4060</v>
      </c>
      <c r="T3551" t="s">
        <v>4061</v>
      </c>
      <c r="U3551" s="201">
        <v>1548</v>
      </c>
      <c r="V3551" t="s">
        <v>4076</v>
      </c>
      <c r="W3551" t="s">
        <v>4068</v>
      </c>
      <c r="X3551" t="s">
        <v>4064</v>
      </c>
      <c r="Y3551" t="s">
        <v>4065</v>
      </c>
      <c r="Z3551" t="s">
        <v>4066</v>
      </c>
      <c r="AA3551">
        <v>2151080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25000</v>
      </c>
      <c r="G3552" s="202">
        <v>1292122</v>
      </c>
      <c r="H3552" s="198">
        <v>37035.418946759259</v>
      </c>
      <c r="I3552" t="s">
        <v>3092</v>
      </c>
      <c r="M3552" t="s">
        <v>2760</v>
      </c>
      <c r="N3552" t="s">
        <v>3220</v>
      </c>
      <c r="O3552" t="s">
        <v>4383</v>
      </c>
      <c r="P3552" s="199">
        <v>25000</v>
      </c>
      <c r="S3552" t="s">
        <v>2761</v>
      </c>
      <c r="T3552" t="s">
        <v>4061</v>
      </c>
      <c r="U3552" s="201">
        <v>4.12</v>
      </c>
      <c r="V3552" t="s">
        <v>2772</v>
      </c>
      <c r="W3552" t="s">
        <v>4246</v>
      </c>
      <c r="X3552" t="s">
        <v>4247</v>
      </c>
      <c r="Y3552" t="s">
        <v>3224</v>
      </c>
      <c r="Z3552" t="s">
        <v>3671</v>
      </c>
      <c r="AA3552">
        <v>809005</v>
      </c>
      <c r="AB3552" s="198">
        <v>37036.875</v>
      </c>
      <c r="AC3552" s="198">
        <v>37036.875</v>
      </c>
    </row>
    <row r="3553" spans="1:29" x14ac:dyDescent="0.2">
      <c r="A3553" s="44" t="str">
        <f t="shared" si="276"/>
        <v xml:space="preserve"> Metals Financial</v>
      </c>
      <c r="B3553" s="44" t="str">
        <f t="shared" si="277"/>
        <v/>
      </c>
      <c r="C3553" s="44" t="str">
        <f t="shared" si="278"/>
        <v>Metals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13</v>
      </c>
      <c r="G3553" s="202">
        <v>1292123</v>
      </c>
      <c r="H3553" s="198">
        <v>37035.418969907405</v>
      </c>
      <c r="I3553" t="s">
        <v>4124</v>
      </c>
      <c r="M3553" t="s">
        <v>2766</v>
      </c>
      <c r="N3553" t="s">
        <v>4058</v>
      </c>
      <c r="O3553" t="s">
        <v>4059</v>
      </c>
      <c r="Q3553" s="199">
        <v>13</v>
      </c>
      <c r="S3553" t="s">
        <v>4060</v>
      </c>
      <c r="T3553" t="s">
        <v>4061</v>
      </c>
      <c r="U3553" s="201">
        <v>1751</v>
      </c>
      <c r="V3553" t="s">
        <v>2989</v>
      </c>
      <c r="W3553" t="s">
        <v>4068</v>
      </c>
      <c r="X3553" t="s">
        <v>4064</v>
      </c>
      <c r="Y3553" t="s">
        <v>4065</v>
      </c>
      <c r="Z3553" t="s">
        <v>4066</v>
      </c>
      <c r="AA3553">
        <v>2151082</v>
      </c>
    </row>
    <row r="3554" spans="1:29" x14ac:dyDescent="0.2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30</v>
      </c>
      <c r="F3554" s="213">
        <f t="shared" si="280"/>
        <v>150000</v>
      </c>
      <c r="G3554" s="202">
        <v>1292125</v>
      </c>
      <c r="H3554" s="198">
        <v>37035.419050925928</v>
      </c>
      <c r="I3554" t="s">
        <v>2818</v>
      </c>
      <c r="M3554" t="s">
        <v>2760</v>
      </c>
      <c r="N3554" t="s">
        <v>3235</v>
      </c>
      <c r="O3554" t="s">
        <v>2898</v>
      </c>
      <c r="Q3554" s="199">
        <v>5000</v>
      </c>
      <c r="S3554" t="s">
        <v>2761</v>
      </c>
      <c r="T3554" t="s">
        <v>4061</v>
      </c>
      <c r="U3554" s="201">
        <v>6.8</v>
      </c>
      <c r="V3554" t="s">
        <v>3091</v>
      </c>
      <c r="W3554" t="s">
        <v>2708</v>
      </c>
      <c r="X3554" t="s">
        <v>2709</v>
      </c>
      <c r="Y3554" t="s">
        <v>4082</v>
      </c>
      <c r="Z3554" t="s">
        <v>3671</v>
      </c>
      <c r="AA3554" t="s">
        <v>654</v>
      </c>
      <c r="AB3554" s="198">
        <v>37043.875</v>
      </c>
      <c r="AC3554" s="198">
        <v>37072.875</v>
      </c>
    </row>
    <row r="3555" spans="1:29" x14ac:dyDescent="0.2">
      <c r="A3555" s="44" t="str">
        <f t="shared" si="276"/>
        <v xml:space="preserve"> Metals Financial</v>
      </c>
      <c r="B3555" s="44" t="str">
        <f t="shared" si="277"/>
        <v/>
      </c>
      <c r="C3555" s="44" t="str">
        <f t="shared" si="278"/>
        <v>Metals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20</v>
      </c>
      <c r="G3555" s="202">
        <v>1292126</v>
      </c>
      <c r="H3555" s="198">
        <v>37035.419062499997</v>
      </c>
      <c r="I3555" t="s">
        <v>4141</v>
      </c>
      <c r="M3555" t="s">
        <v>2766</v>
      </c>
      <c r="N3555" t="s">
        <v>4072</v>
      </c>
      <c r="O3555" t="s">
        <v>4073</v>
      </c>
      <c r="Q3555" s="199">
        <v>20</v>
      </c>
      <c r="S3555" t="s">
        <v>4060</v>
      </c>
      <c r="T3555" t="s">
        <v>4061</v>
      </c>
      <c r="U3555" s="201">
        <v>1549</v>
      </c>
      <c r="V3555" t="s">
        <v>2351</v>
      </c>
      <c r="W3555" t="s">
        <v>4068</v>
      </c>
      <c r="X3555" t="s">
        <v>4064</v>
      </c>
      <c r="Y3555" t="s">
        <v>4065</v>
      </c>
      <c r="Z3555" t="s">
        <v>4066</v>
      </c>
      <c r="AA3555">
        <v>2151084</v>
      </c>
    </row>
    <row r="3556" spans="1:29" x14ac:dyDescent="0.2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30</v>
      </c>
      <c r="F3556" s="213">
        <f t="shared" si="280"/>
        <v>300000</v>
      </c>
      <c r="G3556" s="202">
        <v>1292127</v>
      </c>
      <c r="H3556" s="198">
        <v>37035.41914351852</v>
      </c>
      <c r="I3556" t="s">
        <v>2935</v>
      </c>
      <c r="M3556" t="s">
        <v>2760</v>
      </c>
      <c r="N3556" t="s">
        <v>3235</v>
      </c>
      <c r="O3556" t="s">
        <v>3433</v>
      </c>
      <c r="P3556" s="199">
        <v>10000</v>
      </c>
      <c r="S3556" t="s">
        <v>2761</v>
      </c>
      <c r="T3556" t="s">
        <v>4061</v>
      </c>
      <c r="U3556" s="201">
        <v>0.03</v>
      </c>
      <c r="V3556" t="s">
        <v>4335</v>
      </c>
      <c r="W3556" t="s">
        <v>3074</v>
      </c>
      <c r="X3556" t="s">
        <v>3075</v>
      </c>
      <c r="Y3556" t="s">
        <v>4082</v>
      </c>
      <c r="Z3556" t="s">
        <v>3671</v>
      </c>
      <c r="AA3556" t="s">
        <v>655</v>
      </c>
      <c r="AB3556" s="198">
        <v>37043</v>
      </c>
      <c r="AC3556" s="198">
        <v>37072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30</v>
      </c>
      <c r="F3557" s="213">
        <f t="shared" si="280"/>
        <v>300000</v>
      </c>
      <c r="G3557" s="202">
        <v>1292128</v>
      </c>
      <c r="H3557" s="198">
        <v>37035.419247685182</v>
      </c>
      <c r="I3557" t="s">
        <v>2935</v>
      </c>
      <c r="M3557" t="s">
        <v>2760</v>
      </c>
      <c r="N3557" t="s">
        <v>3136</v>
      </c>
      <c r="O3557" t="s">
        <v>4418</v>
      </c>
      <c r="P3557" s="199">
        <v>10000</v>
      </c>
      <c r="S3557" t="s">
        <v>2761</v>
      </c>
      <c r="T3557" t="s">
        <v>4061</v>
      </c>
      <c r="U3557" s="201">
        <v>-8.7499999999999994E-2</v>
      </c>
      <c r="V3557" t="s">
        <v>2936</v>
      </c>
      <c r="W3557" t="s">
        <v>4419</v>
      </c>
      <c r="X3557" t="s">
        <v>4420</v>
      </c>
      <c r="Y3557" t="s">
        <v>3224</v>
      </c>
      <c r="Z3557" t="s">
        <v>3671</v>
      </c>
      <c r="AA3557" t="s">
        <v>656</v>
      </c>
      <c r="AB3557" s="198">
        <v>37043</v>
      </c>
      <c r="AC3557" s="198">
        <v>37072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5000</v>
      </c>
      <c r="G3558" s="202">
        <v>1292129</v>
      </c>
      <c r="H3558" s="198">
        <v>37035.419317129628</v>
      </c>
      <c r="I3558" t="s">
        <v>3144</v>
      </c>
      <c r="M3558" t="s">
        <v>2760</v>
      </c>
      <c r="N3558" t="s">
        <v>3220</v>
      </c>
      <c r="O3558" t="s">
        <v>4383</v>
      </c>
      <c r="P3558" s="199">
        <v>5000</v>
      </c>
      <c r="S3558" t="s">
        <v>2761</v>
      </c>
      <c r="T3558" t="s">
        <v>4061</v>
      </c>
      <c r="U3558" s="201">
        <v>4.1100000000000003</v>
      </c>
      <c r="V3558" t="s">
        <v>3145</v>
      </c>
      <c r="W3558" t="s">
        <v>4246</v>
      </c>
      <c r="X3558" t="s">
        <v>4247</v>
      </c>
      <c r="Y3558" t="s">
        <v>3224</v>
      </c>
      <c r="Z3558" t="s">
        <v>3671</v>
      </c>
      <c r="AA3558">
        <v>809007</v>
      </c>
      <c r="AB3558" s="198">
        <v>37036.875</v>
      </c>
      <c r="AC3558" s="198">
        <v>37036.875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5000</v>
      </c>
      <c r="G3559" s="202">
        <v>1292130</v>
      </c>
      <c r="H3559" s="198">
        <v>37035.419421296298</v>
      </c>
      <c r="I3559" t="s">
        <v>3769</v>
      </c>
      <c r="M3559" t="s">
        <v>2760</v>
      </c>
      <c r="N3559" t="s">
        <v>3220</v>
      </c>
      <c r="O3559" t="s">
        <v>4403</v>
      </c>
      <c r="P3559" s="199">
        <v>5000</v>
      </c>
      <c r="S3559" t="s">
        <v>2761</v>
      </c>
      <c r="T3559" t="s">
        <v>4061</v>
      </c>
      <c r="U3559" s="201">
        <v>4.0674999999999999</v>
      </c>
      <c r="V3559" t="s">
        <v>2684</v>
      </c>
      <c r="W3559" t="s">
        <v>3046</v>
      </c>
      <c r="X3559" t="s">
        <v>2685</v>
      </c>
      <c r="Y3559" t="s">
        <v>3224</v>
      </c>
      <c r="Z3559" t="s">
        <v>3671</v>
      </c>
      <c r="AA3559">
        <v>809010</v>
      </c>
      <c r="AB3559" s="198">
        <v>37036.875</v>
      </c>
      <c r="AC3559" s="198">
        <v>37036.875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30</v>
      </c>
      <c r="F3560" s="213">
        <f t="shared" si="280"/>
        <v>300000</v>
      </c>
      <c r="G3560" s="202">
        <v>1292131</v>
      </c>
      <c r="H3560" s="198">
        <v>37035.419432870367</v>
      </c>
      <c r="I3560" t="s">
        <v>2849</v>
      </c>
      <c r="M3560" t="s">
        <v>2760</v>
      </c>
      <c r="N3560" t="s">
        <v>3220</v>
      </c>
      <c r="O3560" t="s">
        <v>4300</v>
      </c>
      <c r="Q3560" s="199">
        <v>10000</v>
      </c>
      <c r="S3560" t="s">
        <v>2761</v>
      </c>
      <c r="T3560" t="s">
        <v>4061</v>
      </c>
      <c r="U3560" s="201">
        <v>2.8725000000000001</v>
      </c>
      <c r="V3560" t="s">
        <v>3051</v>
      </c>
      <c r="W3560" t="s">
        <v>4279</v>
      </c>
      <c r="X3560" t="s">
        <v>2682</v>
      </c>
      <c r="Y3560" t="s">
        <v>3224</v>
      </c>
      <c r="Z3560" t="s">
        <v>3671</v>
      </c>
      <c r="AA3560" t="s">
        <v>657</v>
      </c>
      <c r="AB3560" s="198">
        <v>37043.875</v>
      </c>
      <c r="AC3560" s="198">
        <v>37072.875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1292132</v>
      </c>
      <c r="H3561" s="198">
        <v>37035.419456018521</v>
      </c>
      <c r="I3561" t="s">
        <v>3306</v>
      </c>
      <c r="M3561" t="s">
        <v>2760</v>
      </c>
      <c r="N3561" t="s">
        <v>3220</v>
      </c>
      <c r="O3561" t="s">
        <v>4400</v>
      </c>
      <c r="P3561" s="199">
        <v>10000</v>
      </c>
      <c r="S3561" t="s">
        <v>2761</v>
      </c>
      <c r="T3561" t="s">
        <v>4061</v>
      </c>
      <c r="U3561" s="201">
        <v>4.0674999999999999</v>
      </c>
      <c r="V3561" t="s">
        <v>3796</v>
      </c>
      <c r="W3561" t="s">
        <v>3046</v>
      </c>
      <c r="X3561" t="s">
        <v>2685</v>
      </c>
      <c r="Y3561" t="s">
        <v>3224</v>
      </c>
      <c r="Z3561" t="s">
        <v>3671</v>
      </c>
      <c r="AA3561">
        <v>809011</v>
      </c>
      <c r="AB3561" s="198">
        <v>37036.875</v>
      </c>
      <c r="AC3561" s="198">
        <v>37036.875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5000</v>
      </c>
      <c r="G3562" s="202">
        <v>1292133</v>
      </c>
      <c r="H3562" s="198">
        <v>37035.419502314813</v>
      </c>
      <c r="I3562" t="s">
        <v>2706</v>
      </c>
      <c r="M3562" t="s">
        <v>2760</v>
      </c>
      <c r="N3562" t="s">
        <v>3220</v>
      </c>
      <c r="O3562" t="s">
        <v>2531</v>
      </c>
      <c r="Q3562" s="199">
        <v>5000</v>
      </c>
      <c r="S3562" t="s">
        <v>2761</v>
      </c>
      <c r="T3562" t="s">
        <v>4061</v>
      </c>
      <c r="U3562" s="201">
        <v>4.4800000000000004</v>
      </c>
      <c r="V3562" t="s">
        <v>1700</v>
      </c>
      <c r="W3562" t="s">
        <v>2668</v>
      </c>
      <c r="X3562" t="s">
        <v>2669</v>
      </c>
      <c r="Y3562" t="s">
        <v>3224</v>
      </c>
      <c r="Z3562" t="s">
        <v>3671</v>
      </c>
      <c r="AA3562">
        <v>809012</v>
      </c>
      <c r="AB3562" s="198">
        <v>37036.875</v>
      </c>
      <c r="AC3562" s="198">
        <v>37036.875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10000</v>
      </c>
      <c r="G3563" s="202">
        <v>1292134</v>
      </c>
      <c r="H3563" s="198">
        <v>37035.419548611113</v>
      </c>
      <c r="I3563" t="s">
        <v>3306</v>
      </c>
      <c r="M3563" t="s">
        <v>2760</v>
      </c>
      <c r="N3563" t="s">
        <v>3220</v>
      </c>
      <c r="O3563" t="s">
        <v>4400</v>
      </c>
      <c r="P3563" s="199">
        <v>10000</v>
      </c>
      <c r="S3563" t="s">
        <v>2761</v>
      </c>
      <c r="T3563" t="s">
        <v>4061</v>
      </c>
      <c r="U3563" s="201">
        <v>4.0625</v>
      </c>
      <c r="V3563" t="s">
        <v>3796</v>
      </c>
      <c r="W3563" t="s">
        <v>3046</v>
      </c>
      <c r="X3563" t="s">
        <v>2685</v>
      </c>
      <c r="Y3563" t="s">
        <v>3224</v>
      </c>
      <c r="Z3563" t="s">
        <v>3671</v>
      </c>
      <c r="AA3563">
        <v>809015</v>
      </c>
      <c r="AB3563" s="198">
        <v>37036.875</v>
      </c>
      <c r="AC3563" s="198">
        <v>37036.875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7812</v>
      </c>
      <c r="G3564" s="202">
        <v>1292135</v>
      </c>
      <c r="H3564" s="198">
        <v>37035.419618055559</v>
      </c>
      <c r="I3564" t="s">
        <v>2801</v>
      </c>
      <c r="M3564" t="s">
        <v>2760</v>
      </c>
      <c r="N3564" t="s">
        <v>3220</v>
      </c>
      <c r="O3564" t="s">
        <v>4383</v>
      </c>
      <c r="Q3564" s="199">
        <v>7812</v>
      </c>
      <c r="S3564" t="s">
        <v>2761</v>
      </c>
      <c r="T3564" t="s">
        <v>4061</v>
      </c>
      <c r="U3564" s="201">
        <v>4.1150000000000002</v>
      </c>
      <c r="V3564" t="s">
        <v>1684</v>
      </c>
      <c r="W3564" t="s">
        <v>4246</v>
      </c>
      <c r="X3564" t="s">
        <v>4247</v>
      </c>
      <c r="Y3564" t="s">
        <v>3224</v>
      </c>
      <c r="Z3564" t="s">
        <v>3671</v>
      </c>
      <c r="AA3564">
        <v>809016</v>
      </c>
      <c r="AB3564" s="198">
        <v>37036.875</v>
      </c>
      <c r="AC3564" s="198">
        <v>37036.875</v>
      </c>
    </row>
    <row r="3565" spans="1:29" x14ac:dyDescent="0.2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7127</v>
      </c>
      <c r="G3565" s="202">
        <v>1292136</v>
      </c>
      <c r="H3565" s="198">
        <v>37035.419722222221</v>
      </c>
      <c r="I3565" t="s">
        <v>2831</v>
      </c>
      <c r="M3565" t="s">
        <v>2760</v>
      </c>
      <c r="N3565" t="s">
        <v>3220</v>
      </c>
      <c r="O3565" t="s">
        <v>2506</v>
      </c>
      <c r="P3565" s="199">
        <v>7127</v>
      </c>
      <c r="S3565" t="s">
        <v>2761</v>
      </c>
      <c r="T3565" t="s">
        <v>4061</v>
      </c>
      <c r="U3565" s="201">
        <v>4.34</v>
      </c>
      <c r="V3565" t="s">
        <v>3221</v>
      </c>
      <c r="W3565" t="s">
        <v>3275</v>
      </c>
      <c r="X3565" t="s">
        <v>3276</v>
      </c>
      <c r="Y3565" t="s">
        <v>3224</v>
      </c>
      <c r="Z3565" t="s">
        <v>3671</v>
      </c>
      <c r="AA3565">
        <v>809017</v>
      </c>
      <c r="AB3565" s="198">
        <v>37036.875</v>
      </c>
      <c r="AC3565" s="198">
        <v>37036.875</v>
      </c>
    </row>
    <row r="3566" spans="1:29" x14ac:dyDescent="0.2">
      <c r="A3566" s="44" t="str">
        <f t="shared" si="276"/>
        <v xml:space="preserve"> Metals Financial</v>
      </c>
      <c r="B3566" s="44" t="str">
        <f t="shared" si="277"/>
        <v/>
      </c>
      <c r="C3566" s="44" t="str">
        <f t="shared" si="278"/>
        <v>Metals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8</v>
      </c>
      <c r="G3566" s="202">
        <v>1292137</v>
      </c>
      <c r="H3566" s="198">
        <v>37035.420115740744</v>
      </c>
      <c r="I3566" t="s">
        <v>4128</v>
      </c>
      <c r="M3566" t="s">
        <v>2766</v>
      </c>
      <c r="N3566" t="s">
        <v>4078</v>
      </c>
      <c r="O3566" t="s">
        <v>4079</v>
      </c>
      <c r="Q3566" s="199">
        <v>8</v>
      </c>
      <c r="S3566" t="s">
        <v>4080</v>
      </c>
      <c r="T3566" t="s">
        <v>4061</v>
      </c>
      <c r="U3566" s="201">
        <v>1272</v>
      </c>
      <c r="V3566" t="s">
        <v>3878</v>
      </c>
      <c r="W3566" t="s">
        <v>4081</v>
      </c>
      <c r="X3566" t="s">
        <v>4064</v>
      </c>
      <c r="Y3566" t="s">
        <v>4065</v>
      </c>
      <c r="Z3566" t="s">
        <v>4066</v>
      </c>
      <c r="AA3566">
        <v>2151086</v>
      </c>
    </row>
    <row r="3567" spans="1:29" x14ac:dyDescent="0.2">
      <c r="A3567" s="44" t="str">
        <f t="shared" si="276"/>
        <v xml:space="preserve"> Natural Gas Financial</v>
      </c>
      <c r="B3567" s="44" t="str">
        <f t="shared" si="277"/>
        <v/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214</v>
      </c>
      <c r="F3567" s="213">
        <f t="shared" si="280"/>
        <v>1070000</v>
      </c>
      <c r="G3567" s="202">
        <v>1292138</v>
      </c>
      <c r="H3567" s="198">
        <v>37035.420312499999</v>
      </c>
      <c r="I3567" t="s">
        <v>2818</v>
      </c>
      <c r="M3567" t="s">
        <v>2760</v>
      </c>
      <c r="N3567" t="s">
        <v>4017</v>
      </c>
      <c r="O3567" t="s">
        <v>4231</v>
      </c>
      <c r="Q3567" s="199">
        <v>5000</v>
      </c>
      <c r="S3567" t="s">
        <v>2761</v>
      </c>
      <c r="T3567" t="s">
        <v>4061</v>
      </c>
      <c r="U3567" s="201">
        <v>-0.36</v>
      </c>
      <c r="V3567" t="s">
        <v>2778</v>
      </c>
      <c r="W3567" t="s">
        <v>4019</v>
      </c>
      <c r="X3567" t="s">
        <v>4020</v>
      </c>
      <c r="Y3567" t="s">
        <v>4082</v>
      </c>
      <c r="Z3567" t="s">
        <v>3672</v>
      </c>
      <c r="AA3567" t="s">
        <v>658</v>
      </c>
      <c r="AB3567" s="198">
        <v>37347</v>
      </c>
      <c r="AC3567" s="198">
        <v>37560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25000</v>
      </c>
      <c r="G3568" s="202">
        <v>1292139</v>
      </c>
      <c r="H3568" s="198">
        <v>37035.420532407406</v>
      </c>
      <c r="I3568" t="s">
        <v>4033</v>
      </c>
      <c r="M3568" t="s">
        <v>2760</v>
      </c>
      <c r="N3568" t="s">
        <v>3220</v>
      </c>
      <c r="O3568" t="s">
        <v>4383</v>
      </c>
      <c r="Q3568" s="199">
        <v>25000</v>
      </c>
      <c r="S3568" t="s">
        <v>2761</v>
      </c>
      <c r="T3568" t="s">
        <v>4061</v>
      </c>
      <c r="U3568" s="201">
        <v>4.1150000000000002</v>
      </c>
      <c r="V3568" t="s">
        <v>4268</v>
      </c>
      <c r="W3568" t="s">
        <v>4246</v>
      </c>
      <c r="X3568" t="s">
        <v>4247</v>
      </c>
      <c r="Y3568" t="s">
        <v>3224</v>
      </c>
      <c r="Z3568" t="s">
        <v>3671</v>
      </c>
      <c r="AA3568">
        <v>809018</v>
      </c>
      <c r="AB3568" s="198">
        <v>37036.875</v>
      </c>
      <c r="AC3568" s="198">
        <v>37036.875</v>
      </c>
    </row>
    <row r="3569" spans="1:29" x14ac:dyDescent="0.2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3">
        <f t="shared" si="280"/>
        <v>5000</v>
      </c>
      <c r="G3569" s="202">
        <v>1292140</v>
      </c>
      <c r="H3569" s="198">
        <v>37035.420543981483</v>
      </c>
      <c r="I3569" t="s">
        <v>2871</v>
      </c>
      <c r="M3569" t="s">
        <v>2760</v>
      </c>
      <c r="N3569" t="s">
        <v>3220</v>
      </c>
      <c r="O3569" t="s">
        <v>4383</v>
      </c>
      <c r="P3569" s="199">
        <v>5000</v>
      </c>
      <c r="S3569" t="s">
        <v>2761</v>
      </c>
      <c r="T3569" t="s">
        <v>4061</v>
      </c>
      <c r="U3569" s="201">
        <v>4.1100000000000003</v>
      </c>
      <c r="V3569" t="s">
        <v>3060</v>
      </c>
      <c r="W3569" t="s">
        <v>4246</v>
      </c>
      <c r="X3569" t="s">
        <v>4247</v>
      </c>
      <c r="Y3569" t="s">
        <v>3224</v>
      </c>
      <c r="Z3569" t="s">
        <v>3671</v>
      </c>
      <c r="AA3569">
        <v>809019</v>
      </c>
      <c r="AB3569" s="198">
        <v>37036.875</v>
      </c>
      <c r="AC3569" s="198">
        <v>37036.875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5000</v>
      </c>
      <c r="G3570" s="202">
        <v>1292141</v>
      </c>
      <c r="H3570" s="198">
        <v>37035.420729166668</v>
      </c>
      <c r="I3570" t="s">
        <v>2663</v>
      </c>
      <c r="M3570" t="s">
        <v>2760</v>
      </c>
      <c r="N3570" t="s">
        <v>3220</v>
      </c>
      <c r="O3570" t="s">
        <v>4383</v>
      </c>
      <c r="Q3570" s="199">
        <v>5000</v>
      </c>
      <c r="S3570" t="s">
        <v>2761</v>
      </c>
      <c r="T3570" t="s">
        <v>4061</v>
      </c>
      <c r="U3570" s="201">
        <v>4.1150000000000002</v>
      </c>
      <c r="V3570" t="s">
        <v>3056</v>
      </c>
      <c r="W3570" t="s">
        <v>4246</v>
      </c>
      <c r="X3570" t="s">
        <v>4247</v>
      </c>
      <c r="Y3570" t="s">
        <v>3224</v>
      </c>
      <c r="Z3570" t="s">
        <v>3671</v>
      </c>
      <c r="AA3570">
        <v>809020</v>
      </c>
      <c r="AB3570" s="198">
        <v>37036.875</v>
      </c>
      <c r="AC3570" s="198">
        <v>37036.875</v>
      </c>
    </row>
    <row r="3571" spans="1:29" x14ac:dyDescent="0.2">
      <c r="A3571" s="44" t="str">
        <f t="shared" si="276"/>
        <v xml:space="preserve"> Metals Financial</v>
      </c>
      <c r="B3571" s="44" t="str">
        <f t="shared" si="277"/>
        <v/>
      </c>
      <c r="C3571" s="44" t="str">
        <f t="shared" si="278"/>
        <v>Metals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10</v>
      </c>
      <c r="G3571" s="202">
        <v>1292142</v>
      </c>
      <c r="H3571" s="198">
        <v>37035.420810185184</v>
      </c>
      <c r="I3571" t="s">
        <v>4096</v>
      </c>
      <c r="M3571" t="s">
        <v>2766</v>
      </c>
      <c r="N3571" t="s">
        <v>4092</v>
      </c>
      <c r="O3571" t="s">
        <v>4093</v>
      </c>
      <c r="Q3571" s="199">
        <v>10</v>
      </c>
      <c r="S3571" t="s">
        <v>4060</v>
      </c>
      <c r="T3571" t="s">
        <v>4061</v>
      </c>
      <c r="U3571" s="201">
        <v>483</v>
      </c>
      <c r="V3571" t="s">
        <v>4097</v>
      </c>
      <c r="W3571" t="s">
        <v>4081</v>
      </c>
      <c r="X3571" t="s">
        <v>4064</v>
      </c>
      <c r="Y3571" t="s">
        <v>4065</v>
      </c>
      <c r="Z3571" t="s">
        <v>4066</v>
      </c>
      <c r="AA3571">
        <v>2151088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10000</v>
      </c>
      <c r="G3572" s="202">
        <v>1292143</v>
      </c>
      <c r="H3572" s="198">
        <v>37035.420844907407</v>
      </c>
      <c r="I3572" t="s">
        <v>3769</v>
      </c>
      <c r="M3572" t="s">
        <v>2760</v>
      </c>
      <c r="N3572" t="s">
        <v>3220</v>
      </c>
      <c r="O3572" t="s">
        <v>4414</v>
      </c>
      <c r="Q3572" s="199">
        <v>10000</v>
      </c>
      <c r="S3572" t="s">
        <v>2761</v>
      </c>
      <c r="T3572" t="s">
        <v>4061</v>
      </c>
      <c r="U3572" s="201">
        <v>4.07</v>
      </c>
      <c r="V3572" t="s">
        <v>3059</v>
      </c>
      <c r="W3572" t="s">
        <v>4253</v>
      </c>
      <c r="X3572" t="s">
        <v>4254</v>
      </c>
      <c r="Y3572" t="s">
        <v>3224</v>
      </c>
      <c r="Z3572" t="s">
        <v>3671</v>
      </c>
      <c r="AA3572">
        <v>809021</v>
      </c>
      <c r="AB3572" s="198">
        <v>37036.875</v>
      </c>
      <c r="AC3572" s="198">
        <v>37036.875</v>
      </c>
    </row>
    <row r="3573" spans="1:29" x14ac:dyDescent="0.2">
      <c r="A3573" s="44" t="str">
        <f t="shared" si="276"/>
        <v>US Natural Gas Physical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628</v>
      </c>
      <c r="G3573" s="202">
        <v>1292144</v>
      </c>
      <c r="H3573" s="198">
        <v>37035.420856481483</v>
      </c>
      <c r="I3573" t="s">
        <v>3244</v>
      </c>
      <c r="M3573" t="s">
        <v>2760</v>
      </c>
      <c r="N3573" t="s">
        <v>3220</v>
      </c>
      <c r="O3573" t="s">
        <v>4383</v>
      </c>
      <c r="P3573" s="199">
        <v>628</v>
      </c>
      <c r="S3573" t="s">
        <v>2761</v>
      </c>
      <c r="T3573" t="s">
        <v>4061</v>
      </c>
      <c r="U3573" s="201">
        <v>4.1050000000000004</v>
      </c>
      <c r="V3573" t="s">
        <v>3991</v>
      </c>
      <c r="W3573" t="s">
        <v>4246</v>
      </c>
      <c r="X3573" t="s">
        <v>4247</v>
      </c>
      <c r="Y3573" t="s">
        <v>3224</v>
      </c>
      <c r="Z3573" t="s">
        <v>3671</v>
      </c>
      <c r="AA3573">
        <v>809022</v>
      </c>
      <c r="AB3573" s="198">
        <v>37036.875</v>
      </c>
      <c r="AC3573" s="198">
        <v>37036.875</v>
      </c>
    </row>
    <row r="3574" spans="1:29" x14ac:dyDescent="0.2">
      <c r="A3574" s="44" t="str">
        <f t="shared" si="276"/>
        <v>US Crude Financial</v>
      </c>
      <c r="B3574" s="44" t="str">
        <f t="shared" si="277"/>
        <v>US</v>
      </c>
      <c r="C3574" s="44" t="str">
        <f t="shared" si="278"/>
        <v>Crude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50000</v>
      </c>
      <c r="G3574" s="202">
        <v>1292145</v>
      </c>
      <c r="H3574" s="198">
        <v>37035.420902777776</v>
      </c>
      <c r="I3574" t="s">
        <v>2863</v>
      </c>
      <c r="M3574" t="s">
        <v>3757</v>
      </c>
      <c r="N3574" t="s">
        <v>4183</v>
      </c>
      <c r="O3574" t="s">
        <v>2790</v>
      </c>
      <c r="P3574" s="199">
        <v>50000</v>
      </c>
      <c r="S3574" t="s">
        <v>2767</v>
      </c>
      <c r="T3574" t="s">
        <v>4061</v>
      </c>
      <c r="U3574" s="201">
        <v>29.14</v>
      </c>
      <c r="V3574" t="s">
        <v>3986</v>
      </c>
      <c r="W3574" t="s">
        <v>4185</v>
      </c>
      <c r="X3574" t="s">
        <v>4186</v>
      </c>
      <c r="Y3574" t="s">
        <v>3401</v>
      </c>
      <c r="Z3574" t="s">
        <v>3671</v>
      </c>
      <c r="AA3574">
        <v>107091</v>
      </c>
      <c r="AB3574" s="198">
        <v>37073</v>
      </c>
      <c r="AC3574" s="198">
        <v>37103</v>
      </c>
    </row>
    <row r="3575" spans="1:29" x14ac:dyDescent="0.2">
      <c r="A3575" s="44" t="str">
        <f t="shared" si="276"/>
        <v xml:space="preserve"> Metals Financial</v>
      </c>
      <c r="B3575" s="44" t="str">
        <f t="shared" si="277"/>
        <v/>
      </c>
      <c r="C3575" s="44" t="str">
        <f t="shared" si="278"/>
        <v>Metals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20</v>
      </c>
      <c r="G3575" s="202">
        <v>1292146</v>
      </c>
      <c r="H3575" s="198">
        <v>37035.420914351853</v>
      </c>
      <c r="I3575" t="s">
        <v>4124</v>
      </c>
      <c r="M3575" t="s">
        <v>2766</v>
      </c>
      <c r="N3575" t="s">
        <v>4072</v>
      </c>
      <c r="O3575" t="s">
        <v>4073</v>
      </c>
      <c r="Q3575" s="199">
        <v>20</v>
      </c>
      <c r="S3575" t="s">
        <v>4060</v>
      </c>
      <c r="T3575" t="s">
        <v>4061</v>
      </c>
      <c r="U3575" s="201">
        <v>1550</v>
      </c>
      <c r="V3575" t="s">
        <v>2338</v>
      </c>
      <c r="W3575" t="s">
        <v>4068</v>
      </c>
      <c r="X3575" t="s">
        <v>4064</v>
      </c>
      <c r="Y3575" t="s">
        <v>4065</v>
      </c>
      <c r="Z3575" t="s">
        <v>4066</v>
      </c>
      <c r="AA3575">
        <v>2151090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3">
        <f t="shared" si="280"/>
        <v>20000</v>
      </c>
      <c r="G3576" s="202">
        <v>1292147</v>
      </c>
      <c r="H3576" s="198">
        <v>37035.420914351853</v>
      </c>
      <c r="I3576" t="s">
        <v>4033</v>
      </c>
      <c r="M3576" t="s">
        <v>2760</v>
      </c>
      <c r="N3576" t="s">
        <v>3220</v>
      </c>
      <c r="O3576" t="s">
        <v>4383</v>
      </c>
      <c r="P3576" s="199">
        <v>20000</v>
      </c>
      <c r="S3576" t="s">
        <v>2761</v>
      </c>
      <c r="T3576" t="s">
        <v>4061</v>
      </c>
      <c r="U3576" s="201">
        <v>4.1050000000000004</v>
      </c>
      <c r="V3576" t="s">
        <v>4268</v>
      </c>
      <c r="W3576" t="s">
        <v>4246</v>
      </c>
      <c r="X3576" t="s">
        <v>4247</v>
      </c>
      <c r="Y3576" t="s">
        <v>3224</v>
      </c>
      <c r="Z3576" t="s">
        <v>3671</v>
      </c>
      <c r="AA3576">
        <v>809023</v>
      </c>
      <c r="AB3576" s="198">
        <v>37036.875</v>
      </c>
      <c r="AC3576" s="198">
        <v>37036.875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5000</v>
      </c>
      <c r="G3577" s="202">
        <v>1292148</v>
      </c>
      <c r="H3577" s="198">
        <v>37035.420937499999</v>
      </c>
      <c r="I3577" t="s">
        <v>3244</v>
      </c>
      <c r="M3577" t="s">
        <v>2760</v>
      </c>
      <c r="N3577" t="s">
        <v>3220</v>
      </c>
      <c r="O3577" t="s">
        <v>2531</v>
      </c>
      <c r="P3577" s="199">
        <v>5000</v>
      </c>
      <c r="S3577" t="s">
        <v>2761</v>
      </c>
      <c r="T3577" t="s">
        <v>4061</v>
      </c>
      <c r="U3577" s="201">
        <v>4.47</v>
      </c>
      <c r="V3577" t="s">
        <v>2937</v>
      </c>
      <c r="W3577" t="s">
        <v>2668</v>
      </c>
      <c r="X3577" t="s">
        <v>2669</v>
      </c>
      <c r="Y3577" t="s">
        <v>3224</v>
      </c>
      <c r="Z3577" t="s">
        <v>3671</v>
      </c>
      <c r="AA3577">
        <v>809024</v>
      </c>
      <c r="AB3577" s="198">
        <v>37036.875</v>
      </c>
      <c r="AC3577" s="198">
        <v>37036.875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142</v>
      </c>
      <c r="G3578" s="202">
        <v>1292149</v>
      </c>
      <c r="H3578" s="198">
        <v>37035.420949074076</v>
      </c>
      <c r="I3578" t="s">
        <v>4259</v>
      </c>
      <c r="M3578" t="s">
        <v>2760</v>
      </c>
      <c r="N3578" t="s">
        <v>3220</v>
      </c>
      <c r="O3578" t="s">
        <v>2481</v>
      </c>
      <c r="Q3578" s="199">
        <v>142</v>
      </c>
      <c r="S3578" t="s">
        <v>2761</v>
      </c>
      <c r="T3578" t="s">
        <v>4061</v>
      </c>
      <c r="U3578" s="201">
        <v>4.0374999999999996</v>
      </c>
      <c r="V3578" t="s">
        <v>3289</v>
      </c>
      <c r="W3578" t="s">
        <v>3004</v>
      </c>
      <c r="X3578" t="s">
        <v>3246</v>
      </c>
      <c r="Y3578" t="s">
        <v>3224</v>
      </c>
      <c r="Z3578" t="s">
        <v>3671</v>
      </c>
      <c r="AA3578">
        <v>809025</v>
      </c>
      <c r="AB3578" s="198">
        <v>37036.875</v>
      </c>
      <c r="AC3578" s="198">
        <v>37036.875</v>
      </c>
    </row>
    <row r="3579" spans="1:29" x14ac:dyDescent="0.2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5000</v>
      </c>
      <c r="G3579" s="202">
        <v>1292151</v>
      </c>
      <c r="H3579" s="198">
        <v>37035.421168981484</v>
      </c>
      <c r="I3579" t="s">
        <v>2818</v>
      </c>
      <c r="M3579" t="s">
        <v>2760</v>
      </c>
      <c r="N3579" t="s">
        <v>3220</v>
      </c>
      <c r="O3579" t="s">
        <v>2519</v>
      </c>
      <c r="P3579" s="199">
        <v>5000</v>
      </c>
      <c r="S3579" t="s">
        <v>2761</v>
      </c>
      <c r="T3579" t="s">
        <v>4061</v>
      </c>
      <c r="U3579" s="201">
        <v>4.4450000000000003</v>
      </c>
      <c r="V3579" t="s">
        <v>3935</v>
      </c>
      <c r="W3579" t="s">
        <v>2668</v>
      </c>
      <c r="X3579" t="s">
        <v>2669</v>
      </c>
      <c r="Y3579" t="s">
        <v>3224</v>
      </c>
      <c r="Z3579" t="s">
        <v>3671</v>
      </c>
      <c r="AA3579">
        <v>809026</v>
      </c>
      <c r="AB3579" s="198">
        <v>37036.875</v>
      </c>
      <c r="AC3579" s="198">
        <v>37036.875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5000</v>
      </c>
      <c r="G3580" s="202">
        <v>1292152</v>
      </c>
      <c r="H3580" s="198">
        <v>37035.421203703707</v>
      </c>
      <c r="I3580" t="s">
        <v>3225</v>
      </c>
      <c r="M3580" t="s">
        <v>2760</v>
      </c>
      <c r="N3580" t="s">
        <v>3220</v>
      </c>
      <c r="O3580" t="s">
        <v>2481</v>
      </c>
      <c r="Q3580" s="199">
        <v>5000</v>
      </c>
      <c r="S3580" t="s">
        <v>2761</v>
      </c>
      <c r="T3580" t="s">
        <v>4061</v>
      </c>
      <c r="U3580" s="201">
        <v>4.0374999999999996</v>
      </c>
      <c r="V3580" t="s">
        <v>3259</v>
      </c>
      <c r="W3580" t="s">
        <v>3004</v>
      </c>
      <c r="X3580" t="s">
        <v>3246</v>
      </c>
      <c r="Y3580" t="s">
        <v>3224</v>
      </c>
      <c r="Z3580" t="s">
        <v>3671</v>
      </c>
      <c r="AA3580">
        <v>809027</v>
      </c>
      <c r="AB3580" s="198">
        <v>37036.875</v>
      </c>
      <c r="AC3580" s="198">
        <v>37036.875</v>
      </c>
    </row>
    <row r="3581" spans="1:29" x14ac:dyDescent="0.2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30</v>
      </c>
      <c r="F3581" s="213">
        <f t="shared" si="280"/>
        <v>150000</v>
      </c>
      <c r="G3581" s="202">
        <v>1292153</v>
      </c>
      <c r="H3581" s="198">
        <v>37035.421319444446</v>
      </c>
      <c r="I3581" t="s">
        <v>2935</v>
      </c>
      <c r="M3581" t="s">
        <v>2760</v>
      </c>
      <c r="N3581" t="s">
        <v>2864</v>
      </c>
      <c r="O3581" t="s">
        <v>2865</v>
      </c>
      <c r="P3581" s="199">
        <v>5000</v>
      </c>
      <c r="S3581" t="s">
        <v>2761</v>
      </c>
      <c r="T3581" t="s">
        <v>4061</v>
      </c>
      <c r="U3581" s="201">
        <v>4.1749999999999998</v>
      </c>
      <c r="V3581" t="s">
        <v>4335</v>
      </c>
      <c r="W3581" t="s">
        <v>3529</v>
      </c>
      <c r="X3581" t="s">
        <v>2866</v>
      </c>
      <c r="Y3581" t="s">
        <v>4082</v>
      </c>
      <c r="Z3581" t="s">
        <v>3671</v>
      </c>
      <c r="AA3581" t="s">
        <v>659</v>
      </c>
      <c r="AB3581" s="198">
        <v>37043.875</v>
      </c>
      <c r="AC3581" s="198">
        <v>37072.875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30</v>
      </c>
      <c r="F3582" s="213">
        <f t="shared" si="280"/>
        <v>150000</v>
      </c>
      <c r="G3582" s="202">
        <v>1292154</v>
      </c>
      <c r="H3582" s="198">
        <v>37035.421469907407</v>
      </c>
      <c r="I3582" t="s">
        <v>2935</v>
      </c>
      <c r="M3582" t="s">
        <v>2760</v>
      </c>
      <c r="N3582" t="s">
        <v>3220</v>
      </c>
      <c r="O3582" t="s">
        <v>4334</v>
      </c>
      <c r="Q3582" s="199">
        <v>5000</v>
      </c>
      <c r="S3582" t="s">
        <v>2761</v>
      </c>
      <c r="T3582" t="s">
        <v>4061</v>
      </c>
      <c r="U3582" s="201">
        <v>3.395</v>
      </c>
      <c r="V3582" t="s">
        <v>2936</v>
      </c>
      <c r="W3582" t="s">
        <v>4279</v>
      </c>
      <c r="X3582" t="s">
        <v>2682</v>
      </c>
      <c r="Y3582" t="s">
        <v>3224</v>
      </c>
      <c r="Z3582" t="s">
        <v>3671</v>
      </c>
      <c r="AA3582" t="s">
        <v>660</v>
      </c>
      <c r="AB3582" s="198">
        <v>37043.875</v>
      </c>
      <c r="AC3582" s="198">
        <v>37072.875</v>
      </c>
    </row>
    <row r="3583" spans="1:29" x14ac:dyDescent="0.2">
      <c r="A3583" s="44" t="str">
        <f t="shared" si="276"/>
        <v>US Crude Financial</v>
      </c>
      <c r="B3583" s="44" t="str">
        <f t="shared" si="277"/>
        <v>US</v>
      </c>
      <c r="C3583" s="44" t="str">
        <f t="shared" si="278"/>
        <v>Crude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50000</v>
      </c>
      <c r="G3583" s="202">
        <v>1292155</v>
      </c>
      <c r="H3583" s="198">
        <v>37035.421481481484</v>
      </c>
      <c r="I3583" t="s">
        <v>4182</v>
      </c>
      <c r="M3583" t="s">
        <v>3757</v>
      </c>
      <c r="N3583" t="s">
        <v>4183</v>
      </c>
      <c r="O3583" t="s">
        <v>2790</v>
      </c>
      <c r="P3583" s="199">
        <v>50000</v>
      </c>
      <c r="S3583" t="s">
        <v>2767</v>
      </c>
      <c r="T3583" t="s">
        <v>4061</v>
      </c>
      <c r="U3583" s="201">
        <v>29.12</v>
      </c>
      <c r="V3583" t="s">
        <v>3201</v>
      </c>
      <c r="W3583" t="s">
        <v>4185</v>
      </c>
      <c r="X3583" t="s">
        <v>4186</v>
      </c>
      <c r="Y3583" t="s">
        <v>3401</v>
      </c>
      <c r="Z3583" t="s">
        <v>3671</v>
      </c>
      <c r="AA3583">
        <v>107093</v>
      </c>
      <c r="AB3583" s="198">
        <v>37073</v>
      </c>
      <c r="AC3583" s="198">
        <v>37103</v>
      </c>
    </row>
    <row r="3584" spans="1:29" x14ac:dyDescent="0.2">
      <c r="A3584" s="44" t="str">
        <f t="shared" si="276"/>
        <v xml:space="preserve"> Natural Gas Physical</v>
      </c>
      <c r="B3584" s="44" t="str">
        <f t="shared" si="277"/>
        <v/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30</v>
      </c>
      <c r="F3584" s="213">
        <f t="shared" si="280"/>
        <v>150000</v>
      </c>
      <c r="G3584" s="202">
        <v>1292157</v>
      </c>
      <c r="H3584" s="198">
        <v>37035.421516203707</v>
      </c>
      <c r="I3584" t="s">
        <v>4513</v>
      </c>
      <c r="M3584" t="s">
        <v>2760</v>
      </c>
      <c r="N3584" t="s">
        <v>2697</v>
      </c>
      <c r="O3584" t="s">
        <v>3813</v>
      </c>
      <c r="Q3584" s="199">
        <v>5000</v>
      </c>
      <c r="S3584" t="s">
        <v>4150</v>
      </c>
      <c r="T3584" t="s">
        <v>2698</v>
      </c>
      <c r="U3584" s="201">
        <v>5.6449999999999996</v>
      </c>
      <c r="V3584" t="s">
        <v>4364</v>
      </c>
      <c r="W3584" t="s">
        <v>3188</v>
      </c>
      <c r="X3584" t="s">
        <v>2700</v>
      </c>
      <c r="Y3584" t="s">
        <v>3224</v>
      </c>
      <c r="Z3584" t="s">
        <v>3672</v>
      </c>
      <c r="AA3584">
        <v>809029</v>
      </c>
      <c r="AB3584" s="198">
        <v>37043.875</v>
      </c>
      <c r="AC3584" s="198">
        <v>37072.875</v>
      </c>
    </row>
    <row r="3585" spans="1:29" x14ac:dyDescent="0.2">
      <c r="A3585" s="44" t="str">
        <f t="shared" si="276"/>
        <v>US Natural Gas Financial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30</v>
      </c>
      <c r="F3585" s="213">
        <f t="shared" si="280"/>
        <v>600000</v>
      </c>
      <c r="G3585" s="202">
        <v>1292158</v>
      </c>
      <c r="H3585" s="198">
        <v>37035.421527777777</v>
      </c>
      <c r="I3585" t="s">
        <v>2834</v>
      </c>
      <c r="M3585" t="s">
        <v>2760</v>
      </c>
      <c r="N3585" t="s">
        <v>3235</v>
      </c>
      <c r="O3585" t="s">
        <v>3433</v>
      </c>
      <c r="P3585" s="199">
        <v>20000</v>
      </c>
      <c r="S3585" t="s">
        <v>2761</v>
      </c>
      <c r="T3585" t="s">
        <v>4061</v>
      </c>
      <c r="U3585" s="201">
        <v>0.03</v>
      </c>
      <c r="V3585" t="s">
        <v>4317</v>
      </c>
      <c r="W3585" t="s">
        <v>3074</v>
      </c>
      <c r="X3585" t="s">
        <v>3075</v>
      </c>
      <c r="Y3585" t="s">
        <v>4082</v>
      </c>
      <c r="Z3585" t="s">
        <v>3671</v>
      </c>
      <c r="AA3585" t="s">
        <v>661</v>
      </c>
      <c r="AB3585" s="198">
        <v>37043</v>
      </c>
      <c r="AC3585" s="198">
        <v>37072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10000</v>
      </c>
      <c r="G3586" s="202">
        <v>1292160</v>
      </c>
      <c r="H3586" s="198">
        <v>37035.421666666669</v>
      </c>
      <c r="I3586" t="s">
        <v>2729</v>
      </c>
      <c r="M3586" t="s">
        <v>2760</v>
      </c>
      <c r="N3586" t="s">
        <v>3220</v>
      </c>
      <c r="O3586" t="s">
        <v>2614</v>
      </c>
      <c r="P3586" s="199">
        <v>10000</v>
      </c>
      <c r="S3586" t="s">
        <v>2761</v>
      </c>
      <c r="T3586" t="s">
        <v>4061</v>
      </c>
      <c r="U3586" s="201">
        <v>4.04</v>
      </c>
      <c r="V3586" t="s">
        <v>3969</v>
      </c>
      <c r="W3586" t="s">
        <v>4253</v>
      </c>
      <c r="X3586" t="s">
        <v>4254</v>
      </c>
      <c r="Y3586" t="s">
        <v>3224</v>
      </c>
      <c r="Z3586" t="s">
        <v>3671</v>
      </c>
      <c r="AA3586">
        <v>809033</v>
      </c>
      <c r="AB3586" s="198">
        <v>37036.875</v>
      </c>
      <c r="AC3586" s="198">
        <v>37036.875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10000</v>
      </c>
      <c r="G3587" s="202">
        <v>1292159</v>
      </c>
      <c r="H3587" s="198">
        <v>37035.421666666669</v>
      </c>
      <c r="I3587" t="s">
        <v>3142</v>
      </c>
      <c r="M3587" t="s">
        <v>2760</v>
      </c>
      <c r="N3587" t="s">
        <v>3220</v>
      </c>
      <c r="O3587" t="s">
        <v>4416</v>
      </c>
      <c r="Q3587" s="199">
        <v>10000</v>
      </c>
      <c r="S3587" t="s">
        <v>2761</v>
      </c>
      <c r="T3587" t="s">
        <v>4061</v>
      </c>
      <c r="U3587" s="201">
        <v>4.03</v>
      </c>
      <c r="V3587">
        <v>10041965</v>
      </c>
      <c r="W3587" t="s">
        <v>4253</v>
      </c>
      <c r="X3587" t="s">
        <v>2685</v>
      </c>
      <c r="Y3587" t="s">
        <v>3224</v>
      </c>
      <c r="Z3587" t="s">
        <v>3671</v>
      </c>
      <c r="AA3587">
        <v>809032</v>
      </c>
      <c r="AB3587" s="198">
        <v>37036.875</v>
      </c>
      <c r="AC3587" s="198">
        <v>37036.875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2975</v>
      </c>
      <c r="G3588" s="202">
        <v>1292161</v>
      </c>
      <c r="H3588" s="198">
        <v>37035.421678240738</v>
      </c>
      <c r="I3588" t="s">
        <v>2706</v>
      </c>
      <c r="M3588" t="s">
        <v>2760</v>
      </c>
      <c r="N3588" t="s">
        <v>3220</v>
      </c>
      <c r="O3588" t="s">
        <v>4393</v>
      </c>
      <c r="P3588" s="199">
        <v>2975</v>
      </c>
      <c r="S3588" t="s">
        <v>2761</v>
      </c>
      <c r="T3588" t="s">
        <v>4061</v>
      </c>
      <c r="U3588" s="201">
        <v>4.3849999999999998</v>
      </c>
      <c r="V3588" t="s">
        <v>4001</v>
      </c>
      <c r="W3588" t="s">
        <v>2661</v>
      </c>
      <c r="X3588" t="s">
        <v>2662</v>
      </c>
      <c r="Y3588" t="s">
        <v>3224</v>
      </c>
      <c r="Z3588" t="s">
        <v>3671</v>
      </c>
      <c r="AA3588">
        <v>809034</v>
      </c>
      <c r="AB3588" s="198">
        <v>37036.875</v>
      </c>
      <c r="AC3588" s="198">
        <v>37036.875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10000</v>
      </c>
      <c r="G3589" s="202">
        <v>1292162</v>
      </c>
      <c r="H3589" s="198">
        <v>37035.421724537038</v>
      </c>
      <c r="I3589" t="s">
        <v>2729</v>
      </c>
      <c r="M3589" t="s">
        <v>2760</v>
      </c>
      <c r="N3589" t="s">
        <v>3220</v>
      </c>
      <c r="O3589" t="s">
        <v>2614</v>
      </c>
      <c r="P3589" s="199">
        <v>10000</v>
      </c>
      <c r="S3589" t="s">
        <v>2761</v>
      </c>
      <c r="T3589" t="s">
        <v>4061</v>
      </c>
      <c r="U3589" s="201">
        <v>4.0350000000000001</v>
      </c>
      <c r="V3589" t="s">
        <v>3969</v>
      </c>
      <c r="W3589" t="s">
        <v>4253</v>
      </c>
      <c r="X3589" t="s">
        <v>4254</v>
      </c>
      <c r="Y3589" t="s">
        <v>3224</v>
      </c>
      <c r="Z3589" t="s">
        <v>3671</v>
      </c>
      <c r="AA3589">
        <v>809035</v>
      </c>
      <c r="AB3589" s="198">
        <v>37036.875</v>
      </c>
      <c r="AC3589" s="198">
        <v>37036.875</v>
      </c>
    </row>
    <row r="3590" spans="1:29" x14ac:dyDescent="0.2">
      <c r="A3590" s="44" t="str">
        <f t="shared" si="276"/>
        <v xml:space="preserve"> Metals Financial</v>
      </c>
      <c r="B3590" s="44" t="str">
        <f t="shared" si="277"/>
        <v/>
      </c>
      <c r="C3590" s="44" t="str">
        <f t="shared" si="278"/>
        <v>Metals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10</v>
      </c>
      <c r="G3590" s="202">
        <v>1292163</v>
      </c>
      <c r="H3590" s="198">
        <v>37035.421886574077</v>
      </c>
      <c r="I3590" t="s">
        <v>2336</v>
      </c>
      <c r="M3590" t="s">
        <v>2766</v>
      </c>
      <c r="N3590" t="s">
        <v>4072</v>
      </c>
      <c r="O3590" t="s">
        <v>4073</v>
      </c>
      <c r="P3590" s="199">
        <v>10</v>
      </c>
      <c r="S3590" t="s">
        <v>4060</v>
      </c>
      <c r="T3590" t="s">
        <v>4061</v>
      </c>
      <c r="U3590" s="201">
        <v>1549</v>
      </c>
      <c r="V3590" t="s">
        <v>2337</v>
      </c>
      <c r="W3590" t="s">
        <v>4068</v>
      </c>
      <c r="X3590" t="s">
        <v>4064</v>
      </c>
      <c r="Y3590" t="s">
        <v>4065</v>
      </c>
      <c r="Z3590" t="s">
        <v>4066</v>
      </c>
      <c r="AA3590">
        <v>2151092</v>
      </c>
    </row>
    <row r="3591" spans="1:29" x14ac:dyDescent="0.2">
      <c r="A3591" s="44" t="str">
        <f t="shared" si="276"/>
        <v xml:space="preserve"> Natural Gas Physical</v>
      </c>
      <c r="B3591" s="44" t="str">
        <f t="shared" si="277"/>
        <v/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5000</v>
      </c>
      <c r="G3591" s="202">
        <v>1292164</v>
      </c>
      <c r="H3591" s="198">
        <v>37035.4219212963</v>
      </c>
      <c r="I3591" t="s">
        <v>4237</v>
      </c>
      <c r="M3591" t="s">
        <v>2760</v>
      </c>
      <c r="N3591" t="s">
        <v>2697</v>
      </c>
      <c r="O3591" t="s">
        <v>4269</v>
      </c>
      <c r="P3591" s="199">
        <v>5000</v>
      </c>
      <c r="S3591" t="s">
        <v>4150</v>
      </c>
      <c r="T3591" t="s">
        <v>2698</v>
      </c>
      <c r="U3591" s="201">
        <v>5.67</v>
      </c>
      <c r="V3591" t="s">
        <v>1715</v>
      </c>
      <c r="W3591" t="s">
        <v>2699</v>
      </c>
      <c r="X3591" t="s">
        <v>2700</v>
      </c>
      <c r="Y3591" t="s">
        <v>3224</v>
      </c>
      <c r="Z3591" t="s">
        <v>3672</v>
      </c>
      <c r="AA3591">
        <v>809036</v>
      </c>
      <c r="AB3591" s="198">
        <v>37035.875</v>
      </c>
      <c r="AC3591" s="198">
        <v>37035.875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3768</v>
      </c>
      <c r="G3592" s="202">
        <v>1292165</v>
      </c>
      <c r="H3592" s="198">
        <v>37035.422037037039</v>
      </c>
      <c r="I3592" t="s">
        <v>2831</v>
      </c>
      <c r="M3592" t="s">
        <v>2760</v>
      </c>
      <c r="N3592" t="s">
        <v>3220</v>
      </c>
      <c r="O3592" t="s">
        <v>2494</v>
      </c>
      <c r="Q3592" s="199">
        <v>3768</v>
      </c>
      <c r="S3592" t="s">
        <v>2761</v>
      </c>
      <c r="T3592" t="s">
        <v>4061</v>
      </c>
      <c r="U3592" s="201">
        <v>4</v>
      </c>
      <c r="V3592" t="s">
        <v>3200</v>
      </c>
      <c r="W3592" t="s">
        <v>3004</v>
      </c>
      <c r="X3592" t="s">
        <v>3246</v>
      </c>
      <c r="Y3592" t="s">
        <v>3224</v>
      </c>
      <c r="Z3592" t="s">
        <v>3671</v>
      </c>
      <c r="AA3592">
        <v>809038</v>
      </c>
      <c r="AB3592" s="198">
        <v>37036.875</v>
      </c>
      <c r="AC3592" s="198">
        <v>37036.875</v>
      </c>
    </row>
    <row r="3593" spans="1:29" x14ac:dyDescent="0.2">
      <c r="A3593" s="44" t="str">
        <f t="shared" si="276"/>
        <v>US Crude Financial</v>
      </c>
      <c r="B3593" s="44" t="str">
        <f t="shared" si="277"/>
        <v>US</v>
      </c>
      <c r="C3593" s="44" t="str">
        <f t="shared" si="278"/>
        <v>Crude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50000</v>
      </c>
      <c r="G3593" s="202">
        <v>1292166</v>
      </c>
      <c r="H3593" s="198">
        <v>37035.422199074077</v>
      </c>
      <c r="I3593" t="s">
        <v>3057</v>
      </c>
      <c r="M3593" t="s">
        <v>3757</v>
      </c>
      <c r="N3593" t="s">
        <v>4183</v>
      </c>
      <c r="O3593" t="s">
        <v>2967</v>
      </c>
      <c r="Q3593" s="199">
        <v>50000</v>
      </c>
      <c r="S3593" t="s">
        <v>2767</v>
      </c>
      <c r="T3593" t="s">
        <v>4061</v>
      </c>
      <c r="U3593" s="201">
        <v>29.14</v>
      </c>
      <c r="V3593" t="s">
        <v>1699</v>
      </c>
      <c r="W3593" t="s">
        <v>4185</v>
      </c>
      <c r="X3593" t="s">
        <v>4266</v>
      </c>
      <c r="Y3593" t="s">
        <v>3401</v>
      </c>
      <c r="Z3593" t="s">
        <v>3671</v>
      </c>
      <c r="AA3593">
        <v>107094</v>
      </c>
      <c r="AB3593" s="198">
        <v>37073</v>
      </c>
      <c r="AC3593" s="198">
        <v>37103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255</v>
      </c>
      <c r="G3594" s="202">
        <v>1292168</v>
      </c>
      <c r="H3594" s="198">
        <v>37035.422256944446</v>
      </c>
      <c r="I3594" t="s">
        <v>2869</v>
      </c>
      <c r="M3594" t="s">
        <v>2760</v>
      </c>
      <c r="N3594" t="s">
        <v>3220</v>
      </c>
      <c r="O3594" t="s">
        <v>2481</v>
      </c>
      <c r="Q3594" s="199">
        <v>255</v>
      </c>
      <c r="S3594" t="s">
        <v>2761</v>
      </c>
      <c r="T3594" t="s">
        <v>4061</v>
      </c>
      <c r="U3594" s="201">
        <v>4.04</v>
      </c>
      <c r="V3594" t="s">
        <v>3816</v>
      </c>
      <c r="W3594" t="s">
        <v>3004</v>
      </c>
      <c r="X3594" t="s">
        <v>3246</v>
      </c>
      <c r="Y3594" t="s">
        <v>3224</v>
      </c>
      <c r="Z3594" t="s">
        <v>3671</v>
      </c>
      <c r="AA3594">
        <v>809040</v>
      </c>
      <c r="AB3594" s="198">
        <v>37036.875</v>
      </c>
      <c r="AC3594" s="198">
        <v>37036.875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2500</v>
      </c>
      <c r="G3595" s="202">
        <v>1292169</v>
      </c>
      <c r="H3595" s="198">
        <v>37035.422314814816</v>
      </c>
      <c r="I3595" t="s">
        <v>3769</v>
      </c>
      <c r="M3595" t="s">
        <v>2760</v>
      </c>
      <c r="N3595" t="s">
        <v>3220</v>
      </c>
      <c r="O3595" t="s">
        <v>2512</v>
      </c>
      <c r="P3595" s="199">
        <v>2500</v>
      </c>
      <c r="S3595" t="s">
        <v>2761</v>
      </c>
      <c r="T3595" t="s">
        <v>4061</v>
      </c>
      <c r="U3595" s="201">
        <v>4.0650000000000004</v>
      </c>
      <c r="V3595" t="s">
        <v>2746</v>
      </c>
      <c r="W3595" t="s">
        <v>3260</v>
      </c>
      <c r="X3595" t="s">
        <v>3261</v>
      </c>
      <c r="Y3595" t="s">
        <v>3224</v>
      </c>
      <c r="Z3595" t="s">
        <v>3671</v>
      </c>
      <c r="AA3595">
        <v>809041</v>
      </c>
      <c r="AB3595" s="198">
        <v>37036.875</v>
      </c>
      <c r="AC3595" s="198">
        <v>37036.875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1292170</v>
      </c>
      <c r="H3596" s="198">
        <v>37035.422349537039</v>
      </c>
      <c r="I3596" t="s">
        <v>3249</v>
      </c>
      <c r="M3596" t="s">
        <v>2760</v>
      </c>
      <c r="N3596" t="s">
        <v>3220</v>
      </c>
      <c r="O3596" t="s">
        <v>4383</v>
      </c>
      <c r="Q3596" s="199">
        <v>10000</v>
      </c>
      <c r="S3596" t="s">
        <v>2761</v>
      </c>
      <c r="T3596" t="s">
        <v>4061</v>
      </c>
      <c r="U3596" s="201">
        <v>4.1100000000000003</v>
      </c>
      <c r="V3596" t="s">
        <v>4176</v>
      </c>
      <c r="W3596" t="s">
        <v>4246</v>
      </c>
      <c r="X3596" t="s">
        <v>4247</v>
      </c>
      <c r="Y3596" t="s">
        <v>3224</v>
      </c>
      <c r="Z3596" t="s">
        <v>3671</v>
      </c>
      <c r="AA3596">
        <v>809042</v>
      </c>
      <c r="AB3596" s="198">
        <v>37036.875</v>
      </c>
      <c r="AC3596" s="198">
        <v>37036.875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30</v>
      </c>
      <c r="F3597" s="213">
        <f t="shared" si="285"/>
        <v>300000</v>
      </c>
      <c r="G3597" s="202">
        <v>1292171</v>
      </c>
      <c r="H3597" s="198">
        <v>37035.422442129631</v>
      </c>
      <c r="I3597" t="s">
        <v>2935</v>
      </c>
      <c r="M3597" t="s">
        <v>2760</v>
      </c>
      <c r="N3597" t="s">
        <v>3220</v>
      </c>
      <c r="O3597" t="s">
        <v>641</v>
      </c>
      <c r="Q3597" s="199">
        <v>10000</v>
      </c>
      <c r="S3597" t="s">
        <v>2761</v>
      </c>
      <c r="T3597" t="s">
        <v>4061</v>
      </c>
      <c r="U3597" s="201">
        <v>4.1174999999999997</v>
      </c>
      <c r="V3597" t="s">
        <v>2936</v>
      </c>
      <c r="W3597" t="s">
        <v>4419</v>
      </c>
      <c r="X3597" t="s">
        <v>4420</v>
      </c>
      <c r="Y3597" t="s">
        <v>3224</v>
      </c>
      <c r="Z3597" t="s">
        <v>3671</v>
      </c>
      <c r="AA3597" t="s">
        <v>662</v>
      </c>
      <c r="AB3597" s="198">
        <v>37043.488888888889</v>
      </c>
      <c r="AC3597" s="198">
        <v>37072.488888888889</v>
      </c>
    </row>
    <row r="3598" spans="1:29" x14ac:dyDescent="0.2">
      <c r="A3598" s="44" t="str">
        <f t="shared" si="281"/>
        <v>US Power Physical</v>
      </c>
      <c r="B3598" s="44" t="str">
        <f t="shared" si="282"/>
        <v>US</v>
      </c>
      <c r="C3598" s="44" t="str">
        <f t="shared" si="283"/>
        <v>Power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92</v>
      </c>
      <c r="F3598" s="213">
        <f t="shared" si="285"/>
        <v>4600</v>
      </c>
      <c r="G3598" s="202">
        <v>1292173</v>
      </c>
      <c r="H3598" s="198">
        <v>37035.422453703701</v>
      </c>
      <c r="I3598" t="s">
        <v>4513</v>
      </c>
      <c r="M3598" t="s">
        <v>3364</v>
      </c>
      <c r="N3598" t="s">
        <v>2802</v>
      </c>
      <c r="O3598" t="s">
        <v>2493</v>
      </c>
      <c r="Q3598" s="199">
        <v>50</v>
      </c>
      <c r="S3598" t="s">
        <v>2759</v>
      </c>
      <c r="T3598" t="s">
        <v>4061</v>
      </c>
      <c r="U3598" s="201">
        <v>40.5</v>
      </c>
      <c r="V3598" t="s">
        <v>3947</v>
      </c>
      <c r="W3598" t="s">
        <v>2861</v>
      </c>
      <c r="X3598" t="s">
        <v>3993</v>
      </c>
      <c r="Y3598" t="s">
        <v>4193</v>
      </c>
      <c r="Z3598" t="s">
        <v>3666</v>
      </c>
      <c r="AA3598">
        <v>621567.1</v>
      </c>
      <c r="AB3598" s="198">
        <v>37165.875</v>
      </c>
      <c r="AC3598" s="198">
        <v>37256.875</v>
      </c>
    </row>
    <row r="3599" spans="1:29" x14ac:dyDescent="0.2">
      <c r="A3599" s="44" t="str">
        <f t="shared" si="281"/>
        <v>US Power Physical</v>
      </c>
      <c r="B3599" s="44" t="str">
        <f t="shared" si="282"/>
        <v>US</v>
      </c>
      <c r="C3599" s="44" t="str">
        <f t="shared" si="283"/>
        <v>Power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92</v>
      </c>
      <c r="F3599" s="213">
        <f t="shared" si="285"/>
        <v>4600</v>
      </c>
      <c r="G3599" s="202">
        <v>1292175</v>
      </c>
      <c r="H3599" s="198">
        <v>37035.422500000001</v>
      </c>
      <c r="I3599" t="s">
        <v>4513</v>
      </c>
      <c r="M3599" t="s">
        <v>3364</v>
      </c>
      <c r="N3599" t="s">
        <v>2802</v>
      </c>
      <c r="O3599" t="s">
        <v>4390</v>
      </c>
      <c r="P3599" s="199">
        <v>50</v>
      </c>
      <c r="S3599" t="s">
        <v>2759</v>
      </c>
      <c r="T3599" t="s">
        <v>4061</v>
      </c>
      <c r="U3599" s="201">
        <v>40.25</v>
      </c>
      <c r="V3599" t="s">
        <v>3947</v>
      </c>
      <c r="W3599" t="s">
        <v>2811</v>
      </c>
      <c r="X3599" t="s">
        <v>2862</v>
      </c>
      <c r="Y3599" t="s">
        <v>4193</v>
      </c>
      <c r="Z3599" t="s">
        <v>3666</v>
      </c>
      <c r="AA3599">
        <v>621568.1</v>
      </c>
      <c r="AB3599" s="198">
        <v>37165.594444444447</v>
      </c>
      <c r="AC3599" s="198">
        <v>37256.594444444447</v>
      </c>
    </row>
    <row r="3600" spans="1:29" x14ac:dyDescent="0.2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10</v>
      </c>
      <c r="G3600" s="202">
        <v>1292176</v>
      </c>
      <c r="H3600" s="198">
        <v>37035.422546296293</v>
      </c>
      <c r="I3600" t="s">
        <v>4009</v>
      </c>
      <c r="M3600" t="s">
        <v>2766</v>
      </c>
      <c r="N3600" t="s">
        <v>4058</v>
      </c>
      <c r="O3600" t="s">
        <v>4059</v>
      </c>
      <c r="P3600" s="199">
        <v>10</v>
      </c>
      <c r="S3600" t="s">
        <v>4060</v>
      </c>
      <c r="T3600" t="s">
        <v>4061</v>
      </c>
      <c r="U3600" s="201">
        <v>1750</v>
      </c>
      <c r="V3600" t="s">
        <v>4010</v>
      </c>
      <c r="W3600" t="s">
        <v>4068</v>
      </c>
      <c r="X3600" t="s">
        <v>4064</v>
      </c>
      <c r="Y3600" t="s">
        <v>4065</v>
      </c>
      <c r="Z3600" t="s">
        <v>4066</v>
      </c>
      <c r="AA3600">
        <v>2151094</v>
      </c>
    </row>
    <row r="3601" spans="1:29" x14ac:dyDescent="0.2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957</v>
      </c>
      <c r="G3601" s="202">
        <v>1292177</v>
      </c>
      <c r="H3601" s="198">
        <v>37035.422696759262</v>
      </c>
      <c r="I3601" t="s">
        <v>3249</v>
      </c>
      <c r="M3601" t="s">
        <v>2760</v>
      </c>
      <c r="N3601" t="s">
        <v>3220</v>
      </c>
      <c r="O3601" t="s">
        <v>2484</v>
      </c>
      <c r="Q3601" s="199">
        <v>957</v>
      </c>
      <c r="S3601" t="s">
        <v>2761</v>
      </c>
      <c r="T3601" t="s">
        <v>4061</v>
      </c>
      <c r="U3601" s="201">
        <v>4.01</v>
      </c>
      <c r="V3601" t="s">
        <v>3005</v>
      </c>
      <c r="W3601" t="s">
        <v>3004</v>
      </c>
      <c r="X3601" t="s">
        <v>3246</v>
      </c>
      <c r="Y3601" t="s">
        <v>3224</v>
      </c>
      <c r="Z3601" t="s">
        <v>3671</v>
      </c>
      <c r="AA3601">
        <v>809046</v>
      </c>
      <c r="AB3601" s="198">
        <v>37036.875</v>
      </c>
      <c r="AC3601" s="198">
        <v>37036.875</v>
      </c>
    </row>
    <row r="3602" spans="1:29" x14ac:dyDescent="0.2">
      <c r="A3602" s="44" t="str">
        <f t="shared" si="281"/>
        <v xml:space="preserve"> Metals Financial</v>
      </c>
      <c r="B3602" s="44" t="str">
        <f t="shared" si="282"/>
        <v/>
      </c>
      <c r="C3602" s="44" t="str">
        <f t="shared" si="283"/>
        <v>Metals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10</v>
      </c>
      <c r="G3602" s="202">
        <v>1292178</v>
      </c>
      <c r="H3602" s="198">
        <v>37035.422731481478</v>
      </c>
      <c r="I3602" t="s">
        <v>4096</v>
      </c>
      <c r="M3602" t="s">
        <v>2766</v>
      </c>
      <c r="N3602" t="s">
        <v>4058</v>
      </c>
      <c r="O3602" t="s">
        <v>4059</v>
      </c>
      <c r="P3602" s="199">
        <v>10</v>
      </c>
      <c r="S3602" t="s">
        <v>4060</v>
      </c>
      <c r="T3602" t="s">
        <v>4061</v>
      </c>
      <c r="U3602" s="201">
        <v>1750</v>
      </c>
      <c r="V3602" t="s">
        <v>4189</v>
      </c>
      <c r="W3602" t="s">
        <v>4068</v>
      </c>
      <c r="X3602" t="s">
        <v>4064</v>
      </c>
      <c r="Y3602" t="s">
        <v>4065</v>
      </c>
      <c r="Z3602" t="s">
        <v>4066</v>
      </c>
      <c r="AA3602">
        <v>2151096</v>
      </c>
    </row>
    <row r="3603" spans="1:29" x14ac:dyDescent="0.2">
      <c r="A3603" s="44" t="str">
        <f t="shared" si="281"/>
        <v>US Natural Gas Financial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Financial</v>
      </c>
      <c r="E3603" s="44">
        <f>IF(VLOOKUP(S3603,'DD-Lookup'!$J$6:$L$50,3,FALSE)="Monthly",(YEAR(AC3603)-YEAR(AB3603))*12+MONTH(AC3603)-MONTH(AB3603)+1,(AC3603-AB3603+1))</f>
        <v>30</v>
      </c>
      <c r="F3603" s="213">
        <f t="shared" si="285"/>
        <v>300000</v>
      </c>
      <c r="G3603" s="202">
        <v>1292179</v>
      </c>
      <c r="H3603" s="198">
        <v>37035.422777777778</v>
      </c>
      <c r="I3603" t="s">
        <v>2818</v>
      </c>
      <c r="M3603" t="s">
        <v>2760</v>
      </c>
      <c r="N3603" t="s">
        <v>3235</v>
      </c>
      <c r="O3603" t="s">
        <v>338</v>
      </c>
      <c r="Q3603" s="199">
        <v>10000</v>
      </c>
      <c r="S3603" t="s">
        <v>2761</v>
      </c>
      <c r="T3603" t="s">
        <v>4061</v>
      </c>
      <c r="U3603" s="201">
        <v>-7.4999999999999997E-2</v>
      </c>
      <c r="V3603" t="s">
        <v>4452</v>
      </c>
      <c r="W3603" t="s">
        <v>2726</v>
      </c>
      <c r="X3603" t="s">
        <v>2727</v>
      </c>
      <c r="Y3603" t="s">
        <v>4082</v>
      </c>
      <c r="Z3603" t="s">
        <v>3671</v>
      </c>
      <c r="AA3603" t="s">
        <v>663</v>
      </c>
      <c r="AB3603" s="198">
        <v>37043.875</v>
      </c>
      <c r="AC3603" s="198">
        <v>37072.875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1292180</v>
      </c>
      <c r="H3604" s="198">
        <v>37035.422800925924</v>
      </c>
      <c r="I3604" t="s">
        <v>664</v>
      </c>
      <c r="M3604" t="s">
        <v>2760</v>
      </c>
      <c r="N3604" t="s">
        <v>3220</v>
      </c>
      <c r="O3604" t="s">
        <v>90</v>
      </c>
      <c r="Q3604" s="199">
        <v>5000</v>
      </c>
      <c r="S3604" t="s">
        <v>2761</v>
      </c>
      <c r="T3604" t="s">
        <v>4061</v>
      </c>
      <c r="U3604" s="201">
        <v>3.99</v>
      </c>
      <c r="V3604" t="s">
        <v>665</v>
      </c>
      <c r="W3604" t="s">
        <v>4253</v>
      </c>
      <c r="X3604" t="s">
        <v>2685</v>
      </c>
      <c r="Y3604" t="s">
        <v>3224</v>
      </c>
      <c r="Z3604" t="s">
        <v>3671</v>
      </c>
      <c r="AA3604">
        <v>809047</v>
      </c>
      <c r="AB3604" s="198">
        <v>37036.875</v>
      </c>
      <c r="AC3604" s="198">
        <v>37036.875</v>
      </c>
    </row>
    <row r="3605" spans="1:29" x14ac:dyDescent="0.2">
      <c r="A3605" s="44" t="str">
        <f t="shared" si="281"/>
        <v xml:space="preserve"> Metals Financial</v>
      </c>
      <c r="B3605" s="44" t="str">
        <f t="shared" si="282"/>
        <v/>
      </c>
      <c r="C3605" s="44" t="str">
        <f t="shared" si="283"/>
        <v>Metals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1</v>
      </c>
      <c r="F3605" s="213">
        <f t="shared" si="285"/>
        <v>10</v>
      </c>
      <c r="G3605" s="202">
        <v>1292181</v>
      </c>
      <c r="H3605" s="198">
        <v>37035.422847222224</v>
      </c>
      <c r="I3605" t="s">
        <v>4122</v>
      </c>
      <c r="M3605" t="s">
        <v>2766</v>
      </c>
      <c r="N3605" t="s">
        <v>4072</v>
      </c>
      <c r="O3605" t="s">
        <v>4073</v>
      </c>
      <c r="P3605" s="199">
        <v>10</v>
      </c>
      <c r="S3605" t="s">
        <v>4060</v>
      </c>
      <c r="T3605" t="s">
        <v>4061</v>
      </c>
      <c r="U3605" s="201">
        <v>1549</v>
      </c>
      <c r="V3605" t="s">
        <v>4138</v>
      </c>
      <c r="W3605" t="s">
        <v>4068</v>
      </c>
      <c r="X3605" t="s">
        <v>4064</v>
      </c>
      <c r="Y3605" t="s">
        <v>4065</v>
      </c>
      <c r="Z3605" t="s">
        <v>4066</v>
      </c>
      <c r="AA3605">
        <v>2151098</v>
      </c>
    </row>
    <row r="3606" spans="1:29" x14ac:dyDescent="0.2">
      <c r="A3606" s="44" t="str">
        <f t="shared" si="281"/>
        <v xml:space="preserve"> Metals Financial</v>
      </c>
      <c r="B3606" s="44" t="str">
        <f t="shared" si="282"/>
        <v/>
      </c>
      <c r="C3606" s="44" t="str">
        <f t="shared" si="283"/>
        <v>Metals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20</v>
      </c>
      <c r="G3606" s="202">
        <v>1292182</v>
      </c>
      <c r="H3606" s="198">
        <v>37035.422881944447</v>
      </c>
      <c r="I3606" t="s">
        <v>4031</v>
      </c>
      <c r="M3606" t="s">
        <v>2766</v>
      </c>
      <c r="N3606" t="s">
        <v>4058</v>
      </c>
      <c r="O3606" t="s">
        <v>4059</v>
      </c>
      <c r="Q3606" s="199">
        <v>20</v>
      </c>
      <c r="S3606" t="s">
        <v>4060</v>
      </c>
      <c r="T3606" t="s">
        <v>4061</v>
      </c>
      <c r="U3606" s="201">
        <v>1751</v>
      </c>
      <c r="V3606" t="s">
        <v>4075</v>
      </c>
      <c r="W3606" t="s">
        <v>4068</v>
      </c>
      <c r="X3606" t="s">
        <v>4064</v>
      </c>
      <c r="Y3606" t="s">
        <v>4065</v>
      </c>
      <c r="Z3606" t="s">
        <v>4066</v>
      </c>
      <c r="AA3606">
        <v>2151100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7500</v>
      </c>
      <c r="G3607" s="202">
        <v>1292183</v>
      </c>
      <c r="H3607" s="198">
        <v>37035.42291666667</v>
      </c>
      <c r="I3607" t="s">
        <v>3244</v>
      </c>
      <c r="M3607" t="s">
        <v>2760</v>
      </c>
      <c r="N3607" t="s">
        <v>3220</v>
      </c>
      <c r="O3607" t="s">
        <v>2512</v>
      </c>
      <c r="P3607" s="199">
        <v>7500</v>
      </c>
      <c r="S3607" t="s">
        <v>2761</v>
      </c>
      <c r="T3607" t="s">
        <v>4061</v>
      </c>
      <c r="U3607" s="201">
        <v>4.0650000000000004</v>
      </c>
      <c r="V3607" t="s">
        <v>3045</v>
      </c>
      <c r="W3607" t="s">
        <v>3260</v>
      </c>
      <c r="X3607" t="s">
        <v>3261</v>
      </c>
      <c r="Y3607" t="s">
        <v>3224</v>
      </c>
      <c r="Z3607" t="s">
        <v>3671</v>
      </c>
      <c r="AA3607">
        <v>809048</v>
      </c>
      <c r="AB3607" s="198">
        <v>37036.875</v>
      </c>
      <c r="AC3607" s="198">
        <v>37036.875</v>
      </c>
    </row>
    <row r="3608" spans="1:29" x14ac:dyDescent="0.2">
      <c r="A3608" s="44" t="str">
        <f t="shared" si="281"/>
        <v xml:space="preserve"> Metals Financial</v>
      </c>
      <c r="B3608" s="44" t="str">
        <f t="shared" si="282"/>
        <v/>
      </c>
      <c r="C3608" s="44" t="str">
        <f t="shared" si="283"/>
        <v>Metals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20</v>
      </c>
      <c r="G3608" s="202">
        <v>1292184</v>
      </c>
      <c r="H3608" s="198">
        <v>37035.423206018517</v>
      </c>
      <c r="I3608" t="s">
        <v>1938</v>
      </c>
      <c r="M3608" t="s">
        <v>2766</v>
      </c>
      <c r="N3608" t="s">
        <v>4072</v>
      </c>
      <c r="O3608" t="s">
        <v>4073</v>
      </c>
      <c r="Q3608" s="199">
        <v>20</v>
      </c>
      <c r="S3608" t="s">
        <v>4060</v>
      </c>
      <c r="T3608" t="s">
        <v>4061</v>
      </c>
      <c r="U3608" s="201">
        <v>1550</v>
      </c>
      <c r="V3608" t="s">
        <v>3294</v>
      </c>
      <c r="W3608" t="s">
        <v>4068</v>
      </c>
      <c r="X3608" t="s">
        <v>4064</v>
      </c>
      <c r="Y3608" t="s">
        <v>4065</v>
      </c>
      <c r="Z3608" t="s">
        <v>4066</v>
      </c>
      <c r="AA3608">
        <v>2151102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20000</v>
      </c>
      <c r="G3609" s="202">
        <v>1292185</v>
      </c>
      <c r="H3609" s="198">
        <v>37035.423217592594</v>
      </c>
      <c r="I3609" t="s">
        <v>2831</v>
      </c>
      <c r="M3609" t="s">
        <v>2760</v>
      </c>
      <c r="N3609" t="s">
        <v>3220</v>
      </c>
      <c r="O3609" t="s">
        <v>4383</v>
      </c>
      <c r="Q3609" s="199">
        <v>20000</v>
      </c>
      <c r="S3609" t="s">
        <v>2761</v>
      </c>
      <c r="T3609" t="s">
        <v>4061</v>
      </c>
      <c r="U3609" s="201">
        <v>4.1100000000000003</v>
      </c>
      <c r="V3609" t="s">
        <v>3089</v>
      </c>
      <c r="W3609" t="s">
        <v>4246</v>
      </c>
      <c r="X3609" t="s">
        <v>4247</v>
      </c>
      <c r="Y3609" t="s">
        <v>3224</v>
      </c>
      <c r="Z3609" t="s">
        <v>3671</v>
      </c>
      <c r="AA3609">
        <v>809049</v>
      </c>
      <c r="AB3609" s="198">
        <v>37036.875</v>
      </c>
      <c r="AC3609" s="198">
        <v>37036.875</v>
      </c>
    </row>
    <row r="3610" spans="1:29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30</v>
      </c>
      <c r="F3610" s="213">
        <f t="shared" si="285"/>
        <v>300000</v>
      </c>
      <c r="G3610" s="202">
        <v>1292186</v>
      </c>
      <c r="H3610" s="198">
        <v>37035.423229166663</v>
      </c>
      <c r="I3610" t="s">
        <v>2818</v>
      </c>
      <c r="M3610" t="s">
        <v>2760</v>
      </c>
      <c r="N3610" t="s">
        <v>3235</v>
      </c>
      <c r="O3610" t="s">
        <v>338</v>
      </c>
      <c r="Q3610" s="199">
        <v>10000</v>
      </c>
      <c r="S3610" t="s">
        <v>2761</v>
      </c>
      <c r="T3610" t="s">
        <v>4061</v>
      </c>
      <c r="U3610" s="201">
        <v>-7.4999999999999997E-2</v>
      </c>
      <c r="V3610" t="s">
        <v>4452</v>
      </c>
      <c r="W3610" t="s">
        <v>2726</v>
      </c>
      <c r="X3610" t="s">
        <v>2727</v>
      </c>
      <c r="Y3610" t="s">
        <v>4082</v>
      </c>
      <c r="Z3610" t="s">
        <v>3671</v>
      </c>
      <c r="AA3610" t="s">
        <v>666</v>
      </c>
      <c r="AB3610" s="198">
        <v>37043.875</v>
      </c>
      <c r="AC3610" s="198">
        <v>37072.875</v>
      </c>
    </row>
    <row r="3611" spans="1:29" x14ac:dyDescent="0.2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7</v>
      </c>
      <c r="F3611" s="213">
        <f t="shared" si="285"/>
        <v>210000</v>
      </c>
      <c r="G3611" s="202">
        <v>1292187</v>
      </c>
      <c r="H3611" s="198">
        <v>37035.423263888886</v>
      </c>
      <c r="I3611" t="s">
        <v>2676</v>
      </c>
      <c r="M3611" t="s">
        <v>2760</v>
      </c>
      <c r="N3611" t="s">
        <v>2864</v>
      </c>
      <c r="O3611" t="s">
        <v>4387</v>
      </c>
      <c r="P3611" s="199">
        <v>30000</v>
      </c>
      <c r="S3611" t="s">
        <v>2761</v>
      </c>
      <c r="T3611" t="s">
        <v>4061</v>
      </c>
      <c r="U3611" s="201">
        <v>4.4649999999999999</v>
      </c>
      <c r="V3611" t="s">
        <v>2677</v>
      </c>
      <c r="W3611" t="s">
        <v>2668</v>
      </c>
      <c r="X3611" t="s">
        <v>4389</v>
      </c>
      <c r="Y3611" t="s">
        <v>4082</v>
      </c>
      <c r="Z3611" t="s">
        <v>3671</v>
      </c>
      <c r="AA3611" t="s">
        <v>667</v>
      </c>
      <c r="AB3611" s="198">
        <v>37036.875</v>
      </c>
      <c r="AC3611" s="198">
        <v>37042.875</v>
      </c>
    </row>
    <row r="3612" spans="1:29" x14ac:dyDescent="0.2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30</v>
      </c>
      <c r="F3612" s="213">
        <f t="shared" si="285"/>
        <v>300000</v>
      </c>
      <c r="G3612" s="202">
        <v>1292189</v>
      </c>
      <c r="H3612" s="198">
        <v>37035.423344907409</v>
      </c>
      <c r="I3612" t="s">
        <v>2818</v>
      </c>
      <c r="M3612" t="s">
        <v>2760</v>
      </c>
      <c r="N3612" t="s">
        <v>3235</v>
      </c>
      <c r="O3612" t="s">
        <v>338</v>
      </c>
      <c r="Q3612" s="199">
        <v>10000</v>
      </c>
      <c r="S3612" t="s">
        <v>2761</v>
      </c>
      <c r="T3612" t="s">
        <v>4061</v>
      </c>
      <c r="U3612" s="201">
        <v>-7.4999999999999997E-2</v>
      </c>
      <c r="V3612" t="s">
        <v>4452</v>
      </c>
      <c r="W3612" t="s">
        <v>2726</v>
      </c>
      <c r="X3612" t="s">
        <v>2727</v>
      </c>
      <c r="Y3612" t="s">
        <v>4082</v>
      </c>
      <c r="Z3612" t="s">
        <v>3671</v>
      </c>
      <c r="AA3612" t="s">
        <v>668</v>
      </c>
      <c r="AB3612" s="198">
        <v>37043.875</v>
      </c>
      <c r="AC3612" s="198">
        <v>37072.875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</v>
      </c>
      <c r="G3613" s="202">
        <v>1292190</v>
      </c>
      <c r="H3613" s="198">
        <v>37035.423437500001</v>
      </c>
      <c r="I3613" t="s">
        <v>4031</v>
      </c>
      <c r="M3613" t="s">
        <v>2766</v>
      </c>
      <c r="N3613" t="s">
        <v>4072</v>
      </c>
      <c r="O3613" t="s">
        <v>4073</v>
      </c>
      <c r="P3613" s="199">
        <v>20</v>
      </c>
      <c r="S3613" t="s">
        <v>4060</v>
      </c>
      <c r="T3613" t="s">
        <v>4061</v>
      </c>
      <c r="U3613" s="201">
        <v>1549</v>
      </c>
      <c r="V3613" t="s">
        <v>4076</v>
      </c>
      <c r="W3613" t="s">
        <v>4068</v>
      </c>
      <c r="X3613" t="s">
        <v>4064</v>
      </c>
      <c r="Y3613" t="s">
        <v>4065</v>
      </c>
      <c r="Z3613" t="s">
        <v>4066</v>
      </c>
      <c r="AA3613">
        <v>2151106</v>
      </c>
    </row>
    <row r="3614" spans="1:29" x14ac:dyDescent="0.2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30</v>
      </c>
      <c r="F3614" s="213">
        <f t="shared" si="285"/>
        <v>300000</v>
      </c>
      <c r="G3614" s="202">
        <v>1292192</v>
      </c>
      <c r="H3614" s="198">
        <v>37035.423506944448</v>
      </c>
      <c r="I3614" t="s">
        <v>2818</v>
      </c>
      <c r="M3614" t="s">
        <v>2760</v>
      </c>
      <c r="N3614" t="s">
        <v>3235</v>
      </c>
      <c r="O3614" t="s">
        <v>338</v>
      </c>
      <c r="Q3614" s="199">
        <v>10000</v>
      </c>
      <c r="S3614" t="s">
        <v>2761</v>
      </c>
      <c r="T3614" t="s">
        <v>4061</v>
      </c>
      <c r="U3614" s="201">
        <v>-7.4999999999999997E-2</v>
      </c>
      <c r="V3614" t="s">
        <v>4452</v>
      </c>
      <c r="W3614" t="s">
        <v>2726</v>
      </c>
      <c r="X3614" t="s">
        <v>2727</v>
      </c>
      <c r="Y3614" t="s">
        <v>4082</v>
      </c>
      <c r="Z3614" t="s">
        <v>3671</v>
      </c>
      <c r="AA3614" t="s">
        <v>669</v>
      </c>
      <c r="AB3614" s="198">
        <v>37043.875</v>
      </c>
      <c r="AC3614" s="198">
        <v>37072.875</v>
      </c>
    </row>
    <row r="3615" spans="1:29" x14ac:dyDescent="0.2">
      <c r="A3615" s="44" t="str">
        <f t="shared" si="281"/>
        <v>US Power Physical</v>
      </c>
      <c r="B3615" s="44" t="str">
        <f t="shared" si="282"/>
        <v>US</v>
      </c>
      <c r="C3615" s="44" t="str">
        <f t="shared" si="283"/>
        <v>Power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30</v>
      </c>
      <c r="F3615" s="213">
        <f t="shared" si="285"/>
        <v>750</v>
      </c>
      <c r="G3615" s="202">
        <v>1292191</v>
      </c>
      <c r="H3615" s="198">
        <v>37035.423506944448</v>
      </c>
      <c r="I3615" t="s">
        <v>2831</v>
      </c>
      <c r="M3615" t="s">
        <v>3364</v>
      </c>
      <c r="N3615" t="s">
        <v>2710</v>
      </c>
      <c r="O3615" t="s">
        <v>2900</v>
      </c>
      <c r="P3615" s="199">
        <v>25</v>
      </c>
      <c r="S3615" t="s">
        <v>2759</v>
      </c>
      <c r="T3615" t="s">
        <v>4061</v>
      </c>
      <c r="U3615" s="201">
        <v>320</v>
      </c>
      <c r="V3615" t="s">
        <v>2714</v>
      </c>
      <c r="W3615" t="s">
        <v>2711</v>
      </c>
      <c r="X3615" t="s">
        <v>2712</v>
      </c>
      <c r="Y3615" t="s">
        <v>4193</v>
      </c>
      <c r="Z3615" t="s">
        <v>3666</v>
      </c>
      <c r="AA3615">
        <v>621569.1</v>
      </c>
      <c r="AB3615" s="198">
        <v>37043.875</v>
      </c>
      <c r="AC3615" s="198">
        <v>37072.875</v>
      </c>
    </row>
    <row r="3616" spans="1:29" x14ac:dyDescent="0.2">
      <c r="A3616" s="44" t="str">
        <f t="shared" si="281"/>
        <v>US Oil Products Financial</v>
      </c>
      <c r="B3616" s="44" t="str">
        <f t="shared" si="282"/>
        <v>US</v>
      </c>
      <c r="C3616" s="44" t="str">
        <f t="shared" si="283"/>
        <v>Oil Products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25000</v>
      </c>
      <c r="G3616" s="202">
        <v>1292193</v>
      </c>
      <c r="H3616" s="198">
        <v>37035.42359953704</v>
      </c>
      <c r="I3616" t="s">
        <v>4182</v>
      </c>
      <c r="M3616" t="s">
        <v>2764</v>
      </c>
      <c r="N3616" t="s">
        <v>1721</v>
      </c>
      <c r="O3616" t="s">
        <v>1722</v>
      </c>
      <c r="Q3616" s="199">
        <v>25000</v>
      </c>
      <c r="S3616" t="s">
        <v>3301</v>
      </c>
      <c r="T3616" t="s">
        <v>4061</v>
      </c>
      <c r="U3616" s="201">
        <v>80.8</v>
      </c>
      <c r="V3616" t="s">
        <v>4184</v>
      </c>
      <c r="W3616" t="s">
        <v>1944</v>
      </c>
      <c r="X3616" t="s">
        <v>1945</v>
      </c>
      <c r="Y3616" t="s">
        <v>3401</v>
      </c>
      <c r="Z3616" t="s">
        <v>3671</v>
      </c>
      <c r="AA3616">
        <v>107097</v>
      </c>
      <c r="AB3616" s="198">
        <v>37043</v>
      </c>
      <c r="AC3616" s="198">
        <v>37072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10000</v>
      </c>
      <c r="G3617" s="202">
        <v>1292194</v>
      </c>
      <c r="H3617" s="198">
        <v>37035.42359953704</v>
      </c>
      <c r="I3617" t="s">
        <v>3244</v>
      </c>
      <c r="M3617" t="s">
        <v>2760</v>
      </c>
      <c r="N3617" t="s">
        <v>3220</v>
      </c>
      <c r="O3617" t="s">
        <v>2463</v>
      </c>
      <c r="P3617" s="199">
        <v>10000</v>
      </c>
      <c r="S3617" t="s">
        <v>2761</v>
      </c>
      <c r="T3617" t="s">
        <v>4061</v>
      </c>
      <c r="U3617" s="201">
        <v>4.2187999999999999</v>
      </c>
      <c r="V3617" t="s">
        <v>3248</v>
      </c>
      <c r="W3617" t="s">
        <v>3222</v>
      </c>
      <c r="X3617" t="s">
        <v>3223</v>
      </c>
      <c r="Y3617" t="s">
        <v>3224</v>
      </c>
      <c r="Z3617" t="s">
        <v>3671</v>
      </c>
      <c r="AA3617">
        <v>809050</v>
      </c>
      <c r="AB3617" s="198">
        <v>37036.875</v>
      </c>
      <c r="AC3617" s="198">
        <v>37036.875</v>
      </c>
    </row>
    <row r="3618" spans="1:29" x14ac:dyDescent="0.2">
      <c r="A3618" s="44" t="str">
        <f t="shared" si="281"/>
        <v>US Power Physical</v>
      </c>
      <c r="B3618" s="44" t="str">
        <f t="shared" si="282"/>
        <v>US</v>
      </c>
      <c r="C3618" s="44" t="str">
        <f t="shared" si="283"/>
        <v>Power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30</v>
      </c>
      <c r="F3618" s="213">
        <f t="shared" si="285"/>
        <v>750</v>
      </c>
      <c r="G3618" s="202">
        <v>1292195</v>
      </c>
      <c r="H3618" s="198">
        <v>37035.423692129632</v>
      </c>
      <c r="I3618" t="s">
        <v>2758</v>
      </c>
      <c r="M3618" t="s">
        <v>3364</v>
      </c>
      <c r="N3618" t="s">
        <v>2713</v>
      </c>
      <c r="O3618" t="s">
        <v>1788</v>
      </c>
      <c r="Q3618" s="199">
        <v>25</v>
      </c>
      <c r="S3618" t="s">
        <v>2759</v>
      </c>
      <c r="T3618" t="s">
        <v>4061</v>
      </c>
      <c r="U3618" s="201">
        <v>225</v>
      </c>
      <c r="V3618" t="s">
        <v>4212</v>
      </c>
      <c r="W3618" t="s">
        <v>3021</v>
      </c>
      <c r="X3618" t="s">
        <v>3022</v>
      </c>
      <c r="Y3618" t="s">
        <v>4193</v>
      </c>
      <c r="Z3618" t="s">
        <v>3666</v>
      </c>
      <c r="AA3618">
        <v>621570.1</v>
      </c>
      <c r="AB3618" s="198">
        <v>37135.875</v>
      </c>
      <c r="AC3618" s="198">
        <v>37164.875</v>
      </c>
    </row>
    <row r="3619" spans="1:29" x14ac:dyDescent="0.2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13">
        <f t="shared" si="285"/>
        <v>10000</v>
      </c>
      <c r="G3619" s="202">
        <v>1292196</v>
      </c>
      <c r="H3619" s="198">
        <v>37035.423692129632</v>
      </c>
      <c r="I3619" t="s">
        <v>3196</v>
      </c>
      <c r="M3619" t="s">
        <v>2760</v>
      </c>
      <c r="N3619" t="s">
        <v>3220</v>
      </c>
      <c r="O3619" t="s">
        <v>4400</v>
      </c>
      <c r="Q3619" s="199">
        <v>10000</v>
      </c>
      <c r="S3619" t="s">
        <v>2761</v>
      </c>
      <c r="T3619" t="s">
        <v>4061</v>
      </c>
      <c r="U3619" s="201">
        <v>4.0650000000000004</v>
      </c>
      <c r="V3619" t="s">
        <v>4448</v>
      </c>
      <c r="W3619" t="s">
        <v>3046</v>
      </c>
      <c r="X3619" t="s">
        <v>2685</v>
      </c>
      <c r="Y3619" t="s">
        <v>3224</v>
      </c>
      <c r="Z3619" t="s">
        <v>3671</v>
      </c>
      <c r="AA3619">
        <v>809051</v>
      </c>
      <c r="AB3619" s="198">
        <v>37036.875</v>
      </c>
      <c r="AC3619" s="198">
        <v>37036.875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10000</v>
      </c>
      <c r="G3620" s="202">
        <v>1292197</v>
      </c>
      <c r="H3620" s="198">
        <v>37035.423738425925</v>
      </c>
      <c r="I3620" t="s">
        <v>3196</v>
      </c>
      <c r="M3620" t="s">
        <v>2760</v>
      </c>
      <c r="N3620" t="s">
        <v>3220</v>
      </c>
      <c r="O3620" t="s">
        <v>4403</v>
      </c>
      <c r="Q3620" s="199">
        <v>10000</v>
      </c>
      <c r="S3620" t="s">
        <v>2761</v>
      </c>
      <c r="T3620" t="s">
        <v>4061</v>
      </c>
      <c r="U3620" s="201">
        <v>4.0650000000000004</v>
      </c>
      <c r="V3620" t="s">
        <v>4448</v>
      </c>
      <c r="W3620" t="s">
        <v>3046</v>
      </c>
      <c r="X3620" t="s">
        <v>2685</v>
      </c>
      <c r="Y3620" t="s">
        <v>3224</v>
      </c>
      <c r="Z3620" t="s">
        <v>3671</v>
      </c>
      <c r="AA3620">
        <v>809052</v>
      </c>
      <c r="AB3620" s="198">
        <v>37036.875</v>
      </c>
      <c r="AC3620" s="198">
        <v>37036.875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10000</v>
      </c>
      <c r="G3621" s="202">
        <v>1292198</v>
      </c>
      <c r="H3621" s="198">
        <v>37035.423854166664</v>
      </c>
      <c r="I3621" t="s">
        <v>4033</v>
      </c>
      <c r="M3621" t="s">
        <v>2760</v>
      </c>
      <c r="N3621" t="s">
        <v>3220</v>
      </c>
      <c r="O3621" t="s">
        <v>2463</v>
      </c>
      <c r="P3621" s="199">
        <v>10000</v>
      </c>
      <c r="S3621" t="s">
        <v>2761</v>
      </c>
      <c r="T3621" t="s">
        <v>4061</v>
      </c>
      <c r="U3621" s="201">
        <v>4.2176</v>
      </c>
      <c r="V3621" t="s">
        <v>3085</v>
      </c>
      <c r="W3621" t="s">
        <v>3222</v>
      </c>
      <c r="X3621" t="s">
        <v>3223</v>
      </c>
      <c r="Y3621" t="s">
        <v>3224</v>
      </c>
      <c r="Z3621" t="s">
        <v>3671</v>
      </c>
      <c r="AA3621">
        <v>809053</v>
      </c>
      <c r="AB3621" s="198">
        <v>37036.875</v>
      </c>
      <c r="AC3621" s="198">
        <v>37036.875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10000</v>
      </c>
      <c r="G3622" s="202">
        <v>1292199</v>
      </c>
      <c r="H3622" s="198">
        <v>37035.42386574074</v>
      </c>
      <c r="I3622" t="s">
        <v>2722</v>
      </c>
      <c r="M3622" t="s">
        <v>2760</v>
      </c>
      <c r="N3622" t="s">
        <v>3220</v>
      </c>
      <c r="O3622" t="s">
        <v>4383</v>
      </c>
      <c r="Q3622" s="199">
        <v>10000</v>
      </c>
      <c r="S3622" t="s">
        <v>2761</v>
      </c>
      <c r="T3622" t="s">
        <v>4061</v>
      </c>
      <c r="U3622" s="201">
        <v>4.12</v>
      </c>
      <c r="V3622" t="s">
        <v>2748</v>
      </c>
      <c r="W3622" t="s">
        <v>4246</v>
      </c>
      <c r="X3622" t="s">
        <v>4247</v>
      </c>
      <c r="Y3622" t="s">
        <v>3224</v>
      </c>
      <c r="Z3622" t="s">
        <v>3671</v>
      </c>
      <c r="AA3622">
        <v>809054</v>
      </c>
      <c r="AB3622" s="198">
        <v>37036.875</v>
      </c>
      <c r="AC3622" s="198">
        <v>37036.875</v>
      </c>
    </row>
    <row r="3623" spans="1:29" x14ac:dyDescent="0.2">
      <c r="A3623" s="44" t="str">
        <f t="shared" si="281"/>
        <v>US Crude Financial</v>
      </c>
      <c r="B3623" s="44" t="str">
        <f t="shared" si="282"/>
        <v>US</v>
      </c>
      <c r="C3623" s="44" t="str">
        <f t="shared" si="283"/>
        <v>Crude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50000</v>
      </c>
      <c r="G3623" s="202">
        <v>1292200</v>
      </c>
      <c r="H3623" s="198">
        <v>37035.423877314817</v>
      </c>
      <c r="I3623" t="s">
        <v>3876</v>
      </c>
      <c r="M3623" t="s">
        <v>3757</v>
      </c>
      <c r="N3623" t="s">
        <v>4183</v>
      </c>
      <c r="O3623" t="s">
        <v>2790</v>
      </c>
      <c r="P3623" s="199">
        <v>50000</v>
      </c>
      <c r="S3623" t="s">
        <v>2767</v>
      </c>
      <c r="T3623" t="s">
        <v>4061</v>
      </c>
      <c r="U3623" s="201">
        <v>29.12</v>
      </c>
      <c r="V3623" t="s">
        <v>2358</v>
      </c>
      <c r="W3623" t="s">
        <v>4185</v>
      </c>
      <c r="X3623" t="s">
        <v>4186</v>
      </c>
      <c r="Y3623" t="s">
        <v>3401</v>
      </c>
      <c r="Z3623" t="s">
        <v>3671</v>
      </c>
      <c r="AA3623">
        <v>107098</v>
      </c>
      <c r="AB3623" s="198">
        <v>37073</v>
      </c>
      <c r="AC3623" s="198">
        <v>37103</v>
      </c>
    </row>
    <row r="3624" spans="1:29" x14ac:dyDescent="0.2">
      <c r="A3624" s="44" t="str">
        <f t="shared" si="281"/>
        <v>US Natural Gas Financial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7</v>
      </c>
      <c r="F3624" s="213">
        <f t="shared" si="285"/>
        <v>210000</v>
      </c>
      <c r="G3624" s="202">
        <v>1292201</v>
      </c>
      <c r="H3624" s="198">
        <v>37035.423935185187</v>
      </c>
      <c r="I3624" t="s">
        <v>2874</v>
      </c>
      <c r="M3624" t="s">
        <v>2760</v>
      </c>
      <c r="N3624" t="s">
        <v>2864</v>
      </c>
      <c r="O3624" t="s">
        <v>4375</v>
      </c>
      <c r="P3624" s="199">
        <v>30000</v>
      </c>
      <c r="S3624" t="s">
        <v>2761</v>
      </c>
      <c r="T3624" t="s">
        <v>4061</v>
      </c>
      <c r="U3624" s="201">
        <v>4.1100000000000003</v>
      </c>
      <c r="V3624" t="s">
        <v>2749</v>
      </c>
      <c r="W3624" t="s">
        <v>3281</v>
      </c>
      <c r="X3624" t="s">
        <v>4236</v>
      </c>
      <c r="Y3624" t="s">
        <v>4082</v>
      </c>
      <c r="Z3624" t="s">
        <v>3671</v>
      </c>
      <c r="AA3624" t="s">
        <v>670</v>
      </c>
      <c r="AB3624" s="198">
        <v>37036.875</v>
      </c>
      <c r="AC3624" s="198">
        <v>37042.875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10000</v>
      </c>
      <c r="G3625" s="202">
        <v>1292202</v>
      </c>
      <c r="H3625" s="198">
        <v>37035.423946759256</v>
      </c>
      <c r="I3625" t="s">
        <v>4237</v>
      </c>
      <c r="M3625" t="s">
        <v>2760</v>
      </c>
      <c r="N3625" t="s">
        <v>3220</v>
      </c>
      <c r="O3625" t="s">
        <v>2463</v>
      </c>
      <c r="P3625" s="199">
        <v>10000</v>
      </c>
      <c r="S3625" t="s">
        <v>2761</v>
      </c>
      <c r="T3625" t="s">
        <v>4061</v>
      </c>
      <c r="U3625" s="201">
        <v>4.2163000000000004</v>
      </c>
      <c r="V3625" t="s">
        <v>1747</v>
      </c>
      <c r="W3625" t="s">
        <v>3222</v>
      </c>
      <c r="X3625" t="s">
        <v>3223</v>
      </c>
      <c r="Y3625" t="s">
        <v>3224</v>
      </c>
      <c r="Z3625" t="s">
        <v>3671</v>
      </c>
      <c r="AA3625">
        <v>809055</v>
      </c>
      <c r="AB3625" s="198">
        <v>37036.875</v>
      </c>
      <c r="AC3625" s="198">
        <v>37036.875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1000</v>
      </c>
      <c r="G3626" s="202">
        <v>1292203</v>
      </c>
      <c r="H3626" s="198">
        <v>37035.423981481479</v>
      </c>
      <c r="I3626" t="s">
        <v>4207</v>
      </c>
      <c r="M3626" t="s">
        <v>2760</v>
      </c>
      <c r="N3626" t="s">
        <v>3220</v>
      </c>
      <c r="O3626" t="s">
        <v>2481</v>
      </c>
      <c r="Q3626" s="199">
        <v>1000</v>
      </c>
      <c r="S3626" t="s">
        <v>2761</v>
      </c>
      <c r="T3626" t="s">
        <v>4061</v>
      </c>
      <c r="U3626" s="201">
        <v>4.04</v>
      </c>
      <c r="V3626" t="s">
        <v>671</v>
      </c>
      <c r="W3626" t="s">
        <v>3004</v>
      </c>
      <c r="X3626" t="s">
        <v>3246</v>
      </c>
      <c r="Y3626" t="s">
        <v>3224</v>
      </c>
      <c r="Z3626" t="s">
        <v>3671</v>
      </c>
      <c r="AA3626">
        <v>809056</v>
      </c>
      <c r="AB3626" s="198">
        <v>37036.875</v>
      </c>
      <c r="AC3626" s="198">
        <v>37036.875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10000</v>
      </c>
      <c r="G3627" s="202">
        <v>1292204</v>
      </c>
      <c r="H3627" s="198">
        <v>37035.424016203702</v>
      </c>
      <c r="I3627" t="s">
        <v>4033</v>
      </c>
      <c r="M3627" t="s">
        <v>2760</v>
      </c>
      <c r="N3627" t="s">
        <v>3220</v>
      </c>
      <c r="O3627" t="s">
        <v>2463</v>
      </c>
      <c r="P3627" s="199">
        <v>10000</v>
      </c>
      <c r="S3627" t="s">
        <v>2761</v>
      </c>
      <c r="T3627" t="s">
        <v>4061</v>
      </c>
      <c r="U3627" s="201">
        <v>4.2150999999999996</v>
      </c>
      <c r="V3627" t="s">
        <v>3085</v>
      </c>
      <c r="W3627" t="s">
        <v>3222</v>
      </c>
      <c r="X3627" t="s">
        <v>3223</v>
      </c>
      <c r="Y3627" t="s">
        <v>3224</v>
      </c>
      <c r="Z3627" t="s">
        <v>3671</v>
      </c>
      <c r="AA3627">
        <v>809057</v>
      </c>
      <c r="AB3627" s="198">
        <v>37036.875</v>
      </c>
      <c r="AC3627" s="198">
        <v>37036.875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7</v>
      </c>
      <c r="F3628" s="213">
        <f t="shared" si="285"/>
        <v>140000</v>
      </c>
      <c r="G3628" s="202">
        <v>1292205</v>
      </c>
      <c r="H3628" s="198">
        <v>37035.424085648148</v>
      </c>
      <c r="I3628" t="s">
        <v>2874</v>
      </c>
      <c r="M3628" t="s">
        <v>2760</v>
      </c>
      <c r="N3628" t="s">
        <v>2864</v>
      </c>
      <c r="O3628" t="s">
        <v>672</v>
      </c>
      <c r="Q3628" s="199">
        <v>20000</v>
      </c>
      <c r="S3628" t="s">
        <v>2761</v>
      </c>
      <c r="T3628" t="s">
        <v>4061</v>
      </c>
      <c r="U3628" s="201">
        <v>4.01</v>
      </c>
      <c r="V3628" t="s">
        <v>2749</v>
      </c>
      <c r="W3628" t="s">
        <v>2750</v>
      </c>
      <c r="X3628" t="s">
        <v>2751</v>
      </c>
      <c r="Y3628" t="s">
        <v>4082</v>
      </c>
      <c r="Z3628" t="s">
        <v>3671</v>
      </c>
      <c r="AA3628" t="s">
        <v>673</v>
      </c>
      <c r="AB3628" s="198">
        <v>37036.875</v>
      </c>
      <c r="AC3628" s="198">
        <v>37042.875</v>
      </c>
    </row>
    <row r="3629" spans="1:29" x14ac:dyDescent="0.2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5654</v>
      </c>
      <c r="G3629" s="202">
        <v>1292207</v>
      </c>
      <c r="H3629" s="198">
        <v>37035.424212962964</v>
      </c>
      <c r="I3629" t="s">
        <v>4033</v>
      </c>
      <c r="M3629" t="s">
        <v>2760</v>
      </c>
      <c r="N3629" t="s">
        <v>3220</v>
      </c>
      <c r="O3629" t="s">
        <v>4416</v>
      </c>
      <c r="P3629" s="199">
        <v>5654</v>
      </c>
      <c r="S3629" t="s">
        <v>2761</v>
      </c>
      <c r="T3629" t="s">
        <v>4061</v>
      </c>
      <c r="U3629" s="201">
        <v>4.03</v>
      </c>
      <c r="V3629" t="s">
        <v>3286</v>
      </c>
      <c r="W3629" t="s">
        <v>4253</v>
      </c>
      <c r="X3629" t="s">
        <v>2685</v>
      </c>
      <c r="Y3629" t="s">
        <v>3224</v>
      </c>
      <c r="Z3629" t="s">
        <v>3671</v>
      </c>
      <c r="AA3629">
        <v>809059</v>
      </c>
      <c r="AB3629" s="198">
        <v>37036.875</v>
      </c>
      <c r="AC3629" s="198">
        <v>37036.875</v>
      </c>
    </row>
    <row r="3630" spans="1:29" x14ac:dyDescent="0.2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30</v>
      </c>
      <c r="F3630" s="213">
        <f t="shared" si="285"/>
        <v>150000</v>
      </c>
      <c r="G3630" s="202">
        <v>1292208</v>
      </c>
      <c r="H3630" s="198">
        <v>37035.424259259256</v>
      </c>
      <c r="I3630" t="s">
        <v>2935</v>
      </c>
      <c r="M3630" t="s">
        <v>2760</v>
      </c>
      <c r="N3630" t="s">
        <v>2864</v>
      </c>
      <c r="O3630" t="s">
        <v>2865</v>
      </c>
      <c r="P3630" s="199">
        <v>5000</v>
      </c>
      <c r="S3630" t="s">
        <v>2761</v>
      </c>
      <c r="T3630" t="s">
        <v>4061</v>
      </c>
      <c r="U3630" s="201">
        <v>4.1749999999999998</v>
      </c>
      <c r="V3630" t="s">
        <v>4335</v>
      </c>
      <c r="W3630" t="s">
        <v>3529</v>
      </c>
      <c r="X3630" t="s">
        <v>2866</v>
      </c>
      <c r="Y3630" t="s">
        <v>4082</v>
      </c>
      <c r="Z3630" t="s">
        <v>3671</v>
      </c>
      <c r="AA3630" t="s">
        <v>674</v>
      </c>
      <c r="AB3630" s="198">
        <v>37043.875</v>
      </c>
      <c r="AC3630" s="198">
        <v>37072.875</v>
      </c>
    </row>
    <row r="3631" spans="1:29" x14ac:dyDescent="0.2">
      <c r="A3631" s="44" t="str">
        <f t="shared" si="281"/>
        <v>US Natural Gas Financial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7</v>
      </c>
      <c r="F3631" s="213">
        <f t="shared" si="285"/>
        <v>140000</v>
      </c>
      <c r="G3631" s="202">
        <v>1292209</v>
      </c>
      <c r="H3631" s="198">
        <v>37035.42428240741</v>
      </c>
      <c r="I3631" t="s">
        <v>3228</v>
      </c>
      <c r="M3631" t="s">
        <v>2760</v>
      </c>
      <c r="N3631" t="s">
        <v>2864</v>
      </c>
      <c r="O3631" t="s">
        <v>4375</v>
      </c>
      <c r="Q3631" s="199">
        <v>20000</v>
      </c>
      <c r="S3631" t="s">
        <v>2761</v>
      </c>
      <c r="T3631" t="s">
        <v>4061</v>
      </c>
      <c r="U3631" s="201">
        <v>4.1150000000000002</v>
      </c>
      <c r="V3631" t="s">
        <v>4460</v>
      </c>
      <c r="W3631" t="s">
        <v>3281</v>
      </c>
      <c r="X3631" t="s">
        <v>4236</v>
      </c>
      <c r="Y3631" t="s">
        <v>4082</v>
      </c>
      <c r="Z3631" t="s">
        <v>3671</v>
      </c>
      <c r="AA3631" t="s">
        <v>675</v>
      </c>
      <c r="AB3631" s="198">
        <v>37036.875</v>
      </c>
      <c r="AC3631" s="198">
        <v>37042.875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500</v>
      </c>
      <c r="G3632" s="202">
        <v>1292210</v>
      </c>
      <c r="H3632" s="198">
        <v>37035.424305555556</v>
      </c>
      <c r="I3632" t="s">
        <v>3267</v>
      </c>
      <c r="M3632" t="s">
        <v>2760</v>
      </c>
      <c r="N3632" t="s">
        <v>3220</v>
      </c>
      <c r="O3632" t="s">
        <v>2580</v>
      </c>
      <c r="P3632" s="199">
        <v>500</v>
      </c>
      <c r="S3632" t="s">
        <v>2761</v>
      </c>
      <c r="T3632" t="s">
        <v>4061</v>
      </c>
      <c r="U3632" s="201">
        <v>4.09</v>
      </c>
      <c r="V3632" t="s">
        <v>3980</v>
      </c>
      <c r="W3632" t="s">
        <v>3046</v>
      </c>
      <c r="X3632" t="s">
        <v>3141</v>
      </c>
      <c r="Y3632" t="s">
        <v>3224</v>
      </c>
      <c r="Z3632" t="s">
        <v>3671</v>
      </c>
      <c r="AA3632">
        <v>809060</v>
      </c>
      <c r="AB3632" s="198">
        <v>37036.875</v>
      </c>
      <c r="AC3632" s="198">
        <v>37036.875</v>
      </c>
    </row>
    <row r="3633" spans="1:31" x14ac:dyDescent="0.2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5</v>
      </c>
      <c r="G3633" s="202">
        <v>1292211</v>
      </c>
      <c r="H3633" s="198">
        <v>37035.424317129633</v>
      </c>
      <c r="I3633" t="s">
        <v>4123</v>
      </c>
      <c r="M3633" t="s">
        <v>2766</v>
      </c>
      <c r="N3633" t="s">
        <v>4078</v>
      </c>
      <c r="O3633" t="s">
        <v>4079</v>
      </c>
      <c r="P3633" s="199">
        <v>5</v>
      </c>
      <c r="S3633" t="s">
        <v>4080</v>
      </c>
      <c r="T3633" t="s">
        <v>4061</v>
      </c>
      <c r="U3633" s="201">
        <v>1270</v>
      </c>
      <c r="V3633" t="s">
        <v>2382</v>
      </c>
      <c r="W3633" t="s">
        <v>4081</v>
      </c>
      <c r="X3633" t="s">
        <v>4064</v>
      </c>
      <c r="Y3633" t="s">
        <v>4065</v>
      </c>
      <c r="Z3633" t="s">
        <v>4066</v>
      </c>
      <c r="AA3633">
        <v>2151108</v>
      </c>
    </row>
    <row r="3634" spans="1:31" x14ac:dyDescent="0.2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10000</v>
      </c>
      <c r="G3634" s="202">
        <v>1292212</v>
      </c>
      <c r="H3634" s="198">
        <v>37035.424317129633</v>
      </c>
      <c r="I3634" t="s">
        <v>3249</v>
      </c>
      <c r="M3634" t="s">
        <v>2760</v>
      </c>
      <c r="N3634" t="s">
        <v>3220</v>
      </c>
      <c r="O3634" t="s">
        <v>4383</v>
      </c>
      <c r="P3634" s="199">
        <v>10000</v>
      </c>
      <c r="S3634" t="s">
        <v>2761</v>
      </c>
      <c r="T3634" t="s">
        <v>4061</v>
      </c>
      <c r="U3634" s="201">
        <v>4.12</v>
      </c>
      <c r="V3634" t="s">
        <v>4176</v>
      </c>
      <c r="W3634" t="s">
        <v>4246</v>
      </c>
      <c r="X3634" t="s">
        <v>4247</v>
      </c>
      <c r="Y3634" t="s">
        <v>3224</v>
      </c>
      <c r="Z3634" t="s">
        <v>3671</v>
      </c>
      <c r="AA3634">
        <v>809061</v>
      </c>
      <c r="AB3634" s="198">
        <v>37036.875</v>
      </c>
      <c r="AC3634" s="198">
        <v>37036.875</v>
      </c>
    </row>
    <row r="3635" spans="1:31" x14ac:dyDescent="0.2">
      <c r="A3635" s="44" t="str">
        <f t="shared" si="281"/>
        <v>US Natural Gas Financial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7</v>
      </c>
      <c r="F3635" s="213">
        <f t="shared" si="285"/>
        <v>70000</v>
      </c>
      <c r="G3635" s="202">
        <v>1292213</v>
      </c>
      <c r="H3635" s="198">
        <v>37035.424351851849</v>
      </c>
      <c r="I3635" t="s">
        <v>2874</v>
      </c>
      <c r="M3635" t="s">
        <v>2760</v>
      </c>
      <c r="N3635" t="s">
        <v>2864</v>
      </c>
      <c r="O3635" t="s">
        <v>676</v>
      </c>
      <c r="Q3635" s="199">
        <v>10000</v>
      </c>
      <c r="S3635" t="s">
        <v>2761</v>
      </c>
      <c r="T3635" t="s">
        <v>4061</v>
      </c>
      <c r="U3635" s="201">
        <v>4.01</v>
      </c>
      <c r="V3635" t="s">
        <v>2749</v>
      </c>
      <c r="W3635" t="s">
        <v>2750</v>
      </c>
      <c r="X3635" t="s">
        <v>2751</v>
      </c>
      <c r="Y3635" t="s">
        <v>4082</v>
      </c>
      <c r="Z3635" t="s">
        <v>3671</v>
      </c>
      <c r="AA3635" t="s">
        <v>677</v>
      </c>
      <c r="AB3635" s="198">
        <v>37036.875</v>
      </c>
      <c r="AC3635" s="198">
        <v>37042.875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15000</v>
      </c>
      <c r="G3636" s="202">
        <v>1292214</v>
      </c>
      <c r="H3636" s="198">
        <v>37035.424386574072</v>
      </c>
      <c r="I3636" t="s">
        <v>2831</v>
      </c>
      <c r="M3636" t="s">
        <v>2760</v>
      </c>
      <c r="N3636" t="s">
        <v>3220</v>
      </c>
      <c r="O3636" t="s">
        <v>4383</v>
      </c>
      <c r="P3636" s="199">
        <v>15000</v>
      </c>
      <c r="S3636" t="s">
        <v>2761</v>
      </c>
      <c r="T3636" t="s">
        <v>4061</v>
      </c>
      <c r="U3636" s="201">
        <v>4.12</v>
      </c>
      <c r="V3636" t="s">
        <v>3221</v>
      </c>
      <c r="W3636" t="s">
        <v>4246</v>
      </c>
      <c r="X3636" t="s">
        <v>4247</v>
      </c>
      <c r="Y3636" t="s">
        <v>3224</v>
      </c>
      <c r="Z3636" t="s">
        <v>3671</v>
      </c>
      <c r="AA3636">
        <v>809062</v>
      </c>
      <c r="AB3636" s="198">
        <v>37036.875</v>
      </c>
      <c r="AC3636" s="198">
        <v>37036.875</v>
      </c>
    </row>
    <row r="3637" spans="1:31" x14ac:dyDescent="0.2">
      <c r="A3637" s="44" t="str">
        <f t="shared" si="281"/>
        <v>US Power Physical</v>
      </c>
      <c r="B3637" s="44" t="str">
        <f t="shared" si="282"/>
        <v>US</v>
      </c>
      <c r="C3637" s="44" t="str">
        <f t="shared" si="283"/>
        <v>Power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92</v>
      </c>
      <c r="F3637" s="213">
        <f t="shared" si="285"/>
        <v>2300</v>
      </c>
      <c r="G3637" s="202">
        <v>1292215</v>
      </c>
      <c r="H3637" s="198">
        <v>37035.424409722225</v>
      </c>
      <c r="I3637" t="s">
        <v>2758</v>
      </c>
      <c r="M3637" t="s">
        <v>3364</v>
      </c>
      <c r="N3637" t="s">
        <v>2713</v>
      </c>
      <c r="O3637" t="s">
        <v>4385</v>
      </c>
      <c r="Q3637" s="199">
        <v>25</v>
      </c>
      <c r="S3637" t="s">
        <v>2759</v>
      </c>
      <c r="T3637" t="s">
        <v>4061</v>
      </c>
      <c r="U3637" s="201">
        <v>128</v>
      </c>
      <c r="V3637" t="s">
        <v>4212</v>
      </c>
      <c r="W3637" t="s">
        <v>3021</v>
      </c>
      <c r="X3637" t="s">
        <v>3022</v>
      </c>
      <c r="Y3637" t="s">
        <v>4193</v>
      </c>
      <c r="Z3637" t="s">
        <v>3666</v>
      </c>
      <c r="AA3637">
        <v>621571.1</v>
      </c>
      <c r="AB3637" s="198">
        <v>37438</v>
      </c>
      <c r="AC3637" s="198">
        <v>37529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30</v>
      </c>
      <c r="F3638" s="213">
        <f t="shared" si="285"/>
        <v>150000</v>
      </c>
      <c r="G3638" s="202">
        <v>1292216</v>
      </c>
      <c r="H3638" s="198">
        <v>37035.424456018518</v>
      </c>
      <c r="I3638" t="s">
        <v>2935</v>
      </c>
      <c r="M3638" t="s">
        <v>2760</v>
      </c>
      <c r="N3638" t="s">
        <v>3220</v>
      </c>
      <c r="O3638" t="s">
        <v>4334</v>
      </c>
      <c r="Q3638" s="199">
        <v>5000</v>
      </c>
      <c r="S3638" t="s">
        <v>2761</v>
      </c>
      <c r="T3638" t="s">
        <v>4061</v>
      </c>
      <c r="U3638" s="201">
        <v>3.3875000000000002</v>
      </c>
      <c r="V3638" t="s">
        <v>2936</v>
      </c>
      <c r="W3638" t="s">
        <v>4279</v>
      </c>
      <c r="X3638" t="s">
        <v>2682</v>
      </c>
      <c r="Y3638" t="s">
        <v>3224</v>
      </c>
      <c r="Z3638" t="s">
        <v>3671</v>
      </c>
      <c r="AA3638" t="s">
        <v>678</v>
      </c>
      <c r="AB3638" s="198">
        <v>37043.875</v>
      </c>
      <c r="AC3638" s="198">
        <v>37072.875</v>
      </c>
    </row>
    <row r="3639" spans="1:31" x14ac:dyDescent="0.2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10000</v>
      </c>
      <c r="G3639" s="202">
        <v>1292217</v>
      </c>
      <c r="H3639" s="198">
        <v>37035.42454861111</v>
      </c>
      <c r="I3639" t="s">
        <v>2874</v>
      </c>
      <c r="M3639" t="s">
        <v>2760</v>
      </c>
      <c r="N3639" t="s">
        <v>3220</v>
      </c>
      <c r="O3639" t="s">
        <v>4383</v>
      </c>
      <c r="P3639" s="199">
        <v>10000</v>
      </c>
      <c r="S3639" t="s">
        <v>2761</v>
      </c>
      <c r="T3639" t="s">
        <v>4061</v>
      </c>
      <c r="U3639" s="201">
        <v>4.1100000000000003</v>
      </c>
      <c r="V3639" t="s">
        <v>3079</v>
      </c>
      <c r="W3639" t="s">
        <v>4246</v>
      </c>
      <c r="X3639" t="s">
        <v>4247</v>
      </c>
      <c r="Y3639" t="s">
        <v>3224</v>
      </c>
      <c r="Z3639" t="s">
        <v>3671</v>
      </c>
      <c r="AA3639">
        <v>809065</v>
      </c>
      <c r="AB3639" s="198">
        <v>37036.875</v>
      </c>
      <c r="AC3639" s="198">
        <v>37036.875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5500</v>
      </c>
      <c r="G3640" s="202">
        <v>1292218</v>
      </c>
      <c r="H3640" s="198">
        <v>37035.424895833334</v>
      </c>
      <c r="I3640" t="s">
        <v>2722</v>
      </c>
      <c r="M3640" t="s">
        <v>2760</v>
      </c>
      <c r="N3640" t="s">
        <v>3220</v>
      </c>
      <c r="O3640" t="s">
        <v>2519</v>
      </c>
      <c r="Q3640" s="199">
        <v>5500</v>
      </c>
      <c r="S3640" t="s">
        <v>2761</v>
      </c>
      <c r="T3640" t="s">
        <v>4061</v>
      </c>
      <c r="U3640" s="201">
        <v>4.4400000000000004</v>
      </c>
      <c r="V3640" t="s">
        <v>379</v>
      </c>
      <c r="W3640" t="s">
        <v>2668</v>
      </c>
      <c r="X3640" t="s">
        <v>2669</v>
      </c>
      <c r="Y3640" t="s">
        <v>3224</v>
      </c>
      <c r="Z3640" t="s">
        <v>3671</v>
      </c>
      <c r="AA3640">
        <v>809067</v>
      </c>
      <c r="AB3640" s="198">
        <v>37036.875</v>
      </c>
      <c r="AC3640" s="198">
        <v>37036.875</v>
      </c>
    </row>
    <row r="3641" spans="1:31" x14ac:dyDescent="0.2">
      <c r="A3641" s="44" t="str">
        <f t="shared" si="281"/>
        <v>US Power Financial</v>
      </c>
      <c r="B3641" s="44" t="str">
        <f t="shared" si="282"/>
        <v>US</v>
      </c>
      <c r="C3641" s="44" t="str">
        <f t="shared" si="283"/>
        <v>Power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30</v>
      </c>
      <c r="F3641" s="213">
        <f t="shared" si="285"/>
        <v>1500</v>
      </c>
      <c r="G3641" s="202">
        <v>1292219</v>
      </c>
      <c r="H3641" s="198">
        <v>37035.424953703703</v>
      </c>
      <c r="I3641" t="s">
        <v>2854</v>
      </c>
      <c r="M3641" t="s">
        <v>3364</v>
      </c>
      <c r="N3641" t="s">
        <v>4190</v>
      </c>
      <c r="O3641" t="s">
        <v>231</v>
      </c>
      <c r="Q3641" s="199">
        <v>50</v>
      </c>
      <c r="S3641" t="s">
        <v>2759</v>
      </c>
      <c r="T3641" t="s">
        <v>4061</v>
      </c>
      <c r="U3641" s="201">
        <v>62.5</v>
      </c>
      <c r="V3641" t="s">
        <v>679</v>
      </c>
      <c r="W3641" t="s">
        <v>2819</v>
      </c>
      <c r="X3641" t="s">
        <v>2842</v>
      </c>
      <c r="Y3641" t="s">
        <v>4193</v>
      </c>
      <c r="Z3641" t="s">
        <v>3671</v>
      </c>
      <c r="AA3641">
        <v>621572.1</v>
      </c>
      <c r="AB3641" s="198">
        <v>37043.875</v>
      </c>
      <c r="AC3641" s="198">
        <v>37072.875</v>
      </c>
    </row>
    <row r="3642" spans="1:31" x14ac:dyDescent="0.2">
      <c r="A3642" s="44" t="str">
        <f t="shared" si="281"/>
        <v>US Crude Financial</v>
      </c>
      <c r="B3642" s="44" t="str">
        <f t="shared" si="282"/>
        <v>US</v>
      </c>
      <c r="C3642" s="44" t="str">
        <f t="shared" si="283"/>
        <v>Crude</v>
      </c>
      <c r="D3642" s="44" t="str">
        <f t="shared" si="284"/>
        <v>Financial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50000</v>
      </c>
      <c r="G3642" s="202">
        <v>1292220</v>
      </c>
      <c r="H3642" s="198">
        <v>37035.425046296295</v>
      </c>
      <c r="I3642" t="s">
        <v>2863</v>
      </c>
      <c r="M3642" t="s">
        <v>3757</v>
      </c>
      <c r="N3642" t="s">
        <v>4183</v>
      </c>
      <c r="O3642" t="s">
        <v>2790</v>
      </c>
      <c r="P3642" s="199">
        <v>50000</v>
      </c>
      <c r="S3642" t="s">
        <v>2767</v>
      </c>
      <c r="T3642" t="s">
        <v>4061</v>
      </c>
      <c r="U3642" s="201">
        <v>29.1</v>
      </c>
      <c r="V3642" t="s">
        <v>1679</v>
      </c>
      <c r="W3642" t="s">
        <v>4185</v>
      </c>
      <c r="X3642" t="s">
        <v>4186</v>
      </c>
      <c r="Y3642" t="s">
        <v>3401</v>
      </c>
      <c r="Z3642" t="s">
        <v>3671</v>
      </c>
      <c r="AA3642">
        <v>107099</v>
      </c>
      <c r="AB3642" s="198">
        <v>37073</v>
      </c>
      <c r="AC3642" s="198">
        <v>37103</v>
      </c>
    </row>
    <row r="3643" spans="1:31" x14ac:dyDescent="0.2">
      <c r="A3643" s="44" t="str">
        <f t="shared" si="281"/>
        <v>US Power Physical</v>
      </c>
      <c r="B3643" s="44" t="str">
        <f t="shared" si="282"/>
        <v>US</v>
      </c>
      <c r="C3643" s="44" t="str">
        <f t="shared" si="283"/>
        <v>Power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92</v>
      </c>
      <c r="F3643" s="213">
        <f t="shared" si="285"/>
        <v>2300</v>
      </c>
      <c r="G3643" s="202">
        <v>1292221</v>
      </c>
      <c r="H3643" s="198">
        <v>37035.425162037034</v>
      </c>
      <c r="I3643" t="s">
        <v>2758</v>
      </c>
      <c r="M3643" t="s">
        <v>3364</v>
      </c>
      <c r="N3643" t="s">
        <v>2710</v>
      </c>
      <c r="O3643" t="s">
        <v>680</v>
      </c>
      <c r="P3643" s="199">
        <v>25</v>
      </c>
      <c r="S3643" t="s">
        <v>2759</v>
      </c>
      <c r="T3643" t="s">
        <v>4061</v>
      </c>
      <c r="U3643" s="201">
        <v>178</v>
      </c>
      <c r="V3643" t="s">
        <v>4212</v>
      </c>
      <c r="W3643" t="s">
        <v>3164</v>
      </c>
      <c r="X3643" t="s">
        <v>3165</v>
      </c>
      <c r="Y3643" t="s">
        <v>4193</v>
      </c>
      <c r="Z3643" t="s">
        <v>3666</v>
      </c>
      <c r="AA3643">
        <v>621573.1</v>
      </c>
      <c r="AB3643" s="198">
        <v>37438.701388888891</v>
      </c>
      <c r="AC3643" s="198">
        <v>37529.701388888891</v>
      </c>
    </row>
    <row r="3644" spans="1:31" x14ac:dyDescent="0.2">
      <c r="A3644" s="44" t="str">
        <f t="shared" si="281"/>
        <v>US Power Physical</v>
      </c>
      <c r="B3644" s="44" t="str">
        <f t="shared" si="282"/>
        <v>US</v>
      </c>
      <c r="C3644" s="44" t="str">
        <f t="shared" si="283"/>
        <v>Power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30</v>
      </c>
      <c r="F3644" s="213">
        <f t="shared" si="285"/>
        <v>750</v>
      </c>
      <c r="G3644" s="202">
        <v>1292222</v>
      </c>
      <c r="H3644" s="198">
        <v>37035.425219907411</v>
      </c>
      <c r="I3644" t="s">
        <v>2739</v>
      </c>
      <c r="M3644" t="s">
        <v>3364</v>
      </c>
      <c r="N3644" t="s">
        <v>2710</v>
      </c>
      <c r="O3644" t="s">
        <v>2900</v>
      </c>
      <c r="Q3644" s="199">
        <v>25</v>
      </c>
      <c r="S3644" t="s">
        <v>2759</v>
      </c>
      <c r="T3644" t="s">
        <v>4061</v>
      </c>
      <c r="U3644" s="201">
        <v>322.5</v>
      </c>
      <c r="V3644" t="s">
        <v>681</v>
      </c>
      <c r="W3644" t="s">
        <v>2711</v>
      </c>
      <c r="X3644" t="s">
        <v>2712</v>
      </c>
      <c r="Y3644" t="s">
        <v>4193</v>
      </c>
      <c r="Z3644" t="s">
        <v>3666</v>
      </c>
      <c r="AA3644">
        <v>621574.1</v>
      </c>
      <c r="AB3644" s="198">
        <v>37043.875</v>
      </c>
      <c r="AC3644" s="198">
        <v>37072.875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75000</v>
      </c>
      <c r="G3645" s="202">
        <v>1292223</v>
      </c>
      <c r="H3645" s="198">
        <v>37035.42528935185</v>
      </c>
      <c r="I3645" t="s">
        <v>3271</v>
      </c>
      <c r="M3645" t="s">
        <v>2760</v>
      </c>
      <c r="N3645" t="s">
        <v>3136</v>
      </c>
      <c r="O3645" t="s">
        <v>682</v>
      </c>
      <c r="P3645" s="199">
        <v>2500</v>
      </c>
      <c r="S3645" t="s">
        <v>2761</v>
      </c>
      <c r="T3645" t="s">
        <v>4061</v>
      </c>
      <c r="U3645" s="201">
        <v>0.19</v>
      </c>
      <c r="V3645" t="s">
        <v>3044</v>
      </c>
      <c r="W3645" t="s">
        <v>2661</v>
      </c>
      <c r="X3645" t="s">
        <v>4379</v>
      </c>
      <c r="Y3645" t="s">
        <v>3224</v>
      </c>
      <c r="Z3645" t="s">
        <v>3671</v>
      </c>
      <c r="AA3645" t="s">
        <v>683</v>
      </c>
      <c r="AB3645" s="198">
        <v>37043.875</v>
      </c>
      <c r="AC3645" s="198">
        <v>37072.875</v>
      </c>
    </row>
    <row r="3646" spans="1:31" x14ac:dyDescent="0.2">
      <c r="A3646" s="44" t="str">
        <f t="shared" si="281"/>
        <v>US Power Physical</v>
      </c>
      <c r="B3646" s="44" t="str">
        <f t="shared" si="282"/>
        <v>US</v>
      </c>
      <c r="C3646" s="44" t="str">
        <f t="shared" si="283"/>
        <v>Power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30</v>
      </c>
      <c r="F3646" s="213">
        <f t="shared" si="285"/>
        <v>750</v>
      </c>
      <c r="G3646" s="202">
        <v>1292224</v>
      </c>
      <c r="H3646" s="198">
        <v>37035.425428240742</v>
      </c>
      <c r="I3646" t="s">
        <v>2739</v>
      </c>
      <c r="M3646" t="s">
        <v>3364</v>
      </c>
      <c r="N3646" t="s">
        <v>2713</v>
      </c>
      <c r="O3646" t="s">
        <v>102</v>
      </c>
      <c r="P3646" s="199">
        <v>25</v>
      </c>
      <c r="S3646" t="s">
        <v>2759</v>
      </c>
      <c r="T3646" t="s">
        <v>4061</v>
      </c>
      <c r="U3646" s="201">
        <v>285</v>
      </c>
      <c r="V3646" t="s">
        <v>681</v>
      </c>
      <c r="W3646" t="s">
        <v>2770</v>
      </c>
      <c r="X3646" t="s">
        <v>2716</v>
      </c>
      <c r="Y3646" t="s">
        <v>4193</v>
      </c>
      <c r="Z3646" t="s">
        <v>3666</v>
      </c>
      <c r="AA3646">
        <v>621575.1</v>
      </c>
      <c r="AB3646" s="198">
        <v>37043.875</v>
      </c>
      <c r="AC3646" s="198">
        <v>37072.875</v>
      </c>
    </row>
    <row r="3647" spans="1:31" x14ac:dyDescent="0.2">
      <c r="A3647" s="44" t="str">
        <f t="shared" si="281"/>
        <v>US Natural Gas Financial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30</v>
      </c>
      <c r="F3647" s="213">
        <f t="shared" si="285"/>
        <v>150000</v>
      </c>
      <c r="G3647" s="202">
        <v>1292226</v>
      </c>
      <c r="H3647" s="198">
        <v>37035.425532407404</v>
      </c>
      <c r="I3647" t="s">
        <v>3890</v>
      </c>
      <c r="M3647" t="s">
        <v>2760</v>
      </c>
      <c r="N3647" t="s">
        <v>3235</v>
      </c>
      <c r="O3647" t="s">
        <v>3098</v>
      </c>
      <c r="Q3647" s="199">
        <v>5000</v>
      </c>
      <c r="S3647" t="s">
        <v>2761</v>
      </c>
      <c r="T3647" t="s">
        <v>4061</v>
      </c>
      <c r="U3647" s="201">
        <v>8.26</v>
      </c>
      <c r="V3647" t="s">
        <v>3135</v>
      </c>
      <c r="W3647" t="s">
        <v>3083</v>
      </c>
      <c r="X3647" t="s">
        <v>3084</v>
      </c>
      <c r="Y3647" t="s">
        <v>4082</v>
      </c>
      <c r="Z3647" t="s">
        <v>3671</v>
      </c>
      <c r="AA3647" t="s">
        <v>684</v>
      </c>
      <c r="AB3647" s="198">
        <v>37043.875</v>
      </c>
      <c r="AC3647" s="198">
        <v>37072.875</v>
      </c>
    </row>
    <row r="3648" spans="1:31" x14ac:dyDescent="0.2">
      <c r="A3648" s="44" t="str">
        <f t="shared" si="281"/>
        <v xml:space="preserve"> Natural Gas Physical</v>
      </c>
      <c r="B3648" s="44" t="str">
        <f t="shared" si="282"/>
        <v/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30</v>
      </c>
      <c r="F3648" s="213">
        <f t="shared" si="285"/>
        <v>150000</v>
      </c>
      <c r="G3648" s="202">
        <v>1292227</v>
      </c>
      <c r="H3648" s="198">
        <v>37035.425578703704</v>
      </c>
      <c r="I3648" t="s">
        <v>4513</v>
      </c>
      <c r="M3648" t="s">
        <v>2760</v>
      </c>
      <c r="N3648" t="s">
        <v>2697</v>
      </c>
      <c r="O3648" t="s">
        <v>3813</v>
      </c>
      <c r="Q3648" s="199">
        <v>5000</v>
      </c>
      <c r="S3648" t="s">
        <v>4150</v>
      </c>
      <c r="T3648" t="s">
        <v>2698</v>
      </c>
      <c r="U3648" s="201">
        <v>5.6349999999999998</v>
      </c>
      <c r="V3648" t="s">
        <v>4364</v>
      </c>
      <c r="W3648" t="s">
        <v>3188</v>
      </c>
      <c r="X3648" t="s">
        <v>2700</v>
      </c>
      <c r="Y3648" t="s">
        <v>3224</v>
      </c>
      <c r="Z3648" t="s">
        <v>3672</v>
      </c>
      <c r="AA3648">
        <v>809072</v>
      </c>
      <c r="AB3648" s="198">
        <v>37043.875</v>
      </c>
      <c r="AC3648" s="198">
        <v>37072.875</v>
      </c>
      <c r="AE3648" s="116">
        <f>IF(S3648="Gallon",F3648/42,F3648)</f>
        <v>150000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30</v>
      </c>
      <c r="F3649" s="213">
        <f t="shared" si="285"/>
        <v>75000</v>
      </c>
      <c r="G3649" s="202">
        <v>1292230</v>
      </c>
      <c r="H3649" s="198">
        <v>37035.425775462965</v>
      </c>
      <c r="I3649" t="s">
        <v>3271</v>
      </c>
      <c r="M3649" t="s">
        <v>2760</v>
      </c>
      <c r="N3649" t="s">
        <v>3136</v>
      </c>
      <c r="O3649" t="s">
        <v>4378</v>
      </c>
      <c r="Q3649" s="199">
        <v>2500</v>
      </c>
      <c r="S3649" t="s">
        <v>2761</v>
      </c>
      <c r="T3649" t="s">
        <v>4061</v>
      </c>
      <c r="U3649" s="201">
        <v>0.28000000000000003</v>
      </c>
      <c r="V3649" t="s">
        <v>3044</v>
      </c>
      <c r="W3649" t="s">
        <v>2661</v>
      </c>
      <c r="X3649" t="s">
        <v>4379</v>
      </c>
      <c r="Y3649" t="s">
        <v>3224</v>
      </c>
      <c r="Z3649" t="s">
        <v>3671</v>
      </c>
      <c r="AA3649" t="s">
        <v>685</v>
      </c>
      <c r="AB3649" s="198">
        <v>37043.875</v>
      </c>
      <c r="AC3649" s="198">
        <v>37072.875</v>
      </c>
    </row>
    <row r="3650" spans="1:31" x14ac:dyDescent="0.2">
      <c r="A3650" s="44" t="str">
        <f t="shared" si="281"/>
        <v xml:space="preserve"> Metals Financial</v>
      </c>
      <c r="B3650" s="44" t="str">
        <f t="shared" si="282"/>
        <v/>
      </c>
      <c r="C3650" s="44" t="str">
        <f t="shared" si="283"/>
        <v>Metals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8</v>
      </c>
      <c r="G3650" s="202">
        <v>1292232</v>
      </c>
      <c r="H3650" s="198">
        <v>37035.426111111112</v>
      </c>
      <c r="I3650" t="s">
        <v>1911</v>
      </c>
      <c r="M3650" t="s">
        <v>2766</v>
      </c>
      <c r="N3650" t="s">
        <v>4058</v>
      </c>
      <c r="O3650" t="s">
        <v>4002</v>
      </c>
      <c r="P3650" s="199">
        <v>8</v>
      </c>
      <c r="S3650" t="s">
        <v>4060</v>
      </c>
      <c r="T3650" t="s">
        <v>4061</v>
      </c>
      <c r="U3650" s="201">
        <v>1758</v>
      </c>
      <c r="V3650" t="s">
        <v>1912</v>
      </c>
      <c r="W3650" t="s">
        <v>4068</v>
      </c>
      <c r="X3650" t="s">
        <v>4064</v>
      </c>
      <c r="Y3650" t="s">
        <v>4065</v>
      </c>
      <c r="Z3650" t="s">
        <v>4066</v>
      </c>
      <c r="AA3650">
        <v>2151114</v>
      </c>
      <c r="AB3650" s="198">
        <v>37090.647222222222</v>
      </c>
      <c r="AC3650" s="198">
        <v>37090.647222222222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1180</v>
      </c>
      <c r="G3651" s="202">
        <v>1292233</v>
      </c>
      <c r="H3651" s="198">
        <v>37035.426134259258</v>
      </c>
      <c r="I3651" t="s">
        <v>4237</v>
      </c>
      <c r="M3651" t="s">
        <v>2760</v>
      </c>
      <c r="N3651" t="s">
        <v>3220</v>
      </c>
      <c r="O3651" t="s">
        <v>2463</v>
      </c>
      <c r="P3651" s="199">
        <v>1180</v>
      </c>
      <c r="S3651" t="s">
        <v>2761</v>
      </c>
      <c r="T3651" t="s">
        <v>4061</v>
      </c>
      <c r="U3651" s="201">
        <v>4.2213000000000003</v>
      </c>
      <c r="V3651" t="s">
        <v>1747</v>
      </c>
      <c r="W3651" t="s">
        <v>3222</v>
      </c>
      <c r="X3651" t="s">
        <v>3223</v>
      </c>
      <c r="Y3651" t="s">
        <v>3224</v>
      </c>
      <c r="Z3651" t="s">
        <v>3671</v>
      </c>
      <c r="AA3651">
        <v>809076</v>
      </c>
      <c r="AB3651" s="198">
        <v>37036.875</v>
      </c>
      <c r="AC3651" s="198">
        <v>37036.875</v>
      </c>
    </row>
    <row r="3652" spans="1:31" x14ac:dyDescent="0.2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30</v>
      </c>
      <c r="F3652" s="213">
        <f t="shared" si="285"/>
        <v>300000</v>
      </c>
      <c r="G3652" s="202">
        <v>1292234</v>
      </c>
      <c r="H3652" s="198">
        <v>37035.426168981481</v>
      </c>
      <c r="I3652" t="s">
        <v>3155</v>
      </c>
      <c r="M3652" t="s">
        <v>2760</v>
      </c>
      <c r="N3652" t="s">
        <v>3235</v>
      </c>
      <c r="O3652" t="s">
        <v>3272</v>
      </c>
      <c r="P3652" s="199">
        <v>10000</v>
      </c>
      <c r="S3652" t="s">
        <v>2761</v>
      </c>
      <c r="T3652" t="s">
        <v>4061</v>
      </c>
      <c r="U3652" s="201">
        <v>0.41499999999999998</v>
      </c>
      <c r="V3652" t="s">
        <v>4428</v>
      </c>
      <c r="W3652" t="s">
        <v>3236</v>
      </c>
      <c r="X3652" t="s">
        <v>3237</v>
      </c>
      <c r="Y3652" t="s">
        <v>4082</v>
      </c>
      <c r="Z3652" t="s">
        <v>3671</v>
      </c>
      <c r="AA3652" t="s">
        <v>686</v>
      </c>
      <c r="AB3652" s="198">
        <v>37043.875</v>
      </c>
      <c r="AC3652" s="198">
        <v>37072.875</v>
      </c>
    </row>
    <row r="3653" spans="1:31" x14ac:dyDescent="0.2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2935</v>
      </c>
      <c r="G3653" s="202">
        <v>1292235</v>
      </c>
      <c r="H3653" s="198">
        <v>37035.426168981481</v>
      </c>
      <c r="I3653" t="s">
        <v>3250</v>
      </c>
      <c r="M3653" t="s">
        <v>2760</v>
      </c>
      <c r="N3653" t="s">
        <v>3220</v>
      </c>
      <c r="O3653" t="s">
        <v>2463</v>
      </c>
      <c r="P3653" s="199">
        <v>2935</v>
      </c>
      <c r="S3653" t="s">
        <v>2761</v>
      </c>
      <c r="T3653" t="s">
        <v>4061</v>
      </c>
      <c r="U3653" s="201">
        <v>4.2213000000000003</v>
      </c>
      <c r="V3653" t="s">
        <v>3011</v>
      </c>
      <c r="W3653" t="s">
        <v>3222</v>
      </c>
      <c r="X3653" t="s">
        <v>3223</v>
      </c>
      <c r="Y3653" t="s">
        <v>3224</v>
      </c>
      <c r="Z3653" t="s">
        <v>3671</v>
      </c>
      <c r="AA3653">
        <v>809077</v>
      </c>
      <c r="AB3653" s="198">
        <v>37036.875</v>
      </c>
      <c r="AC3653" s="198">
        <v>37036.875</v>
      </c>
    </row>
    <row r="3654" spans="1:31" x14ac:dyDescent="0.2">
      <c r="A3654" s="44" t="str">
        <f t="shared" si="281"/>
        <v xml:space="preserve"> Crude Financial</v>
      </c>
      <c r="B3654" s="44" t="str">
        <f t="shared" si="282"/>
        <v/>
      </c>
      <c r="C3654" s="44" t="str">
        <f t="shared" si="283"/>
        <v>Crude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25000</v>
      </c>
      <c r="G3654" s="202">
        <v>1292236</v>
      </c>
      <c r="H3654" s="198">
        <v>37035.426215277781</v>
      </c>
      <c r="I3654" t="s">
        <v>3876</v>
      </c>
      <c r="M3654" t="s">
        <v>3757</v>
      </c>
      <c r="N3654" t="s">
        <v>2887</v>
      </c>
      <c r="O3654" t="s">
        <v>2888</v>
      </c>
      <c r="P3654" s="199">
        <v>25000</v>
      </c>
      <c r="S3654" t="s">
        <v>2889</v>
      </c>
      <c r="T3654" t="s">
        <v>4061</v>
      </c>
      <c r="U3654" s="201">
        <v>28.87</v>
      </c>
      <c r="V3654" t="s">
        <v>2358</v>
      </c>
      <c r="W3654" t="s">
        <v>4166</v>
      </c>
      <c r="X3654" t="s">
        <v>4167</v>
      </c>
      <c r="Y3654" t="s">
        <v>3401</v>
      </c>
      <c r="Z3654" t="s">
        <v>1923</v>
      </c>
      <c r="AA3654">
        <v>107100</v>
      </c>
      <c r="AB3654" s="198">
        <v>37073</v>
      </c>
      <c r="AC3654" s="198">
        <v>37103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5000</v>
      </c>
      <c r="G3655" s="202">
        <v>1292237</v>
      </c>
      <c r="H3655" s="198">
        <v>37035.426261574074</v>
      </c>
      <c r="I3655" t="s">
        <v>3769</v>
      </c>
      <c r="M3655" t="s">
        <v>2760</v>
      </c>
      <c r="N3655" t="s">
        <v>3220</v>
      </c>
      <c r="O3655" t="s">
        <v>4400</v>
      </c>
      <c r="P3655" s="199">
        <v>5000</v>
      </c>
      <c r="S3655" t="s">
        <v>2761</v>
      </c>
      <c r="T3655" t="s">
        <v>4061</v>
      </c>
      <c r="U3655" s="201">
        <v>4.0625</v>
      </c>
      <c r="V3655" t="s">
        <v>2684</v>
      </c>
      <c r="W3655" t="s">
        <v>3046</v>
      </c>
      <c r="X3655" t="s">
        <v>2685</v>
      </c>
      <c r="Y3655" t="s">
        <v>3224</v>
      </c>
      <c r="Z3655" t="s">
        <v>3671</v>
      </c>
      <c r="AA3655">
        <v>809078</v>
      </c>
      <c r="AB3655" s="198">
        <v>37036.875</v>
      </c>
      <c r="AC3655" s="198">
        <v>37036.875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7500</v>
      </c>
      <c r="G3656" s="202">
        <v>1292238</v>
      </c>
      <c r="H3656" s="198">
        <v>37035.426307870373</v>
      </c>
      <c r="I3656" t="s">
        <v>2754</v>
      </c>
      <c r="M3656" t="s">
        <v>2760</v>
      </c>
      <c r="N3656" t="s">
        <v>3220</v>
      </c>
      <c r="O3656" t="s">
        <v>4414</v>
      </c>
      <c r="P3656" s="199">
        <v>7500</v>
      </c>
      <c r="S3656" t="s">
        <v>2761</v>
      </c>
      <c r="T3656" t="s">
        <v>4061</v>
      </c>
      <c r="U3656" s="201">
        <v>4.04</v>
      </c>
      <c r="V3656" t="s">
        <v>4175</v>
      </c>
      <c r="W3656" t="s">
        <v>4253</v>
      </c>
      <c r="X3656" t="s">
        <v>4254</v>
      </c>
      <c r="Y3656" t="s">
        <v>3224</v>
      </c>
      <c r="Z3656" t="s">
        <v>3671</v>
      </c>
      <c r="AA3656">
        <v>809079</v>
      </c>
      <c r="AB3656" s="198">
        <v>37036.875</v>
      </c>
      <c r="AC3656" s="198">
        <v>37036.875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8000</v>
      </c>
      <c r="G3657" s="202">
        <v>1292239</v>
      </c>
      <c r="H3657" s="198">
        <v>37035.426319444443</v>
      </c>
      <c r="I3657" t="s">
        <v>2871</v>
      </c>
      <c r="M3657" t="s">
        <v>2760</v>
      </c>
      <c r="N3657" t="s">
        <v>3220</v>
      </c>
      <c r="O3657" t="s">
        <v>4383</v>
      </c>
      <c r="P3657" s="199">
        <v>8000</v>
      </c>
      <c r="S3657" t="s">
        <v>2761</v>
      </c>
      <c r="T3657" t="s">
        <v>4061</v>
      </c>
      <c r="U3657" s="201">
        <v>4.1050000000000004</v>
      </c>
      <c r="V3657" t="s">
        <v>3060</v>
      </c>
      <c r="W3657" t="s">
        <v>4246</v>
      </c>
      <c r="X3657" t="s">
        <v>4247</v>
      </c>
      <c r="Y3657" t="s">
        <v>3224</v>
      </c>
      <c r="Z3657" t="s">
        <v>3671</v>
      </c>
      <c r="AA3657">
        <v>809080</v>
      </c>
      <c r="AB3657" s="198">
        <v>37036.875</v>
      </c>
      <c r="AC3657" s="198">
        <v>37036.875</v>
      </c>
    </row>
    <row r="3658" spans="1:31" x14ac:dyDescent="0.2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5885</v>
      </c>
      <c r="G3658" s="202">
        <v>1292240</v>
      </c>
      <c r="H3658" s="198">
        <v>37035.42633101852</v>
      </c>
      <c r="I3658" t="s">
        <v>3244</v>
      </c>
      <c r="M3658" t="s">
        <v>2760</v>
      </c>
      <c r="N3658" t="s">
        <v>3220</v>
      </c>
      <c r="O3658" t="s">
        <v>2463</v>
      </c>
      <c r="P3658" s="199">
        <v>5885</v>
      </c>
      <c r="S3658" t="s">
        <v>2761</v>
      </c>
      <c r="T3658" t="s">
        <v>4061</v>
      </c>
      <c r="U3658" s="201">
        <v>4.2213000000000003</v>
      </c>
      <c r="V3658" t="s">
        <v>3248</v>
      </c>
      <c r="W3658" t="s">
        <v>3222</v>
      </c>
      <c r="X3658" t="s">
        <v>3223</v>
      </c>
      <c r="Y3658" t="s">
        <v>3224</v>
      </c>
      <c r="Z3658" t="s">
        <v>3671</v>
      </c>
      <c r="AA3658">
        <v>809081</v>
      </c>
      <c r="AB3658" s="198">
        <v>37036.875</v>
      </c>
      <c r="AC3658" s="198">
        <v>37036.875</v>
      </c>
    </row>
    <row r="3659" spans="1:31" x14ac:dyDescent="0.2">
      <c r="A3659" s="44" t="str">
        <f t="shared" ref="A3659:A3722" si="286">B3659&amp;" "&amp;C3659&amp;" "&amp;D3659</f>
        <v xml:space="preserve"> Natural Gas Financial</v>
      </c>
      <c r="B3659" s="44" t="str">
        <f t="shared" ref="B3659:B3722" si="287">IF((LEFT(N3659,2)="US"),"US","")</f>
        <v/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151</v>
      </c>
      <c r="F3659" s="213">
        <f t="shared" ref="F3659:F3722" si="290">E3659*SUM(P3659:Q3659)</f>
        <v>755000</v>
      </c>
      <c r="G3659" s="202">
        <v>1292243</v>
      </c>
      <c r="H3659" s="198">
        <v>37035.426412037035</v>
      </c>
      <c r="I3659" t="s">
        <v>2818</v>
      </c>
      <c r="M3659" t="s">
        <v>2760</v>
      </c>
      <c r="N3659" t="s">
        <v>4017</v>
      </c>
      <c r="O3659" t="s">
        <v>3961</v>
      </c>
      <c r="Q3659" s="199">
        <v>5000</v>
      </c>
      <c r="S3659" t="s">
        <v>2761</v>
      </c>
      <c r="T3659" t="s">
        <v>4061</v>
      </c>
      <c r="U3659" s="201">
        <v>-0.30499999999999999</v>
      </c>
      <c r="V3659" t="s">
        <v>2778</v>
      </c>
      <c r="W3659" t="s">
        <v>4019</v>
      </c>
      <c r="X3659" t="s">
        <v>4020</v>
      </c>
      <c r="Y3659" t="s">
        <v>4082</v>
      </c>
      <c r="Z3659" t="s">
        <v>3672</v>
      </c>
      <c r="AA3659" t="s">
        <v>687</v>
      </c>
      <c r="AB3659" s="198">
        <v>37196</v>
      </c>
      <c r="AC3659" s="198">
        <v>37346</v>
      </c>
    </row>
    <row r="3660" spans="1:31" x14ac:dyDescent="0.2">
      <c r="A3660" s="44" t="str">
        <f t="shared" si="286"/>
        <v>US Power Financial</v>
      </c>
      <c r="B3660" s="44" t="str">
        <f t="shared" si="287"/>
        <v>US</v>
      </c>
      <c r="C3660" s="44" t="str">
        <f t="shared" si="288"/>
        <v>Power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1500</v>
      </c>
      <c r="G3660" s="202">
        <v>1292242</v>
      </c>
      <c r="H3660" s="198">
        <v>37035.426412037035</v>
      </c>
      <c r="I3660" t="s">
        <v>2854</v>
      </c>
      <c r="M3660" t="s">
        <v>3364</v>
      </c>
      <c r="N3660" t="s">
        <v>4190</v>
      </c>
      <c r="O3660" t="s">
        <v>231</v>
      </c>
      <c r="P3660" s="199">
        <v>50</v>
      </c>
      <c r="S3660" t="s">
        <v>2759</v>
      </c>
      <c r="T3660" t="s">
        <v>4061</v>
      </c>
      <c r="U3660" s="201">
        <v>62.5</v>
      </c>
      <c r="V3660" t="s">
        <v>679</v>
      </c>
      <c r="W3660" t="s">
        <v>2819</v>
      </c>
      <c r="X3660" t="s">
        <v>2842</v>
      </c>
      <c r="Y3660" t="s">
        <v>4193</v>
      </c>
      <c r="Z3660" t="s">
        <v>3671</v>
      </c>
      <c r="AA3660">
        <v>621577.1</v>
      </c>
      <c r="AB3660" s="198">
        <v>37043.875</v>
      </c>
      <c r="AC3660" s="198">
        <v>37072.875</v>
      </c>
    </row>
    <row r="3661" spans="1:31" x14ac:dyDescent="0.2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10000</v>
      </c>
      <c r="G3661" s="202">
        <v>1292244</v>
      </c>
      <c r="H3661" s="198">
        <v>37035.426435185182</v>
      </c>
      <c r="I3661" t="s">
        <v>2831</v>
      </c>
      <c r="M3661" t="s">
        <v>2760</v>
      </c>
      <c r="N3661" t="s">
        <v>3220</v>
      </c>
      <c r="O3661" t="s">
        <v>2463</v>
      </c>
      <c r="P3661" s="199">
        <v>10000</v>
      </c>
      <c r="S3661" t="s">
        <v>2761</v>
      </c>
      <c r="T3661" t="s">
        <v>4061</v>
      </c>
      <c r="U3661" s="201">
        <v>4.2225999999999999</v>
      </c>
      <c r="V3661" t="s">
        <v>3251</v>
      </c>
      <c r="W3661" t="s">
        <v>3222</v>
      </c>
      <c r="X3661" t="s">
        <v>3223</v>
      </c>
      <c r="Y3661" t="s">
        <v>3224</v>
      </c>
      <c r="Z3661" t="s">
        <v>3671</v>
      </c>
      <c r="AA3661">
        <v>809082</v>
      </c>
      <c r="AB3661" s="198">
        <v>37036.875</v>
      </c>
      <c r="AC3661" s="198">
        <v>37036.875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1064</v>
      </c>
      <c r="G3662" s="202">
        <v>1292246</v>
      </c>
      <c r="H3662" s="198">
        <v>37035.426493055558</v>
      </c>
      <c r="I3662" t="s">
        <v>2801</v>
      </c>
      <c r="M3662" t="s">
        <v>2760</v>
      </c>
      <c r="N3662" t="s">
        <v>3220</v>
      </c>
      <c r="O3662" t="s">
        <v>2531</v>
      </c>
      <c r="Q3662" s="199">
        <v>1064</v>
      </c>
      <c r="S3662" t="s">
        <v>2761</v>
      </c>
      <c r="T3662" t="s">
        <v>4061</v>
      </c>
      <c r="U3662" s="201">
        <v>4.4400000000000004</v>
      </c>
      <c r="V3662" t="s">
        <v>2740</v>
      </c>
      <c r="W3662" t="s">
        <v>2668</v>
      </c>
      <c r="X3662" t="s">
        <v>2669</v>
      </c>
      <c r="Y3662" t="s">
        <v>3224</v>
      </c>
      <c r="Z3662" t="s">
        <v>3671</v>
      </c>
      <c r="AA3662">
        <v>809083</v>
      </c>
      <c r="AB3662" s="198">
        <v>37036.875</v>
      </c>
      <c r="AC3662" s="198">
        <v>37036.875</v>
      </c>
    </row>
    <row r="3663" spans="1:31" x14ac:dyDescent="0.2">
      <c r="A3663" s="44" t="str">
        <f t="shared" si="286"/>
        <v>US Natural Gas Financial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7</v>
      </c>
      <c r="F3663" s="213">
        <f t="shared" si="290"/>
        <v>70000</v>
      </c>
      <c r="G3663" s="202">
        <v>1292248</v>
      </c>
      <c r="H3663" s="198">
        <v>37035.426585648151</v>
      </c>
      <c r="I3663" t="s">
        <v>2676</v>
      </c>
      <c r="M3663" t="s">
        <v>2760</v>
      </c>
      <c r="N3663" t="s">
        <v>2864</v>
      </c>
      <c r="O3663" t="s">
        <v>688</v>
      </c>
      <c r="P3663" s="199">
        <v>10000</v>
      </c>
      <c r="S3663" t="s">
        <v>2761</v>
      </c>
      <c r="T3663" t="s">
        <v>4061</v>
      </c>
      <c r="U3663" s="201">
        <v>4.1349999999999998</v>
      </c>
      <c r="V3663" t="s">
        <v>4461</v>
      </c>
      <c r="W3663" t="s">
        <v>3108</v>
      </c>
      <c r="X3663" t="s">
        <v>3109</v>
      </c>
      <c r="Y3663" t="s">
        <v>4082</v>
      </c>
      <c r="Z3663" t="s">
        <v>3671</v>
      </c>
      <c r="AA3663" t="s">
        <v>689</v>
      </c>
      <c r="AB3663" s="198">
        <v>37036.875</v>
      </c>
      <c r="AC3663" s="198">
        <v>37042.875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10000</v>
      </c>
      <c r="G3664" s="202">
        <v>1292249</v>
      </c>
      <c r="H3664" s="198">
        <v>37035.426608796297</v>
      </c>
      <c r="I3664" t="s">
        <v>2831</v>
      </c>
      <c r="M3664" t="s">
        <v>2760</v>
      </c>
      <c r="N3664" t="s">
        <v>3220</v>
      </c>
      <c r="O3664" t="s">
        <v>2463</v>
      </c>
      <c r="P3664" s="199">
        <v>10000</v>
      </c>
      <c r="S3664" t="s">
        <v>2761</v>
      </c>
      <c r="T3664" t="s">
        <v>4061</v>
      </c>
      <c r="U3664" s="201">
        <v>4.2213000000000003</v>
      </c>
      <c r="V3664" t="s">
        <v>3251</v>
      </c>
      <c r="W3664" t="s">
        <v>3222</v>
      </c>
      <c r="X3664" t="s">
        <v>3223</v>
      </c>
      <c r="Y3664" t="s">
        <v>3224</v>
      </c>
      <c r="Z3664" t="s">
        <v>3671</v>
      </c>
      <c r="AA3664">
        <v>809084</v>
      </c>
      <c r="AB3664" s="198">
        <v>37036.875</v>
      </c>
      <c r="AC3664" s="198">
        <v>37036.875</v>
      </c>
      <c r="AE3664" s="116">
        <f>IF(S3664="Gallon",F3664/42,F3664)</f>
        <v>10000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1292250</v>
      </c>
      <c r="H3665" s="198">
        <v>37035.42664351852</v>
      </c>
      <c r="I3665" t="s">
        <v>2831</v>
      </c>
      <c r="M3665" t="s">
        <v>2760</v>
      </c>
      <c r="N3665" t="s">
        <v>3220</v>
      </c>
      <c r="O3665" t="s">
        <v>2463</v>
      </c>
      <c r="P3665" s="199">
        <v>10000</v>
      </c>
      <c r="S3665" t="s">
        <v>2761</v>
      </c>
      <c r="T3665" t="s">
        <v>4061</v>
      </c>
      <c r="U3665" s="201">
        <v>4.22</v>
      </c>
      <c r="V3665" t="s">
        <v>3251</v>
      </c>
      <c r="W3665" t="s">
        <v>3222</v>
      </c>
      <c r="X3665" t="s">
        <v>3223</v>
      </c>
      <c r="Y3665" t="s">
        <v>3224</v>
      </c>
      <c r="Z3665" t="s">
        <v>3671</v>
      </c>
      <c r="AA3665">
        <v>809086</v>
      </c>
      <c r="AB3665" s="198">
        <v>37036.875</v>
      </c>
      <c r="AC3665" s="198">
        <v>37036.875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230</v>
      </c>
      <c r="G3666" s="202">
        <v>1292251</v>
      </c>
      <c r="H3666" s="198">
        <v>37035.426689814813</v>
      </c>
      <c r="I3666" t="s">
        <v>2801</v>
      </c>
      <c r="M3666" t="s">
        <v>2760</v>
      </c>
      <c r="N3666" t="s">
        <v>3220</v>
      </c>
      <c r="O3666" t="s">
        <v>2500</v>
      </c>
      <c r="Q3666" s="199">
        <v>230</v>
      </c>
      <c r="S3666" t="s">
        <v>2761</v>
      </c>
      <c r="T3666" t="s">
        <v>4061</v>
      </c>
      <c r="U3666" s="201">
        <v>4.4400000000000004</v>
      </c>
      <c r="V3666" t="s">
        <v>2740</v>
      </c>
      <c r="W3666" t="s">
        <v>2668</v>
      </c>
      <c r="X3666" t="s">
        <v>2669</v>
      </c>
      <c r="Y3666" t="s">
        <v>3224</v>
      </c>
      <c r="Z3666" t="s">
        <v>3671</v>
      </c>
      <c r="AA3666">
        <v>809087</v>
      </c>
      <c r="AB3666" s="198">
        <v>37036.875</v>
      </c>
      <c r="AC3666" s="198">
        <v>37036.875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10000</v>
      </c>
      <c r="G3667" s="202">
        <v>1292252</v>
      </c>
      <c r="H3667" s="198">
        <v>37035.426701388889</v>
      </c>
      <c r="I3667" t="s">
        <v>2831</v>
      </c>
      <c r="M3667" t="s">
        <v>2760</v>
      </c>
      <c r="N3667" t="s">
        <v>3220</v>
      </c>
      <c r="O3667" t="s">
        <v>2463</v>
      </c>
      <c r="P3667" s="199">
        <v>10000</v>
      </c>
      <c r="S3667" t="s">
        <v>2761</v>
      </c>
      <c r="T3667" t="s">
        <v>4061</v>
      </c>
      <c r="U3667" s="201">
        <v>4.2187999999999999</v>
      </c>
      <c r="V3667" t="s">
        <v>3221</v>
      </c>
      <c r="W3667" t="s">
        <v>3222</v>
      </c>
      <c r="X3667" t="s">
        <v>3223</v>
      </c>
      <c r="Y3667" t="s">
        <v>3224</v>
      </c>
      <c r="Z3667" t="s">
        <v>3671</v>
      </c>
      <c r="AA3667">
        <v>809088</v>
      </c>
      <c r="AB3667" s="198">
        <v>37036.875</v>
      </c>
      <c r="AC3667" s="198">
        <v>37036.875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10000</v>
      </c>
      <c r="G3668" s="202">
        <v>1292253</v>
      </c>
      <c r="H3668" s="198">
        <v>37035.426736111112</v>
      </c>
      <c r="I3668" t="s">
        <v>2831</v>
      </c>
      <c r="M3668" t="s">
        <v>2760</v>
      </c>
      <c r="N3668" t="s">
        <v>3220</v>
      </c>
      <c r="O3668" t="s">
        <v>2463</v>
      </c>
      <c r="P3668" s="199">
        <v>10000</v>
      </c>
      <c r="S3668" t="s">
        <v>2761</v>
      </c>
      <c r="T3668" t="s">
        <v>4061</v>
      </c>
      <c r="U3668" s="201">
        <v>4.2176</v>
      </c>
      <c r="V3668" t="s">
        <v>3221</v>
      </c>
      <c r="W3668" t="s">
        <v>3222</v>
      </c>
      <c r="X3668" t="s">
        <v>3223</v>
      </c>
      <c r="Y3668" t="s">
        <v>3224</v>
      </c>
      <c r="Z3668" t="s">
        <v>3671</v>
      </c>
      <c r="AA3668">
        <v>809089</v>
      </c>
      <c r="AB3668" s="198">
        <v>37036.875</v>
      </c>
      <c r="AC3668" s="198">
        <v>37036.875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10000</v>
      </c>
      <c r="G3669" s="202">
        <v>1292254</v>
      </c>
      <c r="H3669" s="198">
        <v>37035.426770833335</v>
      </c>
      <c r="I3669" t="s">
        <v>2831</v>
      </c>
      <c r="M3669" t="s">
        <v>2760</v>
      </c>
      <c r="N3669" t="s">
        <v>3220</v>
      </c>
      <c r="O3669" t="s">
        <v>2463</v>
      </c>
      <c r="P3669" s="199">
        <v>10000</v>
      </c>
      <c r="S3669" t="s">
        <v>2761</v>
      </c>
      <c r="T3669" t="s">
        <v>4061</v>
      </c>
      <c r="U3669" s="201">
        <v>4.2163000000000004</v>
      </c>
      <c r="V3669" t="s">
        <v>3221</v>
      </c>
      <c r="W3669" t="s">
        <v>3222</v>
      </c>
      <c r="X3669" t="s">
        <v>3223</v>
      </c>
      <c r="Y3669" t="s">
        <v>3224</v>
      </c>
      <c r="Z3669" t="s">
        <v>3671</v>
      </c>
      <c r="AA3669">
        <v>809090</v>
      </c>
      <c r="AB3669" s="198">
        <v>37036.875</v>
      </c>
      <c r="AC3669" s="198">
        <v>37036.875</v>
      </c>
    </row>
    <row r="3670" spans="1:29" x14ac:dyDescent="0.2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1</v>
      </c>
      <c r="F3670" s="213">
        <f t="shared" si="290"/>
        <v>1400</v>
      </c>
      <c r="G3670" s="202">
        <v>1292255</v>
      </c>
      <c r="H3670" s="198">
        <v>37035.426770833335</v>
      </c>
      <c r="I3670" t="s">
        <v>3103</v>
      </c>
      <c r="M3670" t="s">
        <v>2760</v>
      </c>
      <c r="N3670" t="s">
        <v>3220</v>
      </c>
      <c r="O3670" t="s">
        <v>4400</v>
      </c>
      <c r="P3670" s="199">
        <v>1400</v>
      </c>
      <c r="S3670" t="s">
        <v>2761</v>
      </c>
      <c r="T3670" t="s">
        <v>4061</v>
      </c>
      <c r="U3670" s="201">
        <v>4.0575000000000001</v>
      </c>
      <c r="V3670" t="s">
        <v>3104</v>
      </c>
      <c r="W3670" t="s">
        <v>3046</v>
      </c>
      <c r="X3670" t="s">
        <v>2685</v>
      </c>
      <c r="Y3670" t="s">
        <v>3224</v>
      </c>
      <c r="Z3670" t="s">
        <v>3671</v>
      </c>
      <c r="AA3670">
        <v>809091</v>
      </c>
      <c r="AB3670" s="198">
        <v>37036.875</v>
      </c>
      <c r="AC3670" s="198">
        <v>37036.875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10000</v>
      </c>
      <c r="G3671" s="202">
        <v>1292256</v>
      </c>
      <c r="H3671" s="198">
        <v>37035.426793981482</v>
      </c>
      <c r="I3671" t="s">
        <v>2831</v>
      </c>
      <c r="M3671" t="s">
        <v>2760</v>
      </c>
      <c r="N3671" t="s">
        <v>3220</v>
      </c>
      <c r="O3671" t="s">
        <v>2463</v>
      </c>
      <c r="P3671" s="199">
        <v>10000</v>
      </c>
      <c r="S3671" t="s">
        <v>2761</v>
      </c>
      <c r="T3671" t="s">
        <v>4061</v>
      </c>
      <c r="U3671" s="201">
        <v>4.2150999999999996</v>
      </c>
      <c r="V3671" t="s">
        <v>3221</v>
      </c>
      <c r="W3671" t="s">
        <v>3222</v>
      </c>
      <c r="X3671" t="s">
        <v>3223</v>
      </c>
      <c r="Y3671" t="s">
        <v>3224</v>
      </c>
      <c r="Z3671" t="s">
        <v>3671</v>
      </c>
      <c r="AA3671">
        <v>809092</v>
      </c>
      <c r="AB3671" s="198">
        <v>37036.875</v>
      </c>
      <c r="AC3671" s="198">
        <v>37036.875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10000</v>
      </c>
      <c r="G3672" s="202">
        <v>1292257</v>
      </c>
      <c r="H3672" s="198">
        <v>37035.426828703705</v>
      </c>
      <c r="I3672" t="s">
        <v>2831</v>
      </c>
      <c r="M3672" t="s">
        <v>2760</v>
      </c>
      <c r="N3672" t="s">
        <v>3220</v>
      </c>
      <c r="O3672" t="s">
        <v>2463</v>
      </c>
      <c r="P3672" s="199">
        <v>10000</v>
      </c>
      <c r="S3672" t="s">
        <v>2761</v>
      </c>
      <c r="T3672" t="s">
        <v>4061</v>
      </c>
      <c r="U3672" s="201">
        <v>4.2138</v>
      </c>
      <c r="V3672" t="s">
        <v>3221</v>
      </c>
      <c r="W3672" t="s">
        <v>3222</v>
      </c>
      <c r="X3672" t="s">
        <v>3223</v>
      </c>
      <c r="Y3672" t="s">
        <v>3224</v>
      </c>
      <c r="Z3672" t="s">
        <v>3671</v>
      </c>
      <c r="AA3672">
        <v>809094</v>
      </c>
      <c r="AB3672" s="198">
        <v>37036.875</v>
      </c>
      <c r="AC3672" s="198">
        <v>37036.875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300000</v>
      </c>
      <c r="G3673" s="202">
        <v>1292258</v>
      </c>
      <c r="H3673" s="198">
        <v>37035.426863425928</v>
      </c>
      <c r="I3673" t="s">
        <v>3267</v>
      </c>
      <c r="M3673" t="s">
        <v>2760</v>
      </c>
      <c r="N3673" t="s">
        <v>3220</v>
      </c>
      <c r="O3673" t="s">
        <v>4334</v>
      </c>
      <c r="Q3673" s="199">
        <v>10000</v>
      </c>
      <c r="S3673" t="s">
        <v>2761</v>
      </c>
      <c r="T3673" t="s">
        <v>4061</v>
      </c>
      <c r="U3673" s="201">
        <v>3.3849999999999998</v>
      </c>
      <c r="V3673" t="s">
        <v>3088</v>
      </c>
      <c r="W3673" t="s">
        <v>4279</v>
      </c>
      <c r="X3673" t="s">
        <v>2682</v>
      </c>
      <c r="Y3673" t="s">
        <v>3224</v>
      </c>
      <c r="Z3673" t="s">
        <v>3671</v>
      </c>
      <c r="AA3673" t="s">
        <v>690</v>
      </c>
      <c r="AB3673" s="198">
        <v>37043.875</v>
      </c>
      <c r="AC3673" s="198">
        <v>37072.875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1000</v>
      </c>
      <c r="G3674" s="202">
        <v>1292259</v>
      </c>
      <c r="H3674" s="198">
        <v>37035.42690972222</v>
      </c>
      <c r="I3674" t="s">
        <v>3306</v>
      </c>
      <c r="M3674" t="s">
        <v>2760</v>
      </c>
      <c r="N3674" t="s">
        <v>3220</v>
      </c>
      <c r="O3674" t="s">
        <v>4400</v>
      </c>
      <c r="P3674" s="199">
        <v>1000</v>
      </c>
      <c r="S3674" t="s">
        <v>2761</v>
      </c>
      <c r="T3674" t="s">
        <v>4061</v>
      </c>
      <c r="U3674" s="201">
        <v>4.0575000000000001</v>
      </c>
      <c r="V3674" t="s">
        <v>3796</v>
      </c>
      <c r="W3674" t="s">
        <v>3046</v>
      </c>
      <c r="X3674" t="s">
        <v>2685</v>
      </c>
      <c r="Y3674" t="s">
        <v>3224</v>
      </c>
      <c r="Z3674" t="s">
        <v>3671</v>
      </c>
      <c r="AA3674">
        <v>809095</v>
      </c>
      <c r="AB3674" s="198">
        <v>37036.875</v>
      </c>
      <c r="AC3674" s="198">
        <v>37036.875</v>
      </c>
    </row>
    <row r="3675" spans="1:29" x14ac:dyDescent="0.2">
      <c r="A3675" s="44" t="str">
        <f t="shared" si="286"/>
        <v>US Crude Financial</v>
      </c>
      <c r="B3675" s="44" t="str">
        <f t="shared" si="287"/>
        <v>US</v>
      </c>
      <c r="C3675" s="44" t="str">
        <f t="shared" si="288"/>
        <v>Crude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50000</v>
      </c>
      <c r="G3675" s="202">
        <v>1292260</v>
      </c>
      <c r="H3675" s="198">
        <v>37035.427048611113</v>
      </c>
      <c r="I3675" t="s">
        <v>4182</v>
      </c>
      <c r="M3675" t="s">
        <v>3757</v>
      </c>
      <c r="N3675" t="s">
        <v>4183</v>
      </c>
      <c r="O3675" t="s">
        <v>2790</v>
      </c>
      <c r="P3675" s="199">
        <v>50000</v>
      </c>
      <c r="S3675" t="s">
        <v>2767</v>
      </c>
      <c r="T3675" t="s">
        <v>4061</v>
      </c>
      <c r="U3675" s="201">
        <v>29.08</v>
      </c>
      <c r="V3675" t="s">
        <v>3201</v>
      </c>
      <c r="W3675" t="s">
        <v>4185</v>
      </c>
      <c r="X3675" t="s">
        <v>4186</v>
      </c>
      <c r="Y3675" t="s">
        <v>3401</v>
      </c>
      <c r="Z3675" t="s">
        <v>3671</v>
      </c>
      <c r="AA3675">
        <v>107101</v>
      </c>
      <c r="AB3675" s="198">
        <v>37073</v>
      </c>
      <c r="AC3675" s="198">
        <v>37103</v>
      </c>
    </row>
    <row r="3676" spans="1:29" x14ac:dyDescent="0.2">
      <c r="A3676" s="44" t="str">
        <f t="shared" si="286"/>
        <v>US Power Physical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1292261</v>
      </c>
      <c r="H3676" s="198">
        <v>37035.427164351851</v>
      </c>
      <c r="I3676" t="s">
        <v>2854</v>
      </c>
      <c r="M3676" t="s">
        <v>3364</v>
      </c>
      <c r="N3676" t="s">
        <v>2802</v>
      </c>
      <c r="O3676" t="s">
        <v>3233</v>
      </c>
      <c r="Q3676" s="199">
        <v>50</v>
      </c>
      <c r="S3676" t="s">
        <v>2759</v>
      </c>
      <c r="T3676" t="s">
        <v>4061</v>
      </c>
      <c r="U3676" s="201">
        <v>62.5</v>
      </c>
      <c r="V3676" t="s">
        <v>679</v>
      </c>
      <c r="W3676" t="s">
        <v>2819</v>
      </c>
      <c r="X3676" t="s">
        <v>2842</v>
      </c>
      <c r="Y3676" t="s">
        <v>4193</v>
      </c>
      <c r="Z3676" t="s">
        <v>3666</v>
      </c>
      <c r="AA3676">
        <v>621578.1</v>
      </c>
      <c r="AB3676" s="198">
        <v>37043.591666666667</v>
      </c>
      <c r="AC3676" s="198">
        <v>37072.591666666667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4000</v>
      </c>
      <c r="G3677" s="202">
        <v>1292262</v>
      </c>
      <c r="H3677" s="198">
        <v>37035.427187499998</v>
      </c>
      <c r="I3677" t="s">
        <v>4241</v>
      </c>
      <c r="M3677" t="s">
        <v>2760</v>
      </c>
      <c r="N3677" t="s">
        <v>3220</v>
      </c>
      <c r="O3677" t="s">
        <v>2463</v>
      </c>
      <c r="P3677" s="199">
        <v>4000</v>
      </c>
      <c r="S3677" t="s">
        <v>2761</v>
      </c>
      <c r="T3677" t="s">
        <v>4061</v>
      </c>
      <c r="U3677" s="201">
        <v>4.2176</v>
      </c>
      <c r="V3677" t="s">
        <v>2508</v>
      </c>
      <c r="W3677" t="s">
        <v>3222</v>
      </c>
      <c r="X3677" t="s">
        <v>3223</v>
      </c>
      <c r="Y3677" t="s">
        <v>3224</v>
      </c>
      <c r="Z3677" t="s">
        <v>3671</v>
      </c>
      <c r="AA3677">
        <v>809099</v>
      </c>
      <c r="AB3677" s="198">
        <v>37036.875</v>
      </c>
      <c r="AC3677" s="198">
        <v>37036.875</v>
      </c>
    </row>
    <row r="3678" spans="1:29" x14ac:dyDescent="0.2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30</v>
      </c>
      <c r="F3678" s="213">
        <f t="shared" si="290"/>
        <v>300000</v>
      </c>
      <c r="G3678" s="202">
        <v>1292265</v>
      </c>
      <c r="H3678" s="198">
        <v>37035.427291666667</v>
      </c>
      <c r="I3678" t="s">
        <v>3267</v>
      </c>
      <c r="M3678" t="s">
        <v>2760</v>
      </c>
      <c r="N3678" t="s">
        <v>3235</v>
      </c>
      <c r="O3678" t="s">
        <v>2939</v>
      </c>
      <c r="P3678" s="199">
        <v>10000</v>
      </c>
      <c r="S3678" t="s">
        <v>2761</v>
      </c>
      <c r="T3678" t="s">
        <v>4061</v>
      </c>
      <c r="U3678" s="201">
        <v>-3.5000000000000003E-2</v>
      </c>
      <c r="V3678" t="s">
        <v>3115</v>
      </c>
      <c r="W3678" t="s">
        <v>3074</v>
      </c>
      <c r="X3678" t="s">
        <v>3075</v>
      </c>
      <c r="Y3678" t="s">
        <v>4082</v>
      </c>
      <c r="Z3678" t="s">
        <v>3671</v>
      </c>
      <c r="AA3678" t="s">
        <v>691</v>
      </c>
      <c r="AB3678" s="198">
        <v>37043.875</v>
      </c>
      <c r="AC3678" s="198">
        <v>37072.875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6000</v>
      </c>
      <c r="G3679" s="202">
        <v>1292264</v>
      </c>
      <c r="H3679" s="198">
        <v>37035.427291666667</v>
      </c>
      <c r="I3679" t="s">
        <v>2831</v>
      </c>
      <c r="M3679" t="s">
        <v>2760</v>
      </c>
      <c r="N3679" t="s">
        <v>3220</v>
      </c>
      <c r="O3679" t="s">
        <v>2463</v>
      </c>
      <c r="P3679" s="199">
        <v>6000</v>
      </c>
      <c r="S3679" t="s">
        <v>2761</v>
      </c>
      <c r="T3679" t="s">
        <v>4061</v>
      </c>
      <c r="U3679" s="201">
        <v>4.2249999999999996</v>
      </c>
      <c r="V3679" t="s">
        <v>3221</v>
      </c>
      <c r="W3679" t="s">
        <v>3222</v>
      </c>
      <c r="X3679" t="s">
        <v>3223</v>
      </c>
      <c r="Y3679" t="s">
        <v>3224</v>
      </c>
      <c r="Z3679" t="s">
        <v>3671</v>
      </c>
      <c r="AA3679">
        <v>809100</v>
      </c>
      <c r="AB3679" s="198">
        <v>37036.875</v>
      </c>
      <c r="AC3679" s="198">
        <v>37036.875</v>
      </c>
    </row>
    <row r="3680" spans="1:29" x14ac:dyDescent="0.2">
      <c r="A3680" s="44" t="str">
        <f t="shared" si="286"/>
        <v xml:space="preserve"> Metals Financial</v>
      </c>
      <c r="B3680" s="44" t="str">
        <f t="shared" si="287"/>
        <v/>
      </c>
      <c r="C3680" s="44" t="str">
        <f t="shared" si="288"/>
        <v>Metals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5</v>
      </c>
      <c r="G3680" s="202">
        <v>1292266</v>
      </c>
      <c r="H3680" s="198">
        <v>37035.427349537036</v>
      </c>
      <c r="I3680" t="s">
        <v>4187</v>
      </c>
      <c r="M3680" t="s">
        <v>2766</v>
      </c>
      <c r="N3680" t="s">
        <v>4078</v>
      </c>
      <c r="O3680" t="s">
        <v>4079</v>
      </c>
      <c r="P3680" s="199">
        <v>5</v>
      </c>
      <c r="S3680" t="s">
        <v>4080</v>
      </c>
      <c r="T3680" t="s">
        <v>4061</v>
      </c>
      <c r="U3680" s="201">
        <v>1270</v>
      </c>
      <c r="V3680" t="s">
        <v>1759</v>
      </c>
      <c r="W3680" t="s">
        <v>4081</v>
      </c>
      <c r="X3680" t="s">
        <v>4064</v>
      </c>
      <c r="Y3680" t="s">
        <v>4065</v>
      </c>
      <c r="Z3680" t="s">
        <v>4066</v>
      </c>
      <c r="AA3680">
        <v>2151123</v>
      </c>
    </row>
    <row r="3681" spans="1:29" x14ac:dyDescent="0.2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1</v>
      </c>
      <c r="F3681" s="213">
        <f t="shared" si="290"/>
        <v>3000</v>
      </c>
      <c r="G3681" s="202">
        <v>1292267</v>
      </c>
      <c r="H3681" s="198">
        <v>37035.427349537036</v>
      </c>
      <c r="I3681" t="s">
        <v>3107</v>
      </c>
      <c r="M3681" t="s">
        <v>2760</v>
      </c>
      <c r="N3681" t="s">
        <v>3220</v>
      </c>
      <c r="O3681" t="s">
        <v>4414</v>
      </c>
      <c r="P3681" s="199">
        <v>3000</v>
      </c>
      <c r="S3681" t="s">
        <v>2761</v>
      </c>
      <c r="T3681" t="s">
        <v>4061</v>
      </c>
      <c r="U3681" s="201">
        <v>4.03</v>
      </c>
      <c r="V3681" t="s">
        <v>692</v>
      </c>
      <c r="W3681" t="s">
        <v>4253</v>
      </c>
      <c r="X3681" t="s">
        <v>4254</v>
      </c>
      <c r="Y3681" t="s">
        <v>3224</v>
      </c>
      <c r="Z3681" t="s">
        <v>3671</v>
      </c>
      <c r="AA3681">
        <v>809101</v>
      </c>
      <c r="AB3681" s="198">
        <v>37036.875</v>
      </c>
      <c r="AC3681" s="198">
        <v>37036.875</v>
      </c>
    </row>
    <row r="3682" spans="1:29" x14ac:dyDescent="0.2">
      <c r="A3682" s="44" t="str">
        <f t="shared" si="286"/>
        <v>US Crude Financial</v>
      </c>
      <c r="B3682" s="44" t="str">
        <f t="shared" si="287"/>
        <v>US</v>
      </c>
      <c r="C3682" s="44" t="str">
        <f t="shared" si="288"/>
        <v>Crude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50000</v>
      </c>
      <c r="G3682" s="202">
        <v>1292268</v>
      </c>
      <c r="H3682" s="198">
        <v>37035.427361111113</v>
      </c>
      <c r="I3682" t="s">
        <v>4031</v>
      </c>
      <c r="M3682" t="s">
        <v>3757</v>
      </c>
      <c r="N3682" t="s">
        <v>4183</v>
      </c>
      <c r="O3682" t="s">
        <v>2790</v>
      </c>
      <c r="P3682" s="199">
        <v>50000</v>
      </c>
      <c r="S3682" t="s">
        <v>2767</v>
      </c>
      <c r="T3682" t="s">
        <v>4061</v>
      </c>
      <c r="U3682" s="201">
        <v>29.06</v>
      </c>
      <c r="V3682" t="s">
        <v>4305</v>
      </c>
      <c r="W3682" t="s">
        <v>4185</v>
      </c>
      <c r="X3682" t="s">
        <v>4186</v>
      </c>
      <c r="Y3682" t="s">
        <v>3401</v>
      </c>
      <c r="Z3682" t="s">
        <v>3671</v>
      </c>
      <c r="AA3682">
        <v>107102</v>
      </c>
      <c r="AB3682" s="198">
        <v>37073</v>
      </c>
      <c r="AC3682" s="198">
        <v>37103</v>
      </c>
    </row>
    <row r="3683" spans="1:29" x14ac:dyDescent="0.2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30</v>
      </c>
      <c r="F3683" s="213">
        <f t="shared" si="290"/>
        <v>300000</v>
      </c>
      <c r="G3683" s="202">
        <v>1292269</v>
      </c>
      <c r="H3683" s="198">
        <v>37035.427395833336</v>
      </c>
      <c r="I3683" t="s">
        <v>3271</v>
      </c>
      <c r="M3683" t="s">
        <v>2760</v>
      </c>
      <c r="N3683" t="s">
        <v>2864</v>
      </c>
      <c r="O3683" t="s">
        <v>2865</v>
      </c>
      <c r="P3683" s="199">
        <v>10000</v>
      </c>
      <c r="S3683" t="s">
        <v>2761</v>
      </c>
      <c r="T3683" t="s">
        <v>4061</v>
      </c>
      <c r="U3683" s="201">
        <v>4.17</v>
      </c>
      <c r="V3683" t="s">
        <v>3436</v>
      </c>
      <c r="W3683" t="s">
        <v>3529</v>
      </c>
      <c r="X3683" t="s">
        <v>2866</v>
      </c>
      <c r="Y3683" t="s">
        <v>4082</v>
      </c>
      <c r="Z3683" t="s">
        <v>3671</v>
      </c>
      <c r="AA3683" t="s">
        <v>693</v>
      </c>
      <c r="AB3683" s="198">
        <v>37043.875</v>
      </c>
      <c r="AC3683" s="198">
        <v>37072.875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10000</v>
      </c>
      <c r="G3684" s="202">
        <v>1292270</v>
      </c>
      <c r="H3684" s="198">
        <v>37035.427418981482</v>
      </c>
      <c r="I3684" t="s">
        <v>2831</v>
      </c>
      <c r="M3684" t="s">
        <v>2760</v>
      </c>
      <c r="N3684" t="s">
        <v>3220</v>
      </c>
      <c r="O3684" t="s">
        <v>2463</v>
      </c>
      <c r="P3684" s="199">
        <v>10000</v>
      </c>
      <c r="S3684" t="s">
        <v>2761</v>
      </c>
      <c r="T3684" t="s">
        <v>4061</v>
      </c>
      <c r="U3684" s="201">
        <v>4.2237999999999998</v>
      </c>
      <c r="V3684" t="s">
        <v>3221</v>
      </c>
      <c r="W3684" t="s">
        <v>3222</v>
      </c>
      <c r="X3684" t="s">
        <v>3223</v>
      </c>
      <c r="Y3684" t="s">
        <v>3224</v>
      </c>
      <c r="Z3684" t="s">
        <v>3671</v>
      </c>
      <c r="AA3684">
        <v>809102</v>
      </c>
      <c r="AB3684" s="198">
        <v>37036.875</v>
      </c>
      <c r="AC3684" s="198">
        <v>37036.875</v>
      </c>
    </row>
    <row r="3685" spans="1:29" x14ac:dyDescent="0.2">
      <c r="A3685" s="44" t="str">
        <f t="shared" si="286"/>
        <v>US Crude Financial</v>
      </c>
      <c r="B3685" s="44" t="str">
        <f t="shared" si="287"/>
        <v>US</v>
      </c>
      <c r="C3685" s="44" t="str">
        <f t="shared" si="288"/>
        <v>Crude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50000</v>
      </c>
      <c r="G3685" s="202">
        <v>1292272</v>
      </c>
      <c r="H3685" s="198">
        <v>37035.427523148152</v>
      </c>
      <c r="I3685" t="s">
        <v>3876</v>
      </c>
      <c r="M3685" t="s">
        <v>3757</v>
      </c>
      <c r="N3685" t="s">
        <v>4183</v>
      </c>
      <c r="O3685" t="s">
        <v>2790</v>
      </c>
      <c r="P3685" s="199">
        <v>50000</v>
      </c>
      <c r="S3685" t="s">
        <v>2767</v>
      </c>
      <c r="T3685" t="s">
        <v>4061</v>
      </c>
      <c r="U3685" s="201">
        <v>29.04</v>
      </c>
      <c r="V3685" t="s">
        <v>2358</v>
      </c>
      <c r="W3685" t="s">
        <v>4185</v>
      </c>
      <c r="X3685" t="s">
        <v>4186</v>
      </c>
      <c r="Y3685" t="s">
        <v>3401</v>
      </c>
      <c r="Z3685" t="s">
        <v>3671</v>
      </c>
      <c r="AA3685">
        <v>107103</v>
      </c>
      <c r="AB3685" s="198">
        <v>37073</v>
      </c>
      <c r="AC3685" s="198">
        <v>37103</v>
      </c>
    </row>
    <row r="3686" spans="1:29" x14ac:dyDescent="0.2">
      <c r="A3686" s="44" t="str">
        <f t="shared" si="286"/>
        <v>US Natural Gas Financial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7</v>
      </c>
      <c r="F3686" s="213">
        <f t="shared" si="290"/>
        <v>210000</v>
      </c>
      <c r="G3686" s="202">
        <v>1292273</v>
      </c>
      <c r="H3686" s="198">
        <v>37035.427615740744</v>
      </c>
      <c r="I3686" t="s">
        <v>2722</v>
      </c>
      <c r="M3686" t="s">
        <v>2760</v>
      </c>
      <c r="N3686" t="s">
        <v>2864</v>
      </c>
      <c r="O3686" t="s">
        <v>4375</v>
      </c>
      <c r="P3686" s="199">
        <v>30000</v>
      </c>
      <c r="S3686" t="s">
        <v>2761</v>
      </c>
      <c r="T3686" t="s">
        <v>4061</v>
      </c>
      <c r="U3686" s="201">
        <v>4.1050000000000004</v>
      </c>
      <c r="V3686" t="s">
        <v>530</v>
      </c>
      <c r="W3686" t="s">
        <v>3281</v>
      </c>
      <c r="X3686" t="s">
        <v>4236</v>
      </c>
      <c r="Y3686" t="s">
        <v>4082</v>
      </c>
      <c r="Z3686" t="s">
        <v>3671</v>
      </c>
      <c r="AA3686" t="s">
        <v>694</v>
      </c>
      <c r="AB3686" s="198">
        <v>37036.875</v>
      </c>
      <c r="AC3686" s="198">
        <v>37042.875</v>
      </c>
    </row>
    <row r="3687" spans="1:29" x14ac:dyDescent="0.2">
      <c r="A3687" s="44" t="str">
        <f t="shared" si="286"/>
        <v xml:space="preserve"> Metals Financial</v>
      </c>
      <c r="B3687" s="44" t="str">
        <f t="shared" si="287"/>
        <v/>
      </c>
      <c r="C3687" s="44" t="str">
        <f t="shared" si="288"/>
        <v>Metals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20</v>
      </c>
      <c r="G3687" s="202">
        <v>1292275</v>
      </c>
      <c r="H3687" s="198">
        <v>37035.427731481483</v>
      </c>
      <c r="I3687" t="s">
        <v>4031</v>
      </c>
      <c r="M3687" t="s">
        <v>2766</v>
      </c>
      <c r="N3687" t="s">
        <v>4072</v>
      </c>
      <c r="O3687" t="s">
        <v>4073</v>
      </c>
      <c r="P3687" s="199">
        <v>20</v>
      </c>
      <c r="S3687" t="s">
        <v>4060</v>
      </c>
      <c r="T3687" t="s">
        <v>4061</v>
      </c>
      <c r="U3687" s="201">
        <v>1548</v>
      </c>
      <c r="V3687" t="s">
        <v>4076</v>
      </c>
      <c r="W3687" t="s">
        <v>4068</v>
      </c>
      <c r="X3687" t="s">
        <v>4064</v>
      </c>
      <c r="Y3687" t="s">
        <v>4065</v>
      </c>
      <c r="Z3687" t="s">
        <v>4066</v>
      </c>
      <c r="AA3687">
        <v>2151126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10000</v>
      </c>
      <c r="G3688" s="202">
        <v>1292274</v>
      </c>
      <c r="H3688" s="198">
        <v>37035.427731481483</v>
      </c>
      <c r="I3688" t="s">
        <v>3244</v>
      </c>
      <c r="M3688" t="s">
        <v>2760</v>
      </c>
      <c r="N3688" t="s">
        <v>3220</v>
      </c>
      <c r="O3688" t="s">
        <v>2463</v>
      </c>
      <c r="P3688" s="199">
        <v>10000</v>
      </c>
      <c r="S3688" t="s">
        <v>2761</v>
      </c>
      <c r="T3688" t="s">
        <v>4061</v>
      </c>
      <c r="U3688" s="201">
        <v>4.2225999999999999</v>
      </c>
      <c r="V3688" t="s">
        <v>3248</v>
      </c>
      <c r="W3688" t="s">
        <v>3222</v>
      </c>
      <c r="X3688" t="s">
        <v>3223</v>
      </c>
      <c r="Y3688" t="s">
        <v>3224</v>
      </c>
      <c r="Z3688" t="s">
        <v>3671</v>
      </c>
      <c r="AA3688">
        <v>809104</v>
      </c>
      <c r="AB3688" s="198">
        <v>37036.875</v>
      </c>
      <c r="AC3688" s="198">
        <v>37036.875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5000</v>
      </c>
      <c r="G3689" s="202">
        <v>1292276</v>
      </c>
      <c r="H3689" s="198">
        <v>37035.427766203706</v>
      </c>
      <c r="I3689" t="s">
        <v>3196</v>
      </c>
      <c r="M3689" t="s">
        <v>2760</v>
      </c>
      <c r="N3689" t="s">
        <v>3220</v>
      </c>
      <c r="O3689" t="s">
        <v>4416</v>
      </c>
      <c r="P3689" s="199">
        <v>5000</v>
      </c>
      <c r="S3689" t="s">
        <v>2761</v>
      </c>
      <c r="T3689" t="s">
        <v>4061</v>
      </c>
      <c r="U3689" s="201">
        <v>4.0199999999999996</v>
      </c>
      <c r="V3689" t="s">
        <v>3197</v>
      </c>
      <c r="W3689" t="s">
        <v>4253</v>
      </c>
      <c r="X3689" t="s">
        <v>2685</v>
      </c>
      <c r="Y3689" t="s">
        <v>3224</v>
      </c>
      <c r="Z3689" t="s">
        <v>3671</v>
      </c>
      <c r="AA3689">
        <v>809105</v>
      </c>
      <c r="AB3689" s="198">
        <v>37036.875</v>
      </c>
      <c r="AC3689" s="198">
        <v>37036.875</v>
      </c>
    </row>
    <row r="3690" spans="1:29" x14ac:dyDescent="0.2">
      <c r="A3690" s="44" t="str">
        <f t="shared" si="286"/>
        <v>US Natural Gas Physical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8000</v>
      </c>
      <c r="G3690" s="202">
        <v>1292277</v>
      </c>
      <c r="H3690" s="198">
        <v>37035.427777777775</v>
      </c>
      <c r="I3690" t="s">
        <v>4243</v>
      </c>
      <c r="M3690" t="s">
        <v>2760</v>
      </c>
      <c r="N3690" t="s">
        <v>3220</v>
      </c>
      <c r="O3690" t="s">
        <v>4383</v>
      </c>
      <c r="P3690" s="199">
        <v>8000</v>
      </c>
      <c r="S3690" t="s">
        <v>2761</v>
      </c>
      <c r="T3690" t="s">
        <v>4061</v>
      </c>
      <c r="U3690" s="201">
        <v>4.1050000000000004</v>
      </c>
      <c r="V3690" t="s">
        <v>485</v>
      </c>
      <c r="W3690" t="s">
        <v>4246</v>
      </c>
      <c r="X3690" t="s">
        <v>4247</v>
      </c>
      <c r="Y3690" t="s">
        <v>3224</v>
      </c>
      <c r="Z3690" t="s">
        <v>3671</v>
      </c>
      <c r="AA3690">
        <v>809106</v>
      </c>
      <c r="AB3690" s="198">
        <v>37036.875</v>
      </c>
      <c r="AC3690" s="198">
        <v>37036.875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7836</v>
      </c>
      <c r="G3691" s="202">
        <v>1292278</v>
      </c>
      <c r="H3691" s="198">
        <v>37035.427812499998</v>
      </c>
      <c r="I3691" t="s">
        <v>2831</v>
      </c>
      <c r="M3691" t="s">
        <v>2760</v>
      </c>
      <c r="N3691" t="s">
        <v>3220</v>
      </c>
      <c r="O3691" t="s">
        <v>4400</v>
      </c>
      <c r="Q3691" s="199">
        <v>7836</v>
      </c>
      <c r="S3691" t="s">
        <v>2761</v>
      </c>
      <c r="T3691" t="s">
        <v>4061</v>
      </c>
      <c r="U3691" s="201">
        <v>4.0599999999999996</v>
      </c>
      <c r="V3691" t="s">
        <v>3218</v>
      </c>
      <c r="W3691" t="s">
        <v>3046</v>
      </c>
      <c r="X3691" t="s">
        <v>2685</v>
      </c>
      <c r="Y3691" t="s">
        <v>3224</v>
      </c>
      <c r="Z3691" t="s">
        <v>3671</v>
      </c>
      <c r="AA3691">
        <v>809107</v>
      </c>
      <c r="AB3691" s="198">
        <v>37036.875</v>
      </c>
      <c r="AC3691" s="198">
        <v>37036.875</v>
      </c>
    </row>
    <row r="3692" spans="1:29" x14ac:dyDescent="0.2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12</v>
      </c>
      <c r="G3692" s="202">
        <v>1292279</v>
      </c>
      <c r="H3692" s="198">
        <v>37035.427835648145</v>
      </c>
      <c r="I3692" t="s">
        <v>4077</v>
      </c>
      <c r="M3692" t="s">
        <v>2766</v>
      </c>
      <c r="N3692" t="s">
        <v>4058</v>
      </c>
      <c r="O3692" t="s">
        <v>4059</v>
      </c>
      <c r="P3692" s="199">
        <v>12</v>
      </c>
      <c r="S3692" t="s">
        <v>4060</v>
      </c>
      <c r="T3692" t="s">
        <v>4061</v>
      </c>
      <c r="U3692" s="201">
        <v>1750</v>
      </c>
      <c r="V3692" t="s">
        <v>3867</v>
      </c>
      <c r="W3692" t="s">
        <v>4068</v>
      </c>
      <c r="X3692" t="s">
        <v>4064</v>
      </c>
      <c r="Y3692" t="s">
        <v>4065</v>
      </c>
      <c r="Z3692" t="s">
        <v>4066</v>
      </c>
      <c r="AA3692">
        <v>2151129</v>
      </c>
    </row>
    <row r="3693" spans="1:29" x14ac:dyDescent="0.2">
      <c r="A3693" s="44" t="str">
        <f t="shared" si="286"/>
        <v>US Crude Financial</v>
      </c>
      <c r="B3693" s="44" t="str">
        <f t="shared" si="287"/>
        <v>US</v>
      </c>
      <c r="C3693" s="44" t="str">
        <f t="shared" si="288"/>
        <v>Crude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50000</v>
      </c>
      <c r="G3693" s="202">
        <v>1292280</v>
      </c>
      <c r="H3693" s="198">
        <v>37035.427893518521</v>
      </c>
      <c r="I3693" t="s">
        <v>2863</v>
      </c>
      <c r="M3693" t="s">
        <v>3757</v>
      </c>
      <c r="N3693" t="s">
        <v>4183</v>
      </c>
      <c r="O3693" t="s">
        <v>2790</v>
      </c>
      <c r="P3693" s="199">
        <v>50000</v>
      </c>
      <c r="S3693" t="s">
        <v>2767</v>
      </c>
      <c r="T3693" t="s">
        <v>4061</v>
      </c>
      <c r="U3693" s="201">
        <v>29.02</v>
      </c>
      <c r="V3693" t="s">
        <v>3809</v>
      </c>
      <c r="W3693" t="s">
        <v>4185</v>
      </c>
      <c r="X3693" t="s">
        <v>4186</v>
      </c>
      <c r="Y3693" t="s">
        <v>3401</v>
      </c>
      <c r="Z3693" t="s">
        <v>3671</v>
      </c>
      <c r="AA3693">
        <v>107104</v>
      </c>
      <c r="AB3693" s="198">
        <v>37073</v>
      </c>
      <c r="AC3693" s="198">
        <v>37103</v>
      </c>
    </row>
    <row r="3694" spans="1:29" x14ac:dyDescent="0.2">
      <c r="A3694" s="44" t="str">
        <f t="shared" si="286"/>
        <v>US Crude Financial</v>
      </c>
      <c r="B3694" s="44" t="str">
        <f t="shared" si="287"/>
        <v>US</v>
      </c>
      <c r="C3694" s="44" t="str">
        <f t="shared" si="288"/>
        <v>Crude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50000</v>
      </c>
      <c r="G3694" s="202">
        <v>1292281</v>
      </c>
      <c r="H3694" s="198">
        <v>37035.427916666667</v>
      </c>
      <c r="I3694" t="s">
        <v>2863</v>
      </c>
      <c r="M3694" t="s">
        <v>3757</v>
      </c>
      <c r="N3694" t="s">
        <v>4183</v>
      </c>
      <c r="O3694" t="s">
        <v>2790</v>
      </c>
      <c r="P3694" s="199">
        <v>50000</v>
      </c>
      <c r="S3694" t="s">
        <v>2767</v>
      </c>
      <c r="T3694" t="s">
        <v>4061</v>
      </c>
      <c r="U3694" s="201">
        <v>29</v>
      </c>
      <c r="V3694" t="s">
        <v>3199</v>
      </c>
      <c r="W3694" t="s">
        <v>4185</v>
      </c>
      <c r="X3694" t="s">
        <v>4186</v>
      </c>
      <c r="Y3694" t="s">
        <v>3401</v>
      </c>
      <c r="Z3694" t="s">
        <v>3671</v>
      </c>
      <c r="AA3694">
        <v>107105</v>
      </c>
      <c r="AB3694" s="198">
        <v>37073</v>
      </c>
      <c r="AC3694" s="198">
        <v>37103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100000</v>
      </c>
      <c r="G3695" s="202">
        <v>1292282</v>
      </c>
      <c r="H3695" s="198">
        <v>37035.428043981483</v>
      </c>
      <c r="I3695" t="s">
        <v>2831</v>
      </c>
      <c r="M3695" t="s">
        <v>2760</v>
      </c>
      <c r="N3695" t="s">
        <v>3220</v>
      </c>
      <c r="O3695" t="s">
        <v>2463</v>
      </c>
      <c r="P3695" s="199">
        <v>100000</v>
      </c>
      <c r="S3695" t="s">
        <v>2761</v>
      </c>
      <c r="T3695" t="s">
        <v>4061</v>
      </c>
      <c r="U3695" s="201">
        <v>4.2225999999999999</v>
      </c>
      <c r="V3695" t="s">
        <v>3251</v>
      </c>
      <c r="W3695" t="s">
        <v>3222</v>
      </c>
      <c r="X3695" t="s">
        <v>3223</v>
      </c>
      <c r="Y3695" t="s">
        <v>3224</v>
      </c>
      <c r="Z3695" t="s">
        <v>3671</v>
      </c>
      <c r="AA3695">
        <v>809108</v>
      </c>
      <c r="AB3695" s="198">
        <v>37036.875</v>
      </c>
      <c r="AC3695" s="198">
        <v>37036.875</v>
      </c>
    </row>
    <row r="3696" spans="1:29" x14ac:dyDescent="0.2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10000</v>
      </c>
      <c r="G3696" s="202">
        <v>1292283</v>
      </c>
      <c r="H3696" s="198">
        <v>37035.428078703706</v>
      </c>
      <c r="I3696" t="s">
        <v>3982</v>
      </c>
      <c r="M3696" t="s">
        <v>2760</v>
      </c>
      <c r="N3696" t="s">
        <v>3220</v>
      </c>
      <c r="O3696" t="s">
        <v>2614</v>
      </c>
      <c r="Q3696" s="199">
        <v>10000</v>
      </c>
      <c r="S3696" t="s">
        <v>2761</v>
      </c>
      <c r="T3696" t="s">
        <v>4061</v>
      </c>
      <c r="U3696" s="201">
        <v>4.0449999999999999</v>
      </c>
      <c r="V3696" t="s">
        <v>4459</v>
      </c>
      <c r="W3696" t="s">
        <v>4253</v>
      </c>
      <c r="X3696" t="s">
        <v>4254</v>
      </c>
      <c r="Y3696" t="s">
        <v>3224</v>
      </c>
      <c r="Z3696" t="s">
        <v>3671</v>
      </c>
      <c r="AA3696">
        <v>809109</v>
      </c>
      <c r="AB3696" s="198">
        <v>37036.875</v>
      </c>
      <c r="AC3696" s="198">
        <v>37036.875</v>
      </c>
    </row>
    <row r="3697" spans="1:29" x14ac:dyDescent="0.2">
      <c r="A3697" s="44" t="str">
        <f t="shared" si="286"/>
        <v>US Natural Gas Financial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30</v>
      </c>
      <c r="F3697" s="213">
        <f t="shared" si="290"/>
        <v>3000</v>
      </c>
      <c r="G3697" s="202">
        <v>1292284</v>
      </c>
      <c r="H3697" s="198">
        <v>37035.428240740737</v>
      </c>
      <c r="I3697" t="s">
        <v>2863</v>
      </c>
      <c r="M3697" t="s">
        <v>2760</v>
      </c>
      <c r="N3697" t="s">
        <v>3193</v>
      </c>
      <c r="O3697" t="s">
        <v>4028</v>
      </c>
      <c r="Q3697" s="199">
        <v>100</v>
      </c>
      <c r="S3697" t="s">
        <v>3118</v>
      </c>
      <c r="T3697" t="s">
        <v>4061</v>
      </c>
      <c r="U3697" s="201">
        <v>1.2500000000000001E-2</v>
      </c>
      <c r="V3697" t="s">
        <v>4000</v>
      </c>
      <c r="W3697" t="s">
        <v>3119</v>
      </c>
      <c r="X3697" t="s">
        <v>3120</v>
      </c>
      <c r="Y3697" t="s">
        <v>4082</v>
      </c>
      <c r="Z3697" t="s">
        <v>3671</v>
      </c>
      <c r="AA3697" t="s">
        <v>695</v>
      </c>
      <c r="AB3697" s="198">
        <v>37043</v>
      </c>
      <c r="AC3697" s="198">
        <v>37072</v>
      </c>
    </row>
    <row r="3698" spans="1:29" x14ac:dyDescent="0.2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30</v>
      </c>
      <c r="F3698" s="213">
        <f t="shared" si="290"/>
        <v>150000</v>
      </c>
      <c r="G3698" s="202">
        <v>1292286</v>
      </c>
      <c r="H3698" s="198">
        <v>37035.42832175926</v>
      </c>
      <c r="I3698" t="s">
        <v>3267</v>
      </c>
      <c r="M3698" t="s">
        <v>2760</v>
      </c>
      <c r="N3698" t="s">
        <v>2864</v>
      </c>
      <c r="O3698" t="s">
        <v>2865</v>
      </c>
      <c r="P3698" s="199">
        <v>5000</v>
      </c>
      <c r="S3698" t="s">
        <v>2761</v>
      </c>
      <c r="T3698" t="s">
        <v>4061</v>
      </c>
      <c r="U3698" s="201">
        <v>4.1675000000000004</v>
      </c>
      <c r="V3698" t="s">
        <v>3115</v>
      </c>
      <c r="W3698" t="s">
        <v>3529</v>
      </c>
      <c r="X3698" t="s">
        <v>2866</v>
      </c>
      <c r="Y3698" t="s">
        <v>4082</v>
      </c>
      <c r="Z3698" t="s">
        <v>3671</v>
      </c>
      <c r="AA3698" t="s">
        <v>696</v>
      </c>
      <c r="AB3698" s="198">
        <v>37043.875</v>
      </c>
      <c r="AC3698" s="198">
        <v>37072.875</v>
      </c>
    </row>
    <row r="3699" spans="1:29" x14ac:dyDescent="0.2">
      <c r="A3699" s="44" t="str">
        <f t="shared" si="286"/>
        <v>US Power Physical</v>
      </c>
      <c r="B3699" s="44" t="str">
        <f t="shared" si="287"/>
        <v>US</v>
      </c>
      <c r="C3699" s="44" t="str">
        <f t="shared" si="288"/>
        <v>Power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30</v>
      </c>
      <c r="F3699" s="213">
        <f t="shared" si="290"/>
        <v>750</v>
      </c>
      <c r="G3699" s="202">
        <v>1292287</v>
      </c>
      <c r="H3699" s="198">
        <v>37035.42832175926</v>
      </c>
      <c r="I3699" t="s">
        <v>2801</v>
      </c>
      <c r="M3699" t="s">
        <v>3364</v>
      </c>
      <c r="N3699" t="s">
        <v>2713</v>
      </c>
      <c r="O3699" t="s">
        <v>102</v>
      </c>
      <c r="P3699" s="199">
        <v>25</v>
      </c>
      <c r="S3699" t="s">
        <v>2759</v>
      </c>
      <c r="T3699" t="s">
        <v>4061</v>
      </c>
      <c r="U3699" s="201">
        <v>285</v>
      </c>
      <c r="V3699" t="s">
        <v>3037</v>
      </c>
      <c r="W3699" t="s">
        <v>2770</v>
      </c>
      <c r="X3699" t="s">
        <v>2716</v>
      </c>
      <c r="Y3699" t="s">
        <v>4193</v>
      </c>
      <c r="Z3699" t="s">
        <v>3666</v>
      </c>
      <c r="AA3699">
        <v>621579.1</v>
      </c>
      <c r="AB3699" s="198">
        <v>37043.875</v>
      </c>
      <c r="AC3699" s="198">
        <v>37072.875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6280</v>
      </c>
      <c r="G3700" s="202">
        <v>1292288</v>
      </c>
      <c r="H3700" s="198">
        <v>37035.428368055553</v>
      </c>
      <c r="I3700" t="s">
        <v>3196</v>
      </c>
      <c r="M3700" t="s">
        <v>2760</v>
      </c>
      <c r="N3700" t="s">
        <v>3220</v>
      </c>
      <c r="O3700" t="s">
        <v>4400</v>
      </c>
      <c r="Q3700" s="199">
        <v>6280</v>
      </c>
      <c r="S3700" t="s">
        <v>2761</v>
      </c>
      <c r="T3700" t="s">
        <v>4061</v>
      </c>
      <c r="U3700" s="201">
        <v>4.0650000000000004</v>
      </c>
      <c r="V3700" t="s">
        <v>4448</v>
      </c>
      <c r="W3700" t="s">
        <v>3046</v>
      </c>
      <c r="X3700" t="s">
        <v>2685</v>
      </c>
      <c r="Y3700" t="s">
        <v>3224</v>
      </c>
      <c r="Z3700" t="s">
        <v>3671</v>
      </c>
      <c r="AA3700">
        <v>809110</v>
      </c>
      <c r="AB3700" s="198">
        <v>37036.875</v>
      </c>
      <c r="AC3700" s="198">
        <v>37036.875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1292289</v>
      </c>
      <c r="H3701" s="198">
        <v>37035.428425925929</v>
      </c>
      <c r="I3701" t="s">
        <v>2706</v>
      </c>
      <c r="M3701" t="s">
        <v>2760</v>
      </c>
      <c r="N3701" t="s">
        <v>3220</v>
      </c>
      <c r="O3701" t="s">
        <v>2519</v>
      </c>
      <c r="P3701" s="199">
        <v>10000</v>
      </c>
      <c r="S3701" t="s">
        <v>2761</v>
      </c>
      <c r="T3701" t="s">
        <v>4061</v>
      </c>
      <c r="U3701" s="201">
        <v>4.43</v>
      </c>
      <c r="V3701" t="s">
        <v>4001</v>
      </c>
      <c r="W3701" t="s">
        <v>2668</v>
      </c>
      <c r="X3701" t="s">
        <v>2669</v>
      </c>
      <c r="Y3701" t="s">
        <v>3224</v>
      </c>
      <c r="Z3701" t="s">
        <v>3671</v>
      </c>
      <c r="AA3701">
        <v>809111</v>
      </c>
      <c r="AB3701" s="198">
        <v>37036.875</v>
      </c>
      <c r="AC3701" s="198">
        <v>37036.875</v>
      </c>
    </row>
    <row r="3702" spans="1:29" x14ac:dyDescent="0.2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10000</v>
      </c>
      <c r="G3702" s="202">
        <v>1292290</v>
      </c>
      <c r="H3702" s="198">
        <v>37035.428483796299</v>
      </c>
      <c r="I3702" t="s">
        <v>3244</v>
      </c>
      <c r="M3702" t="s">
        <v>2760</v>
      </c>
      <c r="N3702" t="s">
        <v>3220</v>
      </c>
      <c r="O3702" t="s">
        <v>2463</v>
      </c>
      <c r="P3702" s="199">
        <v>10000</v>
      </c>
      <c r="S3702" t="s">
        <v>2761</v>
      </c>
      <c r="T3702" t="s">
        <v>4061</v>
      </c>
      <c r="U3702" s="201">
        <v>4.2213000000000003</v>
      </c>
      <c r="V3702" t="s">
        <v>2794</v>
      </c>
      <c r="W3702" t="s">
        <v>3222</v>
      </c>
      <c r="X3702" t="s">
        <v>3223</v>
      </c>
      <c r="Y3702" t="s">
        <v>3224</v>
      </c>
      <c r="Z3702" t="s">
        <v>3671</v>
      </c>
      <c r="AA3702">
        <v>809112</v>
      </c>
      <c r="AB3702" s="198">
        <v>37036.875</v>
      </c>
      <c r="AC3702" s="198">
        <v>37036.875</v>
      </c>
    </row>
    <row r="3703" spans="1:29" x14ac:dyDescent="0.2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30</v>
      </c>
      <c r="F3703" s="213">
        <f t="shared" si="290"/>
        <v>375000</v>
      </c>
      <c r="G3703" s="202">
        <v>1292292</v>
      </c>
      <c r="H3703" s="198">
        <v>37035.428495370368</v>
      </c>
      <c r="I3703" t="s">
        <v>2863</v>
      </c>
      <c r="M3703" t="s">
        <v>2760</v>
      </c>
      <c r="N3703" t="s">
        <v>2864</v>
      </c>
      <c r="O3703" t="s">
        <v>2865</v>
      </c>
      <c r="Q3703" s="199">
        <v>12500</v>
      </c>
      <c r="S3703" t="s">
        <v>2761</v>
      </c>
      <c r="T3703" t="s">
        <v>4061</v>
      </c>
      <c r="U3703" s="201">
        <v>4.17</v>
      </c>
      <c r="V3703" t="s">
        <v>2966</v>
      </c>
      <c r="W3703" t="s">
        <v>3529</v>
      </c>
      <c r="X3703" t="s">
        <v>2866</v>
      </c>
      <c r="Y3703" t="s">
        <v>4082</v>
      </c>
      <c r="Z3703" t="s">
        <v>3671</v>
      </c>
      <c r="AA3703" t="s">
        <v>697</v>
      </c>
      <c r="AB3703" s="198">
        <v>37043.875</v>
      </c>
      <c r="AC3703" s="198">
        <v>37072.875</v>
      </c>
    </row>
    <row r="3704" spans="1:29" x14ac:dyDescent="0.2">
      <c r="A3704" s="44" t="str">
        <f t="shared" si="286"/>
        <v>US Crude Financial</v>
      </c>
      <c r="B3704" s="44" t="str">
        <f t="shared" si="287"/>
        <v>US</v>
      </c>
      <c r="C3704" s="44" t="str">
        <f t="shared" si="288"/>
        <v>Crude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25000</v>
      </c>
      <c r="G3704" s="202">
        <v>1292291</v>
      </c>
      <c r="H3704" s="198">
        <v>37035.428495370368</v>
      </c>
      <c r="I3704" t="s">
        <v>2863</v>
      </c>
      <c r="M3704" t="s">
        <v>3757</v>
      </c>
      <c r="N3704" t="s">
        <v>3803</v>
      </c>
      <c r="O3704" t="s">
        <v>3804</v>
      </c>
      <c r="P3704" s="199">
        <v>25000</v>
      </c>
      <c r="S3704" t="s">
        <v>2763</v>
      </c>
      <c r="T3704" t="s">
        <v>4061</v>
      </c>
      <c r="U3704" s="201">
        <v>-0.13</v>
      </c>
      <c r="V3704" t="s">
        <v>3986</v>
      </c>
      <c r="W3704" t="s">
        <v>4491</v>
      </c>
      <c r="X3704" t="s">
        <v>3805</v>
      </c>
      <c r="Y3704" t="s">
        <v>4082</v>
      </c>
      <c r="Z3704" t="s">
        <v>3671</v>
      </c>
      <c r="AA3704" t="s">
        <v>698</v>
      </c>
      <c r="AB3704" s="198">
        <v>37073</v>
      </c>
      <c r="AC3704" s="198">
        <v>37103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5000</v>
      </c>
      <c r="G3705" s="202">
        <v>1292293</v>
      </c>
      <c r="H3705" s="198">
        <v>37035.428506944445</v>
      </c>
      <c r="I3705" t="s">
        <v>3997</v>
      </c>
      <c r="M3705" t="s">
        <v>2760</v>
      </c>
      <c r="N3705" t="s">
        <v>3220</v>
      </c>
      <c r="O3705" t="s">
        <v>2570</v>
      </c>
      <c r="Q3705" s="199">
        <v>5000</v>
      </c>
      <c r="S3705" t="s">
        <v>2761</v>
      </c>
      <c r="T3705" t="s">
        <v>4061</v>
      </c>
      <c r="U3705" s="201">
        <v>3.99</v>
      </c>
      <c r="V3705" t="s">
        <v>3446</v>
      </c>
      <c r="W3705" t="s">
        <v>4253</v>
      </c>
      <c r="X3705" t="s">
        <v>2685</v>
      </c>
      <c r="Y3705" t="s">
        <v>3224</v>
      </c>
      <c r="Z3705" t="s">
        <v>3671</v>
      </c>
      <c r="AA3705">
        <v>809113</v>
      </c>
      <c r="AB3705" s="198">
        <v>37036.875</v>
      </c>
      <c r="AC3705" s="198">
        <v>37036.875</v>
      </c>
    </row>
    <row r="3706" spans="1:29" x14ac:dyDescent="0.2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153</v>
      </c>
      <c r="F3706" s="213">
        <f t="shared" si="290"/>
        <v>382500</v>
      </c>
      <c r="G3706" s="202">
        <v>1292294</v>
      </c>
      <c r="H3706" s="198">
        <v>37035.428530092591</v>
      </c>
      <c r="I3706" t="s">
        <v>3128</v>
      </c>
      <c r="M3706" t="s">
        <v>2760</v>
      </c>
      <c r="N3706" t="s">
        <v>2864</v>
      </c>
      <c r="O3706" t="s">
        <v>4239</v>
      </c>
      <c r="P3706" s="199">
        <v>2500</v>
      </c>
      <c r="S3706" t="s">
        <v>2761</v>
      </c>
      <c r="T3706" t="s">
        <v>4061</v>
      </c>
      <c r="U3706" s="201">
        <v>4.2850000000000001</v>
      </c>
      <c r="V3706" t="s">
        <v>3808</v>
      </c>
      <c r="W3706" t="s">
        <v>3529</v>
      </c>
      <c r="X3706" t="s">
        <v>2866</v>
      </c>
      <c r="Y3706" t="s">
        <v>4082</v>
      </c>
      <c r="Z3706" t="s">
        <v>3671</v>
      </c>
      <c r="AA3706" t="s">
        <v>699</v>
      </c>
      <c r="AB3706" s="198">
        <v>37043</v>
      </c>
      <c r="AC3706" s="198">
        <v>37195</v>
      </c>
    </row>
    <row r="3707" spans="1:29" x14ac:dyDescent="0.2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30</v>
      </c>
      <c r="F3707" s="213">
        <f t="shared" si="290"/>
        <v>300000</v>
      </c>
      <c r="G3707" s="202">
        <v>1292298</v>
      </c>
      <c r="H3707" s="198">
        <v>37035.428969907407</v>
      </c>
      <c r="I3707" t="s">
        <v>3267</v>
      </c>
      <c r="M3707" t="s">
        <v>2760</v>
      </c>
      <c r="N3707" t="s">
        <v>2864</v>
      </c>
      <c r="O3707" t="s">
        <v>2865</v>
      </c>
      <c r="P3707" s="199">
        <v>10000</v>
      </c>
      <c r="S3707" t="s">
        <v>2761</v>
      </c>
      <c r="T3707" t="s">
        <v>4061</v>
      </c>
      <c r="U3707" s="201">
        <v>4.17</v>
      </c>
      <c r="V3707" t="s">
        <v>3115</v>
      </c>
      <c r="W3707" t="s">
        <v>3529</v>
      </c>
      <c r="X3707" t="s">
        <v>2866</v>
      </c>
      <c r="Y3707" t="s">
        <v>4082</v>
      </c>
      <c r="Z3707" t="s">
        <v>3671</v>
      </c>
      <c r="AA3707" t="s">
        <v>700</v>
      </c>
      <c r="AB3707" s="198">
        <v>37043.875</v>
      </c>
      <c r="AC3707" s="198">
        <v>37072.875</v>
      </c>
    </row>
    <row r="3708" spans="1:29" x14ac:dyDescent="0.2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7</v>
      </c>
      <c r="F3708" s="213">
        <f t="shared" si="290"/>
        <v>70000</v>
      </c>
      <c r="G3708" s="202">
        <v>1292297</v>
      </c>
      <c r="H3708" s="198">
        <v>37035.428969907407</v>
      </c>
      <c r="I3708" t="s">
        <v>3249</v>
      </c>
      <c r="M3708" t="s">
        <v>2760</v>
      </c>
      <c r="N3708" t="s">
        <v>2864</v>
      </c>
      <c r="O3708" t="s">
        <v>4375</v>
      </c>
      <c r="Q3708" s="199">
        <v>10000</v>
      </c>
      <c r="S3708" t="s">
        <v>2761</v>
      </c>
      <c r="T3708" t="s">
        <v>4061</v>
      </c>
      <c r="U3708" s="201">
        <v>4.1050000000000004</v>
      </c>
      <c r="V3708" t="s">
        <v>3005</v>
      </c>
      <c r="W3708" t="s">
        <v>3281</v>
      </c>
      <c r="X3708" t="s">
        <v>4236</v>
      </c>
      <c r="Y3708" t="s">
        <v>4082</v>
      </c>
      <c r="Z3708" t="s">
        <v>3671</v>
      </c>
      <c r="AA3708" t="s">
        <v>701</v>
      </c>
      <c r="AB3708" s="198">
        <v>37036.875</v>
      </c>
      <c r="AC3708" s="198">
        <v>37042.875</v>
      </c>
    </row>
    <row r="3709" spans="1:29" x14ac:dyDescent="0.2">
      <c r="A3709" s="44" t="str">
        <f t="shared" si="286"/>
        <v xml:space="preserve"> Metals Financial</v>
      </c>
      <c r="B3709" s="44" t="str">
        <f t="shared" si="287"/>
        <v/>
      </c>
      <c r="C3709" s="44" t="str">
        <f t="shared" si="288"/>
        <v>Metals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20</v>
      </c>
      <c r="G3709" s="202">
        <v>1292299</v>
      </c>
      <c r="H3709" s="198">
        <v>37035.428993055553</v>
      </c>
      <c r="I3709" t="s">
        <v>4124</v>
      </c>
      <c r="M3709" t="s">
        <v>2766</v>
      </c>
      <c r="N3709" t="s">
        <v>4072</v>
      </c>
      <c r="O3709" t="s">
        <v>4073</v>
      </c>
      <c r="Q3709" s="199">
        <v>20</v>
      </c>
      <c r="S3709" t="s">
        <v>4060</v>
      </c>
      <c r="T3709" t="s">
        <v>4061</v>
      </c>
      <c r="U3709" s="201">
        <v>1549</v>
      </c>
      <c r="V3709" t="s">
        <v>2338</v>
      </c>
      <c r="W3709" t="s">
        <v>4068</v>
      </c>
      <c r="X3709" t="s">
        <v>4064</v>
      </c>
      <c r="Y3709" t="s">
        <v>4065</v>
      </c>
      <c r="Z3709" t="s">
        <v>4066</v>
      </c>
      <c r="AA3709">
        <v>2151132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10000</v>
      </c>
      <c r="G3710" s="202">
        <v>1292300</v>
      </c>
      <c r="H3710" s="198">
        <v>37035.429050925923</v>
      </c>
      <c r="I3710" t="s">
        <v>2831</v>
      </c>
      <c r="M3710" t="s">
        <v>2760</v>
      </c>
      <c r="N3710" t="s">
        <v>3220</v>
      </c>
      <c r="O3710" t="s">
        <v>4383</v>
      </c>
      <c r="Q3710" s="199">
        <v>10000</v>
      </c>
      <c r="S3710" t="s">
        <v>2761</v>
      </c>
      <c r="T3710" t="s">
        <v>4061</v>
      </c>
      <c r="U3710" s="201">
        <v>4.1050000000000004</v>
      </c>
      <c r="V3710" t="s">
        <v>3221</v>
      </c>
      <c r="W3710" t="s">
        <v>4246</v>
      </c>
      <c r="X3710" t="s">
        <v>4247</v>
      </c>
      <c r="Y3710" t="s">
        <v>3224</v>
      </c>
      <c r="Z3710" t="s">
        <v>3671</v>
      </c>
      <c r="AA3710">
        <v>809115</v>
      </c>
      <c r="AB3710" s="198">
        <v>37036.875</v>
      </c>
      <c r="AC3710" s="198">
        <v>37036.875</v>
      </c>
    </row>
    <row r="3711" spans="1:29" x14ac:dyDescent="0.2">
      <c r="A3711" s="44" t="str">
        <f t="shared" si="286"/>
        <v xml:space="preserve"> Metals Financial</v>
      </c>
      <c r="B3711" s="44" t="str">
        <f t="shared" si="287"/>
        <v/>
      </c>
      <c r="C3711" s="44" t="str">
        <f t="shared" si="288"/>
        <v>Metals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20</v>
      </c>
      <c r="G3711" s="202">
        <v>1292301</v>
      </c>
      <c r="H3711" s="198">
        <v>37035.429074074076</v>
      </c>
      <c r="I3711" t="s">
        <v>4077</v>
      </c>
      <c r="M3711" t="s">
        <v>2766</v>
      </c>
      <c r="N3711" t="s">
        <v>4072</v>
      </c>
      <c r="O3711" t="s">
        <v>4073</v>
      </c>
      <c r="P3711" s="199">
        <v>20</v>
      </c>
      <c r="S3711" t="s">
        <v>4060</v>
      </c>
      <c r="T3711" t="s">
        <v>4061</v>
      </c>
      <c r="U3711" s="201">
        <v>1548</v>
      </c>
      <c r="V3711" t="s">
        <v>3888</v>
      </c>
      <c r="W3711" t="s">
        <v>4068</v>
      </c>
      <c r="X3711" t="s">
        <v>4064</v>
      </c>
      <c r="Y3711" t="s">
        <v>4065</v>
      </c>
      <c r="Z3711" t="s">
        <v>4066</v>
      </c>
      <c r="AA3711">
        <v>2151134</v>
      </c>
    </row>
    <row r="3712" spans="1:29" x14ac:dyDescent="0.2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7</v>
      </c>
      <c r="F3712" s="213">
        <f t="shared" si="290"/>
        <v>140000</v>
      </c>
      <c r="G3712" s="202">
        <v>1292302</v>
      </c>
      <c r="H3712" s="198">
        <v>37035.429085648146</v>
      </c>
      <c r="I3712" t="s">
        <v>3769</v>
      </c>
      <c r="M3712" t="s">
        <v>2760</v>
      </c>
      <c r="N3712" t="s">
        <v>2864</v>
      </c>
      <c r="O3712" t="s">
        <v>4375</v>
      </c>
      <c r="Q3712" s="199">
        <v>20000</v>
      </c>
      <c r="S3712" t="s">
        <v>2761</v>
      </c>
      <c r="T3712" t="s">
        <v>4061</v>
      </c>
      <c r="U3712" s="201">
        <v>4.1050000000000004</v>
      </c>
      <c r="V3712" t="s">
        <v>3280</v>
      </c>
      <c r="W3712" t="s">
        <v>3281</v>
      </c>
      <c r="X3712" t="s">
        <v>4236</v>
      </c>
      <c r="Y3712" t="s">
        <v>4082</v>
      </c>
      <c r="Z3712" t="s">
        <v>3671</v>
      </c>
      <c r="AA3712" t="s">
        <v>702</v>
      </c>
      <c r="AB3712" s="198">
        <v>37036.875</v>
      </c>
      <c r="AC3712" s="198">
        <v>37042.875</v>
      </c>
    </row>
    <row r="3713" spans="1:29" x14ac:dyDescent="0.2">
      <c r="A3713" s="44" t="str">
        <f t="shared" si="286"/>
        <v xml:space="preserve"> Metals Financial</v>
      </c>
      <c r="B3713" s="44" t="str">
        <f t="shared" si="287"/>
        <v/>
      </c>
      <c r="C3713" s="44" t="str">
        <f t="shared" si="288"/>
        <v>Metals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20</v>
      </c>
      <c r="G3713" s="202">
        <v>1292303</v>
      </c>
      <c r="H3713" s="198">
        <v>37035.429155092592</v>
      </c>
      <c r="I3713" t="s">
        <v>4128</v>
      </c>
      <c r="M3713" t="s">
        <v>2766</v>
      </c>
      <c r="N3713" t="s">
        <v>4072</v>
      </c>
      <c r="O3713" t="s">
        <v>4073</v>
      </c>
      <c r="P3713" s="199">
        <v>20</v>
      </c>
      <c r="S3713" t="s">
        <v>4060</v>
      </c>
      <c r="T3713" t="s">
        <v>4061</v>
      </c>
      <c r="U3713" s="201">
        <v>1547</v>
      </c>
      <c r="V3713" t="s">
        <v>3878</v>
      </c>
      <c r="W3713" t="s">
        <v>4068</v>
      </c>
      <c r="X3713" t="s">
        <v>4064</v>
      </c>
      <c r="Y3713" t="s">
        <v>4065</v>
      </c>
      <c r="Z3713" t="s">
        <v>4066</v>
      </c>
      <c r="AA3713">
        <v>2151136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10000</v>
      </c>
      <c r="G3714" s="202">
        <v>1292304</v>
      </c>
      <c r="H3714" s="198">
        <v>37035.429155092592</v>
      </c>
      <c r="I3714" t="s">
        <v>2831</v>
      </c>
      <c r="M3714" t="s">
        <v>2760</v>
      </c>
      <c r="N3714" t="s">
        <v>3220</v>
      </c>
      <c r="O3714" t="s">
        <v>4383</v>
      </c>
      <c r="Q3714" s="199">
        <v>10000</v>
      </c>
      <c r="S3714" t="s">
        <v>2761</v>
      </c>
      <c r="T3714" t="s">
        <v>4061</v>
      </c>
      <c r="U3714" s="201">
        <v>4.1100000000000003</v>
      </c>
      <c r="V3714" t="s">
        <v>3221</v>
      </c>
      <c r="W3714" t="s">
        <v>4246</v>
      </c>
      <c r="X3714" t="s">
        <v>4247</v>
      </c>
      <c r="Y3714" t="s">
        <v>3224</v>
      </c>
      <c r="Z3714" t="s">
        <v>3671</v>
      </c>
      <c r="AA3714">
        <v>809116</v>
      </c>
      <c r="AB3714" s="198">
        <v>37036.875</v>
      </c>
      <c r="AC3714" s="198">
        <v>37036.875</v>
      </c>
    </row>
    <row r="3715" spans="1:29" x14ac:dyDescent="0.2">
      <c r="A3715" s="44" t="str">
        <f t="shared" si="286"/>
        <v xml:space="preserve"> Metals Financial</v>
      </c>
      <c r="B3715" s="44" t="str">
        <f t="shared" si="287"/>
        <v/>
      </c>
      <c r="C3715" s="44" t="str">
        <f t="shared" si="288"/>
        <v>Metals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20</v>
      </c>
      <c r="G3715" s="202">
        <v>1292305</v>
      </c>
      <c r="H3715" s="198">
        <v>37035.429189814815</v>
      </c>
      <c r="I3715" t="s">
        <v>4163</v>
      </c>
      <c r="M3715" t="s">
        <v>2766</v>
      </c>
      <c r="N3715" t="s">
        <v>4058</v>
      </c>
      <c r="O3715" t="s">
        <v>3209</v>
      </c>
      <c r="P3715" s="199">
        <v>20</v>
      </c>
      <c r="S3715" t="s">
        <v>4060</v>
      </c>
      <c r="T3715" t="s">
        <v>4061</v>
      </c>
      <c r="U3715" s="201">
        <v>1746.5</v>
      </c>
      <c r="V3715" t="s">
        <v>4174</v>
      </c>
      <c r="W3715" t="s">
        <v>4068</v>
      </c>
      <c r="X3715" t="s">
        <v>4064</v>
      </c>
      <c r="Y3715" t="s">
        <v>4065</v>
      </c>
      <c r="Z3715" t="s">
        <v>4066</v>
      </c>
      <c r="AA3715">
        <v>2151138</v>
      </c>
      <c r="AB3715" s="198">
        <v>37062.647222222222</v>
      </c>
      <c r="AC3715" s="198">
        <v>37062.647222222222</v>
      </c>
    </row>
    <row r="3716" spans="1:29" x14ac:dyDescent="0.2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1292306</v>
      </c>
      <c r="H3716" s="198">
        <v>37035.429236111115</v>
      </c>
      <c r="I3716" t="s">
        <v>2831</v>
      </c>
      <c r="M3716" t="s">
        <v>2760</v>
      </c>
      <c r="N3716" t="s">
        <v>3220</v>
      </c>
      <c r="O3716" t="s">
        <v>4383</v>
      </c>
      <c r="Q3716" s="199">
        <v>5000</v>
      </c>
      <c r="S3716" t="s">
        <v>2761</v>
      </c>
      <c r="T3716" t="s">
        <v>4061</v>
      </c>
      <c r="U3716" s="201">
        <v>4.1150000000000002</v>
      </c>
      <c r="V3716" t="s">
        <v>3221</v>
      </c>
      <c r="W3716" t="s">
        <v>4246</v>
      </c>
      <c r="X3716" t="s">
        <v>4247</v>
      </c>
      <c r="Y3716" t="s">
        <v>3224</v>
      </c>
      <c r="Z3716" t="s">
        <v>3671</v>
      </c>
      <c r="AA3716">
        <v>809117</v>
      </c>
      <c r="AB3716" s="198">
        <v>37036.875</v>
      </c>
      <c r="AC3716" s="198">
        <v>37036.875</v>
      </c>
    </row>
    <row r="3717" spans="1:29" x14ac:dyDescent="0.2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20</v>
      </c>
      <c r="G3717" s="202">
        <v>1292308</v>
      </c>
      <c r="H3717" s="198">
        <v>37035.429328703707</v>
      </c>
      <c r="I3717" t="s">
        <v>4077</v>
      </c>
      <c r="M3717" t="s">
        <v>2766</v>
      </c>
      <c r="N3717" t="s">
        <v>4072</v>
      </c>
      <c r="O3717" t="s">
        <v>4073</v>
      </c>
      <c r="P3717" s="199">
        <v>20</v>
      </c>
      <c r="S3717" t="s">
        <v>4060</v>
      </c>
      <c r="T3717" t="s">
        <v>4061</v>
      </c>
      <c r="U3717" s="201">
        <v>1546</v>
      </c>
      <c r="V3717" t="s">
        <v>3888</v>
      </c>
      <c r="W3717" t="s">
        <v>4068</v>
      </c>
      <c r="X3717" t="s">
        <v>4064</v>
      </c>
      <c r="Y3717" t="s">
        <v>4065</v>
      </c>
      <c r="Z3717" t="s">
        <v>4066</v>
      </c>
      <c r="AA3717">
        <v>2151140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3">
        <f t="shared" si="290"/>
        <v>25000</v>
      </c>
      <c r="G3718" s="202">
        <v>1292307</v>
      </c>
      <c r="H3718" s="198">
        <v>37035.429328703707</v>
      </c>
      <c r="I3718" t="s">
        <v>2831</v>
      </c>
      <c r="M3718" t="s">
        <v>2760</v>
      </c>
      <c r="N3718" t="s">
        <v>3220</v>
      </c>
      <c r="O3718" t="s">
        <v>2463</v>
      </c>
      <c r="P3718" s="199">
        <v>25000</v>
      </c>
      <c r="S3718" t="s">
        <v>2761</v>
      </c>
      <c r="T3718" t="s">
        <v>4061</v>
      </c>
      <c r="U3718" s="201">
        <v>4.2313000000000001</v>
      </c>
      <c r="V3718" t="s">
        <v>3221</v>
      </c>
      <c r="W3718" t="s">
        <v>3222</v>
      </c>
      <c r="X3718" t="s">
        <v>3223</v>
      </c>
      <c r="Y3718" t="s">
        <v>3224</v>
      </c>
      <c r="Z3718" t="s">
        <v>3671</v>
      </c>
      <c r="AA3718">
        <v>809118</v>
      </c>
      <c r="AB3718" s="198">
        <v>37036.875</v>
      </c>
      <c r="AC3718" s="198">
        <v>37036.875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1</v>
      </c>
      <c r="F3719" s="213">
        <f t="shared" si="290"/>
        <v>1500</v>
      </c>
      <c r="G3719" s="202">
        <v>1292309</v>
      </c>
      <c r="H3719" s="198">
        <v>37035.429375</v>
      </c>
      <c r="I3719" t="s">
        <v>2818</v>
      </c>
      <c r="M3719" t="s">
        <v>2760</v>
      </c>
      <c r="N3719" t="s">
        <v>3220</v>
      </c>
      <c r="O3719" t="s">
        <v>4414</v>
      </c>
      <c r="Q3719" s="199">
        <v>1500</v>
      </c>
      <c r="S3719" t="s">
        <v>2761</v>
      </c>
      <c r="T3719" t="s">
        <v>4061</v>
      </c>
      <c r="U3719" s="201">
        <v>4.0599999999999996</v>
      </c>
      <c r="V3719" t="s">
        <v>3293</v>
      </c>
      <c r="W3719" t="s">
        <v>4253</v>
      </c>
      <c r="X3719" t="s">
        <v>4254</v>
      </c>
      <c r="Y3719" t="s">
        <v>3224</v>
      </c>
      <c r="Z3719" t="s">
        <v>3671</v>
      </c>
      <c r="AA3719">
        <v>809119</v>
      </c>
      <c r="AB3719" s="198">
        <v>37036.875</v>
      </c>
      <c r="AC3719" s="198">
        <v>37036.875</v>
      </c>
    </row>
    <row r="3720" spans="1:29" x14ac:dyDescent="0.2">
      <c r="A3720" s="44" t="str">
        <f t="shared" si="286"/>
        <v xml:space="preserve"> Natural Gas Physical</v>
      </c>
      <c r="B3720" s="44" t="str">
        <f t="shared" si="287"/>
        <v/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5000</v>
      </c>
      <c r="G3720" s="202">
        <v>1292310</v>
      </c>
      <c r="H3720" s="198">
        <v>37035.429513888892</v>
      </c>
      <c r="I3720" t="s">
        <v>3095</v>
      </c>
      <c r="M3720" t="s">
        <v>2760</v>
      </c>
      <c r="N3720" t="s">
        <v>2697</v>
      </c>
      <c r="O3720" t="s">
        <v>703</v>
      </c>
      <c r="P3720" s="199">
        <v>5000</v>
      </c>
      <c r="S3720" t="s">
        <v>4150</v>
      </c>
      <c r="T3720" t="s">
        <v>2698</v>
      </c>
      <c r="U3720" s="201">
        <v>5.62</v>
      </c>
      <c r="V3720" t="s">
        <v>3116</v>
      </c>
      <c r="W3720" t="s">
        <v>2699</v>
      </c>
      <c r="X3720" t="s">
        <v>2700</v>
      </c>
      <c r="Y3720" t="s">
        <v>3224</v>
      </c>
      <c r="Z3720" t="s">
        <v>3672</v>
      </c>
      <c r="AA3720">
        <v>809120</v>
      </c>
      <c r="AB3720" s="198">
        <v>37036.875</v>
      </c>
      <c r="AC3720" s="198">
        <v>37036.875</v>
      </c>
    </row>
    <row r="3721" spans="1:29" x14ac:dyDescent="0.2">
      <c r="A3721" s="44" t="str">
        <f t="shared" si="286"/>
        <v>US Power Physical</v>
      </c>
      <c r="B3721" s="44" t="str">
        <f t="shared" si="287"/>
        <v>US</v>
      </c>
      <c r="C3721" s="44" t="str">
        <f t="shared" si="288"/>
        <v>Power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30</v>
      </c>
      <c r="F3721" s="213">
        <f t="shared" si="290"/>
        <v>1500</v>
      </c>
      <c r="G3721" s="202">
        <v>1292311</v>
      </c>
      <c r="H3721" s="198">
        <v>37035.429548611108</v>
      </c>
      <c r="I3721" t="s">
        <v>2804</v>
      </c>
      <c r="M3721" t="s">
        <v>3364</v>
      </c>
      <c r="N3721" t="s">
        <v>2802</v>
      </c>
      <c r="O3721" t="s">
        <v>2656</v>
      </c>
      <c r="P3721" s="199">
        <v>50</v>
      </c>
      <c r="S3721" t="s">
        <v>2759</v>
      </c>
      <c r="T3721" t="s">
        <v>4061</v>
      </c>
      <c r="U3721" s="201">
        <v>72.5</v>
      </c>
      <c r="V3721" t="s">
        <v>3416</v>
      </c>
      <c r="W3721" t="s">
        <v>2811</v>
      </c>
      <c r="X3721" t="s">
        <v>2862</v>
      </c>
      <c r="Y3721" t="s">
        <v>4193</v>
      </c>
      <c r="Z3721" t="s">
        <v>3666</v>
      </c>
      <c r="AA3721">
        <v>621581.1</v>
      </c>
      <c r="AB3721" s="198">
        <v>37043.594444444447</v>
      </c>
      <c r="AC3721" s="198">
        <v>37072.594444444447</v>
      </c>
    </row>
    <row r="3722" spans="1:29" x14ac:dyDescent="0.2">
      <c r="A3722" s="44" t="str">
        <f t="shared" si="286"/>
        <v>US Power Physical</v>
      </c>
      <c r="B3722" s="44" t="str">
        <f t="shared" si="287"/>
        <v>US</v>
      </c>
      <c r="C3722" s="44" t="str">
        <f t="shared" si="288"/>
        <v>Power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92</v>
      </c>
      <c r="F3722" s="213">
        <f t="shared" si="290"/>
        <v>4600</v>
      </c>
      <c r="G3722" s="202">
        <v>1292312</v>
      </c>
      <c r="H3722" s="198">
        <v>37035.429594907408</v>
      </c>
      <c r="I3722" t="s">
        <v>4513</v>
      </c>
      <c r="M3722" t="s">
        <v>3364</v>
      </c>
      <c r="N3722" t="s">
        <v>2802</v>
      </c>
      <c r="O3722" t="s">
        <v>704</v>
      </c>
      <c r="Q3722" s="199">
        <v>50</v>
      </c>
      <c r="S3722" t="s">
        <v>2759</v>
      </c>
      <c r="T3722" t="s">
        <v>4061</v>
      </c>
      <c r="U3722" s="201">
        <v>36.25</v>
      </c>
      <c r="V3722" t="s">
        <v>4450</v>
      </c>
      <c r="W3722" t="s">
        <v>2841</v>
      </c>
      <c r="X3722" t="s">
        <v>2842</v>
      </c>
      <c r="Y3722" t="s">
        <v>4193</v>
      </c>
      <c r="Z3722" t="s">
        <v>3666</v>
      </c>
      <c r="AA3722">
        <v>621582.1</v>
      </c>
      <c r="AB3722" s="198">
        <v>37530.875</v>
      </c>
      <c r="AC3722" s="198">
        <v>37621.875</v>
      </c>
    </row>
    <row r="3723" spans="1:29" x14ac:dyDescent="0.2">
      <c r="A3723" s="44" t="str">
        <f t="shared" ref="A3723:A3786" si="291">B3723&amp;" "&amp;C3723&amp;" "&amp;D3723</f>
        <v xml:space="preserve"> Oil Products Financial</v>
      </c>
      <c r="B3723" s="44" t="str">
        <f t="shared" ref="B3723:B3786" si="292">IF((LEFT(N3723,2)="US"),"US","")</f>
        <v/>
      </c>
      <c r="C3723" s="44" t="str">
        <f t="shared" ref="C3723:C3786" si="293">M3723</f>
        <v>Oil Products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3</v>
      </c>
      <c r="F3723" s="213">
        <f t="shared" ref="F3723:F3786" si="295">E3723*SUM(P3723:Q3723)</f>
        <v>15000</v>
      </c>
      <c r="G3723" s="202">
        <v>1292313</v>
      </c>
      <c r="H3723" s="198">
        <v>37035.429594907408</v>
      </c>
      <c r="I3723" t="s">
        <v>4507</v>
      </c>
      <c r="M3723" t="s">
        <v>2764</v>
      </c>
      <c r="N3723" t="s">
        <v>3884</v>
      </c>
      <c r="O3723" t="s">
        <v>3885</v>
      </c>
      <c r="Q3723" s="199">
        <v>5000</v>
      </c>
      <c r="S3723" t="s">
        <v>3886</v>
      </c>
      <c r="T3723" t="s">
        <v>4061</v>
      </c>
      <c r="U3723" s="201">
        <v>4.9400000000000004</v>
      </c>
      <c r="V3723" t="s">
        <v>4296</v>
      </c>
      <c r="W3723" t="s">
        <v>4511</v>
      </c>
      <c r="X3723" t="s">
        <v>4512</v>
      </c>
      <c r="Y3723" t="s">
        <v>4082</v>
      </c>
      <c r="Z3723" t="s">
        <v>1923</v>
      </c>
      <c r="AA3723" t="s">
        <v>705</v>
      </c>
      <c r="AB3723" s="198">
        <v>37073</v>
      </c>
      <c r="AC3723" s="198">
        <v>37164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300000</v>
      </c>
      <c r="G3724" s="202">
        <v>1292314</v>
      </c>
      <c r="H3724" s="198">
        <v>37035.429699074077</v>
      </c>
      <c r="I3724" t="s">
        <v>2818</v>
      </c>
      <c r="M3724" t="s">
        <v>2760</v>
      </c>
      <c r="N3724" t="s">
        <v>2864</v>
      </c>
      <c r="O3724" t="s">
        <v>2865</v>
      </c>
      <c r="Q3724" s="199">
        <v>10000</v>
      </c>
      <c r="S3724" t="s">
        <v>2761</v>
      </c>
      <c r="T3724" t="s">
        <v>4061</v>
      </c>
      <c r="U3724" s="201">
        <v>4.1725000000000003</v>
      </c>
      <c r="V3724" t="s">
        <v>2659</v>
      </c>
      <c r="W3724" t="s">
        <v>3529</v>
      </c>
      <c r="X3724" t="s">
        <v>2866</v>
      </c>
      <c r="Y3724" t="s">
        <v>4082</v>
      </c>
      <c r="Z3724" t="s">
        <v>3671</v>
      </c>
      <c r="AA3724" t="s">
        <v>706</v>
      </c>
      <c r="AB3724" s="198">
        <v>37043.875</v>
      </c>
      <c r="AC3724" s="198">
        <v>37072.875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1292317</v>
      </c>
      <c r="H3725" s="198">
        <v>37035.429826388892</v>
      </c>
      <c r="I3725" t="s">
        <v>3829</v>
      </c>
      <c r="M3725" t="s">
        <v>2760</v>
      </c>
      <c r="N3725" t="s">
        <v>3220</v>
      </c>
      <c r="O3725" t="s">
        <v>2463</v>
      </c>
      <c r="P3725" s="199">
        <v>10000</v>
      </c>
      <c r="S3725" t="s">
        <v>2761</v>
      </c>
      <c r="T3725" t="s">
        <v>4061</v>
      </c>
      <c r="U3725" s="201">
        <v>4.2313000000000001</v>
      </c>
      <c r="V3725" t="s">
        <v>3830</v>
      </c>
      <c r="W3725" t="s">
        <v>3222</v>
      </c>
      <c r="X3725" t="s">
        <v>3223</v>
      </c>
      <c r="Y3725" t="s">
        <v>3224</v>
      </c>
      <c r="Z3725" t="s">
        <v>3671</v>
      </c>
      <c r="AA3725">
        <v>809122</v>
      </c>
      <c r="AB3725" s="198">
        <v>37036.875</v>
      </c>
      <c r="AC3725" s="198">
        <v>37036.875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10000</v>
      </c>
      <c r="G3726" s="202">
        <v>1292316</v>
      </c>
      <c r="H3726" s="198">
        <v>37035.429826388892</v>
      </c>
      <c r="I3726" t="s">
        <v>2754</v>
      </c>
      <c r="M3726" t="s">
        <v>2760</v>
      </c>
      <c r="N3726" t="s">
        <v>3220</v>
      </c>
      <c r="O3726" t="s">
        <v>4383</v>
      </c>
      <c r="P3726" s="199">
        <v>10000</v>
      </c>
      <c r="S3726" t="s">
        <v>2761</v>
      </c>
      <c r="T3726" t="s">
        <v>4061</v>
      </c>
      <c r="U3726" s="201">
        <v>4.1150000000000002</v>
      </c>
      <c r="V3726" t="s">
        <v>4175</v>
      </c>
      <c r="W3726" t="s">
        <v>4246</v>
      </c>
      <c r="X3726" t="s">
        <v>4247</v>
      </c>
      <c r="Y3726" t="s">
        <v>3224</v>
      </c>
      <c r="Z3726" t="s">
        <v>3671</v>
      </c>
      <c r="AA3726">
        <v>809121</v>
      </c>
      <c r="AB3726" s="198">
        <v>37036.875</v>
      </c>
      <c r="AC3726" s="198">
        <v>37036.875</v>
      </c>
    </row>
    <row r="3727" spans="1:29" x14ac:dyDescent="0.2">
      <c r="A3727" s="44" t="str">
        <f t="shared" si="291"/>
        <v xml:space="preserve"> Oil Products Financial</v>
      </c>
      <c r="B3727" s="44" t="str">
        <f t="shared" si="292"/>
        <v/>
      </c>
      <c r="C3727" s="44" t="str">
        <f t="shared" si="293"/>
        <v>Oil Products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30</v>
      </c>
      <c r="F3727" s="213">
        <f t="shared" si="295"/>
        <v>150000</v>
      </c>
      <c r="G3727" s="202">
        <v>1292319</v>
      </c>
      <c r="H3727" s="198">
        <v>37035.43</v>
      </c>
      <c r="I3727" t="s">
        <v>3876</v>
      </c>
      <c r="M3727" t="s">
        <v>2764</v>
      </c>
      <c r="N3727" t="s">
        <v>4508</v>
      </c>
      <c r="O3727" t="s">
        <v>4509</v>
      </c>
      <c r="P3727" s="199">
        <v>5000</v>
      </c>
      <c r="S3727" t="s">
        <v>2768</v>
      </c>
      <c r="T3727" t="s">
        <v>4061</v>
      </c>
      <c r="U3727" s="201">
        <v>243.75</v>
      </c>
      <c r="V3727" t="s">
        <v>2358</v>
      </c>
      <c r="W3727" t="s">
        <v>4511</v>
      </c>
      <c r="X3727" t="s">
        <v>4512</v>
      </c>
      <c r="Y3727" t="s">
        <v>3401</v>
      </c>
      <c r="Z3727" t="s">
        <v>1923</v>
      </c>
      <c r="AA3727">
        <v>107106</v>
      </c>
      <c r="AB3727" s="198">
        <v>37043</v>
      </c>
      <c r="AC3727" s="198">
        <v>37072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30</v>
      </c>
      <c r="F3728" s="213">
        <f t="shared" si="295"/>
        <v>300000</v>
      </c>
      <c r="G3728" s="202">
        <v>1292320</v>
      </c>
      <c r="H3728" s="198">
        <v>37035.430046296293</v>
      </c>
      <c r="I3728" t="s">
        <v>2818</v>
      </c>
      <c r="M3728" t="s">
        <v>2760</v>
      </c>
      <c r="N3728" t="s">
        <v>2864</v>
      </c>
      <c r="O3728" t="s">
        <v>2865</v>
      </c>
      <c r="Q3728" s="199">
        <v>10000</v>
      </c>
      <c r="S3728" t="s">
        <v>2761</v>
      </c>
      <c r="T3728" t="s">
        <v>4061</v>
      </c>
      <c r="U3728" s="201">
        <v>4.1749999999999998</v>
      </c>
      <c r="V3728" t="s">
        <v>2659</v>
      </c>
      <c r="W3728" t="s">
        <v>3529</v>
      </c>
      <c r="X3728" t="s">
        <v>2866</v>
      </c>
      <c r="Y3728" t="s">
        <v>4082</v>
      </c>
      <c r="Z3728" t="s">
        <v>3671</v>
      </c>
      <c r="AA3728" t="s">
        <v>707</v>
      </c>
      <c r="AB3728" s="198">
        <v>37043.875</v>
      </c>
      <c r="AC3728" s="198">
        <v>37072.875</v>
      </c>
    </row>
    <row r="3729" spans="1:29" x14ac:dyDescent="0.2">
      <c r="A3729" s="44" t="str">
        <f t="shared" si="291"/>
        <v xml:space="preserve"> Metals Financial</v>
      </c>
      <c r="B3729" s="44" t="str">
        <f t="shared" si="292"/>
        <v/>
      </c>
      <c r="C3729" s="44" t="str">
        <f t="shared" si="293"/>
        <v>Metals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</v>
      </c>
      <c r="G3729" s="202">
        <v>1292321</v>
      </c>
      <c r="H3729" s="198">
        <v>37035.430081018516</v>
      </c>
      <c r="I3729" t="s">
        <v>4122</v>
      </c>
      <c r="M3729" t="s">
        <v>2766</v>
      </c>
      <c r="N3729" t="s">
        <v>4058</v>
      </c>
      <c r="O3729" t="s">
        <v>4059</v>
      </c>
      <c r="P3729" s="199">
        <v>10</v>
      </c>
      <c r="S3729" t="s">
        <v>4060</v>
      </c>
      <c r="T3729" t="s">
        <v>4061</v>
      </c>
      <c r="U3729" s="201">
        <v>1749</v>
      </c>
      <c r="V3729" t="s">
        <v>4138</v>
      </c>
      <c r="W3729" t="s">
        <v>4068</v>
      </c>
      <c r="X3729" t="s">
        <v>4064</v>
      </c>
      <c r="Y3729" t="s">
        <v>4065</v>
      </c>
      <c r="Z3729" t="s">
        <v>4066</v>
      </c>
      <c r="AA3729">
        <v>2151146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30</v>
      </c>
      <c r="F3730" s="213">
        <f t="shared" si="295"/>
        <v>300000</v>
      </c>
      <c r="G3730" s="202">
        <v>1292322</v>
      </c>
      <c r="H3730" s="198">
        <v>37035.430092592593</v>
      </c>
      <c r="I3730" t="s">
        <v>2818</v>
      </c>
      <c r="M3730" t="s">
        <v>2760</v>
      </c>
      <c r="N3730" t="s">
        <v>3235</v>
      </c>
      <c r="O3730" t="s">
        <v>2939</v>
      </c>
      <c r="P3730" s="199">
        <v>10000</v>
      </c>
      <c r="S3730" t="s">
        <v>2761</v>
      </c>
      <c r="T3730" t="s">
        <v>4061</v>
      </c>
      <c r="U3730" s="201">
        <v>-3.7499999999999999E-2</v>
      </c>
      <c r="V3730" t="s">
        <v>3091</v>
      </c>
      <c r="W3730" t="s">
        <v>3074</v>
      </c>
      <c r="X3730" t="s">
        <v>3075</v>
      </c>
      <c r="Y3730" t="s">
        <v>4082</v>
      </c>
      <c r="Z3730" t="s">
        <v>3671</v>
      </c>
      <c r="AA3730" t="s">
        <v>708</v>
      </c>
      <c r="AB3730" s="198">
        <v>37043.875</v>
      </c>
      <c r="AC3730" s="198">
        <v>37072.875</v>
      </c>
    </row>
    <row r="3731" spans="1:29" x14ac:dyDescent="0.2">
      <c r="A3731" s="44" t="str">
        <f t="shared" si="291"/>
        <v xml:space="preserve"> Metals Financial</v>
      </c>
      <c r="B3731" s="44" t="str">
        <f t="shared" si="292"/>
        <v/>
      </c>
      <c r="C3731" s="44" t="str">
        <f t="shared" si="293"/>
        <v>Metals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3">
        <f t="shared" si="295"/>
        <v>10</v>
      </c>
      <c r="G3731" s="202">
        <v>1292323</v>
      </c>
      <c r="H3731" s="198">
        <v>37035.430138888885</v>
      </c>
      <c r="I3731" t="s">
        <v>4163</v>
      </c>
      <c r="M3731" t="s">
        <v>2766</v>
      </c>
      <c r="N3731" t="s">
        <v>4058</v>
      </c>
      <c r="O3731" t="s">
        <v>4059</v>
      </c>
      <c r="P3731" s="199">
        <v>10</v>
      </c>
      <c r="S3731" t="s">
        <v>4060</v>
      </c>
      <c r="T3731" t="s">
        <v>4061</v>
      </c>
      <c r="U3731" s="201">
        <v>1749</v>
      </c>
      <c r="V3731" t="s">
        <v>2407</v>
      </c>
      <c r="W3731" t="s">
        <v>4068</v>
      </c>
      <c r="X3731" t="s">
        <v>4064</v>
      </c>
      <c r="Y3731" t="s">
        <v>4065</v>
      </c>
      <c r="Z3731" t="s">
        <v>4066</v>
      </c>
      <c r="AA3731">
        <v>2151148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30</v>
      </c>
      <c r="F3732" s="213">
        <f t="shared" si="295"/>
        <v>300000</v>
      </c>
      <c r="G3732" s="202">
        <v>1292326</v>
      </c>
      <c r="H3732" s="198">
        <v>37035.430347222224</v>
      </c>
      <c r="I3732" t="s">
        <v>2849</v>
      </c>
      <c r="M3732" t="s">
        <v>2760</v>
      </c>
      <c r="N3732" t="s">
        <v>3220</v>
      </c>
      <c r="O3732" t="s">
        <v>4300</v>
      </c>
      <c r="Q3732" s="199">
        <v>10000</v>
      </c>
      <c r="S3732" t="s">
        <v>2761</v>
      </c>
      <c r="T3732" t="s">
        <v>4061</v>
      </c>
      <c r="U3732" s="201">
        <v>2.8450000000000002</v>
      </c>
      <c r="V3732" t="s">
        <v>635</v>
      </c>
      <c r="W3732" t="s">
        <v>4279</v>
      </c>
      <c r="X3732" t="s">
        <v>2682</v>
      </c>
      <c r="Y3732" t="s">
        <v>3224</v>
      </c>
      <c r="Z3732" t="s">
        <v>3671</v>
      </c>
      <c r="AA3732" t="s">
        <v>709</v>
      </c>
      <c r="AB3732" s="198">
        <v>37043.875</v>
      </c>
      <c r="AC3732" s="198">
        <v>37072.875</v>
      </c>
    </row>
    <row r="3733" spans="1:29" x14ac:dyDescent="0.2">
      <c r="A3733" s="44" t="str">
        <f t="shared" si="291"/>
        <v xml:space="preserve"> Metals Financial</v>
      </c>
      <c r="B3733" s="44" t="str">
        <f t="shared" si="292"/>
        <v/>
      </c>
      <c r="C3733" s="44" t="str">
        <f t="shared" si="293"/>
        <v>Metals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20</v>
      </c>
      <c r="G3733" s="202">
        <v>1292327</v>
      </c>
      <c r="H3733" s="198">
        <v>37035.430381944447</v>
      </c>
      <c r="I3733" t="s">
        <v>4031</v>
      </c>
      <c r="M3733" t="s">
        <v>2766</v>
      </c>
      <c r="N3733" t="s">
        <v>4058</v>
      </c>
      <c r="O3733" t="s">
        <v>4059</v>
      </c>
      <c r="P3733" s="199">
        <v>20</v>
      </c>
      <c r="S3733" t="s">
        <v>4060</v>
      </c>
      <c r="T3733" t="s">
        <v>4061</v>
      </c>
      <c r="U3733" s="201">
        <v>1749</v>
      </c>
      <c r="V3733" t="s">
        <v>4075</v>
      </c>
      <c r="W3733" t="s">
        <v>4068</v>
      </c>
      <c r="X3733" t="s">
        <v>4064</v>
      </c>
      <c r="Y3733" t="s">
        <v>4065</v>
      </c>
      <c r="Z3733" t="s">
        <v>4066</v>
      </c>
      <c r="AA3733">
        <v>2151152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30</v>
      </c>
      <c r="F3734" s="213">
        <f t="shared" si="295"/>
        <v>150000</v>
      </c>
      <c r="G3734" s="202">
        <v>1292328</v>
      </c>
      <c r="H3734" s="198">
        <v>37035.430393518516</v>
      </c>
      <c r="I3734" t="s">
        <v>3219</v>
      </c>
      <c r="M3734" t="s">
        <v>2760</v>
      </c>
      <c r="N3734" t="s">
        <v>3220</v>
      </c>
      <c r="O3734" t="s">
        <v>4287</v>
      </c>
      <c r="P3734" s="199">
        <v>5000</v>
      </c>
      <c r="S3734" t="s">
        <v>2761</v>
      </c>
      <c r="T3734" t="s">
        <v>4061</v>
      </c>
      <c r="U3734" s="201">
        <v>10.47</v>
      </c>
      <c r="V3734" t="s">
        <v>3799</v>
      </c>
      <c r="W3734" t="s">
        <v>4279</v>
      </c>
      <c r="X3734" t="s">
        <v>2682</v>
      </c>
      <c r="Y3734" t="s">
        <v>3224</v>
      </c>
      <c r="Z3734" t="s">
        <v>3671</v>
      </c>
      <c r="AA3734" t="s">
        <v>710</v>
      </c>
      <c r="AB3734" s="198">
        <v>37043.875</v>
      </c>
      <c r="AC3734" s="198">
        <v>37072.875</v>
      </c>
    </row>
    <row r="3735" spans="1:29" x14ac:dyDescent="0.2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3270</v>
      </c>
      <c r="G3735" s="202">
        <v>1292329</v>
      </c>
      <c r="H3735" s="198">
        <v>37035.430393518516</v>
      </c>
      <c r="I3735" t="s">
        <v>3134</v>
      </c>
      <c r="M3735" t="s">
        <v>2760</v>
      </c>
      <c r="N3735" t="s">
        <v>3220</v>
      </c>
      <c r="O3735" t="s">
        <v>4400</v>
      </c>
      <c r="P3735" s="199">
        <v>3270</v>
      </c>
      <c r="S3735" t="s">
        <v>2761</v>
      </c>
      <c r="T3735" t="s">
        <v>4061</v>
      </c>
      <c r="U3735" s="201">
        <v>4.0599999999999996</v>
      </c>
      <c r="V3735" t="s">
        <v>1711</v>
      </c>
      <c r="W3735" t="s">
        <v>3046</v>
      </c>
      <c r="X3735" t="s">
        <v>2685</v>
      </c>
      <c r="Y3735" t="s">
        <v>3224</v>
      </c>
      <c r="Z3735" t="s">
        <v>3671</v>
      </c>
      <c r="AA3735">
        <v>809123</v>
      </c>
      <c r="AB3735" s="198">
        <v>37036.875</v>
      </c>
      <c r="AC3735" s="198">
        <v>37036.875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257</v>
      </c>
      <c r="G3736" s="202">
        <v>1292330</v>
      </c>
      <c r="H3736" s="198">
        <v>37035.430451388886</v>
      </c>
      <c r="I3736" t="s">
        <v>2831</v>
      </c>
      <c r="M3736" t="s">
        <v>2760</v>
      </c>
      <c r="N3736" t="s">
        <v>3220</v>
      </c>
      <c r="O3736" t="s">
        <v>4400</v>
      </c>
      <c r="P3736" s="199">
        <v>257</v>
      </c>
      <c r="S3736" t="s">
        <v>2761</v>
      </c>
      <c r="T3736" t="s">
        <v>4061</v>
      </c>
      <c r="U3736" s="201">
        <v>4.0599999999999996</v>
      </c>
      <c r="V3736" t="s">
        <v>3218</v>
      </c>
      <c r="W3736" t="s">
        <v>3046</v>
      </c>
      <c r="X3736" t="s">
        <v>2685</v>
      </c>
      <c r="Y3736" t="s">
        <v>3224</v>
      </c>
      <c r="Z3736" t="s">
        <v>3671</v>
      </c>
      <c r="AA3736">
        <v>809126</v>
      </c>
      <c r="AB3736" s="198">
        <v>37036.875</v>
      </c>
      <c r="AC3736" s="198">
        <v>37036.875</v>
      </c>
    </row>
    <row r="3737" spans="1:29" x14ac:dyDescent="0.2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20</v>
      </c>
      <c r="G3737" s="202">
        <v>1292332</v>
      </c>
      <c r="H3737" s="198">
        <v>37035.430474537039</v>
      </c>
      <c r="I3737" t="s">
        <v>4077</v>
      </c>
      <c r="M3737" t="s">
        <v>2766</v>
      </c>
      <c r="N3737" t="s">
        <v>4072</v>
      </c>
      <c r="O3737" t="s">
        <v>4073</v>
      </c>
      <c r="P3737" s="199">
        <v>20</v>
      </c>
      <c r="S3737" t="s">
        <v>4060</v>
      </c>
      <c r="T3737" t="s">
        <v>4061</v>
      </c>
      <c r="U3737" s="201">
        <v>1545</v>
      </c>
      <c r="V3737" t="s">
        <v>3888</v>
      </c>
      <c r="W3737" t="s">
        <v>4068</v>
      </c>
      <c r="X3737" t="s">
        <v>4064</v>
      </c>
      <c r="Y3737" t="s">
        <v>4065</v>
      </c>
      <c r="Z3737" t="s">
        <v>4066</v>
      </c>
      <c r="AA3737">
        <v>2151154</v>
      </c>
    </row>
    <row r="3738" spans="1:29" x14ac:dyDescent="0.2">
      <c r="A3738" s="44" t="str">
        <f t="shared" si="291"/>
        <v xml:space="preserve"> Metals Financial</v>
      </c>
      <c r="B3738" s="44" t="str">
        <f t="shared" si="292"/>
        <v/>
      </c>
      <c r="C3738" s="44" t="str">
        <f t="shared" si="293"/>
        <v>Metals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10</v>
      </c>
      <c r="G3738" s="202">
        <v>1292334</v>
      </c>
      <c r="H3738" s="198">
        <v>37035.430601851855</v>
      </c>
      <c r="I3738" t="s">
        <v>4163</v>
      </c>
      <c r="M3738" t="s">
        <v>2766</v>
      </c>
      <c r="N3738" t="s">
        <v>4058</v>
      </c>
      <c r="O3738" t="s">
        <v>4059</v>
      </c>
      <c r="P3738" s="199">
        <v>10</v>
      </c>
      <c r="S3738" t="s">
        <v>4060</v>
      </c>
      <c r="T3738" t="s">
        <v>4061</v>
      </c>
      <c r="U3738" s="201">
        <v>1748</v>
      </c>
      <c r="V3738" t="s">
        <v>2407</v>
      </c>
      <c r="W3738" t="s">
        <v>4068</v>
      </c>
      <c r="X3738" t="s">
        <v>4064</v>
      </c>
      <c r="Y3738" t="s">
        <v>4065</v>
      </c>
      <c r="Z3738" t="s">
        <v>4066</v>
      </c>
      <c r="AA3738">
        <v>2151160</v>
      </c>
    </row>
    <row r="3739" spans="1:29" x14ac:dyDescent="0.2">
      <c r="A3739" s="44" t="str">
        <f t="shared" si="291"/>
        <v xml:space="preserve"> Metals Financial</v>
      </c>
      <c r="B3739" s="44" t="str">
        <f t="shared" si="292"/>
        <v/>
      </c>
      <c r="C3739" s="44" t="str">
        <f t="shared" si="293"/>
        <v>Metals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20</v>
      </c>
      <c r="G3739" s="202">
        <v>1292333</v>
      </c>
      <c r="H3739" s="198">
        <v>37035.430601851855</v>
      </c>
      <c r="I3739" t="s">
        <v>4086</v>
      </c>
      <c r="M3739" t="s">
        <v>2766</v>
      </c>
      <c r="N3739" t="s">
        <v>4135</v>
      </c>
      <c r="O3739" t="s">
        <v>4136</v>
      </c>
      <c r="P3739" s="199">
        <v>20</v>
      </c>
      <c r="S3739" t="s">
        <v>4060</v>
      </c>
      <c r="T3739" t="s">
        <v>4061</v>
      </c>
      <c r="U3739" s="201">
        <v>953</v>
      </c>
      <c r="V3739" t="s">
        <v>2448</v>
      </c>
      <c r="W3739" t="s">
        <v>4090</v>
      </c>
      <c r="X3739" t="s">
        <v>4064</v>
      </c>
      <c r="Y3739" t="s">
        <v>4065</v>
      </c>
      <c r="Z3739" t="s">
        <v>4066</v>
      </c>
      <c r="AA3739">
        <v>2151158</v>
      </c>
    </row>
    <row r="3740" spans="1:29" x14ac:dyDescent="0.2">
      <c r="A3740" s="44" t="str">
        <f t="shared" si="291"/>
        <v xml:space="preserve"> Metals Financial</v>
      </c>
      <c r="B3740" s="44" t="str">
        <f t="shared" si="292"/>
        <v/>
      </c>
      <c r="C3740" s="44" t="str">
        <f t="shared" si="293"/>
        <v>Metals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13">
        <f t="shared" si="295"/>
        <v>10</v>
      </c>
      <c r="G3740" s="202">
        <v>1292336</v>
      </c>
      <c r="H3740" s="198">
        <v>37035.430636574078</v>
      </c>
      <c r="I3740" t="s">
        <v>4096</v>
      </c>
      <c r="M3740" t="s">
        <v>2766</v>
      </c>
      <c r="N3740" t="s">
        <v>4058</v>
      </c>
      <c r="O3740" t="s">
        <v>4059</v>
      </c>
      <c r="P3740" s="199">
        <v>10</v>
      </c>
      <c r="S3740" t="s">
        <v>4060</v>
      </c>
      <c r="T3740" t="s">
        <v>4061</v>
      </c>
      <c r="U3740" s="201">
        <v>1748</v>
      </c>
      <c r="V3740" t="s">
        <v>4189</v>
      </c>
      <c r="W3740" t="s">
        <v>4068</v>
      </c>
      <c r="X3740" t="s">
        <v>4064</v>
      </c>
      <c r="Y3740" t="s">
        <v>4065</v>
      </c>
      <c r="Z3740" t="s">
        <v>4066</v>
      </c>
      <c r="AA3740">
        <v>2151164</v>
      </c>
    </row>
    <row r="3741" spans="1:29" x14ac:dyDescent="0.2">
      <c r="A3741" s="44" t="str">
        <f t="shared" si="291"/>
        <v xml:space="preserve"> Metals Financial</v>
      </c>
      <c r="B3741" s="44" t="str">
        <f t="shared" si="292"/>
        <v/>
      </c>
      <c r="C3741" s="44" t="str">
        <f t="shared" si="293"/>
        <v>Metals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10</v>
      </c>
      <c r="G3741" s="202">
        <v>1292335</v>
      </c>
      <c r="H3741" s="198">
        <v>37035.430636574078</v>
      </c>
      <c r="I3741" t="s">
        <v>4086</v>
      </c>
      <c r="M3741" t="s">
        <v>2766</v>
      </c>
      <c r="N3741" t="s">
        <v>4087</v>
      </c>
      <c r="O3741" t="s">
        <v>4088</v>
      </c>
      <c r="P3741" s="199">
        <v>10</v>
      </c>
      <c r="S3741" t="s">
        <v>4089</v>
      </c>
      <c r="T3741" t="s">
        <v>4061</v>
      </c>
      <c r="U3741" s="201">
        <v>7250</v>
      </c>
      <c r="V3741" t="s">
        <v>4125</v>
      </c>
      <c r="W3741" t="s">
        <v>4090</v>
      </c>
      <c r="X3741" t="s">
        <v>4064</v>
      </c>
      <c r="Y3741" t="s">
        <v>4065</v>
      </c>
      <c r="Z3741" t="s">
        <v>4066</v>
      </c>
      <c r="AA3741">
        <v>2151162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3">
        <f t="shared" si="295"/>
        <v>150000</v>
      </c>
      <c r="G3742" s="202">
        <v>1292337</v>
      </c>
      <c r="H3742" s="198">
        <v>37035.430671296293</v>
      </c>
      <c r="I3742" t="s">
        <v>2849</v>
      </c>
      <c r="M3742" t="s">
        <v>2760</v>
      </c>
      <c r="N3742" t="s">
        <v>2864</v>
      </c>
      <c r="O3742" t="s">
        <v>2865</v>
      </c>
      <c r="P3742" s="199">
        <v>5000</v>
      </c>
      <c r="S3742" t="s">
        <v>2761</v>
      </c>
      <c r="T3742" t="s">
        <v>4061</v>
      </c>
      <c r="U3742" s="201">
        <v>4.1675000000000004</v>
      </c>
      <c r="V3742" t="s">
        <v>635</v>
      </c>
      <c r="W3742" t="s">
        <v>3529</v>
      </c>
      <c r="X3742" t="s">
        <v>2866</v>
      </c>
      <c r="Y3742" t="s">
        <v>4082</v>
      </c>
      <c r="Z3742" t="s">
        <v>3671</v>
      </c>
      <c r="AA3742" t="s">
        <v>711</v>
      </c>
      <c r="AB3742" s="198">
        <v>37043.875</v>
      </c>
      <c r="AC3742" s="198">
        <v>37072.875</v>
      </c>
    </row>
    <row r="3743" spans="1:29" x14ac:dyDescent="0.2">
      <c r="A3743" s="44" t="str">
        <f t="shared" si="291"/>
        <v>US Crude Financial</v>
      </c>
      <c r="B3743" s="44" t="str">
        <f t="shared" si="292"/>
        <v>US</v>
      </c>
      <c r="C3743" s="44" t="str">
        <f t="shared" si="293"/>
        <v>Crude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50000</v>
      </c>
      <c r="G3743" s="202">
        <v>1292338</v>
      </c>
      <c r="H3743" s="198">
        <v>37035.430671296293</v>
      </c>
      <c r="I3743" t="s">
        <v>2863</v>
      </c>
      <c r="M3743" t="s">
        <v>3757</v>
      </c>
      <c r="N3743" t="s">
        <v>4183</v>
      </c>
      <c r="O3743" t="s">
        <v>2967</v>
      </c>
      <c r="P3743" s="199">
        <v>50000</v>
      </c>
      <c r="S3743" t="s">
        <v>2767</v>
      </c>
      <c r="T3743" t="s">
        <v>4061</v>
      </c>
      <c r="U3743" s="201">
        <v>28.92</v>
      </c>
      <c r="V3743" t="s">
        <v>3986</v>
      </c>
      <c r="W3743" t="s">
        <v>4185</v>
      </c>
      <c r="X3743" t="s">
        <v>4266</v>
      </c>
      <c r="Y3743" t="s">
        <v>3401</v>
      </c>
      <c r="Z3743" t="s">
        <v>3671</v>
      </c>
      <c r="AA3743">
        <v>107107</v>
      </c>
      <c r="AB3743" s="198">
        <v>37073</v>
      </c>
      <c r="AC3743" s="198">
        <v>37103</v>
      </c>
    </row>
    <row r="3744" spans="1:29" x14ac:dyDescent="0.2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3">
        <f t="shared" si="295"/>
        <v>300000</v>
      </c>
      <c r="G3744" s="202">
        <v>1292340</v>
      </c>
      <c r="H3744" s="198">
        <v>37035.430821759262</v>
      </c>
      <c r="I3744" t="s">
        <v>2818</v>
      </c>
      <c r="M3744" t="s">
        <v>2760</v>
      </c>
      <c r="N3744" t="s">
        <v>3235</v>
      </c>
      <c r="O3744" t="s">
        <v>2939</v>
      </c>
      <c r="P3744" s="199">
        <v>10000</v>
      </c>
      <c r="S3744" t="s">
        <v>2761</v>
      </c>
      <c r="T3744" t="s">
        <v>4061</v>
      </c>
      <c r="U3744" s="201">
        <v>-0.04</v>
      </c>
      <c r="V3744" t="s">
        <v>3091</v>
      </c>
      <c r="W3744" t="s">
        <v>3074</v>
      </c>
      <c r="X3744" t="s">
        <v>3075</v>
      </c>
      <c r="Y3744" t="s">
        <v>4082</v>
      </c>
      <c r="Z3744" t="s">
        <v>3671</v>
      </c>
      <c r="AA3744" t="s">
        <v>712</v>
      </c>
      <c r="AB3744" s="198">
        <v>37043.875</v>
      </c>
      <c r="AC3744" s="198">
        <v>37072.875</v>
      </c>
    </row>
    <row r="3745" spans="1:29" x14ac:dyDescent="0.2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30</v>
      </c>
      <c r="F3745" s="213">
        <f t="shared" si="295"/>
        <v>300000</v>
      </c>
      <c r="G3745" s="202">
        <v>1292341</v>
      </c>
      <c r="H3745" s="198">
        <v>37035.430949074071</v>
      </c>
      <c r="I3745" t="s">
        <v>3244</v>
      </c>
      <c r="M3745" t="s">
        <v>2760</v>
      </c>
      <c r="N3745" t="s">
        <v>2864</v>
      </c>
      <c r="O3745" t="s">
        <v>2865</v>
      </c>
      <c r="Q3745" s="199">
        <v>10000</v>
      </c>
      <c r="S3745" t="s">
        <v>2761</v>
      </c>
      <c r="T3745" t="s">
        <v>4061</v>
      </c>
      <c r="U3745" s="201">
        <v>4.1725000000000003</v>
      </c>
      <c r="V3745" t="s">
        <v>3798</v>
      </c>
      <c r="W3745" t="s">
        <v>3529</v>
      </c>
      <c r="X3745" t="s">
        <v>2866</v>
      </c>
      <c r="Y3745" t="s">
        <v>4082</v>
      </c>
      <c r="Z3745" t="s">
        <v>3671</v>
      </c>
      <c r="AA3745" t="s">
        <v>713</v>
      </c>
      <c r="AB3745" s="198">
        <v>37043.875</v>
      </c>
      <c r="AC3745" s="198">
        <v>37072.875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5000</v>
      </c>
      <c r="G3746" s="202">
        <v>1292342</v>
      </c>
      <c r="H3746" s="198">
        <v>37035.430960648147</v>
      </c>
      <c r="I3746" t="s">
        <v>3982</v>
      </c>
      <c r="M3746" t="s">
        <v>2760</v>
      </c>
      <c r="N3746" t="s">
        <v>3220</v>
      </c>
      <c r="O3746" t="s">
        <v>4400</v>
      </c>
      <c r="P3746" s="199">
        <v>5000</v>
      </c>
      <c r="S3746" t="s">
        <v>2761</v>
      </c>
      <c r="T3746" t="s">
        <v>4061</v>
      </c>
      <c r="U3746" s="201">
        <v>4.0599999999999996</v>
      </c>
      <c r="V3746" t="s">
        <v>4459</v>
      </c>
      <c r="W3746" t="s">
        <v>3046</v>
      </c>
      <c r="X3746" t="s">
        <v>2685</v>
      </c>
      <c r="Y3746" t="s">
        <v>3224</v>
      </c>
      <c r="Z3746" t="s">
        <v>3671</v>
      </c>
      <c r="AA3746">
        <v>809129</v>
      </c>
      <c r="AB3746" s="198">
        <v>37036.875</v>
      </c>
      <c r="AC3746" s="198">
        <v>37036.875</v>
      </c>
    </row>
    <row r="3747" spans="1:29" x14ac:dyDescent="0.2">
      <c r="A3747" s="44" t="str">
        <f t="shared" si="291"/>
        <v xml:space="preserve"> Metals Financial</v>
      </c>
      <c r="B3747" s="44" t="str">
        <f t="shared" si="292"/>
        <v/>
      </c>
      <c r="C3747" s="44" t="str">
        <f t="shared" si="293"/>
        <v>Metals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10</v>
      </c>
      <c r="G3747" s="202">
        <v>1292343</v>
      </c>
      <c r="H3747" s="198">
        <v>37035.430983796294</v>
      </c>
      <c r="I3747" t="s">
        <v>4124</v>
      </c>
      <c r="M3747" t="s">
        <v>2766</v>
      </c>
      <c r="N3747" t="s">
        <v>4058</v>
      </c>
      <c r="O3747" t="s">
        <v>4059</v>
      </c>
      <c r="Q3747" s="199">
        <v>10</v>
      </c>
      <c r="S3747" t="s">
        <v>4060</v>
      </c>
      <c r="T3747" t="s">
        <v>4061</v>
      </c>
      <c r="U3747" s="201">
        <v>1749</v>
      </c>
      <c r="V3747" t="s">
        <v>2989</v>
      </c>
      <c r="W3747" t="s">
        <v>4068</v>
      </c>
      <c r="X3747" t="s">
        <v>4064</v>
      </c>
      <c r="Y3747" t="s">
        <v>4065</v>
      </c>
      <c r="Z3747" t="s">
        <v>4066</v>
      </c>
      <c r="AA3747">
        <v>2151167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300000</v>
      </c>
      <c r="G3748" s="202">
        <v>1292345</v>
      </c>
      <c r="H3748" s="198">
        <v>37035.431168981479</v>
      </c>
      <c r="I3748" t="s">
        <v>2818</v>
      </c>
      <c r="M3748" t="s">
        <v>2760</v>
      </c>
      <c r="N3748" t="s">
        <v>3235</v>
      </c>
      <c r="O3748" t="s">
        <v>2939</v>
      </c>
      <c r="P3748" s="199">
        <v>10000</v>
      </c>
      <c r="S3748" t="s">
        <v>2761</v>
      </c>
      <c r="T3748" t="s">
        <v>4061</v>
      </c>
      <c r="U3748" s="201">
        <v>-4.2500000000000003E-2</v>
      </c>
      <c r="V3748" t="s">
        <v>3091</v>
      </c>
      <c r="W3748" t="s">
        <v>3074</v>
      </c>
      <c r="X3748" t="s">
        <v>3075</v>
      </c>
      <c r="Y3748" t="s">
        <v>4082</v>
      </c>
      <c r="Z3748" t="s">
        <v>3671</v>
      </c>
      <c r="AA3748" t="s">
        <v>714</v>
      </c>
      <c r="AB3748" s="198">
        <v>37043.875</v>
      </c>
      <c r="AC3748" s="198">
        <v>37072.875</v>
      </c>
    </row>
    <row r="3749" spans="1:29" x14ac:dyDescent="0.2">
      <c r="A3749" s="44" t="str">
        <f t="shared" si="291"/>
        <v>US Natural Gas Physical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9000</v>
      </c>
      <c r="G3749" s="202">
        <v>1292346</v>
      </c>
      <c r="H3749" s="198">
        <v>37035.431203703702</v>
      </c>
      <c r="I3749" t="s">
        <v>3244</v>
      </c>
      <c r="M3749" t="s">
        <v>2760</v>
      </c>
      <c r="N3749" t="s">
        <v>3220</v>
      </c>
      <c r="O3749" t="s">
        <v>2519</v>
      </c>
      <c r="Q3749" s="199">
        <v>9000</v>
      </c>
      <c r="S3749" t="s">
        <v>2761</v>
      </c>
      <c r="T3749" t="s">
        <v>4061</v>
      </c>
      <c r="U3749" s="201">
        <v>4.4375</v>
      </c>
      <c r="V3749" t="s">
        <v>2789</v>
      </c>
      <c r="W3749" t="s">
        <v>2668</v>
      </c>
      <c r="X3749" t="s">
        <v>2669</v>
      </c>
      <c r="Y3749" t="s">
        <v>3224</v>
      </c>
      <c r="Z3749" t="s">
        <v>3671</v>
      </c>
      <c r="AA3749">
        <v>809130</v>
      </c>
      <c r="AB3749" s="198">
        <v>37036.875</v>
      </c>
      <c r="AC3749" s="198">
        <v>37036.875</v>
      </c>
    </row>
    <row r="3750" spans="1:29" x14ac:dyDescent="0.2">
      <c r="A3750" s="44" t="str">
        <f t="shared" si="291"/>
        <v>US Crude Financial</v>
      </c>
      <c r="B3750" s="44" t="str">
        <f t="shared" si="292"/>
        <v>US</v>
      </c>
      <c r="C3750" s="44" t="str">
        <f t="shared" si="293"/>
        <v>Crude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</v>
      </c>
      <c r="F3750" s="213">
        <f t="shared" si="295"/>
        <v>50000</v>
      </c>
      <c r="G3750" s="202">
        <v>1292348</v>
      </c>
      <c r="H3750" s="198">
        <v>37035.43141203704</v>
      </c>
      <c r="I3750" t="s">
        <v>2863</v>
      </c>
      <c r="M3750" t="s">
        <v>3757</v>
      </c>
      <c r="N3750" t="s">
        <v>4183</v>
      </c>
      <c r="O3750" t="s">
        <v>2790</v>
      </c>
      <c r="Q3750" s="199">
        <v>50000</v>
      </c>
      <c r="S3750" t="s">
        <v>2767</v>
      </c>
      <c r="T3750" t="s">
        <v>4061</v>
      </c>
      <c r="U3750" s="201">
        <v>28.88</v>
      </c>
      <c r="V3750" t="s">
        <v>3199</v>
      </c>
      <c r="W3750" t="s">
        <v>4185</v>
      </c>
      <c r="X3750" t="s">
        <v>4186</v>
      </c>
      <c r="Y3750" t="s">
        <v>3401</v>
      </c>
      <c r="Z3750" t="s">
        <v>3671</v>
      </c>
      <c r="AA3750">
        <v>107110</v>
      </c>
      <c r="AB3750" s="198">
        <v>37073</v>
      </c>
      <c r="AC3750" s="198">
        <v>37103</v>
      </c>
    </row>
    <row r="3751" spans="1:29" x14ac:dyDescent="0.2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30</v>
      </c>
      <c r="F3751" s="213">
        <f t="shared" si="295"/>
        <v>150000</v>
      </c>
      <c r="G3751" s="202">
        <v>1292349</v>
      </c>
      <c r="H3751" s="198">
        <v>37035.431458333333</v>
      </c>
      <c r="I3751" t="s">
        <v>2863</v>
      </c>
      <c r="M3751" t="s">
        <v>2760</v>
      </c>
      <c r="N3751" t="s">
        <v>2864</v>
      </c>
      <c r="O3751" t="s">
        <v>2865</v>
      </c>
      <c r="Q3751" s="199">
        <v>5000</v>
      </c>
      <c r="S3751" t="s">
        <v>2761</v>
      </c>
      <c r="T3751" t="s">
        <v>4061</v>
      </c>
      <c r="U3751" s="201">
        <v>4.1725000000000003</v>
      </c>
      <c r="V3751" t="s">
        <v>4445</v>
      </c>
      <c r="W3751" t="s">
        <v>3529</v>
      </c>
      <c r="X3751" t="s">
        <v>2866</v>
      </c>
      <c r="Y3751" t="s">
        <v>4082</v>
      </c>
      <c r="Z3751" t="s">
        <v>3671</v>
      </c>
      <c r="AA3751" t="s">
        <v>715</v>
      </c>
      <c r="AB3751" s="198">
        <v>37043.875</v>
      </c>
      <c r="AC3751" s="198">
        <v>37072.875</v>
      </c>
    </row>
    <row r="3752" spans="1:29" x14ac:dyDescent="0.2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30</v>
      </c>
      <c r="F3752" s="213">
        <f t="shared" si="295"/>
        <v>150000</v>
      </c>
      <c r="G3752" s="202">
        <v>1292350</v>
      </c>
      <c r="H3752" s="198">
        <v>37035.431539351855</v>
      </c>
      <c r="I3752" t="s">
        <v>2818</v>
      </c>
      <c r="M3752" t="s">
        <v>2760</v>
      </c>
      <c r="N3752" t="s">
        <v>2864</v>
      </c>
      <c r="O3752" t="s">
        <v>2865</v>
      </c>
      <c r="Q3752" s="199">
        <v>5000</v>
      </c>
      <c r="S3752" t="s">
        <v>2761</v>
      </c>
      <c r="T3752" t="s">
        <v>4061</v>
      </c>
      <c r="U3752" s="201">
        <v>4.1725000000000003</v>
      </c>
      <c r="V3752" t="s">
        <v>2659</v>
      </c>
      <c r="W3752" t="s">
        <v>3529</v>
      </c>
      <c r="X3752" t="s">
        <v>2866</v>
      </c>
      <c r="Y3752" t="s">
        <v>4082</v>
      </c>
      <c r="Z3752" t="s">
        <v>3671</v>
      </c>
      <c r="AA3752" t="s">
        <v>716</v>
      </c>
      <c r="AB3752" s="198">
        <v>37043.875</v>
      </c>
      <c r="AC3752" s="198">
        <v>37072.875</v>
      </c>
    </row>
    <row r="3753" spans="1:29" x14ac:dyDescent="0.2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30</v>
      </c>
      <c r="F3753" s="213">
        <f t="shared" si="295"/>
        <v>150000</v>
      </c>
      <c r="G3753" s="202">
        <v>1292351</v>
      </c>
      <c r="H3753" s="198">
        <v>37035.431701388887</v>
      </c>
      <c r="I3753" t="s">
        <v>2818</v>
      </c>
      <c r="M3753" t="s">
        <v>2760</v>
      </c>
      <c r="N3753" t="s">
        <v>3220</v>
      </c>
      <c r="O3753" t="s">
        <v>4314</v>
      </c>
      <c r="P3753" s="199">
        <v>5000</v>
      </c>
      <c r="S3753" t="s">
        <v>2761</v>
      </c>
      <c r="T3753" t="s">
        <v>4061</v>
      </c>
      <c r="U3753" s="201">
        <v>4.07</v>
      </c>
      <c r="V3753" t="s">
        <v>4210</v>
      </c>
      <c r="W3753" t="s">
        <v>4279</v>
      </c>
      <c r="X3753" t="s">
        <v>2682</v>
      </c>
      <c r="Y3753" t="s">
        <v>3224</v>
      </c>
      <c r="Z3753" t="s">
        <v>3671</v>
      </c>
      <c r="AA3753" t="s">
        <v>717</v>
      </c>
      <c r="AB3753" s="198">
        <v>37043.875</v>
      </c>
      <c r="AC3753" s="198">
        <v>37072.875</v>
      </c>
    </row>
    <row r="3754" spans="1:29" x14ac:dyDescent="0.2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13">
        <f t="shared" si="295"/>
        <v>300000</v>
      </c>
      <c r="G3754" s="202">
        <v>1292352</v>
      </c>
      <c r="H3754" s="198">
        <v>37035.431712962964</v>
      </c>
      <c r="I3754" t="s">
        <v>2863</v>
      </c>
      <c r="M3754" t="s">
        <v>2760</v>
      </c>
      <c r="N3754" t="s">
        <v>2864</v>
      </c>
      <c r="O3754" t="s">
        <v>2865</v>
      </c>
      <c r="Q3754" s="199">
        <v>10000</v>
      </c>
      <c r="S3754" t="s">
        <v>2761</v>
      </c>
      <c r="T3754" t="s">
        <v>4061</v>
      </c>
      <c r="U3754" s="201">
        <v>4.1749999999999998</v>
      </c>
      <c r="V3754" t="s">
        <v>3168</v>
      </c>
      <c r="W3754" t="s">
        <v>3529</v>
      </c>
      <c r="X3754" t="s">
        <v>2866</v>
      </c>
      <c r="Y3754" t="s">
        <v>4082</v>
      </c>
      <c r="Z3754" t="s">
        <v>3671</v>
      </c>
      <c r="AA3754" t="s">
        <v>718</v>
      </c>
      <c r="AB3754" s="198">
        <v>37043.875</v>
      </c>
      <c r="AC3754" s="198">
        <v>37072.875</v>
      </c>
    </row>
    <row r="3755" spans="1:29" x14ac:dyDescent="0.2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8900</v>
      </c>
      <c r="G3755" s="202">
        <v>1292353</v>
      </c>
      <c r="H3755" s="198">
        <v>37035.43172453704</v>
      </c>
      <c r="I3755" t="s">
        <v>3244</v>
      </c>
      <c r="M3755" t="s">
        <v>2760</v>
      </c>
      <c r="N3755" t="s">
        <v>3220</v>
      </c>
      <c r="O3755" t="s">
        <v>4400</v>
      </c>
      <c r="Q3755" s="199">
        <v>8900</v>
      </c>
      <c r="S3755" t="s">
        <v>2761</v>
      </c>
      <c r="T3755" t="s">
        <v>4061</v>
      </c>
      <c r="U3755" s="201">
        <v>4.0650000000000004</v>
      </c>
      <c r="V3755" t="s">
        <v>3825</v>
      </c>
      <c r="W3755" t="s">
        <v>3046</v>
      </c>
      <c r="X3755" t="s">
        <v>2685</v>
      </c>
      <c r="Y3755" t="s">
        <v>3224</v>
      </c>
      <c r="Z3755" t="s">
        <v>3671</v>
      </c>
      <c r="AA3755">
        <v>809132</v>
      </c>
      <c r="AB3755" s="198">
        <v>37036.875</v>
      </c>
      <c r="AC3755" s="198">
        <v>37036.875</v>
      </c>
    </row>
    <row r="3756" spans="1:29" x14ac:dyDescent="0.2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13">
        <f t="shared" si="295"/>
        <v>6000</v>
      </c>
      <c r="G3756" s="202">
        <v>1292354</v>
      </c>
      <c r="H3756" s="198">
        <v>37035.431759259256</v>
      </c>
      <c r="I3756" t="s">
        <v>3250</v>
      </c>
      <c r="M3756" t="s">
        <v>2760</v>
      </c>
      <c r="N3756" t="s">
        <v>3220</v>
      </c>
      <c r="O3756" t="s">
        <v>2481</v>
      </c>
      <c r="Q3756" s="199">
        <v>6000</v>
      </c>
      <c r="S3756" t="s">
        <v>2761</v>
      </c>
      <c r="T3756" t="s">
        <v>4061</v>
      </c>
      <c r="U3756" s="201">
        <v>4.0250000000000004</v>
      </c>
      <c r="V3756" t="s">
        <v>4267</v>
      </c>
      <c r="W3756" t="s">
        <v>3004</v>
      </c>
      <c r="X3756" t="s">
        <v>3246</v>
      </c>
      <c r="Y3756" t="s">
        <v>3224</v>
      </c>
      <c r="Z3756" t="s">
        <v>3671</v>
      </c>
      <c r="AA3756">
        <v>809133</v>
      </c>
      <c r="AB3756" s="198">
        <v>37036.875</v>
      </c>
      <c r="AC3756" s="198">
        <v>37036.875</v>
      </c>
    </row>
    <row r="3757" spans="1:29" x14ac:dyDescent="0.2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92</v>
      </c>
      <c r="F3757" s="213">
        <f t="shared" si="295"/>
        <v>2300000</v>
      </c>
      <c r="G3757" s="202">
        <v>1292355</v>
      </c>
      <c r="H3757" s="198">
        <v>37035.431770833333</v>
      </c>
      <c r="I3757" t="s">
        <v>2975</v>
      </c>
      <c r="M3757" t="s">
        <v>2760</v>
      </c>
      <c r="N3757" t="s">
        <v>4099</v>
      </c>
      <c r="O3757" t="s">
        <v>4127</v>
      </c>
      <c r="P3757" s="199">
        <v>25000</v>
      </c>
      <c r="S3757" t="s">
        <v>4101</v>
      </c>
      <c r="T3757" t="s">
        <v>4102</v>
      </c>
      <c r="U3757" s="201">
        <v>24.2</v>
      </c>
      <c r="V3757" t="s">
        <v>2335</v>
      </c>
      <c r="W3757" t="s">
        <v>4103</v>
      </c>
      <c r="X3757" t="s">
        <v>4104</v>
      </c>
      <c r="Y3757" t="s">
        <v>4105</v>
      </c>
      <c r="Z3757" t="s">
        <v>4067</v>
      </c>
      <c r="AA3757">
        <v>104825</v>
      </c>
      <c r="AB3757" s="198">
        <v>37165</v>
      </c>
      <c r="AC3757" s="198">
        <v>37256</v>
      </c>
    </row>
    <row r="3758" spans="1:29" x14ac:dyDescent="0.2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4000</v>
      </c>
      <c r="G3758" s="202">
        <v>1292357</v>
      </c>
      <c r="H3758" s="198">
        <v>37035.432002314818</v>
      </c>
      <c r="I3758" t="s">
        <v>3250</v>
      </c>
      <c r="M3758" t="s">
        <v>2760</v>
      </c>
      <c r="N3758" t="s">
        <v>3220</v>
      </c>
      <c r="O3758" t="s">
        <v>2484</v>
      </c>
      <c r="Q3758" s="199">
        <v>4000</v>
      </c>
      <c r="S3758" t="s">
        <v>2761</v>
      </c>
      <c r="T3758" t="s">
        <v>4061</v>
      </c>
      <c r="U3758" s="201">
        <v>3.98</v>
      </c>
      <c r="V3758" t="s">
        <v>4209</v>
      </c>
      <c r="W3758" t="s">
        <v>3004</v>
      </c>
      <c r="X3758" t="s">
        <v>3246</v>
      </c>
      <c r="Y3758" t="s">
        <v>3224</v>
      </c>
      <c r="Z3758" t="s">
        <v>3671</v>
      </c>
      <c r="AA3758">
        <v>809136</v>
      </c>
      <c r="AB3758" s="198">
        <v>37036.875</v>
      </c>
      <c r="AC3758" s="198">
        <v>37036.875</v>
      </c>
    </row>
    <row r="3759" spans="1:29" x14ac:dyDescent="0.2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30</v>
      </c>
      <c r="F3759" s="213">
        <f t="shared" si="295"/>
        <v>150000</v>
      </c>
      <c r="G3759" s="202">
        <v>1292358</v>
      </c>
      <c r="H3759" s="198">
        <v>37035.432141203702</v>
      </c>
      <c r="I3759" t="s">
        <v>3769</v>
      </c>
      <c r="M3759" t="s">
        <v>2760</v>
      </c>
      <c r="N3759" t="s">
        <v>3220</v>
      </c>
      <c r="O3759" t="s">
        <v>4314</v>
      </c>
      <c r="Q3759" s="199">
        <v>5000</v>
      </c>
      <c r="S3759" t="s">
        <v>2761</v>
      </c>
      <c r="T3759" t="s">
        <v>4061</v>
      </c>
      <c r="U3759" s="201">
        <v>4.07</v>
      </c>
      <c r="V3759" t="s">
        <v>1781</v>
      </c>
      <c r="W3759" t="s">
        <v>4279</v>
      </c>
      <c r="X3759" t="s">
        <v>2682</v>
      </c>
      <c r="Y3759" t="s">
        <v>3224</v>
      </c>
      <c r="Z3759" t="s">
        <v>3671</v>
      </c>
      <c r="AA3759" t="s">
        <v>719</v>
      </c>
      <c r="AB3759" s="198">
        <v>37043.875</v>
      </c>
      <c r="AC3759" s="198">
        <v>37072.875</v>
      </c>
    </row>
    <row r="3760" spans="1:29" x14ac:dyDescent="0.2">
      <c r="A3760" s="44" t="str">
        <f t="shared" si="291"/>
        <v xml:space="preserve"> Metals Financial</v>
      </c>
      <c r="B3760" s="44" t="str">
        <f t="shared" si="292"/>
        <v/>
      </c>
      <c r="C3760" s="44" t="str">
        <f t="shared" si="293"/>
        <v>Metals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10</v>
      </c>
      <c r="G3760" s="202">
        <v>1292360</v>
      </c>
      <c r="H3760" s="198">
        <v>37035.432314814818</v>
      </c>
      <c r="I3760" t="s">
        <v>2336</v>
      </c>
      <c r="M3760" t="s">
        <v>2766</v>
      </c>
      <c r="N3760" t="s">
        <v>4058</v>
      </c>
      <c r="O3760" t="s">
        <v>4059</v>
      </c>
      <c r="P3760" s="199">
        <v>10</v>
      </c>
      <c r="S3760" t="s">
        <v>4060</v>
      </c>
      <c r="T3760" t="s">
        <v>4061</v>
      </c>
      <c r="U3760" s="201">
        <v>1748</v>
      </c>
      <c r="V3760" t="s">
        <v>2337</v>
      </c>
      <c r="W3760" t="s">
        <v>4068</v>
      </c>
      <c r="X3760" t="s">
        <v>4064</v>
      </c>
      <c r="Y3760" t="s">
        <v>4065</v>
      </c>
      <c r="Z3760" t="s">
        <v>4066</v>
      </c>
      <c r="AA3760">
        <v>2151180</v>
      </c>
    </row>
    <row r="3761" spans="1:31" x14ac:dyDescent="0.2">
      <c r="A3761" s="44" t="str">
        <f t="shared" si="291"/>
        <v xml:space="preserve"> Metals Financial</v>
      </c>
      <c r="B3761" s="44" t="str">
        <f t="shared" si="292"/>
        <v/>
      </c>
      <c r="C3761" s="44" t="str">
        <f t="shared" si="293"/>
        <v>Metals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1</v>
      </c>
      <c r="F3761" s="213">
        <f t="shared" si="295"/>
        <v>10</v>
      </c>
      <c r="G3761" s="202">
        <v>1292362</v>
      </c>
      <c r="H3761" s="198">
        <v>37035.432384259257</v>
      </c>
      <c r="I3761" t="s">
        <v>4141</v>
      </c>
      <c r="M3761" t="s">
        <v>2766</v>
      </c>
      <c r="N3761" t="s">
        <v>4058</v>
      </c>
      <c r="O3761" t="s">
        <v>4059</v>
      </c>
      <c r="P3761" s="199">
        <v>10</v>
      </c>
      <c r="S3761" t="s">
        <v>4060</v>
      </c>
      <c r="T3761" t="s">
        <v>4061</v>
      </c>
      <c r="U3761" s="201">
        <v>1748</v>
      </c>
      <c r="V3761" t="s">
        <v>2941</v>
      </c>
      <c r="W3761" t="s">
        <v>4068</v>
      </c>
      <c r="X3761" t="s">
        <v>4064</v>
      </c>
      <c r="Y3761" t="s">
        <v>4065</v>
      </c>
      <c r="Z3761" t="s">
        <v>4066</v>
      </c>
      <c r="AA3761">
        <v>2151184</v>
      </c>
    </row>
    <row r="3762" spans="1:31" x14ac:dyDescent="0.2">
      <c r="A3762" s="44" t="str">
        <f t="shared" si="291"/>
        <v>US Natural Gas Physical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10000</v>
      </c>
      <c r="G3762" s="202">
        <v>1292365</v>
      </c>
      <c r="H3762" s="198">
        <v>37035.432476851849</v>
      </c>
      <c r="I3762" t="s">
        <v>3982</v>
      </c>
      <c r="M3762" t="s">
        <v>2760</v>
      </c>
      <c r="N3762" t="s">
        <v>3220</v>
      </c>
      <c r="O3762" t="s">
        <v>2614</v>
      </c>
      <c r="Q3762" s="199">
        <v>10000</v>
      </c>
      <c r="S3762" t="s">
        <v>2761</v>
      </c>
      <c r="T3762" t="s">
        <v>4061</v>
      </c>
      <c r="U3762" s="201">
        <v>4.0549999999999997</v>
      </c>
      <c r="V3762" t="s">
        <v>4459</v>
      </c>
      <c r="W3762" t="s">
        <v>4253</v>
      </c>
      <c r="X3762" t="s">
        <v>4254</v>
      </c>
      <c r="Y3762" t="s">
        <v>3224</v>
      </c>
      <c r="Z3762" t="s">
        <v>3671</v>
      </c>
      <c r="AA3762">
        <v>809138</v>
      </c>
      <c r="AB3762" s="198">
        <v>37036.875</v>
      </c>
      <c r="AC3762" s="198">
        <v>37036.875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25000</v>
      </c>
      <c r="G3763" s="202">
        <v>1292366</v>
      </c>
      <c r="H3763" s="198">
        <v>37035.432569444441</v>
      </c>
      <c r="I3763" t="s">
        <v>2831</v>
      </c>
      <c r="M3763" t="s">
        <v>2760</v>
      </c>
      <c r="N3763" t="s">
        <v>3220</v>
      </c>
      <c r="O3763" t="s">
        <v>2463</v>
      </c>
      <c r="P3763" s="199">
        <v>25000</v>
      </c>
      <c r="S3763" t="s">
        <v>2761</v>
      </c>
      <c r="T3763" t="s">
        <v>4061</v>
      </c>
      <c r="U3763" s="201">
        <v>4.2488000000000001</v>
      </c>
      <c r="V3763" t="s">
        <v>3221</v>
      </c>
      <c r="W3763" t="s">
        <v>3222</v>
      </c>
      <c r="X3763" t="s">
        <v>3223</v>
      </c>
      <c r="Y3763" t="s">
        <v>3224</v>
      </c>
      <c r="Z3763" t="s">
        <v>3671</v>
      </c>
      <c r="AA3763">
        <v>809141</v>
      </c>
      <c r="AB3763" s="198">
        <v>37036.875</v>
      </c>
      <c r="AC3763" s="198">
        <v>37036.875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7</v>
      </c>
      <c r="F3764" s="213">
        <f t="shared" si="295"/>
        <v>210000</v>
      </c>
      <c r="G3764" s="202">
        <v>1292367</v>
      </c>
      <c r="H3764" s="198">
        <v>37035.432581018518</v>
      </c>
      <c r="I3764" t="s">
        <v>2676</v>
      </c>
      <c r="M3764" t="s">
        <v>2760</v>
      </c>
      <c r="N3764" t="s">
        <v>2864</v>
      </c>
      <c r="O3764" t="s">
        <v>4375</v>
      </c>
      <c r="P3764" s="199">
        <v>30000</v>
      </c>
      <c r="S3764" t="s">
        <v>2761</v>
      </c>
      <c r="T3764" t="s">
        <v>4061</v>
      </c>
      <c r="U3764" s="201">
        <v>4.0999999999999996</v>
      </c>
      <c r="V3764" t="s">
        <v>4461</v>
      </c>
      <c r="W3764" t="s">
        <v>3281</v>
      </c>
      <c r="X3764" t="s">
        <v>4236</v>
      </c>
      <c r="Y3764" t="s">
        <v>4082</v>
      </c>
      <c r="Z3764" t="s">
        <v>3671</v>
      </c>
      <c r="AA3764" t="s">
        <v>720</v>
      </c>
      <c r="AB3764" s="198">
        <v>37036.875</v>
      </c>
      <c r="AC3764" s="198">
        <v>37042.875</v>
      </c>
    </row>
    <row r="3765" spans="1:31" x14ac:dyDescent="0.2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1</v>
      </c>
      <c r="F3765" s="213">
        <f t="shared" si="295"/>
        <v>10000</v>
      </c>
      <c r="G3765" s="202">
        <v>1292369</v>
      </c>
      <c r="H3765" s="198">
        <v>37035.432696759257</v>
      </c>
      <c r="I3765" t="s">
        <v>3769</v>
      </c>
      <c r="M3765" t="s">
        <v>2760</v>
      </c>
      <c r="N3765" t="s">
        <v>3220</v>
      </c>
      <c r="O3765" t="s">
        <v>2614</v>
      </c>
      <c r="Q3765" s="199">
        <v>10000</v>
      </c>
      <c r="S3765" t="s">
        <v>2761</v>
      </c>
      <c r="T3765" t="s">
        <v>4061</v>
      </c>
      <c r="U3765" s="201">
        <v>4.0599999999999996</v>
      </c>
      <c r="V3765" t="s">
        <v>2755</v>
      </c>
      <c r="W3765" t="s">
        <v>4253</v>
      </c>
      <c r="X3765" t="s">
        <v>4254</v>
      </c>
      <c r="Y3765" t="s">
        <v>3224</v>
      </c>
      <c r="Z3765" t="s">
        <v>3671</v>
      </c>
      <c r="AA3765">
        <v>809143</v>
      </c>
      <c r="AB3765" s="198">
        <v>37036.875</v>
      </c>
      <c r="AC3765" s="198">
        <v>37036.875</v>
      </c>
    </row>
    <row r="3766" spans="1:31" x14ac:dyDescent="0.2">
      <c r="A3766" s="44" t="str">
        <f t="shared" si="291"/>
        <v xml:space="preserve"> Metals Financial</v>
      </c>
      <c r="B3766" s="44" t="str">
        <f t="shared" si="292"/>
        <v/>
      </c>
      <c r="C3766" s="44" t="str">
        <f t="shared" si="293"/>
        <v>Metals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20</v>
      </c>
      <c r="G3766" s="202">
        <v>1292370</v>
      </c>
      <c r="H3766" s="198">
        <v>37035.432812500003</v>
      </c>
      <c r="I3766" t="s">
        <v>4141</v>
      </c>
      <c r="M3766" t="s">
        <v>2766</v>
      </c>
      <c r="N3766" t="s">
        <v>4058</v>
      </c>
      <c r="O3766" t="s">
        <v>4059</v>
      </c>
      <c r="P3766" s="199">
        <v>20</v>
      </c>
      <c r="S3766" t="s">
        <v>4060</v>
      </c>
      <c r="T3766" t="s">
        <v>4061</v>
      </c>
      <c r="U3766" s="201">
        <v>1748</v>
      </c>
      <c r="V3766" t="s">
        <v>2941</v>
      </c>
      <c r="W3766" t="s">
        <v>4068</v>
      </c>
      <c r="X3766" t="s">
        <v>4064</v>
      </c>
      <c r="Y3766" t="s">
        <v>4065</v>
      </c>
      <c r="Z3766" t="s">
        <v>4066</v>
      </c>
      <c r="AA3766">
        <v>2151190</v>
      </c>
    </row>
    <row r="3767" spans="1:31" x14ac:dyDescent="0.2">
      <c r="A3767" s="44" t="str">
        <f t="shared" si="291"/>
        <v xml:space="preserve"> Oil Products Financial</v>
      </c>
      <c r="B3767" s="44" t="str">
        <f t="shared" si="292"/>
        <v/>
      </c>
      <c r="C3767" s="44" t="str">
        <f t="shared" si="293"/>
        <v>Oil Products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150000</v>
      </c>
      <c r="G3767" s="202">
        <v>1292371</v>
      </c>
      <c r="H3767" s="198">
        <v>37035.432916666665</v>
      </c>
      <c r="I3767" t="s">
        <v>3876</v>
      </c>
      <c r="M3767" t="s">
        <v>2764</v>
      </c>
      <c r="N3767" t="s">
        <v>4508</v>
      </c>
      <c r="O3767" t="s">
        <v>4509</v>
      </c>
      <c r="Q3767" s="199">
        <v>5000</v>
      </c>
      <c r="S3767" t="s">
        <v>2768</v>
      </c>
      <c r="T3767" t="s">
        <v>4061</v>
      </c>
      <c r="U3767" s="201">
        <v>243.25</v>
      </c>
      <c r="V3767" t="s">
        <v>2358</v>
      </c>
      <c r="W3767" t="s">
        <v>4511</v>
      </c>
      <c r="X3767" t="s">
        <v>4512</v>
      </c>
      <c r="Y3767" t="s">
        <v>3401</v>
      </c>
      <c r="Z3767" t="s">
        <v>1923</v>
      </c>
      <c r="AA3767">
        <v>107111</v>
      </c>
      <c r="AB3767" s="198">
        <v>37043</v>
      </c>
      <c r="AC3767" s="198">
        <v>37072</v>
      </c>
    </row>
    <row r="3768" spans="1:31" x14ac:dyDescent="0.2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30</v>
      </c>
      <c r="F3768" s="213">
        <f t="shared" si="295"/>
        <v>150000</v>
      </c>
      <c r="G3768" s="202">
        <v>1292372</v>
      </c>
      <c r="H3768" s="198">
        <v>37035.432974537034</v>
      </c>
      <c r="I3768" t="s">
        <v>3789</v>
      </c>
      <c r="M3768" t="s">
        <v>2760</v>
      </c>
      <c r="N3768" t="s">
        <v>2864</v>
      </c>
      <c r="O3768" t="s">
        <v>2865</v>
      </c>
      <c r="Q3768" s="199">
        <v>5000</v>
      </c>
      <c r="S3768" t="s">
        <v>2761</v>
      </c>
      <c r="T3768" t="s">
        <v>4061</v>
      </c>
      <c r="U3768" s="201">
        <v>4.1775000000000002</v>
      </c>
      <c r="V3768" t="s">
        <v>3790</v>
      </c>
      <c r="W3768" t="s">
        <v>3529</v>
      </c>
      <c r="X3768" t="s">
        <v>2866</v>
      </c>
      <c r="Y3768" t="s">
        <v>4082</v>
      </c>
      <c r="Z3768" t="s">
        <v>3671</v>
      </c>
      <c r="AA3768" t="s">
        <v>721</v>
      </c>
      <c r="AB3768" s="198">
        <v>37043.875</v>
      </c>
      <c r="AC3768" s="198">
        <v>37072.875</v>
      </c>
    </row>
    <row r="3769" spans="1:31" x14ac:dyDescent="0.2">
      <c r="A3769" s="44" t="str">
        <f t="shared" si="291"/>
        <v>US Power Financial</v>
      </c>
      <c r="B3769" s="44" t="str">
        <f t="shared" si="292"/>
        <v>US</v>
      </c>
      <c r="C3769" s="44" t="str">
        <f t="shared" si="293"/>
        <v>Power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</v>
      </c>
      <c r="G3769" s="202">
        <v>1292373</v>
      </c>
      <c r="H3769" s="198">
        <v>37035.433032407411</v>
      </c>
      <c r="I3769" t="s">
        <v>2839</v>
      </c>
      <c r="M3769" t="s">
        <v>3364</v>
      </c>
      <c r="N3769" t="s">
        <v>4190</v>
      </c>
      <c r="O3769" t="s">
        <v>722</v>
      </c>
      <c r="Q3769" s="199">
        <v>50</v>
      </c>
      <c r="S3769" t="s">
        <v>2759</v>
      </c>
      <c r="T3769" t="s">
        <v>4061</v>
      </c>
      <c r="U3769" s="201">
        <v>32.5</v>
      </c>
      <c r="V3769" t="s">
        <v>4415</v>
      </c>
      <c r="W3769" t="s">
        <v>4191</v>
      </c>
      <c r="X3769" t="s">
        <v>4192</v>
      </c>
      <c r="Y3769" t="s">
        <v>4193</v>
      </c>
      <c r="Z3769" t="s">
        <v>3671</v>
      </c>
      <c r="AA3769">
        <v>621586.1</v>
      </c>
      <c r="AB3769" s="198">
        <v>37035.875</v>
      </c>
      <c r="AC3769" s="198">
        <v>37035.875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30</v>
      </c>
      <c r="F3770" s="213">
        <f t="shared" si="295"/>
        <v>150000</v>
      </c>
      <c r="G3770" s="202">
        <v>1292374</v>
      </c>
      <c r="H3770" s="198">
        <v>37035.433067129627</v>
      </c>
      <c r="I3770" t="s">
        <v>2863</v>
      </c>
      <c r="M3770" t="s">
        <v>2760</v>
      </c>
      <c r="N3770" t="s">
        <v>2864</v>
      </c>
      <c r="O3770" t="s">
        <v>2865</v>
      </c>
      <c r="Q3770" s="199">
        <v>5000</v>
      </c>
      <c r="S3770" t="s">
        <v>2761</v>
      </c>
      <c r="T3770" t="s">
        <v>4061</v>
      </c>
      <c r="U3770" s="201">
        <v>4.1775000000000002</v>
      </c>
      <c r="V3770" t="s">
        <v>4445</v>
      </c>
      <c r="W3770" t="s">
        <v>3529</v>
      </c>
      <c r="X3770" t="s">
        <v>2866</v>
      </c>
      <c r="Y3770" t="s">
        <v>4082</v>
      </c>
      <c r="Z3770" t="s">
        <v>3671</v>
      </c>
      <c r="AA3770" t="s">
        <v>723</v>
      </c>
      <c r="AB3770" s="198">
        <v>37043.875</v>
      </c>
      <c r="AC3770" s="198">
        <v>37072.875</v>
      </c>
    </row>
    <row r="3771" spans="1:31" x14ac:dyDescent="0.2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30</v>
      </c>
      <c r="F3771" s="213">
        <f t="shared" si="295"/>
        <v>300000</v>
      </c>
      <c r="G3771" s="202">
        <v>1292376</v>
      </c>
      <c r="H3771" s="198">
        <v>37035.433391203704</v>
      </c>
      <c r="I3771" t="s">
        <v>3769</v>
      </c>
      <c r="M3771" t="s">
        <v>2760</v>
      </c>
      <c r="N3771" t="s">
        <v>2864</v>
      </c>
      <c r="O3771" t="s">
        <v>4488</v>
      </c>
      <c r="P3771" s="199">
        <v>10000</v>
      </c>
      <c r="S3771" t="s">
        <v>2761</v>
      </c>
      <c r="T3771" t="s">
        <v>4061</v>
      </c>
      <c r="U3771" s="201">
        <v>-4.4999999999999998E-2</v>
      </c>
      <c r="V3771" t="s">
        <v>1781</v>
      </c>
      <c r="W3771" t="s">
        <v>2692</v>
      </c>
      <c r="X3771" t="s">
        <v>2876</v>
      </c>
      <c r="Y3771" t="s">
        <v>4082</v>
      </c>
      <c r="Z3771" t="s">
        <v>3671</v>
      </c>
      <c r="AA3771" t="s">
        <v>724</v>
      </c>
      <c r="AB3771" s="198">
        <v>37043.875</v>
      </c>
      <c r="AC3771" s="198">
        <v>37072.875</v>
      </c>
    </row>
    <row r="3772" spans="1:31" x14ac:dyDescent="0.2">
      <c r="A3772" s="44" t="str">
        <f t="shared" si="291"/>
        <v>US Power Physical</v>
      </c>
      <c r="B3772" s="44" t="str">
        <f t="shared" si="292"/>
        <v>US</v>
      </c>
      <c r="C3772" s="44" t="str">
        <f t="shared" si="293"/>
        <v>Power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62</v>
      </c>
      <c r="F3772" s="213">
        <f t="shared" si="295"/>
        <v>3100</v>
      </c>
      <c r="G3772" s="202">
        <v>1292379</v>
      </c>
      <c r="H3772" s="198">
        <v>37035.433495370373</v>
      </c>
      <c r="I3772" t="s">
        <v>3203</v>
      </c>
      <c r="M3772" t="s">
        <v>3364</v>
      </c>
      <c r="N3772" t="s">
        <v>2802</v>
      </c>
      <c r="O3772" t="s">
        <v>3895</v>
      </c>
      <c r="P3772" s="199">
        <v>50</v>
      </c>
      <c r="S3772" t="s">
        <v>2759</v>
      </c>
      <c r="T3772" t="s">
        <v>4061</v>
      </c>
      <c r="U3772" s="201">
        <v>75.25</v>
      </c>
      <c r="V3772" t="s">
        <v>725</v>
      </c>
      <c r="W3772" t="s">
        <v>2823</v>
      </c>
      <c r="X3772" t="s">
        <v>2824</v>
      </c>
      <c r="Y3772" t="s">
        <v>4193</v>
      </c>
      <c r="Z3772" t="s">
        <v>3666</v>
      </c>
      <c r="AA3772">
        <v>621587.1</v>
      </c>
      <c r="AB3772" s="198">
        <v>37438.71597222222</v>
      </c>
      <c r="AC3772" s="198">
        <v>37499.71597222222</v>
      </c>
    </row>
    <row r="3773" spans="1:31" x14ac:dyDescent="0.2">
      <c r="A3773" s="44" t="str">
        <f t="shared" si="291"/>
        <v>US Power Physical</v>
      </c>
      <c r="B3773" s="44" t="str">
        <f t="shared" si="292"/>
        <v>US</v>
      </c>
      <c r="C3773" s="44" t="str">
        <f t="shared" si="293"/>
        <v>Power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750</v>
      </c>
      <c r="G3773" s="202">
        <v>1292380</v>
      </c>
      <c r="H3773" s="198">
        <v>37035.433506944442</v>
      </c>
      <c r="I3773" t="s">
        <v>2863</v>
      </c>
      <c r="M3773" t="s">
        <v>3364</v>
      </c>
      <c r="N3773" t="s">
        <v>2713</v>
      </c>
      <c r="O3773" t="s">
        <v>3938</v>
      </c>
      <c r="Q3773" s="199">
        <v>25</v>
      </c>
      <c r="S3773" t="s">
        <v>2759</v>
      </c>
      <c r="T3773" t="s">
        <v>4061</v>
      </c>
      <c r="U3773" s="201">
        <v>224</v>
      </c>
      <c r="V3773" t="s">
        <v>3455</v>
      </c>
      <c r="W3773" t="s">
        <v>3021</v>
      </c>
      <c r="X3773" t="s">
        <v>3022</v>
      </c>
      <c r="Y3773" t="s">
        <v>4193</v>
      </c>
      <c r="Z3773" t="s">
        <v>3666</v>
      </c>
      <c r="AA3773">
        <v>621588.1</v>
      </c>
      <c r="AB3773" s="198">
        <v>37135.875</v>
      </c>
      <c r="AC3773" s="198">
        <v>37164.875</v>
      </c>
      <c r="AE3773" s="116">
        <f>IF(S3773="Gallon",F3773/42,F3773)</f>
        <v>750</v>
      </c>
    </row>
    <row r="3774" spans="1:31" x14ac:dyDescent="0.2">
      <c r="A3774" s="44" t="str">
        <f t="shared" si="291"/>
        <v>US Power Physical</v>
      </c>
      <c r="B3774" s="44" t="str">
        <f t="shared" si="292"/>
        <v>US</v>
      </c>
      <c r="C3774" s="44" t="str">
        <f t="shared" si="293"/>
        <v>Power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30</v>
      </c>
      <c r="F3774" s="213">
        <f t="shared" si="295"/>
        <v>750</v>
      </c>
      <c r="G3774" s="202">
        <v>1292381</v>
      </c>
      <c r="H3774" s="198">
        <v>37035.433541666665</v>
      </c>
      <c r="I3774" t="s">
        <v>2863</v>
      </c>
      <c r="M3774" t="s">
        <v>3364</v>
      </c>
      <c r="N3774" t="s">
        <v>2713</v>
      </c>
      <c r="O3774" t="s">
        <v>1788</v>
      </c>
      <c r="P3774" s="199">
        <v>25</v>
      </c>
      <c r="S3774" t="s">
        <v>2759</v>
      </c>
      <c r="T3774" t="s">
        <v>4061</v>
      </c>
      <c r="U3774" s="201">
        <v>222</v>
      </c>
      <c r="V3774" t="s">
        <v>3455</v>
      </c>
      <c r="W3774" t="s">
        <v>3021</v>
      </c>
      <c r="X3774" t="s">
        <v>3022</v>
      </c>
      <c r="Y3774" t="s">
        <v>4193</v>
      </c>
      <c r="Z3774" t="s">
        <v>3666</v>
      </c>
      <c r="AA3774">
        <v>621589.1</v>
      </c>
      <c r="AB3774" s="198">
        <v>37135.875</v>
      </c>
      <c r="AC3774" s="198">
        <v>37164.875</v>
      </c>
    </row>
    <row r="3775" spans="1:31" x14ac:dyDescent="0.2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3">
        <f t="shared" si="295"/>
        <v>10000</v>
      </c>
      <c r="G3775" s="202">
        <v>1292383</v>
      </c>
      <c r="H3775" s="198">
        <v>37035.433576388888</v>
      </c>
      <c r="I3775" t="s">
        <v>3982</v>
      </c>
      <c r="M3775" t="s">
        <v>2760</v>
      </c>
      <c r="N3775" t="s">
        <v>3220</v>
      </c>
      <c r="O3775" t="s">
        <v>4400</v>
      </c>
      <c r="P3775" s="199">
        <v>10000</v>
      </c>
      <c r="S3775" t="s">
        <v>2761</v>
      </c>
      <c r="T3775" t="s">
        <v>4061</v>
      </c>
      <c r="U3775" s="201">
        <v>4.07</v>
      </c>
      <c r="V3775" t="s">
        <v>4459</v>
      </c>
      <c r="W3775" t="s">
        <v>3046</v>
      </c>
      <c r="X3775" t="s">
        <v>2685</v>
      </c>
      <c r="Y3775" t="s">
        <v>3224</v>
      </c>
      <c r="Z3775" t="s">
        <v>3671</v>
      </c>
      <c r="AA3775">
        <v>809146</v>
      </c>
      <c r="AB3775" s="198">
        <v>37036.875</v>
      </c>
      <c r="AC3775" s="198">
        <v>37036.875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30</v>
      </c>
      <c r="F3776" s="213">
        <f t="shared" si="295"/>
        <v>150000</v>
      </c>
      <c r="G3776" s="202">
        <v>1292385</v>
      </c>
      <c r="H3776" s="198">
        <v>37035.433703703704</v>
      </c>
      <c r="I3776" t="s">
        <v>3890</v>
      </c>
      <c r="M3776" t="s">
        <v>2760</v>
      </c>
      <c r="N3776" t="s">
        <v>3235</v>
      </c>
      <c r="O3776" t="s">
        <v>3087</v>
      </c>
      <c r="P3776" s="199">
        <v>5000</v>
      </c>
      <c r="S3776" t="s">
        <v>2761</v>
      </c>
      <c r="T3776" t="s">
        <v>4061</v>
      </c>
      <c r="U3776" s="201">
        <v>6.98</v>
      </c>
      <c r="V3776" t="s">
        <v>3135</v>
      </c>
      <c r="W3776" t="s">
        <v>3083</v>
      </c>
      <c r="X3776" t="s">
        <v>3084</v>
      </c>
      <c r="Y3776" t="s">
        <v>4082</v>
      </c>
      <c r="Z3776" t="s">
        <v>3671</v>
      </c>
      <c r="AA3776" t="s">
        <v>726</v>
      </c>
      <c r="AB3776" s="198">
        <v>37135.875</v>
      </c>
      <c r="AC3776" s="198">
        <v>37164.875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2000</v>
      </c>
      <c r="G3777" s="202">
        <v>1292386</v>
      </c>
      <c r="H3777" s="198">
        <v>37035.433715277781</v>
      </c>
      <c r="I3777" t="s">
        <v>3244</v>
      </c>
      <c r="M3777" t="s">
        <v>2760</v>
      </c>
      <c r="N3777" t="s">
        <v>3220</v>
      </c>
      <c r="O3777" t="s">
        <v>2512</v>
      </c>
      <c r="P3777" s="199">
        <v>2000</v>
      </c>
      <c r="S3777" t="s">
        <v>2761</v>
      </c>
      <c r="T3777" t="s">
        <v>4061</v>
      </c>
      <c r="U3777" s="201">
        <v>4.07</v>
      </c>
      <c r="V3777" t="s">
        <v>3045</v>
      </c>
      <c r="W3777" t="s">
        <v>3260</v>
      </c>
      <c r="X3777" t="s">
        <v>3261</v>
      </c>
      <c r="Y3777" t="s">
        <v>3224</v>
      </c>
      <c r="Z3777" t="s">
        <v>3671</v>
      </c>
      <c r="AA3777">
        <v>809147</v>
      </c>
      <c r="AB3777" s="198">
        <v>37036.875</v>
      </c>
      <c r="AC3777" s="198">
        <v>37036.875</v>
      </c>
    </row>
    <row r="3778" spans="1:29" x14ac:dyDescent="0.2">
      <c r="A3778" s="44" t="str">
        <f t="shared" si="291"/>
        <v>US Natural Gas Financial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150000</v>
      </c>
      <c r="G3778" s="202">
        <v>1292389</v>
      </c>
      <c r="H3778" s="198">
        <v>37035.433819444443</v>
      </c>
      <c r="I3778" t="s">
        <v>3267</v>
      </c>
      <c r="M3778" t="s">
        <v>2760</v>
      </c>
      <c r="N3778" t="s">
        <v>3235</v>
      </c>
      <c r="O3778" t="s">
        <v>2707</v>
      </c>
      <c r="P3778" s="199">
        <v>5000</v>
      </c>
      <c r="S3778" t="s">
        <v>2761</v>
      </c>
      <c r="T3778" t="s">
        <v>4061</v>
      </c>
      <c r="U3778" s="201">
        <v>-1.28</v>
      </c>
      <c r="V3778" t="s">
        <v>3088</v>
      </c>
      <c r="W3778" t="s">
        <v>2708</v>
      </c>
      <c r="X3778" t="s">
        <v>2709</v>
      </c>
      <c r="Y3778" t="s">
        <v>4082</v>
      </c>
      <c r="Z3778" t="s">
        <v>3671</v>
      </c>
      <c r="AA3778" t="s">
        <v>727</v>
      </c>
      <c r="AB3778" s="198">
        <v>37043.875</v>
      </c>
      <c r="AC3778" s="198">
        <v>37072.875</v>
      </c>
    </row>
    <row r="3779" spans="1:29" x14ac:dyDescent="0.2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</v>
      </c>
      <c r="G3779" s="202">
        <v>1292388</v>
      </c>
      <c r="H3779" s="198">
        <v>37035.433819444443</v>
      </c>
      <c r="I3779" t="s">
        <v>2831</v>
      </c>
      <c r="M3779" t="s">
        <v>2760</v>
      </c>
      <c r="N3779" t="s">
        <v>3220</v>
      </c>
      <c r="O3779" t="s">
        <v>2463</v>
      </c>
      <c r="P3779" s="199">
        <v>5000</v>
      </c>
      <c r="S3779" t="s">
        <v>2761</v>
      </c>
      <c r="T3779" t="s">
        <v>4061</v>
      </c>
      <c r="U3779" s="201">
        <v>4.2450000000000001</v>
      </c>
      <c r="V3779" t="s">
        <v>3221</v>
      </c>
      <c r="W3779" t="s">
        <v>3222</v>
      </c>
      <c r="X3779" t="s">
        <v>3223</v>
      </c>
      <c r="Y3779" t="s">
        <v>3224</v>
      </c>
      <c r="Z3779" t="s">
        <v>3671</v>
      </c>
      <c r="AA3779">
        <v>809149</v>
      </c>
      <c r="AB3779" s="198">
        <v>37036.875</v>
      </c>
      <c r="AC3779" s="198">
        <v>37036.875</v>
      </c>
    </row>
    <row r="3780" spans="1:29" x14ac:dyDescent="0.2">
      <c r="A3780" s="44" t="str">
        <f t="shared" si="291"/>
        <v xml:space="preserve"> Natural Gas Physical</v>
      </c>
      <c r="B3780" s="44" t="str">
        <f t="shared" si="292"/>
        <v/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6</v>
      </c>
      <c r="F3780" s="213">
        <f t="shared" si="295"/>
        <v>300000</v>
      </c>
      <c r="G3780" s="202">
        <v>1292390</v>
      </c>
      <c r="H3780" s="198">
        <v>37035.433865740742</v>
      </c>
      <c r="I3780" t="s">
        <v>4117</v>
      </c>
      <c r="M3780" t="s">
        <v>2760</v>
      </c>
      <c r="N3780" t="s">
        <v>4099</v>
      </c>
      <c r="O3780" t="s">
        <v>2356</v>
      </c>
      <c r="P3780" s="199">
        <v>50000</v>
      </c>
      <c r="S3780" t="s">
        <v>4101</v>
      </c>
      <c r="T3780" t="s">
        <v>4102</v>
      </c>
      <c r="U3780" s="201">
        <v>21.2</v>
      </c>
      <c r="V3780" t="s">
        <v>4118</v>
      </c>
      <c r="W3780" t="s">
        <v>4115</v>
      </c>
      <c r="X3780" t="s">
        <v>4104</v>
      </c>
      <c r="Y3780" t="s">
        <v>4105</v>
      </c>
      <c r="Z3780" t="s">
        <v>4067</v>
      </c>
      <c r="AA3780">
        <v>104826</v>
      </c>
      <c r="AB3780" s="198">
        <v>37037.875</v>
      </c>
      <c r="AC3780" s="198">
        <v>37042.875</v>
      </c>
    </row>
    <row r="3781" spans="1:29" x14ac:dyDescent="0.2">
      <c r="A3781" s="44" t="str">
        <f t="shared" si="291"/>
        <v xml:space="preserve"> Metals Financial</v>
      </c>
      <c r="B3781" s="44" t="str">
        <f t="shared" si="292"/>
        <v/>
      </c>
      <c r="C3781" s="44" t="str">
        <f t="shared" si="293"/>
        <v>Metals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10</v>
      </c>
      <c r="G3781" s="202">
        <v>1292391</v>
      </c>
      <c r="H3781" s="198">
        <v>37035.433888888889</v>
      </c>
      <c r="I3781" t="s">
        <v>4096</v>
      </c>
      <c r="M3781" t="s">
        <v>2766</v>
      </c>
      <c r="N3781" t="s">
        <v>4112</v>
      </c>
      <c r="O3781" t="s">
        <v>4113</v>
      </c>
      <c r="Q3781" s="199">
        <v>10</v>
      </c>
      <c r="S3781" t="s">
        <v>4114</v>
      </c>
      <c r="T3781" t="s">
        <v>4061</v>
      </c>
      <c r="U3781" s="201">
        <v>4955</v>
      </c>
      <c r="V3781" t="s">
        <v>4097</v>
      </c>
      <c r="W3781" t="s">
        <v>4081</v>
      </c>
      <c r="X3781" t="s">
        <v>4064</v>
      </c>
      <c r="Y3781" t="s">
        <v>4065</v>
      </c>
      <c r="Z3781" t="s">
        <v>4066</v>
      </c>
      <c r="AA3781">
        <v>2151194</v>
      </c>
    </row>
    <row r="3782" spans="1:29" x14ac:dyDescent="0.2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10</v>
      </c>
      <c r="G3782" s="202">
        <v>1292392</v>
      </c>
      <c r="H3782" s="198">
        <v>37035.433958333335</v>
      </c>
      <c r="I3782" t="s">
        <v>4096</v>
      </c>
      <c r="M3782" t="s">
        <v>2766</v>
      </c>
      <c r="N3782" t="s">
        <v>4112</v>
      </c>
      <c r="O3782" t="s">
        <v>4113</v>
      </c>
      <c r="Q3782" s="199">
        <v>10</v>
      </c>
      <c r="S3782" t="s">
        <v>4114</v>
      </c>
      <c r="T3782" t="s">
        <v>4061</v>
      </c>
      <c r="U3782" s="201">
        <v>4965</v>
      </c>
      <c r="V3782" t="s">
        <v>4097</v>
      </c>
      <c r="W3782" t="s">
        <v>4081</v>
      </c>
      <c r="X3782" t="s">
        <v>4064</v>
      </c>
      <c r="Y3782" t="s">
        <v>4065</v>
      </c>
      <c r="Z3782" t="s">
        <v>4066</v>
      </c>
      <c r="AA3782">
        <v>2151196</v>
      </c>
    </row>
    <row r="3783" spans="1:29" x14ac:dyDescent="0.2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</v>
      </c>
      <c r="F3783" s="213">
        <f t="shared" si="295"/>
        <v>110000</v>
      </c>
      <c r="G3783" s="202">
        <v>1292394</v>
      </c>
      <c r="H3783" s="198">
        <v>37035.434050925927</v>
      </c>
      <c r="I3783" t="s">
        <v>2831</v>
      </c>
      <c r="M3783" t="s">
        <v>2760</v>
      </c>
      <c r="N3783" t="s">
        <v>3220</v>
      </c>
      <c r="O3783" t="s">
        <v>2463</v>
      </c>
      <c r="P3783" s="199">
        <v>110000</v>
      </c>
      <c r="S3783" t="s">
        <v>2761</v>
      </c>
      <c r="T3783" t="s">
        <v>4061</v>
      </c>
      <c r="U3783" s="201">
        <v>4.24</v>
      </c>
      <c r="V3783" t="s">
        <v>3251</v>
      </c>
      <c r="W3783" t="s">
        <v>3222</v>
      </c>
      <c r="X3783" t="s">
        <v>3223</v>
      </c>
      <c r="Y3783" t="s">
        <v>3224</v>
      </c>
      <c r="Z3783" t="s">
        <v>3671</v>
      </c>
      <c r="AA3783">
        <v>809152</v>
      </c>
      <c r="AB3783" s="198">
        <v>37036.875</v>
      </c>
      <c r="AC3783" s="198">
        <v>37036.875</v>
      </c>
    </row>
    <row r="3784" spans="1:29" x14ac:dyDescent="0.2">
      <c r="A3784" s="44" t="str">
        <f t="shared" si="291"/>
        <v xml:space="preserve"> Metals Financial</v>
      </c>
      <c r="B3784" s="44" t="str">
        <f t="shared" si="292"/>
        <v/>
      </c>
      <c r="C3784" s="44" t="str">
        <f t="shared" si="293"/>
        <v>Metals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20</v>
      </c>
      <c r="G3784" s="202">
        <v>1292395</v>
      </c>
      <c r="H3784" s="198">
        <v>37035.434120370373</v>
      </c>
      <c r="I3784" t="s">
        <v>4141</v>
      </c>
      <c r="M3784" t="s">
        <v>2766</v>
      </c>
      <c r="N3784" t="s">
        <v>4058</v>
      </c>
      <c r="O3784" t="s">
        <v>4059</v>
      </c>
      <c r="P3784" s="199">
        <v>20</v>
      </c>
      <c r="S3784" t="s">
        <v>4060</v>
      </c>
      <c r="T3784" t="s">
        <v>4061</v>
      </c>
      <c r="U3784" s="201">
        <v>1747</v>
      </c>
      <c r="V3784" t="s">
        <v>2941</v>
      </c>
      <c r="W3784" t="s">
        <v>4068</v>
      </c>
      <c r="X3784" t="s">
        <v>4064</v>
      </c>
      <c r="Y3784" t="s">
        <v>4065</v>
      </c>
      <c r="Z3784" t="s">
        <v>4066</v>
      </c>
      <c r="AA3784">
        <v>2151198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10000</v>
      </c>
      <c r="G3785" s="202">
        <v>1292396</v>
      </c>
      <c r="H3785" s="198">
        <v>37035.434259259258</v>
      </c>
      <c r="I3785" t="s">
        <v>3252</v>
      </c>
      <c r="M3785" t="s">
        <v>2760</v>
      </c>
      <c r="N3785" t="s">
        <v>3220</v>
      </c>
      <c r="O3785" t="s">
        <v>2463</v>
      </c>
      <c r="P3785" s="199">
        <v>10000</v>
      </c>
      <c r="S3785" t="s">
        <v>2761</v>
      </c>
      <c r="T3785" t="s">
        <v>4061</v>
      </c>
      <c r="U3785" s="201">
        <v>4.2313000000000001</v>
      </c>
      <c r="V3785" t="s">
        <v>3097</v>
      </c>
      <c r="W3785" t="s">
        <v>3222</v>
      </c>
      <c r="X3785" t="s">
        <v>3223</v>
      </c>
      <c r="Y3785" t="s">
        <v>3224</v>
      </c>
      <c r="Z3785" t="s">
        <v>3671</v>
      </c>
      <c r="AA3785">
        <v>809154</v>
      </c>
      <c r="AB3785" s="198">
        <v>37036.875</v>
      </c>
      <c r="AC3785" s="198">
        <v>37036.875</v>
      </c>
    </row>
    <row r="3786" spans="1:29" x14ac:dyDescent="0.2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30</v>
      </c>
      <c r="F3786" s="213">
        <f t="shared" si="295"/>
        <v>300000</v>
      </c>
      <c r="G3786" s="202">
        <v>1292397</v>
      </c>
      <c r="H3786" s="198">
        <v>37035.434270833335</v>
      </c>
      <c r="I3786" t="s">
        <v>3789</v>
      </c>
      <c r="M3786" t="s">
        <v>2760</v>
      </c>
      <c r="N3786" t="s">
        <v>2864</v>
      </c>
      <c r="O3786" t="s">
        <v>2865</v>
      </c>
      <c r="Q3786" s="199">
        <v>10000</v>
      </c>
      <c r="S3786" t="s">
        <v>2761</v>
      </c>
      <c r="T3786" t="s">
        <v>4061</v>
      </c>
      <c r="U3786" s="201">
        <v>4.1749999999999998</v>
      </c>
      <c r="V3786" t="s">
        <v>3790</v>
      </c>
      <c r="W3786" t="s">
        <v>3529</v>
      </c>
      <c r="X3786" t="s">
        <v>2866</v>
      </c>
      <c r="Y3786" t="s">
        <v>4082</v>
      </c>
      <c r="Z3786" t="s">
        <v>3671</v>
      </c>
      <c r="AA3786" t="s">
        <v>728</v>
      </c>
      <c r="AB3786" s="198">
        <v>37043.875</v>
      </c>
      <c r="AC3786" s="198">
        <v>37072.875</v>
      </c>
    </row>
    <row r="3787" spans="1:29" x14ac:dyDescent="0.2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30</v>
      </c>
      <c r="F3787" s="213">
        <f t="shared" ref="F3787:F3850" si="300">E3787*SUM(P3787:Q3787)</f>
        <v>150000</v>
      </c>
      <c r="G3787" s="202">
        <v>1292398</v>
      </c>
      <c r="H3787" s="198">
        <v>37035.434421296297</v>
      </c>
      <c r="I3787" t="s">
        <v>2818</v>
      </c>
      <c r="M3787" t="s">
        <v>2760</v>
      </c>
      <c r="N3787" t="s">
        <v>3235</v>
      </c>
      <c r="O3787" t="s">
        <v>2898</v>
      </c>
      <c r="Q3787" s="199">
        <v>5000</v>
      </c>
      <c r="S3787" t="s">
        <v>2761</v>
      </c>
      <c r="T3787" t="s">
        <v>4061</v>
      </c>
      <c r="U3787" s="201">
        <v>6.87</v>
      </c>
      <c r="V3787" t="s">
        <v>3106</v>
      </c>
      <c r="W3787" t="s">
        <v>2708</v>
      </c>
      <c r="X3787" t="s">
        <v>2709</v>
      </c>
      <c r="Y3787" t="s">
        <v>4082</v>
      </c>
      <c r="Z3787" t="s">
        <v>3671</v>
      </c>
      <c r="AA3787" t="s">
        <v>729</v>
      </c>
      <c r="AB3787" s="198">
        <v>37043.875</v>
      </c>
      <c r="AC3787" s="198">
        <v>37072.875</v>
      </c>
    </row>
    <row r="3788" spans="1:29" x14ac:dyDescent="0.2">
      <c r="A3788" s="44" t="str">
        <f t="shared" si="296"/>
        <v>US Crude Financial</v>
      </c>
      <c r="B3788" s="44" t="str">
        <f t="shared" si="297"/>
        <v>US</v>
      </c>
      <c r="C3788" s="44" t="str">
        <f t="shared" si="298"/>
        <v>Crude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50000</v>
      </c>
      <c r="G3788" s="202">
        <v>1292400</v>
      </c>
      <c r="H3788" s="198">
        <v>37035.434479166666</v>
      </c>
      <c r="I3788" t="s">
        <v>4182</v>
      </c>
      <c r="M3788" t="s">
        <v>3757</v>
      </c>
      <c r="N3788" t="s">
        <v>4183</v>
      </c>
      <c r="O3788" t="s">
        <v>2790</v>
      </c>
      <c r="P3788" s="199">
        <v>50000</v>
      </c>
      <c r="S3788" t="s">
        <v>2767</v>
      </c>
      <c r="T3788" t="s">
        <v>4061</v>
      </c>
      <c r="U3788" s="201">
        <v>28.86</v>
      </c>
      <c r="V3788" t="s">
        <v>3201</v>
      </c>
      <c r="W3788" t="s">
        <v>4185</v>
      </c>
      <c r="X3788" t="s">
        <v>4186</v>
      </c>
      <c r="Y3788" t="s">
        <v>3401</v>
      </c>
      <c r="Z3788" t="s">
        <v>3671</v>
      </c>
      <c r="AA3788">
        <v>107113</v>
      </c>
      <c r="AB3788" s="198">
        <v>37073</v>
      </c>
      <c r="AC3788" s="198">
        <v>37103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9</v>
      </c>
      <c r="G3789" s="202">
        <v>1292402</v>
      </c>
      <c r="H3789" s="198">
        <v>37035.435127314813</v>
      </c>
      <c r="I3789" t="s">
        <v>4077</v>
      </c>
      <c r="M3789" t="s">
        <v>2766</v>
      </c>
      <c r="N3789" t="s">
        <v>4058</v>
      </c>
      <c r="O3789" t="s">
        <v>4059</v>
      </c>
      <c r="P3789" s="199">
        <v>9</v>
      </c>
      <c r="S3789" t="s">
        <v>4060</v>
      </c>
      <c r="T3789" t="s">
        <v>4061</v>
      </c>
      <c r="U3789" s="201">
        <v>1745</v>
      </c>
      <c r="V3789" t="s">
        <v>4026</v>
      </c>
      <c r="W3789" t="s">
        <v>4068</v>
      </c>
      <c r="X3789" t="s">
        <v>4064</v>
      </c>
      <c r="Y3789" t="s">
        <v>4065</v>
      </c>
      <c r="Z3789" t="s">
        <v>4066</v>
      </c>
      <c r="AA3789">
        <v>2151200</v>
      </c>
    </row>
    <row r="3790" spans="1:29" x14ac:dyDescent="0.2">
      <c r="A3790" s="44" t="str">
        <f t="shared" si="296"/>
        <v>US Crude Financial</v>
      </c>
      <c r="B3790" s="44" t="str">
        <f t="shared" si="297"/>
        <v>US</v>
      </c>
      <c r="C3790" s="44" t="str">
        <f t="shared" si="298"/>
        <v>Crude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50000</v>
      </c>
      <c r="G3790" s="202">
        <v>1292403</v>
      </c>
      <c r="H3790" s="198">
        <v>37035.435150462959</v>
      </c>
      <c r="I3790" t="s">
        <v>2863</v>
      </c>
      <c r="M3790" t="s">
        <v>3757</v>
      </c>
      <c r="N3790" t="s">
        <v>4183</v>
      </c>
      <c r="O3790" t="s">
        <v>2790</v>
      </c>
      <c r="Q3790" s="199">
        <v>50000</v>
      </c>
      <c r="S3790" t="s">
        <v>2767</v>
      </c>
      <c r="T3790" t="s">
        <v>4061</v>
      </c>
      <c r="U3790" s="201">
        <v>28.84</v>
      </c>
      <c r="V3790" t="s">
        <v>1679</v>
      </c>
      <c r="W3790" t="s">
        <v>4185</v>
      </c>
      <c r="X3790" t="s">
        <v>4186</v>
      </c>
      <c r="Y3790" t="s">
        <v>3401</v>
      </c>
      <c r="Z3790" t="s">
        <v>3671</v>
      </c>
      <c r="AA3790">
        <v>107115</v>
      </c>
      <c r="AB3790" s="198">
        <v>37073</v>
      </c>
      <c r="AC3790" s="198">
        <v>37103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800</v>
      </c>
      <c r="G3791" s="202">
        <v>1292404</v>
      </c>
      <c r="H3791" s="198">
        <v>37035.435173611113</v>
      </c>
      <c r="I3791" t="s">
        <v>2831</v>
      </c>
      <c r="M3791" t="s">
        <v>2760</v>
      </c>
      <c r="N3791" t="s">
        <v>3220</v>
      </c>
      <c r="O3791" t="s">
        <v>4383</v>
      </c>
      <c r="Q3791" s="199">
        <v>800</v>
      </c>
      <c r="S3791" t="s">
        <v>2761</v>
      </c>
      <c r="T3791" t="s">
        <v>4061</v>
      </c>
      <c r="U3791" s="201">
        <v>4.1150000000000002</v>
      </c>
      <c r="V3791" t="s">
        <v>3089</v>
      </c>
      <c r="W3791" t="s">
        <v>4246</v>
      </c>
      <c r="X3791" t="s">
        <v>4247</v>
      </c>
      <c r="Y3791" t="s">
        <v>3224</v>
      </c>
      <c r="Z3791" t="s">
        <v>3671</v>
      </c>
      <c r="AA3791">
        <v>809158</v>
      </c>
      <c r="AB3791" s="198">
        <v>37036.875</v>
      </c>
      <c r="AC3791" s="198">
        <v>37036.875</v>
      </c>
    </row>
    <row r="3792" spans="1:29" x14ac:dyDescent="0.2">
      <c r="A3792" s="44" t="str">
        <f t="shared" si="296"/>
        <v xml:space="preserve"> Metals Financial</v>
      </c>
      <c r="B3792" s="44" t="str">
        <f t="shared" si="297"/>
        <v/>
      </c>
      <c r="C3792" s="44" t="str">
        <f t="shared" si="298"/>
        <v>Metals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11</v>
      </c>
      <c r="G3792" s="202">
        <v>1292406</v>
      </c>
      <c r="H3792" s="198">
        <v>37035.435231481482</v>
      </c>
      <c r="I3792" t="s">
        <v>4137</v>
      </c>
      <c r="M3792" t="s">
        <v>2766</v>
      </c>
      <c r="N3792" t="s">
        <v>4058</v>
      </c>
      <c r="O3792" t="s">
        <v>4059</v>
      </c>
      <c r="P3792" s="199">
        <v>11</v>
      </c>
      <c r="S3792" t="s">
        <v>4060</v>
      </c>
      <c r="T3792" t="s">
        <v>4061</v>
      </c>
      <c r="U3792" s="201">
        <v>1745</v>
      </c>
      <c r="V3792" t="s">
        <v>4021</v>
      </c>
      <c r="W3792" t="s">
        <v>4068</v>
      </c>
      <c r="X3792" t="s">
        <v>4064</v>
      </c>
      <c r="Y3792" t="s">
        <v>4065</v>
      </c>
      <c r="Z3792" t="s">
        <v>4066</v>
      </c>
      <c r="AA3792">
        <v>2151202</v>
      </c>
    </row>
    <row r="3793" spans="1:29" x14ac:dyDescent="0.2">
      <c r="A3793" s="44" t="str">
        <f t="shared" si="296"/>
        <v>US Natural Gas Financial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300000</v>
      </c>
      <c r="G3793" s="202">
        <v>1292407</v>
      </c>
      <c r="H3793" s="198">
        <v>37035.435324074075</v>
      </c>
      <c r="I3793" t="s">
        <v>2863</v>
      </c>
      <c r="M3793" t="s">
        <v>2760</v>
      </c>
      <c r="N3793" t="s">
        <v>2864</v>
      </c>
      <c r="O3793" t="s">
        <v>2865</v>
      </c>
      <c r="Q3793" s="199">
        <v>10000</v>
      </c>
      <c r="S3793" t="s">
        <v>2761</v>
      </c>
      <c r="T3793" t="s">
        <v>4061</v>
      </c>
      <c r="U3793" s="201">
        <v>4.1725000000000003</v>
      </c>
      <c r="V3793" t="s">
        <v>3168</v>
      </c>
      <c r="W3793" t="s">
        <v>3529</v>
      </c>
      <c r="X3793" t="s">
        <v>2866</v>
      </c>
      <c r="Y3793" t="s">
        <v>4082</v>
      </c>
      <c r="Z3793" t="s">
        <v>3671</v>
      </c>
      <c r="AA3793" t="s">
        <v>730</v>
      </c>
      <c r="AB3793" s="198">
        <v>37043.875</v>
      </c>
      <c r="AC3793" s="198">
        <v>37072.875</v>
      </c>
    </row>
    <row r="3794" spans="1:29" x14ac:dyDescent="0.2">
      <c r="A3794" s="44" t="str">
        <f t="shared" si="296"/>
        <v xml:space="preserve"> Metals Financial</v>
      </c>
      <c r="B3794" s="44" t="str">
        <f t="shared" si="297"/>
        <v/>
      </c>
      <c r="C3794" s="44" t="str">
        <f t="shared" si="298"/>
        <v>Metals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20</v>
      </c>
      <c r="G3794" s="202">
        <v>1292409</v>
      </c>
      <c r="H3794" s="198">
        <v>37035.435486111113</v>
      </c>
      <c r="I3794" t="s">
        <v>4077</v>
      </c>
      <c r="M3794" t="s">
        <v>2766</v>
      </c>
      <c r="N3794" t="s">
        <v>4058</v>
      </c>
      <c r="O3794" t="s">
        <v>4059</v>
      </c>
      <c r="P3794" s="199">
        <v>20</v>
      </c>
      <c r="S3794" t="s">
        <v>4060</v>
      </c>
      <c r="T3794" t="s">
        <v>4061</v>
      </c>
      <c r="U3794" s="201">
        <v>1743</v>
      </c>
      <c r="V3794" t="s">
        <v>3888</v>
      </c>
      <c r="W3794" t="s">
        <v>4068</v>
      </c>
      <c r="X3794" t="s">
        <v>4064</v>
      </c>
      <c r="Y3794" t="s">
        <v>4065</v>
      </c>
      <c r="Z3794" t="s">
        <v>4066</v>
      </c>
      <c r="AA3794">
        <v>2151204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30</v>
      </c>
      <c r="F3795" s="213">
        <f t="shared" si="300"/>
        <v>300000</v>
      </c>
      <c r="G3795" s="202">
        <v>1292410</v>
      </c>
      <c r="H3795" s="198">
        <v>37035.43550925926</v>
      </c>
      <c r="I3795" t="s">
        <v>3306</v>
      </c>
      <c r="M3795" t="s">
        <v>2760</v>
      </c>
      <c r="N3795" t="s">
        <v>2864</v>
      </c>
      <c r="O3795" t="s">
        <v>2865</v>
      </c>
      <c r="Q3795" s="199">
        <v>10000</v>
      </c>
      <c r="S3795" t="s">
        <v>2761</v>
      </c>
      <c r="T3795" t="s">
        <v>4061</v>
      </c>
      <c r="U3795" s="201">
        <v>4.1725000000000003</v>
      </c>
      <c r="V3795" t="s">
        <v>2902</v>
      </c>
      <c r="W3795" t="s">
        <v>3529</v>
      </c>
      <c r="X3795" t="s">
        <v>2866</v>
      </c>
      <c r="Y3795" t="s">
        <v>4082</v>
      </c>
      <c r="Z3795" t="s">
        <v>3671</v>
      </c>
      <c r="AA3795" t="s">
        <v>731</v>
      </c>
      <c r="AB3795" s="198">
        <v>37043.875</v>
      </c>
      <c r="AC3795" s="198">
        <v>37072.875</v>
      </c>
    </row>
    <row r="3796" spans="1:29" x14ac:dyDescent="0.2">
      <c r="A3796" s="44" t="str">
        <f t="shared" si="296"/>
        <v>US Oil Products Financial</v>
      </c>
      <c r="B3796" s="44" t="str">
        <f t="shared" si="297"/>
        <v>US</v>
      </c>
      <c r="C3796" s="44" t="str">
        <f t="shared" si="298"/>
        <v>Oil Products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25000</v>
      </c>
      <c r="G3796" s="202">
        <v>1292411</v>
      </c>
      <c r="H3796" s="198">
        <v>37035.435555555552</v>
      </c>
      <c r="I3796" t="s">
        <v>4182</v>
      </c>
      <c r="M3796" t="s">
        <v>2764</v>
      </c>
      <c r="N3796" t="s">
        <v>1721</v>
      </c>
      <c r="O3796" t="s">
        <v>1722</v>
      </c>
      <c r="Q3796" s="199">
        <v>25000</v>
      </c>
      <c r="S3796" t="s">
        <v>3301</v>
      </c>
      <c r="T3796" t="s">
        <v>4061</v>
      </c>
      <c r="U3796" s="201">
        <v>80.349999999999994</v>
      </c>
      <c r="V3796" t="s">
        <v>4184</v>
      </c>
      <c r="W3796" t="s">
        <v>1944</v>
      </c>
      <c r="X3796" t="s">
        <v>1945</v>
      </c>
      <c r="Y3796" t="s">
        <v>3401</v>
      </c>
      <c r="Z3796" t="s">
        <v>3671</v>
      </c>
      <c r="AA3796">
        <v>107118</v>
      </c>
      <c r="AB3796" s="198">
        <v>37043</v>
      </c>
      <c r="AC3796" s="198">
        <v>37072</v>
      </c>
    </row>
    <row r="3797" spans="1:29" x14ac:dyDescent="0.2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10</v>
      </c>
      <c r="G3797" s="202">
        <v>1292413</v>
      </c>
      <c r="H3797" s="198">
        <v>37035.435613425929</v>
      </c>
      <c r="I3797" t="s">
        <v>4122</v>
      </c>
      <c r="M3797" t="s">
        <v>2766</v>
      </c>
      <c r="N3797" t="s">
        <v>4058</v>
      </c>
      <c r="O3797" t="s">
        <v>4059</v>
      </c>
      <c r="Q3797" s="199">
        <v>10</v>
      </c>
      <c r="S3797" t="s">
        <v>4060</v>
      </c>
      <c r="T3797" t="s">
        <v>4061</v>
      </c>
      <c r="U3797" s="201">
        <v>1744</v>
      </c>
      <c r="V3797" t="s">
        <v>4138</v>
      </c>
      <c r="W3797" t="s">
        <v>4068</v>
      </c>
      <c r="X3797" t="s">
        <v>4064</v>
      </c>
      <c r="Y3797" t="s">
        <v>4065</v>
      </c>
      <c r="Z3797" t="s">
        <v>4066</v>
      </c>
      <c r="AA3797">
        <v>2151208</v>
      </c>
    </row>
    <row r="3798" spans="1:29" x14ac:dyDescent="0.2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10</v>
      </c>
      <c r="G3798" s="202">
        <v>1292414</v>
      </c>
      <c r="H3798" s="198">
        <v>37035.435613425929</v>
      </c>
      <c r="I3798" t="s">
        <v>4131</v>
      </c>
      <c r="M3798" t="s">
        <v>2766</v>
      </c>
      <c r="N3798" t="s">
        <v>4087</v>
      </c>
      <c r="O3798" t="s">
        <v>4088</v>
      </c>
      <c r="P3798" s="199">
        <v>10</v>
      </c>
      <c r="S3798" t="s">
        <v>4089</v>
      </c>
      <c r="T3798" t="s">
        <v>4061</v>
      </c>
      <c r="U3798" s="201">
        <v>7235</v>
      </c>
      <c r="V3798" t="s">
        <v>3414</v>
      </c>
      <c r="W3798" t="s">
        <v>4090</v>
      </c>
      <c r="X3798" t="s">
        <v>4064</v>
      </c>
      <c r="Y3798" t="s">
        <v>4065</v>
      </c>
      <c r="Z3798" t="s">
        <v>4066</v>
      </c>
      <c r="AA3798">
        <v>2151206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5000</v>
      </c>
      <c r="G3799" s="202">
        <v>1292416</v>
      </c>
      <c r="H3799" s="198">
        <v>37035.435636574075</v>
      </c>
      <c r="I3799" t="s">
        <v>4241</v>
      </c>
      <c r="M3799" t="s">
        <v>2760</v>
      </c>
      <c r="N3799" t="s">
        <v>3220</v>
      </c>
      <c r="O3799" t="s">
        <v>2484</v>
      </c>
      <c r="Q3799" s="199">
        <v>5000</v>
      </c>
      <c r="S3799" t="s">
        <v>2761</v>
      </c>
      <c r="T3799" t="s">
        <v>4061</v>
      </c>
      <c r="U3799" s="201">
        <v>3.9750000000000001</v>
      </c>
      <c r="V3799" t="s">
        <v>3925</v>
      </c>
      <c r="W3799" t="s">
        <v>3004</v>
      </c>
      <c r="X3799" t="s">
        <v>3246</v>
      </c>
      <c r="Y3799" t="s">
        <v>3224</v>
      </c>
      <c r="Z3799" t="s">
        <v>3671</v>
      </c>
      <c r="AA3799">
        <v>809159</v>
      </c>
      <c r="AB3799" s="198">
        <v>37036.875</v>
      </c>
      <c r="AC3799" s="198">
        <v>37036.875</v>
      </c>
    </row>
    <row r="3800" spans="1:29" x14ac:dyDescent="0.2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10</v>
      </c>
      <c r="G3800" s="202">
        <v>1292417</v>
      </c>
      <c r="H3800" s="198">
        <v>37035.435648148145</v>
      </c>
      <c r="I3800" t="s">
        <v>4128</v>
      </c>
      <c r="M3800" t="s">
        <v>2766</v>
      </c>
      <c r="N3800" t="s">
        <v>4058</v>
      </c>
      <c r="O3800" t="s">
        <v>4059</v>
      </c>
      <c r="Q3800" s="199">
        <v>10</v>
      </c>
      <c r="S3800" t="s">
        <v>4060</v>
      </c>
      <c r="T3800" t="s">
        <v>4061</v>
      </c>
      <c r="U3800" s="201">
        <v>1744</v>
      </c>
      <c r="V3800" t="s">
        <v>4130</v>
      </c>
      <c r="W3800" t="s">
        <v>4068</v>
      </c>
      <c r="X3800" t="s">
        <v>4064</v>
      </c>
      <c r="Y3800" t="s">
        <v>4065</v>
      </c>
      <c r="Z3800" t="s">
        <v>4066</v>
      </c>
      <c r="AA3800">
        <v>2151210</v>
      </c>
    </row>
    <row r="3801" spans="1:29" x14ac:dyDescent="0.2">
      <c r="A3801" s="44" t="str">
        <f t="shared" si="296"/>
        <v xml:space="preserve"> Natural Gas Physical</v>
      </c>
      <c r="B3801" s="44" t="str">
        <f t="shared" si="297"/>
        <v/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6</v>
      </c>
      <c r="F3801" s="213">
        <f t="shared" si="300"/>
        <v>300000</v>
      </c>
      <c r="G3801" s="202">
        <v>1292418</v>
      </c>
      <c r="H3801" s="198">
        <v>37035.435648148145</v>
      </c>
      <c r="I3801" t="s">
        <v>4117</v>
      </c>
      <c r="M3801" t="s">
        <v>2760</v>
      </c>
      <c r="N3801" t="s">
        <v>4099</v>
      </c>
      <c r="O3801" t="s">
        <v>2356</v>
      </c>
      <c r="P3801" s="199">
        <v>50000</v>
      </c>
      <c r="S3801" t="s">
        <v>4101</v>
      </c>
      <c r="T3801" t="s">
        <v>4102</v>
      </c>
      <c r="U3801" s="201">
        <v>21</v>
      </c>
      <c r="V3801" t="s">
        <v>4118</v>
      </c>
      <c r="W3801" t="s">
        <v>4115</v>
      </c>
      <c r="X3801" t="s">
        <v>4104</v>
      </c>
      <c r="Y3801" t="s">
        <v>4105</v>
      </c>
      <c r="Z3801" t="s">
        <v>4067</v>
      </c>
      <c r="AA3801">
        <v>104827</v>
      </c>
      <c r="AB3801" s="198">
        <v>37037.875</v>
      </c>
      <c r="AC3801" s="198">
        <v>37042.875</v>
      </c>
    </row>
    <row r="3802" spans="1:29" x14ac:dyDescent="0.2">
      <c r="A3802" s="44" t="str">
        <f t="shared" si="296"/>
        <v>US Natural Gas Physical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1900</v>
      </c>
      <c r="G3802" s="202">
        <v>1292419</v>
      </c>
      <c r="H3802" s="198">
        <v>37035.435682870368</v>
      </c>
      <c r="I3802" t="s">
        <v>4243</v>
      </c>
      <c r="M3802" t="s">
        <v>2760</v>
      </c>
      <c r="N3802" t="s">
        <v>3220</v>
      </c>
      <c r="O3802" t="s">
        <v>4397</v>
      </c>
      <c r="Q3802" s="199">
        <v>1900</v>
      </c>
      <c r="S3802" t="s">
        <v>2761</v>
      </c>
      <c r="T3802" t="s">
        <v>4061</v>
      </c>
      <c r="U3802" s="201">
        <v>4.04</v>
      </c>
      <c r="V3802" t="s">
        <v>485</v>
      </c>
      <c r="W3802" t="s">
        <v>3046</v>
      </c>
      <c r="X3802" t="s">
        <v>2685</v>
      </c>
      <c r="Y3802" t="s">
        <v>3224</v>
      </c>
      <c r="Z3802" t="s">
        <v>3671</v>
      </c>
      <c r="AA3802">
        <v>809160</v>
      </c>
      <c r="AB3802" s="198">
        <v>37036.875</v>
      </c>
      <c r="AC3802" s="198">
        <v>37036.875</v>
      </c>
    </row>
    <row r="3803" spans="1:29" x14ac:dyDescent="0.2">
      <c r="A3803" s="44" t="str">
        <f t="shared" si="296"/>
        <v xml:space="preserve"> Natural Gas Physical</v>
      </c>
      <c r="B3803" s="44" t="str">
        <f t="shared" si="297"/>
        <v/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4</v>
      </c>
      <c r="F3803" s="213">
        <f t="shared" si="300"/>
        <v>200000</v>
      </c>
      <c r="G3803" s="202">
        <v>1292420</v>
      </c>
      <c r="H3803" s="198">
        <v>37035.435752314814</v>
      </c>
      <c r="I3803" t="s">
        <v>3406</v>
      </c>
      <c r="M3803" t="s">
        <v>2760</v>
      </c>
      <c r="N3803" t="s">
        <v>4099</v>
      </c>
      <c r="O3803" t="s">
        <v>2979</v>
      </c>
      <c r="P3803" s="199">
        <v>50000</v>
      </c>
      <c r="S3803" t="s">
        <v>4101</v>
      </c>
      <c r="T3803" t="s">
        <v>4102</v>
      </c>
      <c r="U3803" s="201">
        <v>21.5</v>
      </c>
      <c r="V3803" t="s">
        <v>3407</v>
      </c>
      <c r="W3803" t="s">
        <v>4115</v>
      </c>
      <c r="X3803" t="s">
        <v>4104</v>
      </c>
      <c r="Y3803" t="s">
        <v>4105</v>
      </c>
      <c r="Z3803" t="s">
        <v>4067</v>
      </c>
      <c r="AA3803">
        <v>104828</v>
      </c>
      <c r="AB3803" s="198">
        <v>37040.875</v>
      </c>
      <c r="AC3803" s="198">
        <v>37043.875</v>
      </c>
    </row>
    <row r="3804" spans="1:29" x14ac:dyDescent="0.2">
      <c r="A3804" s="44" t="str">
        <f t="shared" si="296"/>
        <v>US Power Physical</v>
      </c>
      <c r="B3804" s="44" t="str">
        <f t="shared" si="297"/>
        <v>US</v>
      </c>
      <c r="C3804" s="44" t="str">
        <f t="shared" si="298"/>
        <v>Power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1500</v>
      </c>
      <c r="G3804" s="202">
        <v>1292421</v>
      </c>
      <c r="H3804" s="198">
        <v>37035.435787037037</v>
      </c>
      <c r="I3804" t="s">
        <v>2818</v>
      </c>
      <c r="M3804" t="s">
        <v>3364</v>
      </c>
      <c r="N3804" t="s">
        <v>2802</v>
      </c>
      <c r="O3804" t="s">
        <v>2429</v>
      </c>
      <c r="Q3804" s="199">
        <v>50</v>
      </c>
      <c r="S3804" t="s">
        <v>2759</v>
      </c>
      <c r="T3804" t="s">
        <v>4061</v>
      </c>
      <c r="U3804" s="201">
        <v>55.25</v>
      </c>
      <c r="V3804" t="s">
        <v>2840</v>
      </c>
      <c r="W3804" t="s">
        <v>2841</v>
      </c>
      <c r="X3804" t="s">
        <v>2842</v>
      </c>
      <c r="Y3804" t="s">
        <v>4193</v>
      </c>
      <c r="Z3804" t="s">
        <v>3666</v>
      </c>
      <c r="AA3804">
        <v>621594.1</v>
      </c>
      <c r="AB3804" s="198">
        <v>37408.591666666667</v>
      </c>
      <c r="AC3804" s="198">
        <v>37437.591666666667</v>
      </c>
    </row>
    <row r="3805" spans="1:29" x14ac:dyDescent="0.2">
      <c r="A3805" s="44" t="str">
        <f t="shared" si="296"/>
        <v>US Natural Gas Financial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300000</v>
      </c>
      <c r="G3805" s="202">
        <v>1292422</v>
      </c>
      <c r="H3805" s="198">
        <v>37035.435810185183</v>
      </c>
      <c r="I3805" t="s">
        <v>4033</v>
      </c>
      <c r="M3805" t="s">
        <v>2760</v>
      </c>
      <c r="N3805" t="s">
        <v>3235</v>
      </c>
      <c r="O3805" t="s">
        <v>2939</v>
      </c>
      <c r="Q3805" s="199">
        <v>10000</v>
      </c>
      <c r="S3805" t="s">
        <v>2761</v>
      </c>
      <c r="T3805" t="s">
        <v>4061</v>
      </c>
      <c r="U3805" s="201">
        <v>-4.4999999999999998E-2</v>
      </c>
      <c r="V3805" t="s">
        <v>423</v>
      </c>
      <c r="W3805" t="s">
        <v>3074</v>
      </c>
      <c r="X3805" t="s">
        <v>3075</v>
      </c>
      <c r="Y3805" t="s">
        <v>4082</v>
      </c>
      <c r="Z3805" t="s">
        <v>3671</v>
      </c>
      <c r="AA3805" t="s">
        <v>732</v>
      </c>
      <c r="AB3805" s="198">
        <v>37043.875</v>
      </c>
      <c r="AC3805" s="198">
        <v>37072.875</v>
      </c>
    </row>
    <row r="3806" spans="1:29" x14ac:dyDescent="0.2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8</v>
      </c>
      <c r="G3806" s="202">
        <v>1292424</v>
      </c>
      <c r="H3806" s="198">
        <v>37035.436053240737</v>
      </c>
      <c r="I3806" t="s">
        <v>4122</v>
      </c>
      <c r="M3806" t="s">
        <v>2766</v>
      </c>
      <c r="N3806" t="s">
        <v>4072</v>
      </c>
      <c r="O3806" t="s">
        <v>4073</v>
      </c>
      <c r="Q3806" s="199">
        <v>8</v>
      </c>
      <c r="S3806" t="s">
        <v>4060</v>
      </c>
      <c r="T3806" t="s">
        <v>4061</v>
      </c>
      <c r="U3806" s="201">
        <v>1543</v>
      </c>
      <c r="V3806" t="s">
        <v>4138</v>
      </c>
      <c r="W3806" t="s">
        <v>4068</v>
      </c>
      <c r="X3806" t="s">
        <v>4064</v>
      </c>
      <c r="Y3806" t="s">
        <v>4065</v>
      </c>
      <c r="Z3806" t="s">
        <v>4066</v>
      </c>
      <c r="AA3806">
        <v>2151212</v>
      </c>
    </row>
    <row r="3807" spans="1:29" x14ac:dyDescent="0.2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5000</v>
      </c>
      <c r="G3807" s="202">
        <v>1292425</v>
      </c>
      <c r="H3807" s="198">
        <v>37035.436064814814</v>
      </c>
      <c r="I3807" t="s">
        <v>3134</v>
      </c>
      <c r="M3807" t="s">
        <v>2760</v>
      </c>
      <c r="N3807" t="s">
        <v>3220</v>
      </c>
      <c r="O3807" t="s">
        <v>4414</v>
      </c>
      <c r="Q3807" s="199">
        <v>5000</v>
      </c>
      <c r="S3807" t="s">
        <v>2761</v>
      </c>
      <c r="T3807" t="s">
        <v>4061</v>
      </c>
      <c r="U3807" s="201">
        <v>4.0750000000000002</v>
      </c>
      <c r="V3807" t="s">
        <v>1711</v>
      </c>
      <c r="W3807" t="s">
        <v>4253</v>
      </c>
      <c r="X3807" t="s">
        <v>4254</v>
      </c>
      <c r="Y3807" t="s">
        <v>3224</v>
      </c>
      <c r="Z3807" t="s">
        <v>3671</v>
      </c>
      <c r="AA3807">
        <v>809161</v>
      </c>
      <c r="AB3807" s="198">
        <v>37036.875</v>
      </c>
      <c r="AC3807" s="198">
        <v>37036.875</v>
      </c>
    </row>
    <row r="3808" spans="1:29" x14ac:dyDescent="0.2">
      <c r="A3808" s="44" t="str">
        <f t="shared" si="296"/>
        <v>US Crude Financial</v>
      </c>
      <c r="B3808" s="44" t="str">
        <f t="shared" si="297"/>
        <v>US</v>
      </c>
      <c r="C3808" s="44" t="str">
        <f t="shared" si="298"/>
        <v>Crude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25000</v>
      </c>
      <c r="G3808" s="202">
        <v>1292426</v>
      </c>
      <c r="H3808" s="198">
        <v>37035.436111111114</v>
      </c>
      <c r="I3808" t="s">
        <v>2863</v>
      </c>
      <c r="M3808" t="s">
        <v>3757</v>
      </c>
      <c r="N3808" t="s">
        <v>3803</v>
      </c>
      <c r="O3808" t="s">
        <v>3804</v>
      </c>
      <c r="P3808" s="199">
        <v>25000</v>
      </c>
      <c r="S3808" t="s">
        <v>2763</v>
      </c>
      <c r="T3808" t="s">
        <v>4061</v>
      </c>
      <c r="U3808" s="201">
        <v>-0.15</v>
      </c>
      <c r="V3808" t="s">
        <v>3986</v>
      </c>
      <c r="W3808" t="s">
        <v>4491</v>
      </c>
      <c r="X3808" t="s">
        <v>3805</v>
      </c>
      <c r="Y3808" t="s">
        <v>4082</v>
      </c>
      <c r="Z3808" t="s">
        <v>3671</v>
      </c>
      <c r="AA3808" t="s">
        <v>733</v>
      </c>
      <c r="AB3808" s="198">
        <v>37073</v>
      </c>
      <c r="AC3808" s="198">
        <v>37103</v>
      </c>
    </row>
    <row r="3809" spans="1:29" x14ac:dyDescent="0.2">
      <c r="A3809" s="44" t="str">
        <f t="shared" si="296"/>
        <v xml:space="preserve"> Metals Financial</v>
      </c>
      <c r="B3809" s="44" t="str">
        <f t="shared" si="297"/>
        <v/>
      </c>
      <c r="C3809" s="44" t="str">
        <f t="shared" si="298"/>
        <v>Metals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20</v>
      </c>
      <c r="G3809" s="202">
        <v>1292427</v>
      </c>
      <c r="H3809" s="198">
        <v>37035.436261574076</v>
      </c>
      <c r="I3809" t="s">
        <v>4077</v>
      </c>
      <c r="M3809" t="s">
        <v>2766</v>
      </c>
      <c r="N3809" t="s">
        <v>4058</v>
      </c>
      <c r="O3809" t="s">
        <v>4059</v>
      </c>
      <c r="P3809" s="199">
        <v>20</v>
      </c>
      <c r="S3809" t="s">
        <v>4060</v>
      </c>
      <c r="T3809" t="s">
        <v>4061</v>
      </c>
      <c r="U3809" s="201">
        <v>1743</v>
      </c>
      <c r="V3809" t="s">
        <v>4006</v>
      </c>
      <c r="W3809" t="s">
        <v>4068</v>
      </c>
      <c r="X3809" t="s">
        <v>4064</v>
      </c>
      <c r="Y3809" t="s">
        <v>4065</v>
      </c>
      <c r="Z3809" t="s">
        <v>4066</v>
      </c>
      <c r="AA3809">
        <v>2151215</v>
      </c>
    </row>
    <row r="3810" spans="1:29" x14ac:dyDescent="0.2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30</v>
      </c>
      <c r="F3810" s="213">
        <f t="shared" si="300"/>
        <v>150000</v>
      </c>
      <c r="G3810" s="202">
        <v>1292428</v>
      </c>
      <c r="H3810" s="198">
        <v>37035.43650462963</v>
      </c>
      <c r="I3810" t="s">
        <v>3890</v>
      </c>
      <c r="M3810" t="s">
        <v>2760</v>
      </c>
      <c r="N3810" t="s">
        <v>3235</v>
      </c>
      <c r="O3810" t="s">
        <v>3098</v>
      </c>
      <c r="Q3810" s="199">
        <v>5000</v>
      </c>
      <c r="S3810" t="s">
        <v>2761</v>
      </c>
      <c r="T3810" t="s">
        <v>4061</v>
      </c>
      <c r="U3810" s="201">
        <v>8.26</v>
      </c>
      <c r="V3810" t="s">
        <v>3135</v>
      </c>
      <c r="W3810" t="s">
        <v>3083</v>
      </c>
      <c r="X3810" t="s">
        <v>3084</v>
      </c>
      <c r="Y3810" t="s">
        <v>4082</v>
      </c>
      <c r="Z3810" t="s">
        <v>3671</v>
      </c>
      <c r="AA3810" t="s">
        <v>734</v>
      </c>
      <c r="AB3810" s="198">
        <v>37043.875</v>
      </c>
      <c r="AC3810" s="198">
        <v>37072.875</v>
      </c>
    </row>
    <row r="3811" spans="1:29" x14ac:dyDescent="0.2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30</v>
      </c>
      <c r="F3811" s="213">
        <f t="shared" si="300"/>
        <v>150000</v>
      </c>
      <c r="G3811" s="202">
        <v>1292429</v>
      </c>
      <c r="H3811" s="198">
        <v>37035.436562499999</v>
      </c>
      <c r="I3811" t="s">
        <v>3219</v>
      </c>
      <c r="M3811" t="s">
        <v>2760</v>
      </c>
      <c r="N3811" t="s">
        <v>3220</v>
      </c>
      <c r="O3811" t="s">
        <v>4287</v>
      </c>
      <c r="P3811" s="199">
        <v>5000</v>
      </c>
      <c r="S3811" t="s">
        <v>2761</v>
      </c>
      <c r="T3811" t="s">
        <v>4061</v>
      </c>
      <c r="U3811" s="201">
        <v>10.317500000000001</v>
      </c>
      <c r="V3811" t="s">
        <v>3799</v>
      </c>
      <c r="W3811" t="s">
        <v>4279</v>
      </c>
      <c r="X3811" t="s">
        <v>2682</v>
      </c>
      <c r="Y3811" t="s">
        <v>3224</v>
      </c>
      <c r="Z3811" t="s">
        <v>3671</v>
      </c>
      <c r="AA3811" t="s">
        <v>735</v>
      </c>
      <c r="AB3811" s="198">
        <v>37043.875</v>
      </c>
      <c r="AC3811" s="198">
        <v>37072.875</v>
      </c>
    </row>
    <row r="3812" spans="1:29" x14ac:dyDescent="0.2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30</v>
      </c>
      <c r="F3812" s="213">
        <f t="shared" si="300"/>
        <v>45000</v>
      </c>
      <c r="G3812" s="202">
        <v>1292430</v>
      </c>
      <c r="H3812" s="198">
        <v>37035.436608796299</v>
      </c>
      <c r="I3812" t="s">
        <v>2758</v>
      </c>
      <c r="M3812" t="s">
        <v>2760</v>
      </c>
      <c r="N3812" t="s">
        <v>3235</v>
      </c>
      <c r="O3812" t="s">
        <v>3087</v>
      </c>
      <c r="Q3812" s="199">
        <v>1500</v>
      </c>
      <c r="S3812" t="s">
        <v>2761</v>
      </c>
      <c r="T3812" t="s">
        <v>4061</v>
      </c>
      <c r="U3812" s="201">
        <v>7.08</v>
      </c>
      <c r="V3812" t="s">
        <v>3173</v>
      </c>
      <c r="W3812" t="s">
        <v>3083</v>
      </c>
      <c r="X3812" t="s">
        <v>3084</v>
      </c>
      <c r="Y3812" t="s">
        <v>4082</v>
      </c>
      <c r="Z3812" t="s">
        <v>3671</v>
      </c>
      <c r="AA3812" t="s">
        <v>736</v>
      </c>
      <c r="AB3812" s="198">
        <v>37135.875</v>
      </c>
      <c r="AC3812" s="198">
        <v>37164.875</v>
      </c>
    </row>
    <row r="3813" spans="1:29" x14ac:dyDescent="0.2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1292431</v>
      </c>
      <c r="H3813" s="198">
        <v>37035.436643518522</v>
      </c>
      <c r="I3813" t="s">
        <v>4182</v>
      </c>
      <c r="M3813" t="s">
        <v>3757</v>
      </c>
      <c r="N3813" t="s">
        <v>4183</v>
      </c>
      <c r="O3813" t="s">
        <v>2790</v>
      </c>
      <c r="Q3813" s="199">
        <v>50000</v>
      </c>
      <c r="S3813" t="s">
        <v>2767</v>
      </c>
      <c r="T3813" t="s">
        <v>4061</v>
      </c>
      <c r="U3813" s="201">
        <v>28.88</v>
      </c>
      <c r="V3813" t="s">
        <v>3201</v>
      </c>
      <c r="W3813" t="s">
        <v>4185</v>
      </c>
      <c r="X3813" t="s">
        <v>4186</v>
      </c>
      <c r="Y3813" t="s">
        <v>3401</v>
      </c>
      <c r="Z3813" t="s">
        <v>3671</v>
      </c>
      <c r="AA3813">
        <v>107121</v>
      </c>
      <c r="AB3813" s="198">
        <v>37073</v>
      </c>
      <c r="AC3813" s="198">
        <v>37103</v>
      </c>
    </row>
    <row r="3814" spans="1:29" x14ac:dyDescent="0.2">
      <c r="A3814" s="44" t="str">
        <f t="shared" si="296"/>
        <v xml:space="preserve"> Metals Financial</v>
      </c>
      <c r="B3814" s="44" t="str">
        <f t="shared" si="297"/>
        <v/>
      </c>
      <c r="C3814" s="44" t="str">
        <f t="shared" si="298"/>
        <v>Metals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10</v>
      </c>
      <c r="G3814" s="202">
        <v>1292432</v>
      </c>
      <c r="H3814" s="198">
        <v>37035.436736111114</v>
      </c>
      <c r="I3814" t="s">
        <v>4096</v>
      </c>
      <c r="M3814" t="s">
        <v>2766</v>
      </c>
      <c r="N3814" t="s">
        <v>4058</v>
      </c>
      <c r="O3814" t="s">
        <v>4059</v>
      </c>
      <c r="Q3814" s="199">
        <v>10</v>
      </c>
      <c r="S3814" t="s">
        <v>4060</v>
      </c>
      <c r="T3814" t="s">
        <v>4061</v>
      </c>
      <c r="U3814" s="201">
        <v>1744</v>
      </c>
      <c r="V3814" t="s">
        <v>4189</v>
      </c>
      <c r="W3814" t="s">
        <v>4068</v>
      </c>
      <c r="X3814" t="s">
        <v>4064</v>
      </c>
      <c r="Y3814" t="s">
        <v>4065</v>
      </c>
      <c r="Z3814" t="s">
        <v>4066</v>
      </c>
      <c r="AA3814">
        <v>2151219</v>
      </c>
    </row>
    <row r="3815" spans="1:29" x14ac:dyDescent="0.2">
      <c r="A3815" s="44" t="str">
        <f t="shared" si="296"/>
        <v xml:space="preserve"> Metals Financial</v>
      </c>
      <c r="B3815" s="44" t="str">
        <f t="shared" si="297"/>
        <v/>
      </c>
      <c r="C3815" s="44" t="str">
        <f t="shared" si="298"/>
        <v>Metals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2</v>
      </c>
      <c r="G3815" s="202">
        <v>1292435</v>
      </c>
      <c r="H3815" s="198">
        <v>37035.436782407407</v>
      </c>
      <c r="I3815" t="s">
        <v>4084</v>
      </c>
      <c r="M3815" t="s">
        <v>2766</v>
      </c>
      <c r="N3815" t="s">
        <v>4058</v>
      </c>
      <c r="O3815" t="s">
        <v>4059</v>
      </c>
      <c r="Q3815" s="199">
        <v>2</v>
      </c>
      <c r="S3815" t="s">
        <v>4060</v>
      </c>
      <c r="T3815" t="s">
        <v>4061</v>
      </c>
      <c r="U3815" s="201">
        <v>1743</v>
      </c>
      <c r="V3815" t="s">
        <v>4134</v>
      </c>
      <c r="W3815" t="s">
        <v>4068</v>
      </c>
      <c r="X3815" t="s">
        <v>4064</v>
      </c>
      <c r="Y3815" t="s">
        <v>4065</v>
      </c>
      <c r="Z3815" t="s">
        <v>4066</v>
      </c>
      <c r="AA3815">
        <v>2151225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8</v>
      </c>
      <c r="G3816" s="202">
        <v>1292436</v>
      </c>
      <c r="H3816" s="198">
        <v>37035.436851851853</v>
      </c>
      <c r="I3816" t="s">
        <v>4122</v>
      </c>
      <c r="M3816" t="s">
        <v>2766</v>
      </c>
      <c r="N3816" t="s">
        <v>4058</v>
      </c>
      <c r="O3816" t="s">
        <v>4059</v>
      </c>
      <c r="Q3816" s="199">
        <v>8</v>
      </c>
      <c r="S3816" t="s">
        <v>4060</v>
      </c>
      <c r="T3816" t="s">
        <v>4061</v>
      </c>
      <c r="U3816" s="201">
        <v>1743</v>
      </c>
      <c r="V3816" t="s">
        <v>4138</v>
      </c>
      <c r="W3816" t="s">
        <v>4068</v>
      </c>
      <c r="X3816" t="s">
        <v>4064</v>
      </c>
      <c r="Y3816" t="s">
        <v>4065</v>
      </c>
      <c r="Z3816" t="s">
        <v>4066</v>
      </c>
      <c r="AA3816">
        <v>2151227</v>
      </c>
    </row>
    <row r="3817" spans="1:29" x14ac:dyDescent="0.2">
      <c r="A3817" s="44" t="str">
        <f t="shared" si="296"/>
        <v>US Power Financial</v>
      </c>
      <c r="B3817" s="44" t="str">
        <f t="shared" si="297"/>
        <v>US</v>
      </c>
      <c r="C3817" s="44" t="str">
        <f t="shared" si="298"/>
        <v>Power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50</v>
      </c>
      <c r="G3817" s="202">
        <v>1292437</v>
      </c>
      <c r="H3817" s="198">
        <v>37035.436863425923</v>
      </c>
      <c r="I3817" t="s">
        <v>2817</v>
      </c>
      <c r="M3817" t="s">
        <v>3364</v>
      </c>
      <c r="N3817" t="s">
        <v>4190</v>
      </c>
      <c r="O3817" t="s">
        <v>722</v>
      </c>
      <c r="P3817" s="199">
        <v>50</v>
      </c>
      <c r="S3817" t="s">
        <v>2759</v>
      </c>
      <c r="T3817" t="s">
        <v>4061</v>
      </c>
      <c r="U3817" s="201">
        <v>30</v>
      </c>
      <c r="V3817" t="s">
        <v>3456</v>
      </c>
      <c r="W3817" t="s">
        <v>4191</v>
      </c>
      <c r="X3817" t="s">
        <v>4192</v>
      </c>
      <c r="Y3817" t="s">
        <v>4193</v>
      </c>
      <c r="Z3817" t="s">
        <v>3671</v>
      </c>
      <c r="AA3817">
        <v>621597.1</v>
      </c>
      <c r="AB3817" s="198">
        <v>37035.875</v>
      </c>
      <c r="AC3817" s="198">
        <v>37035.875</v>
      </c>
    </row>
    <row r="3818" spans="1:29" x14ac:dyDescent="0.2">
      <c r="A3818" s="44" t="str">
        <f t="shared" si="296"/>
        <v xml:space="preserve"> Natural Gas Physical</v>
      </c>
      <c r="B3818" s="44" t="str">
        <f t="shared" si="297"/>
        <v/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50000</v>
      </c>
      <c r="G3818" s="202">
        <v>1292438</v>
      </c>
      <c r="H3818" s="198">
        <v>37035.437013888892</v>
      </c>
      <c r="I3818" t="s">
        <v>2972</v>
      </c>
      <c r="M3818" t="s">
        <v>2760</v>
      </c>
      <c r="N3818" t="s">
        <v>4099</v>
      </c>
      <c r="O3818" t="s">
        <v>2343</v>
      </c>
      <c r="P3818" s="199">
        <v>50000</v>
      </c>
      <c r="S3818" t="s">
        <v>4101</v>
      </c>
      <c r="T3818" t="s">
        <v>4102</v>
      </c>
      <c r="U3818" s="201">
        <v>18.75</v>
      </c>
      <c r="V3818" t="s">
        <v>2973</v>
      </c>
      <c r="W3818" t="s">
        <v>4115</v>
      </c>
      <c r="X3818" t="s">
        <v>4104</v>
      </c>
      <c r="Y3818" t="s">
        <v>4105</v>
      </c>
      <c r="Z3818" t="s">
        <v>4067</v>
      </c>
      <c r="AA3818">
        <v>104829</v>
      </c>
      <c r="AB3818" s="198">
        <v>37036.875</v>
      </c>
      <c r="AC3818" s="198">
        <v>37036.875</v>
      </c>
    </row>
    <row r="3819" spans="1:29" x14ac:dyDescent="0.2">
      <c r="A3819" s="44" t="str">
        <f t="shared" si="296"/>
        <v xml:space="preserve"> Metals Financial</v>
      </c>
      <c r="B3819" s="44" t="str">
        <f t="shared" si="297"/>
        <v/>
      </c>
      <c r="C3819" s="44" t="str">
        <f t="shared" si="298"/>
        <v>Metals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20</v>
      </c>
      <c r="G3819" s="202">
        <v>1292439</v>
      </c>
      <c r="H3819" s="198">
        <v>37035.437071759261</v>
      </c>
      <c r="I3819" t="s">
        <v>4031</v>
      </c>
      <c r="M3819" t="s">
        <v>2766</v>
      </c>
      <c r="N3819" t="s">
        <v>4135</v>
      </c>
      <c r="O3819" t="s">
        <v>4136</v>
      </c>
      <c r="P3819" s="199">
        <v>20</v>
      </c>
      <c r="S3819" t="s">
        <v>4060</v>
      </c>
      <c r="T3819" t="s">
        <v>4061</v>
      </c>
      <c r="U3819" s="201">
        <v>952</v>
      </c>
      <c r="V3819" t="s">
        <v>4075</v>
      </c>
      <c r="W3819" t="s">
        <v>4090</v>
      </c>
      <c r="X3819" t="s">
        <v>4064</v>
      </c>
      <c r="Y3819" t="s">
        <v>4065</v>
      </c>
      <c r="Z3819" t="s">
        <v>4066</v>
      </c>
      <c r="AA3819">
        <v>2151231</v>
      </c>
    </row>
    <row r="3820" spans="1:29" x14ac:dyDescent="0.2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30</v>
      </c>
      <c r="F3820" s="213">
        <f t="shared" si="300"/>
        <v>150000</v>
      </c>
      <c r="G3820" s="202">
        <v>1292440</v>
      </c>
      <c r="H3820" s="198">
        <v>37035.437164351853</v>
      </c>
      <c r="I3820" t="s">
        <v>2818</v>
      </c>
      <c r="M3820" t="s">
        <v>2760</v>
      </c>
      <c r="N3820" t="s">
        <v>3235</v>
      </c>
      <c r="O3820" t="s">
        <v>2898</v>
      </c>
      <c r="Q3820" s="199">
        <v>5000</v>
      </c>
      <c r="S3820" t="s">
        <v>2761</v>
      </c>
      <c r="T3820" t="s">
        <v>4061</v>
      </c>
      <c r="U3820" s="201">
        <v>6.9</v>
      </c>
      <c r="V3820" t="s">
        <v>3091</v>
      </c>
      <c r="W3820" t="s">
        <v>2708</v>
      </c>
      <c r="X3820" t="s">
        <v>2709</v>
      </c>
      <c r="Y3820" t="s">
        <v>4082</v>
      </c>
      <c r="Z3820" t="s">
        <v>3671</v>
      </c>
      <c r="AA3820" t="s">
        <v>737</v>
      </c>
      <c r="AB3820" s="198">
        <v>37043.875</v>
      </c>
      <c r="AC3820" s="198">
        <v>37072.875</v>
      </c>
    </row>
    <row r="3821" spans="1:29" x14ac:dyDescent="0.2">
      <c r="A3821" s="44" t="str">
        <f t="shared" si="296"/>
        <v>US Natural Gas Financial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300000</v>
      </c>
      <c r="G3821" s="202">
        <v>1292441</v>
      </c>
      <c r="H3821" s="198">
        <v>37035.437314814815</v>
      </c>
      <c r="I3821" t="s">
        <v>2854</v>
      </c>
      <c r="M3821" t="s">
        <v>2760</v>
      </c>
      <c r="N3821" t="s">
        <v>3235</v>
      </c>
      <c r="O3821" t="s">
        <v>2939</v>
      </c>
      <c r="Q3821" s="199">
        <v>10000</v>
      </c>
      <c r="S3821" t="s">
        <v>2761</v>
      </c>
      <c r="T3821" t="s">
        <v>4061</v>
      </c>
      <c r="U3821" s="201">
        <v>-4.2500000000000003E-2</v>
      </c>
      <c r="V3821" t="s">
        <v>4206</v>
      </c>
      <c r="W3821" t="s">
        <v>3074</v>
      </c>
      <c r="X3821" t="s">
        <v>3075</v>
      </c>
      <c r="Y3821" t="s">
        <v>4082</v>
      </c>
      <c r="Z3821" t="s">
        <v>3671</v>
      </c>
      <c r="AA3821" t="s">
        <v>738</v>
      </c>
      <c r="AB3821" s="198">
        <v>37043.875</v>
      </c>
      <c r="AC3821" s="198">
        <v>37072.875</v>
      </c>
    </row>
    <row r="3822" spans="1:29" x14ac:dyDescent="0.2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3">
        <f t="shared" si="300"/>
        <v>20</v>
      </c>
      <c r="G3822" s="202">
        <v>1292442</v>
      </c>
      <c r="H3822" s="198">
        <v>37035.437337962961</v>
      </c>
      <c r="I3822" t="s">
        <v>4163</v>
      </c>
      <c r="M3822" t="s">
        <v>2766</v>
      </c>
      <c r="N3822" t="s">
        <v>4058</v>
      </c>
      <c r="O3822" t="s">
        <v>3209</v>
      </c>
      <c r="P3822" s="199">
        <v>20</v>
      </c>
      <c r="S3822" t="s">
        <v>4060</v>
      </c>
      <c r="T3822" t="s">
        <v>4061</v>
      </c>
      <c r="U3822" s="201">
        <v>1739.5</v>
      </c>
      <c r="V3822" t="s">
        <v>4174</v>
      </c>
      <c r="W3822" t="s">
        <v>4068</v>
      </c>
      <c r="X3822" t="s">
        <v>4064</v>
      </c>
      <c r="Y3822" t="s">
        <v>4065</v>
      </c>
      <c r="Z3822" t="s">
        <v>4066</v>
      </c>
      <c r="AA3822">
        <v>2151233</v>
      </c>
      <c r="AB3822" s="198">
        <v>37062.647222222222</v>
      </c>
      <c r="AC3822" s="198">
        <v>37062.647222222222</v>
      </c>
    </row>
    <row r="3823" spans="1:29" x14ac:dyDescent="0.2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30</v>
      </c>
      <c r="F3823" s="213">
        <f t="shared" si="300"/>
        <v>300000</v>
      </c>
      <c r="G3823" s="202">
        <v>1292445</v>
      </c>
      <c r="H3823" s="198">
        <v>37035.4374537037</v>
      </c>
      <c r="I3823" t="s">
        <v>3228</v>
      </c>
      <c r="J3823" t="s">
        <v>3125</v>
      </c>
      <c r="K3823" t="s">
        <v>2852</v>
      </c>
      <c r="M3823" t="s">
        <v>2760</v>
      </c>
      <c r="N3823" t="s">
        <v>3235</v>
      </c>
      <c r="O3823" t="s">
        <v>2939</v>
      </c>
      <c r="P3823" s="199">
        <v>10000</v>
      </c>
      <c r="S3823" t="s">
        <v>2761</v>
      </c>
      <c r="T3823" t="s">
        <v>4061</v>
      </c>
      <c r="U3823" s="201">
        <v>-4.4999999999999998E-2</v>
      </c>
      <c r="V3823" t="s">
        <v>739</v>
      </c>
      <c r="W3823" t="s">
        <v>3074</v>
      </c>
      <c r="X3823" t="s">
        <v>3075</v>
      </c>
      <c r="Y3823" t="s">
        <v>4082</v>
      </c>
      <c r="Z3823" t="s">
        <v>3671</v>
      </c>
      <c r="AA3823" t="s">
        <v>740</v>
      </c>
      <c r="AB3823" s="198">
        <v>37043.875</v>
      </c>
      <c r="AC3823" s="198">
        <v>37072.875</v>
      </c>
    </row>
    <row r="3824" spans="1:29" x14ac:dyDescent="0.2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30</v>
      </c>
      <c r="F3824" s="213">
        <f t="shared" si="300"/>
        <v>150000</v>
      </c>
      <c r="G3824" s="202">
        <v>1292444</v>
      </c>
      <c r="H3824" s="198">
        <v>37035.4374537037</v>
      </c>
      <c r="I3824" t="s">
        <v>2674</v>
      </c>
      <c r="M3824" t="s">
        <v>2760</v>
      </c>
      <c r="N3824" t="s">
        <v>3235</v>
      </c>
      <c r="O3824" t="s">
        <v>741</v>
      </c>
      <c r="Q3824" s="199">
        <v>5000</v>
      </c>
      <c r="S3824" t="s">
        <v>2761</v>
      </c>
      <c r="T3824" t="s">
        <v>4061</v>
      </c>
      <c r="U3824" s="201">
        <v>0.2525</v>
      </c>
      <c r="V3824" t="s">
        <v>3041</v>
      </c>
      <c r="W3824" t="s">
        <v>3236</v>
      </c>
      <c r="X3824" t="s">
        <v>3237</v>
      </c>
      <c r="Y3824" t="s">
        <v>4082</v>
      </c>
      <c r="Z3824" t="s">
        <v>3671</v>
      </c>
      <c r="AA3824" t="s">
        <v>742</v>
      </c>
      <c r="AB3824" s="198">
        <v>37043.875</v>
      </c>
      <c r="AC3824" s="198">
        <v>37072.875</v>
      </c>
    </row>
    <row r="3825" spans="1:31" x14ac:dyDescent="0.2">
      <c r="A3825" s="44" t="str">
        <f t="shared" si="296"/>
        <v>US Natural Gas Financial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30</v>
      </c>
      <c r="F3825" s="213">
        <f t="shared" si="300"/>
        <v>150000</v>
      </c>
      <c r="G3825" s="202">
        <v>1292447</v>
      </c>
      <c r="H3825" s="198">
        <v>37035.437592592592</v>
      </c>
      <c r="I3825" t="s">
        <v>3789</v>
      </c>
      <c r="M3825" t="s">
        <v>2760</v>
      </c>
      <c r="N3825" t="s">
        <v>2864</v>
      </c>
      <c r="O3825" t="s">
        <v>2865</v>
      </c>
      <c r="Q3825" s="199">
        <v>5000</v>
      </c>
      <c r="S3825" t="s">
        <v>2761</v>
      </c>
      <c r="T3825" t="s">
        <v>4061</v>
      </c>
      <c r="U3825" s="201">
        <v>4.1725000000000003</v>
      </c>
      <c r="V3825" t="s">
        <v>3790</v>
      </c>
      <c r="W3825" t="s">
        <v>3529</v>
      </c>
      <c r="X3825" t="s">
        <v>2866</v>
      </c>
      <c r="Y3825" t="s">
        <v>4082</v>
      </c>
      <c r="Z3825" t="s">
        <v>3671</v>
      </c>
      <c r="AA3825" t="s">
        <v>743</v>
      </c>
      <c r="AB3825" s="198">
        <v>37043.875</v>
      </c>
      <c r="AC3825" s="198">
        <v>37072.875</v>
      </c>
    </row>
    <row r="3826" spans="1:31" x14ac:dyDescent="0.2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31</v>
      </c>
      <c r="F3826" s="213">
        <f t="shared" si="300"/>
        <v>155000</v>
      </c>
      <c r="G3826" s="202">
        <v>1292448</v>
      </c>
      <c r="H3826" s="198">
        <v>37035.4377662037</v>
      </c>
      <c r="I3826" t="s">
        <v>2863</v>
      </c>
      <c r="M3826" t="s">
        <v>2760</v>
      </c>
      <c r="N3826" t="s">
        <v>2864</v>
      </c>
      <c r="O3826" t="s">
        <v>3234</v>
      </c>
      <c r="Q3826" s="199">
        <v>5000</v>
      </c>
      <c r="S3826" t="s">
        <v>2761</v>
      </c>
      <c r="T3826" t="s">
        <v>4061</v>
      </c>
      <c r="U3826" s="201">
        <v>4.24</v>
      </c>
      <c r="V3826" t="s">
        <v>3168</v>
      </c>
      <c r="W3826" t="s">
        <v>3529</v>
      </c>
      <c r="X3826" t="s">
        <v>2866</v>
      </c>
      <c r="Y3826" t="s">
        <v>4082</v>
      </c>
      <c r="Z3826" t="s">
        <v>3671</v>
      </c>
      <c r="AA3826" t="s">
        <v>744</v>
      </c>
      <c r="AB3826" s="198">
        <v>37073.875</v>
      </c>
      <c r="AC3826" s="198">
        <v>37103.875</v>
      </c>
    </row>
    <row r="3827" spans="1:31" x14ac:dyDescent="0.2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20</v>
      </c>
      <c r="G3827" s="202">
        <v>1292450</v>
      </c>
      <c r="H3827" s="198">
        <v>37035.437951388885</v>
      </c>
      <c r="I3827" t="s">
        <v>4077</v>
      </c>
      <c r="M3827" t="s">
        <v>2766</v>
      </c>
      <c r="N3827" t="s">
        <v>4058</v>
      </c>
      <c r="O3827" t="s">
        <v>4059</v>
      </c>
      <c r="P3827" s="199">
        <v>20</v>
      </c>
      <c r="S3827" t="s">
        <v>4060</v>
      </c>
      <c r="T3827" t="s">
        <v>4061</v>
      </c>
      <c r="U3827" s="201">
        <v>1741</v>
      </c>
      <c r="V3827" t="s">
        <v>4026</v>
      </c>
      <c r="W3827" t="s">
        <v>4068</v>
      </c>
      <c r="X3827" t="s">
        <v>4064</v>
      </c>
      <c r="Y3827" t="s">
        <v>4065</v>
      </c>
      <c r="Z3827" t="s">
        <v>4066</v>
      </c>
      <c r="AA3827">
        <v>2151240</v>
      </c>
    </row>
    <row r="3828" spans="1:31" x14ac:dyDescent="0.2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10000</v>
      </c>
      <c r="G3828" s="202">
        <v>1292451</v>
      </c>
      <c r="H3828" s="198">
        <v>37035.437974537039</v>
      </c>
      <c r="I3828" t="s">
        <v>3769</v>
      </c>
      <c r="M3828" t="s">
        <v>2760</v>
      </c>
      <c r="N3828" t="s">
        <v>3220</v>
      </c>
      <c r="O3828" t="s">
        <v>4383</v>
      </c>
      <c r="P3828" s="199">
        <v>10000</v>
      </c>
      <c r="S3828" t="s">
        <v>2761</v>
      </c>
      <c r="T3828" t="s">
        <v>4061</v>
      </c>
      <c r="U3828" s="201">
        <v>4.1100000000000003</v>
      </c>
      <c r="V3828" t="s">
        <v>2755</v>
      </c>
      <c r="W3828" t="s">
        <v>4246</v>
      </c>
      <c r="X3828" t="s">
        <v>4247</v>
      </c>
      <c r="Y3828" t="s">
        <v>3224</v>
      </c>
      <c r="Z3828" t="s">
        <v>3671</v>
      </c>
      <c r="AA3828">
        <v>809166</v>
      </c>
      <c r="AB3828" s="198">
        <v>37036.875</v>
      </c>
      <c r="AC3828" s="198">
        <v>37036.875</v>
      </c>
    </row>
    <row r="3829" spans="1:31" x14ac:dyDescent="0.2">
      <c r="A3829" s="44" t="str">
        <f t="shared" si="296"/>
        <v>US Power Physical</v>
      </c>
      <c r="B3829" s="44" t="str">
        <f t="shared" si="297"/>
        <v>US</v>
      </c>
      <c r="C3829" s="44" t="str">
        <f t="shared" si="298"/>
        <v>Power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30</v>
      </c>
      <c r="F3829" s="213">
        <f t="shared" si="300"/>
        <v>1500</v>
      </c>
      <c r="G3829" s="202">
        <v>1292453</v>
      </c>
      <c r="H3829" s="198">
        <v>37035.438043981485</v>
      </c>
      <c r="I3829" t="s">
        <v>2849</v>
      </c>
      <c r="M3829" t="s">
        <v>3364</v>
      </c>
      <c r="N3829" t="s">
        <v>2802</v>
      </c>
      <c r="O3829" t="s">
        <v>3233</v>
      </c>
      <c r="P3829" s="199">
        <v>50</v>
      </c>
      <c r="S3829" t="s">
        <v>2759</v>
      </c>
      <c r="T3829" t="s">
        <v>4061</v>
      </c>
      <c r="U3829" s="201">
        <v>62.25</v>
      </c>
      <c r="V3829" t="s">
        <v>3413</v>
      </c>
      <c r="W3829" t="s">
        <v>2819</v>
      </c>
      <c r="X3829" t="s">
        <v>2842</v>
      </c>
      <c r="Y3829" t="s">
        <v>4193</v>
      </c>
      <c r="Z3829" t="s">
        <v>3666</v>
      </c>
      <c r="AA3829">
        <v>621598.1</v>
      </c>
      <c r="AB3829" s="198">
        <v>37043.591666666667</v>
      </c>
      <c r="AC3829" s="198">
        <v>37072.591666666667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5000</v>
      </c>
      <c r="G3830" s="202">
        <v>1292452</v>
      </c>
      <c r="H3830" s="198">
        <v>37035.438043981485</v>
      </c>
      <c r="I3830" t="s">
        <v>2873</v>
      </c>
      <c r="M3830" t="s">
        <v>2760</v>
      </c>
      <c r="N3830" t="s">
        <v>3220</v>
      </c>
      <c r="O3830" t="s">
        <v>2570</v>
      </c>
      <c r="Q3830" s="199">
        <v>5000</v>
      </c>
      <c r="S3830" t="s">
        <v>2761</v>
      </c>
      <c r="T3830" t="s">
        <v>4061</v>
      </c>
      <c r="U3830" s="201">
        <v>4.01</v>
      </c>
      <c r="V3830" t="s">
        <v>1792</v>
      </c>
      <c r="W3830" t="s">
        <v>4253</v>
      </c>
      <c r="X3830" t="s">
        <v>2685</v>
      </c>
      <c r="Y3830" t="s">
        <v>3224</v>
      </c>
      <c r="Z3830" t="s">
        <v>3671</v>
      </c>
      <c r="AA3830">
        <v>809167</v>
      </c>
      <c r="AB3830" s="198">
        <v>37036.875</v>
      </c>
      <c r="AC3830" s="198">
        <v>37036.875</v>
      </c>
    </row>
    <row r="3831" spans="1:31" x14ac:dyDescent="0.2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20</v>
      </c>
      <c r="G3831" s="202">
        <v>1292454</v>
      </c>
      <c r="H3831" s="198">
        <v>37035.438055555554</v>
      </c>
      <c r="I3831" t="s">
        <v>4031</v>
      </c>
      <c r="M3831" t="s">
        <v>2766</v>
      </c>
      <c r="N3831" t="s">
        <v>4058</v>
      </c>
      <c r="O3831" t="s">
        <v>4059</v>
      </c>
      <c r="Q3831" s="199">
        <v>20</v>
      </c>
      <c r="S3831" t="s">
        <v>4060</v>
      </c>
      <c r="T3831" t="s">
        <v>4061</v>
      </c>
      <c r="U3831" s="201">
        <v>1742</v>
      </c>
      <c r="V3831" t="s">
        <v>4076</v>
      </c>
      <c r="W3831" t="s">
        <v>4068</v>
      </c>
      <c r="X3831" t="s">
        <v>4064</v>
      </c>
      <c r="Y3831" t="s">
        <v>4065</v>
      </c>
      <c r="Z3831" t="s">
        <v>4066</v>
      </c>
      <c r="AA3831">
        <v>2151242</v>
      </c>
    </row>
    <row r="3832" spans="1:31" x14ac:dyDescent="0.2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1</v>
      </c>
      <c r="F3832" s="213">
        <f t="shared" si="300"/>
        <v>5000</v>
      </c>
      <c r="G3832" s="202">
        <v>1292455</v>
      </c>
      <c r="H3832" s="198">
        <v>37035.438125000001</v>
      </c>
      <c r="I3832" t="s">
        <v>2873</v>
      </c>
      <c r="M3832" t="s">
        <v>2760</v>
      </c>
      <c r="N3832" t="s">
        <v>3220</v>
      </c>
      <c r="O3832" t="s">
        <v>2570</v>
      </c>
      <c r="Q3832" s="199">
        <v>5000</v>
      </c>
      <c r="S3832" t="s">
        <v>2761</v>
      </c>
      <c r="T3832" t="s">
        <v>4061</v>
      </c>
      <c r="U3832" s="201">
        <v>4.0149999999999997</v>
      </c>
      <c r="V3832" t="s">
        <v>4011</v>
      </c>
      <c r="W3832" t="s">
        <v>4253</v>
      </c>
      <c r="X3832" t="s">
        <v>2685</v>
      </c>
      <c r="Y3832" t="s">
        <v>3224</v>
      </c>
      <c r="Z3832" t="s">
        <v>3671</v>
      </c>
      <c r="AA3832">
        <v>809168</v>
      </c>
      <c r="AB3832" s="198">
        <v>37036.875</v>
      </c>
      <c r="AC3832" s="198">
        <v>37036.875</v>
      </c>
    </row>
    <row r="3833" spans="1:31" x14ac:dyDescent="0.2">
      <c r="A3833" s="44" t="str">
        <f t="shared" si="296"/>
        <v xml:space="preserve"> Metals Financial</v>
      </c>
      <c r="B3833" s="44" t="str">
        <f t="shared" si="297"/>
        <v/>
      </c>
      <c r="C3833" s="44" t="str">
        <f t="shared" si="298"/>
        <v>Metals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12</v>
      </c>
      <c r="G3833" s="202">
        <v>1292458</v>
      </c>
      <c r="H3833" s="198">
        <v>37035.438298611109</v>
      </c>
      <c r="I3833" t="s">
        <v>4122</v>
      </c>
      <c r="M3833" t="s">
        <v>2766</v>
      </c>
      <c r="N3833" t="s">
        <v>4058</v>
      </c>
      <c r="O3833" t="s">
        <v>4059</v>
      </c>
      <c r="Q3833" s="199">
        <v>12</v>
      </c>
      <c r="S3833" t="s">
        <v>4060</v>
      </c>
      <c r="T3833" t="s">
        <v>4061</v>
      </c>
      <c r="U3833" s="201">
        <v>1742</v>
      </c>
      <c r="V3833" t="s">
        <v>4138</v>
      </c>
      <c r="W3833" t="s">
        <v>4068</v>
      </c>
      <c r="X3833" t="s">
        <v>4064</v>
      </c>
      <c r="Y3833" t="s">
        <v>4065</v>
      </c>
      <c r="Z3833" t="s">
        <v>4066</v>
      </c>
      <c r="AA3833">
        <v>2151246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1292457</v>
      </c>
      <c r="H3834" s="198">
        <v>37035.438298611109</v>
      </c>
      <c r="I3834" t="s">
        <v>3271</v>
      </c>
      <c r="M3834" t="s">
        <v>2760</v>
      </c>
      <c r="N3834" t="s">
        <v>3220</v>
      </c>
      <c r="O3834" t="s">
        <v>4287</v>
      </c>
      <c r="Q3834" s="199">
        <v>5000</v>
      </c>
      <c r="S3834" t="s">
        <v>2761</v>
      </c>
      <c r="T3834" t="s">
        <v>4061</v>
      </c>
      <c r="U3834" s="201">
        <v>10.574999999999999</v>
      </c>
      <c r="V3834" t="s">
        <v>3039</v>
      </c>
      <c r="W3834" t="s">
        <v>4279</v>
      </c>
      <c r="X3834" t="s">
        <v>2682</v>
      </c>
      <c r="Y3834" t="s">
        <v>3224</v>
      </c>
      <c r="Z3834" t="s">
        <v>3671</v>
      </c>
      <c r="AA3834" t="s">
        <v>745</v>
      </c>
      <c r="AB3834" s="198">
        <v>37043.875</v>
      </c>
      <c r="AC3834" s="198">
        <v>37072.875</v>
      </c>
    </row>
    <row r="3835" spans="1:31" x14ac:dyDescent="0.2">
      <c r="A3835" s="44" t="str">
        <f t="shared" si="296"/>
        <v>US Power Financial</v>
      </c>
      <c r="B3835" s="44" t="str">
        <f t="shared" si="297"/>
        <v>US</v>
      </c>
      <c r="C3835" s="44" t="str">
        <f t="shared" si="298"/>
        <v>Power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</v>
      </c>
      <c r="F3835" s="213">
        <f t="shared" si="300"/>
        <v>50</v>
      </c>
      <c r="G3835" s="202">
        <v>1292459</v>
      </c>
      <c r="H3835" s="198">
        <v>37035.438344907408</v>
      </c>
      <c r="I3835" t="s">
        <v>3892</v>
      </c>
      <c r="M3835" t="s">
        <v>3364</v>
      </c>
      <c r="N3835" t="s">
        <v>4190</v>
      </c>
      <c r="O3835" t="s">
        <v>722</v>
      </c>
      <c r="Q3835" s="199">
        <v>50</v>
      </c>
      <c r="S3835" t="s">
        <v>2759</v>
      </c>
      <c r="T3835" t="s">
        <v>4061</v>
      </c>
      <c r="U3835" s="201">
        <v>31</v>
      </c>
      <c r="V3835" t="s">
        <v>3893</v>
      </c>
      <c r="W3835" t="s">
        <v>4191</v>
      </c>
      <c r="X3835" t="s">
        <v>4192</v>
      </c>
      <c r="Y3835" t="s">
        <v>4193</v>
      </c>
      <c r="Z3835" t="s">
        <v>3671</v>
      </c>
      <c r="AA3835">
        <v>621599.1</v>
      </c>
      <c r="AB3835" s="198">
        <v>37035.875</v>
      </c>
      <c r="AC3835" s="198">
        <v>37035.875</v>
      </c>
    </row>
    <row r="3836" spans="1:31" x14ac:dyDescent="0.2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8</v>
      </c>
      <c r="G3836" s="202">
        <v>1292460</v>
      </c>
      <c r="H3836" s="198">
        <v>37035.438402777778</v>
      </c>
      <c r="I3836" t="s">
        <v>4031</v>
      </c>
      <c r="M3836" t="s">
        <v>2766</v>
      </c>
      <c r="N3836" t="s">
        <v>4058</v>
      </c>
      <c r="O3836" t="s">
        <v>4059</v>
      </c>
      <c r="Q3836" s="199">
        <v>8</v>
      </c>
      <c r="S3836" t="s">
        <v>4060</v>
      </c>
      <c r="T3836" t="s">
        <v>4061</v>
      </c>
      <c r="U3836" s="201">
        <v>1742</v>
      </c>
      <c r="V3836" t="s">
        <v>4076</v>
      </c>
      <c r="W3836" t="s">
        <v>4068</v>
      </c>
      <c r="X3836" t="s">
        <v>4064</v>
      </c>
      <c r="Y3836" t="s">
        <v>4065</v>
      </c>
      <c r="Z3836" t="s">
        <v>4066</v>
      </c>
      <c r="AA3836">
        <v>2151248</v>
      </c>
    </row>
    <row r="3837" spans="1:31" x14ac:dyDescent="0.2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20</v>
      </c>
      <c r="G3837" s="202">
        <v>1292461</v>
      </c>
      <c r="H3837" s="198">
        <v>37035.438437500001</v>
      </c>
      <c r="I3837" t="s">
        <v>4141</v>
      </c>
      <c r="M3837" t="s">
        <v>2766</v>
      </c>
      <c r="N3837" t="s">
        <v>4058</v>
      </c>
      <c r="O3837" t="s">
        <v>4059</v>
      </c>
      <c r="P3837" s="199">
        <v>20</v>
      </c>
      <c r="S3837" t="s">
        <v>4060</v>
      </c>
      <c r="T3837" t="s">
        <v>4061</v>
      </c>
      <c r="U3837" s="201">
        <v>1741</v>
      </c>
      <c r="V3837" t="s">
        <v>2941</v>
      </c>
      <c r="W3837" t="s">
        <v>4068</v>
      </c>
      <c r="X3837" t="s">
        <v>4064</v>
      </c>
      <c r="Y3837" t="s">
        <v>4065</v>
      </c>
      <c r="Z3837" t="s">
        <v>4066</v>
      </c>
      <c r="AA3837">
        <v>2151250</v>
      </c>
      <c r="AE3837" s="116">
        <f>IF(S3837="Gallon",F3837/42,F3837)</f>
        <v>20</v>
      </c>
    </row>
    <row r="3838" spans="1:31" x14ac:dyDescent="0.2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30</v>
      </c>
      <c r="F3838" s="213">
        <f t="shared" si="300"/>
        <v>150000</v>
      </c>
      <c r="G3838" s="202">
        <v>1292462</v>
      </c>
      <c r="H3838" s="198">
        <v>37035.438449074078</v>
      </c>
      <c r="I3838" t="s">
        <v>3228</v>
      </c>
      <c r="M3838" t="s">
        <v>2760</v>
      </c>
      <c r="N3838" t="s">
        <v>2864</v>
      </c>
      <c r="O3838" t="s">
        <v>2865</v>
      </c>
      <c r="Q3838" s="199">
        <v>5000</v>
      </c>
      <c r="S3838" t="s">
        <v>2761</v>
      </c>
      <c r="T3838" t="s">
        <v>4061</v>
      </c>
      <c r="U3838" s="201">
        <v>4.1749999999999998</v>
      </c>
      <c r="V3838" t="s">
        <v>3939</v>
      </c>
      <c r="W3838" t="s">
        <v>3529</v>
      </c>
      <c r="X3838" t="s">
        <v>2866</v>
      </c>
      <c r="Y3838" t="s">
        <v>4082</v>
      </c>
      <c r="Z3838" t="s">
        <v>3671</v>
      </c>
      <c r="AA3838" t="s">
        <v>746</v>
      </c>
      <c r="AB3838" s="198">
        <v>37043.875</v>
      </c>
      <c r="AC3838" s="198">
        <v>37072.875</v>
      </c>
    </row>
    <row r="3839" spans="1:31" x14ac:dyDescent="0.2">
      <c r="A3839" s="44" t="str">
        <f t="shared" si="296"/>
        <v>US Power Physical</v>
      </c>
      <c r="B3839" s="44" t="str">
        <f t="shared" si="297"/>
        <v>US</v>
      </c>
      <c r="C3839" s="44" t="str">
        <f t="shared" si="298"/>
        <v>Power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30</v>
      </c>
      <c r="F3839" s="213">
        <f t="shared" si="300"/>
        <v>1500</v>
      </c>
      <c r="G3839" s="202">
        <v>1292463</v>
      </c>
      <c r="H3839" s="198">
        <v>37035.438460648147</v>
      </c>
      <c r="I3839" t="s">
        <v>2831</v>
      </c>
      <c r="M3839" t="s">
        <v>3364</v>
      </c>
      <c r="N3839" t="s">
        <v>2802</v>
      </c>
      <c r="O3839" t="s">
        <v>2859</v>
      </c>
      <c r="Q3839" s="199">
        <v>50</v>
      </c>
      <c r="S3839" t="s">
        <v>2759</v>
      </c>
      <c r="T3839" t="s">
        <v>4061</v>
      </c>
      <c r="U3839" s="201">
        <v>64.25</v>
      </c>
      <c r="V3839" t="s">
        <v>4199</v>
      </c>
      <c r="W3839" t="s">
        <v>2806</v>
      </c>
      <c r="X3839" t="s">
        <v>2807</v>
      </c>
      <c r="Y3839" t="s">
        <v>4193</v>
      </c>
      <c r="Z3839" t="s">
        <v>3666</v>
      </c>
      <c r="AA3839">
        <v>621600.1</v>
      </c>
      <c r="AB3839" s="198">
        <v>37043.71597222222</v>
      </c>
      <c r="AC3839" s="198">
        <v>37072.71597222222</v>
      </c>
    </row>
    <row r="3840" spans="1:31" x14ac:dyDescent="0.2">
      <c r="A3840" s="44" t="str">
        <f t="shared" si="296"/>
        <v xml:space="preserve"> Metals Financial</v>
      </c>
      <c r="B3840" s="44" t="str">
        <f t="shared" si="297"/>
        <v/>
      </c>
      <c r="C3840" s="44" t="str">
        <f t="shared" si="298"/>
        <v>Metals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2</v>
      </c>
      <c r="G3840" s="202">
        <v>1292464</v>
      </c>
      <c r="H3840" s="198">
        <v>37035.43849537037</v>
      </c>
      <c r="I3840" t="s">
        <v>257</v>
      </c>
      <c r="M3840" t="s">
        <v>2766</v>
      </c>
      <c r="N3840" t="s">
        <v>4072</v>
      </c>
      <c r="O3840" t="s">
        <v>3408</v>
      </c>
      <c r="P3840" s="199">
        <v>2</v>
      </c>
      <c r="S3840" t="s">
        <v>4060</v>
      </c>
      <c r="T3840" t="s">
        <v>4061</v>
      </c>
      <c r="U3840" s="201">
        <v>1536</v>
      </c>
      <c r="V3840" t="s">
        <v>258</v>
      </c>
      <c r="W3840" t="s">
        <v>4068</v>
      </c>
      <c r="X3840" t="s">
        <v>4064</v>
      </c>
      <c r="Y3840" t="s">
        <v>4065</v>
      </c>
      <c r="Z3840" t="s">
        <v>4066</v>
      </c>
      <c r="AA3840">
        <v>2151252</v>
      </c>
      <c r="AB3840" s="198">
        <v>37090</v>
      </c>
      <c r="AC3840" s="198">
        <v>37090</v>
      </c>
    </row>
    <row r="3841" spans="1:29" x14ac:dyDescent="0.2">
      <c r="A3841" s="44" t="str">
        <f t="shared" si="296"/>
        <v xml:space="preserve"> Metals Financial</v>
      </c>
      <c r="B3841" s="44" t="str">
        <f t="shared" si="297"/>
        <v/>
      </c>
      <c r="C3841" s="44" t="str">
        <f t="shared" si="298"/>
        <v>Metals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20</v>
      </c>
      <c r="G3841" s="202">
        <v>1292465</v>
      </c>
      <c r="H3841" s="198">
        <v>37035.438518518517</v>
      </c>
      <c r="I3841" t="s">
        <v>4128</v>
      </c>
      <c r="M3841" t="s">
        <v>2766</v>
      </c>
      <c r="N3841" t="s">
        <v>4058</v>
      </c>
      <c r="O3841" t="s">
        <v>4059</v>
      </c>
      <c r="Q3841" s="199">
        <v>20</v>
      </c>
      <c r="S3841" t="s">
        <v>4060</v>
      </c>
      <c r="T3841" t="s">
        <v>4061</v>
      </c>
      <c r="U3841" s="201">
        <v>1742</v>
      </c>
      <c r="V3841" t="s">
        <v>4130</v>
      </c>
      <c r="W3841" t="s">
        <v>4068</v>
      </c>
      <c r="X3841" t="s">
        <v>4064</v>
      </c>
      <c r="Y3841" t="s">
        <v>4065</v>
      </c>
      <c r="Z3841" t="s">
        <v>4066</v>
      </c>
      <c r="AA3841">
        <v>2151254</v>
      </c>
    </row>
    <row r="3842" spans="1:29" x14ac:dyDescent="0.2">
      <c r="A3842" s="44" t="str">
        <f t="shared" si="296"/>
        <v xml:space="preserve"> Metals Financial</v>
      </c>
      <c r="B3842" s="44" t="str">
        <f t="shared" si="297"/>
        <v/>
      </c>
      <c r="C3842" s="44" t="str">
        <f t="shared" si="298"/>
        <v>Metals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3</v>
      </c>
      <c r="G3842" s="202">
        <v>1292466</v>
      </c>
      <c r="H3842" s="198">
        <v>37035.438564814816</v>
      </c>
      <c r="I3842" t="s">
        <v>4096</v>
      </c>
      <c r="M3842" t="s">
        <v>2766</v>
      </c>
      <c r="N3842" t="s">
        <v>4072</v>
      </c>
      <c r="O3842" t="s">
        <v>4073</v>
      </c>
      <c r="P3842" s="199">
        <v>3</v>
      </c>
      <c r="S3842" t="s">
        <v>4060</v>
      </c>
      <c r="T3842" t="s">
        <v>4061</v>
      </c>
      <c r="U3842" s="201">
        <v>1542</v>
      </c>
      <c r="V3842" t="s">
        <v>2383</v>
      </c>
      <c r="W3842" t="s">
        <v>4068</v>
      </c>
      <c r="X3842" t="s">
        <v>4064</v>
      </c>
      <c r="Y3842" t="s">
        <v>4065</v>
      </c>
      <c r="Z3842" t="s">
        <v>4066</v>
      </c>
      <c r="AA3842">
        <v>2151256</v>
      </c>
    </row>
    <row r="3843" spans="1:29" x14ac:dyDescent="0.2">
      <c r="A3843" s="44" t="str">
        <f t="shared" si="296"/>
        <v xml:space="preserve"> Natural Gas Physical</v>
      </c>
      <c r="B3843" s="44" t="str">
        <f t="shared" si="297"/>
        <v/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3000</v>
      </c>
      <c r="G3843" s="202">
        <v>1292468</v>
      </c>
      <c r="H3843" s="198">
        <v>37035.438703703701</v>
      </c>
      <c r="I3843" t="s">
        <v>1723</v>
      </c>
      <c r="M3843" t="s">
        <v>2760</v>
      </c>
      <c r="N3843" t="s">
        <v>2697</v>
      </c>
      <c r="O3843" t="s">
        <v>4269</v>
      </c>
      <c r="P3843" s="199">
        <v>3000</v>
      </c>
      <c r="S3843" t="s">
        <v>4150</v>
      </c>
      <c r="T3843" t="s">
        <v>2698</v>
      </c>
      <c r="U3843" s="201">
        <v>5.67</v>
      </c>
      <c r="V3843" t="s">
        <v>1724</v>
      </c>
      <c r="W3843" t="s">
        <v>2699</v>
      </c>
      <c r="X3843" t="s">
        <v>2700</v>
      </c>
      <c r="Y3843" t="s">
        <v>3224</v>
      </c>
      <c r="Z3843" t="s">
        <v>3672</v>
      </c>
      <c r="AA3843">
        <v>809171</v>
      </c>
      <c r="AB3843" s="198">
        <v>37035.875</v>
      </c>
      <c r="AC3843" s="198">
        <v>37035.875</v>
      </c>
    </row>
    <row r="3844" spans="1:29" x14ac:dyDescent="0.2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30</v>
      </c>
      <c r="F3844" s="213">
        <f t="shared" si="300"/>
        <v>300000</v>
      </c>
      <c r="G3844" s="202">
        <v>1292469</v>
      </c>
      <c r="H3844" s="198">
        <v>37035.438831018517</v>
      </c>
      <c r="I3844" t="s">
        <v>2818</v>
      </c>
      <c r="M3844" t="s">
        <v>2760</v>
      </c>
      <c r="N3844" t="s">
        <v>3235</v>
      </c>
      <c r="O3844" t="s">
        <v>2898</v>
      </c>
      <c r="Q3844" s="199">
        <v>10000</v>
      </c>
      <c r="S3844" t="s">
        <v>2761</v>
      </c>
      <c r="T3844" t="s">
        <v>4061</v>
      </c>
      <c r="U3844" s="201">
        <v>6.9</v>
      </c>
      <c r="V3844" t="s">
        <v>3106</v>
      </c>
      <c r="W3844" t="s">
        <v>2708</v>
      </c>
      <c r="X3844" t="s">
        <v>2709</v>
      </c>
      <c r="Y3844" t="s">
        <v>4082</v>
      </c>
      <c r="Z3844" t="s">
        <v>3671</v>
      </c>
      <c r="AA3844" t="s">
        <v>747</v>
      </c>
      <c r="AB3844" s="198">
        <v>37043.875</v>
      </c>
      <c r="AC3844" s="198">
        <v>37072.875</v>
      </c>
    </row>
    <row r="3845" spans="1:29" x14ac:dyDescent="0.2">
      <c r="A3845" s="44" t="str">
        <f t="shared" si="296"/>
        <v>US Power Physical</v>
      </c>
      <c r="B3845" s="44" t="str">
        <f t="shared" si="297"/>
        <v>US</v>
      </c>
      <c r="C3845" s="44" t="str">
        <f t="shared" si="298"/>
        <v>Power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31</v>
      </c>
      <c r="F3845" s="213">
        <f t="shared" si="300"/>
        <v>1550</v>
      </c>
      <c r="G3845" s="202">
        <v>1292470</v>
      </c>
      <c r="H3845" s="198">
        <v>37035.438877314817</v>
      </c>
      <c r="I3845" t="s">
        <v>4513</v>
      </c>
      <c r="M3845" t="s">
        <v>3364</v>
      </c>
      <c r="N3845" t="s">
        <v>2802</v>
      </c>
      <c r="O3845" t="s">
        <v>2442</v>
      </c>
      <c r="P3845" s="199">
        <v>50</v>
      </c>
      <c r="S3845" t="s">
        <v>2759</v>
      </c>
      <c r="T3845" t="s">
        <v>4061</v>
      </c>
      <c r="U3845" s="201">
        <v>47.5</v>
      </c>
      <c r="V3845" t="s">
        <v>3947</v>
      </c>
      <c r="W3845" t="s">
        <v>2861</v>
      </c>
      <c r="X3845" t="s">
        <v>3993</v>
      </c>
      <c r="Y3845" t="s">
        <v>4193</v>
      </c>
      <c r="Z3845" t="s">
        <v>3666</v>
      </c>
      <c r="AA3845">
        <v>621603.1</v>
      </c>
      <c r="AB3845" s="198">
        <v>37377.875</v>
      </c>
      <c r="AC3845" s="198">
        <v>37407.875</v>
      </c>
    </row>
    <row r="3846" spans="1:29" x14ac:dyDescent="0.2">
      <c r="A3846" s="44" t="str">
        <f t="shared" si="296"/>
        <v xml:space="preserve"> Natural Gas Physical</v>
      </c>
      <c r="B3846" s="44" t="str">
        <f t="shared" si="297"/>
        <v/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7000</v>
      </c>
      <c r="G3846" s="202">
        <v>1292471</v>
      </c>
      <c r="H3846" s="198">
        <v>37035.439120370371</v>
      </c>
      <c r="I3846" t="s">
        <v>3143</v>
      </c>
      <c r="M3846" t="s">
        <v>2760</v>
      </c>
      <c r="N3846" t="s">
        <v>2697</v>
      </c>
      <c r="O3846" t="s">
        <v>4269</v>
      </c>
      <c r="P3846" s="199">
        <v>7000</v>
      </c>
      <c r="S3846" t="s">
        <v>4150</v>
      </c>
      <c r="T3846" t="s">
        <v>2698</v>
      </c>
      <c r="U3846" s="201">
        <v>5.67</v>
      </c>
      <c r="V3846" t="s">
        <v>1687</v>
      </c>
      <c r="W3846" t="s">
        <v>2699</v>
      </c>
      <c r="X3846" t="s">
        <v>2700</v>
      </c>
      <c r="Y3846" t="s">
        <v>3224</v>
      </c>
      <c r="Z3846" t="s">
        <v>3672</v>
      </c>
      <c r="AA3846">
        <v>809172</v>
      </c>
      <c r="AB3846" s="198">
        <v>37035.875</v>
      </c>
      <c r="AC3846" s="198">
        <v>37035.875</v>
      </c>
    </row>
    <row r="3847" spans="1:29" x14ac:dyDescent="0.2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300000</v>
      </c>
      <c r="G3847" s="202">
        <v>1292473</v>
      </c>
      <c r="H3847" s="198">
        <v>37035.439247685186</v>
      </c>
      <c r="I3847" t="s">
        <v>2874</v>
      </c>
      <c r="M3847" t="s">
        <v>2760</v>
      </c>
      <c r="N3847" t="s">
        <v>3235</v>
      </c>
      <c r="O3847" t="s">
        <v>3812</v>
      </c>
      <c r="P3847" s="199">
        <v>10000</v>
      </c>
      <c r="S3847" t="s">
        <v>2761</v>
      </c>
      <c r="T3847" t="s">
        <v>4061</v>
      </c>
      <c r="U3847" s="201">
        <v>8.5000000000000006E-2</v>
      </c>
      <c r="V3847" t="s">
        <v>2749</v>
      </c>
      <c r="W3847" t="s">
        <v>2690</v>
      </c>
      <c r="X3847" t="s">
        <v>2691</v>
      </c>
      <c r="Y3847" t="s">
        <v>4082</v>
      </c>
      <c r="Z3847" t="s">
        <v>3671</v>
      </c>
      <c r="AA3847" t="s">
        <v>748</v>
      </c>
      <c r="AB3847" s="198">
        <v>37043.875</v>
      </c>
      <c r="AC3847" s="198">
        <v>37072.875</v>
      </c>
    </row>
    <row r="3848" spans="1:29" x14ac:dyDescent="0.2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20</v>
      </c>
      <c r="G3848" s="202">
        <v>1292474</v>
      </c>
      <c r="H3848" s="198">
        <v>37035.439328703702</v>
      </c>
      <c r="I3848" t="s">
        <v>2489</v>
      </c>
      <c r="M3848" t="s">
        <v>2766</v>
      </c>
      <c r="N3848" t="s">
        <v>4058</v>
      </c>
      <c r="O3848" t="s">
        <v>4059</v>
      </c>
      <c r="Q3848" s="199">
        <v>20</v>
      </c>
      <c r="S3848" t="s">
        <v>4060</v>
      </c>
      <c r="T3848" t="s">
        <v>4061</v>
      </c>
      <c r="U3848" s="201">
        <v>1742</v>
      </c>
      <c r="V3848" t="s">
        <v>2490</v>
      </c>
      <c r="W3848" t="s">
        <v>4068</v>
      </c>
      <c r="X3848" t="s">
        <v>4064</v>
      </c>
      <c r="Y3848" t="s">
        <v>4065</v>
      </c>
      <c r="Z3848" t="s">
        <v>4066</v>
      </c>
      <c r="AA3848">
        <v>2151265</v>
      </c>
    </row>
    <row r="3849" spans="1:29" x14ac:dyDescent="0.2">
      <c r="A3849" s="44" t="str">
        <f t="shared" si="296"/>
        <v>US Gas Pipeline Capacity Financial</v>
      </c>
      <c r="B3849" s="44" t="str">
        <f t="shared" si="297"/>
        <v>US</v>
      </c>
      <c r="C3849" s="44" t="str">
        <f t="shared" si="298"/>
        <v>Gas Pipeline Capacity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9200</v>
      </c>
      <c r="G3849" s="202">
        <v>1292475</v>
      </c>
      <c r="H3849" s="198">
        <v>37035.439386574071</v>
      </c>
      <c r="I3849" t="s">
        <v>2831</v>
      </c>
      <c r="M3849" t="s">
        <v>3300</v>
      </c>
      <c r="N3849" t="s">
        <v>3157</v>
      </c>
      <c r="O3849" t="s">
        <v>586</v>
      </c>
      <c r="Q3849" s="199">
        <v>9200</v>
      </c>
      <c r="S3849" t="s">
        <v>2761</v>
      </c>
      <c r="T3849" t="s">
        <v>4061</v>
      </c>
      <c r="U3849" s="201">
        <v>7.0000000000000007E-2</v>
      </c>
      <c r="V3849" t="s">
        <v>1761</v>
      </c>
      <c r="W3849" t="s">
        <v>3158</v>
      </c>
      <c r="X3849" t="s">
        <v>3159</v>
      </c>
      <c r="Y3849" t="s">
        <v>3160</v>
      </c>
      <c r="Z3849" t="s">
        <v>3161</v>
      </c>
      <c r="AA3849">
        <v>41063</v>
      </c>
      <c r="AB3849" s="198">
        <v>37036.875</v>
      </c>
      <c r="AC3849" s="198">
        <v>37036.875</v>
      </c>
    </row>
    <row r="3850" spans="1:29" x14ac:dyDescent="0.2">
      <c r="A3850" s="44" t="str">
        <f t="shared" si="296"/>
        <v xml:space="preserve"> Natural Gas Physical</v>
      </c>
      <c r="B3850" s="44" t="str">
        <f t="shared" si="297"/>
        <v/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50000</v>
      </c>
      <c r="G3850" s="202">
        <v>1292476</v>
      </c>
      <c r="H3850" s="198">
        <v>37035.439421296294</v>
      </c>
      <c r="I3850" t="s">
        <v>3398</v>
      </c>
      <c r="M3850" t="s">
        <v>2760</v>
      </c>
      <c r="N3850" t="s">
        <v>4099</v>
      </c>
      <c r="O3850" t="s">
        <v>2343</v>
      </c>
      <c r="Q3850" s="199">
        <v>50000</v>
      </c>
      <c r="S3850" t="s">
        <v>4101</v>
      </c>
      <c r="T3850" t="s">
        <v>4102</v>
      </c>
      <c r="U3850" s="201">
        <v>18.8</v>
      </c>
      <c r="V3850" t="s">
        <v>3399</v>
      </c>
      <c r="W3850" t="s">
        <v>4115</v>
      </c>
      <c r="X3850" t="s">
        <v>4104</v>
      </c>
      <c r="Y3850" t="s">
        <v>4105</v>
      </c>
      <c r="Z3850" t="s">
        <v>4067</v>
      </c>
      <c r="AA3850">
        <v>104830</v>
      </c>
      <c r="AB3850" s="198">
        <v>37036.875</v>
      </c>
      <c r="AC3850" s="198">
        <v>37036.875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20</v>
      </c>
      <c r="G3851" s="202">
        <v>1292477</v>
      </c>
      <c r="H3851" s="198">
        <v>37035.439444444448</v>
      </c>
      <c r="I3851" t="s">
        <v>4141</v>
      </c>
      <c r="M3851" t="s">
        <v>2766</v>
      </c>
      <c r="N3851" t="s">
        <v>4058</v>
      </c>
      <c r="O3851" t="s">
        <v>4059</v>
      </c>
      <c r="P3851" s="199">
        <v>20</v>
      </c>
      <c r="S3851" t="s">
        <v>4060</v>
      </c>
      <c r="T3851" t="s">
        <v>4061</v>
      </c>
      <c r="U3851" s="201">
        <v>1741</v>
      </c>
      <c r="V3851" t="s">
        <v>2941</v>
      </c>
      <c r="W3851" t="s">
        <v>4068</v>
      </c>
      <c r="X3851" t="s">
        <v>4064</v>
      </c>
      <c r="Y3851" t="s">
        <v>4065</v>
      </c>
      <c r="Z3851" t="s">
        <v>4066</v>
      </c>
      <c r="AA3851">
        <v>2151269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5000</v>
      </c>
      <c r="G3852" s="202">
        <v>1292478</v>
      </c>
      <c r="H3852" s="198">
        <v>37035.439583333333</v>
      </c>
      <c r="I3852" t="s">
        <v>3134</v>
      </c>
      <c r="M3852" t="s">
        <v>2760</v>
      </c>
      <c r="N3852" t="s">
        <v>3220</v>
      </c>
      <c r="O3852" t="s">
        <v>4414</v>
      </c>
      <c r="Q3852" s="199">
        <v>5000</v>
      </c>
      <c r="S3852" t="s">
        <v>2761</v>
      </c>
      <c r="T3852" t="s">
        <v>4061</v>
      </c>
      <c r="U3852" s="201">
        <v>4.0750000000000002</v>
      </c>
      <c r="V3852" t="s">
        <v>2604</v>
      </c>
      <c r="W3852" t="s">
        <v>4253</v>
      </c>
      <c r="X3852" t="s">
        <v>4254</v>
      </c>
      <c r="Y3852" t="s">
        <v>3224</v>
      </c>
      <c r="Z3852" t="s">
        <v>3671</v>
      </c>
      <c r="AA3852">
        <v>809173</v>
      </c>
      <c r="AB3852" s="198">
        <v>37036.875</v>
      </c>
      <c r="AC3852" s="198">
        <v>37036.875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2000</v>
      </c>
      <c r="G3853" s="202">
        <v>1292479</v>
      </c>
      <c r="H3853" s="198">
        <v>37035.439699074072</v>
      </c>
      <c r="I3853" t="s">
        <v>4241</v>
      </c>
      <c r="M3853" t="s">
        <v>2760</v>
      </c>
      <c r="N3853" t="s">
        <v>3220</v>
      </c>
      <c r="O3853" t="s">
        <v>2484</v>
      </c>
      <c r="Q3853" s="199">
        <v>2000</v>
      </c>
      <c r="S3853" t="s">
        <v>2761</v>
      </c>
      <c r="T3853" t="s">
        <v>4061</v>
      </c>
      <c r="U3853" s="201">
        <v>3.97</v>
      </c>
      <c r="V3853" t="s">
        <v>3925</v>
      </c>
      <c r="W3853" t="s">
        <v>3004</v>
      </c>
      <c r="X3853" t="s">
        <v>3246</v>
      </c>
      <c r="Y3853" t="s">
        <v>3224</v>
      </c>
      <c r="Z3853" t="s">
        <v>3671</v>
      </c>
      <c r="AA3853">
        <v>809174</v>
      </c>
      <c r="AB3853" s="198">
        <v>37036.875</v>
      </c>
      <c r="AC3853" s="198">
        <v>37036.875</v>
      </c>
    </row>
    <row r="3854" spans="1:29" x14ac:dyDescent="0.2">
      <c r="A3854" s="44" t="str">
        <f t="shared" si="301"/>
        <v xml:space="preserve"> Metals Financial</v>
      </c>
      <c r="B3854" s="44" t="str">
        <f t="shared" si="302"/>
        <v/>
      </c>
      <c r="C3854" s="44" t="str">
        <f t="shared" si="303"/>
        <v>Metals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8</v>
      </c>
      <c r="G3854" s="202">
        <v>1292481</v>
      </c>
      <c r="H3854" s="198">
        <v>37035.43986111111</v>
      </c>
      <c r="I3854" t="s">
        <v>2489</v>
      </c>
      <c r="M3854" t="s">
        <v>2766</v>
      </c>
      <c r="N3854" t="s">
        <v>4058</v>
      </c>
      <c r="O3854" t="s">
        <v>4059</v>
      </c>
      <c r="Q3854" s="199">
        <v>8</v>
      </c>
      <c r="S3854" t="s">
        <v>4060</v>
      </c>
      <c r="T3854" t="s">
        <v>4061</v>
      </c>
      <c r="U3854" s="201">
        <v>1742</v>
      </c>
      <c r="V3854" t="s">
        <v>2490</v>
      </c>
      <c r="W3854" t="s">
        <v>4068</v>
      </c>
      <c r="X3854" t="s">
        <v>4064</v>
      </c>
      <c r="Y3854" t="s">
        <v>4065</v>
      </c>
      <c r="Z3854" t="s">
        <v>4066</v>
      </c>
      <c r="AA3854">
        <v>2151271</v>
      </c>
    </row>
    <row r="3855" spans="1:29" x14ac:dyDescent="0.2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</v>
      </c>
      <c r="G3855" s="202">
        <v>1292482</v>
      </c>
      <c r="H3855" s="198">
        <v>37035.439942129633</v>
      </c>
      <c r="I3855" t="s">
        <v>4096</v>
      </c>
      <c r="M3855" t="s">
        <v>2766</v>
      </c>
      <c r="N3855" t="s">
        <v>4058</v>
      </c>
      <c r="O3855" t="s">
        <v>4059</v>
      </c>
      <c r="Q3855" s="199">
        <v>5</v>
      </c>
      <c r="S3855" t="s">
        <v>4060</v>
      </c>
      <c r="T3855" t="s">
        <v>4061</v>
      </c>
      <c r="U3855" s="201">
        <v>1742</v>
      </c>
      <c r="V3855" t="s">
        <v>4189</v>
      </c>
      <c r="W3855" t="s">
        <v>4068</v>
      </c>
      <c r="X3855" t="s">
        <v>4064</v>
      </c>
      <c r="Y3855" t="s">
        <v>4065</v>
      </c>
      <c r="Z3855" t="s">
        <v>4066</v>
      </c>
      <c r="AA3855">
        <v>2151273</v>
      </c>
    </row>
    <row r="3856" spans="1:29" x14ac:dyDescent="0.2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</v>
      </c>
      <c r="G3856" s="202">
        <v>1292483</v>
      </c>
      <c r="H3856" s="198">
        <v>37035.439942129633</v>
      </c>
      <c r="I3856" t="s">
        <v>3244</v>
      </c>
      <c r="M3856" t="s">
        <v>2760</v>
      </c>
      <c r="N3856" t="s">
        <v>3220</v>
      </c>
      <c r="O3856" t="s">
        <v>4397</v>
      </c>
      <c r="P3856" s="199">
        <v>5000</v>
      </c>
      <c r="S3856" t="s">
        <v>2761</v>
      </c>
      <c r="T3856" t="s">
        <v>4061</v>
      </c>
      <c r="U3856" s="201">
        <v>4.0350000000000001</v>
      </c>
      <c r="V3856" t="s">
        <v>4005</v>
      </c>
      <c r="W3856" t="s">
        <v>3046</v>
      </c>
      <c r="X3856" t="s">
        <v>2685</v>
      </c>
      <c r="Y3856" t="s">
        <v>3224</v>
      </c>
      <c r="Z3856" t="s">
        <v>3671</v>
      </c>
      <c r="AA3856">
        <v>809176</v>
      </c>
      <c r="AB3856" s="198">
        <v>37036.875</v>
      </c>
      <c r="AC3856" s="198">
        <v>37036.875</v>
      </c>
    </row>
    <row r="3857" spans="1:31" x14ac:dyDescent="0.2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30</v>
      </c>
      <c r="F3857" s="213">
        <f t="shared" si="305"/>
        <v>150000</v>
      </c>
      <c r="G3857" s="202">
        <v>1292484</v>
      </c>
      <c r="H3857" s="198">
        <v>37035.439988425926</v>
      </c>
      <c r="I3857" t="s">
        <v>2863</v>
      </c>
      <c r="M3857" t="s">
        <v>2760</v>
      </c>
      <c r="N3857" t="s">
        <v>3220</v>
      </c>
      <c r="O3857" t="s">
        <v>4277</v>
      </c>
      <c r="Q3857" s="199">
        <v>5000</v>
      </c>
      <c r="S3857" t="s">
        <v>2761</v>
      </c>
      <c r="T3857" t="s">
        <v>4061</v>
      </c>
      <c r="U3857" s="201">
        <v>12.452500000000001</v>
      </c>
      <c r="V3857" t="s">
        <v>3946</v>
      </c>
      <c r="W3857" t="s">
        <v>4279</v>
      </c>
      <c r="X3857" t="s">
        <v>2682</v>
      </c>
      <c r="Y3857" t="s">
        <v>3224</v>
      </c>
      <c r="Z3857" t="s">
        <v>3671</v>
      </c>
      <c r="AA3857" t="s">
        <v>749</v>
      </c>
      <c r="AB3857" s="198">
        <v>37043.875</v>
      </c>
      <c r="AC3857" s="198">
        <v>37072.875</v>
      </c>
    </row>
    <row r="3858" spans="1:31" x14ac:dyDescent="0.2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5000</v>
      </c>
      <c r="G3858" s="202">
        <v>1292485</v>
      </c>
      <c r="H3858" s="198">
        <v>37035.44017361111</v>
      </c>
      <c r="I3858" t="s">
        <v>3244</v>
      </c>
      <c r="M3858" t="s">
        <v>2760</v>
      </c>
      <c r="N3858" t="s">
        <v>3220</v>
      </c>
      <c r="O3858" t="s">
        <v>2614</v>
      </c>
      <c r="Q3858" s="199">
        <v>5000</v>
      </c>
      <c r="S3858" t="s">
        <v>2761</v>
      </c>
      <c r="T3858" t="s">
        <v>4061</v>
      </c>
      <c r="U3858" s="201">
        <v>4.08</v>
      </c>
      <c r="V3858" t="s">
        <v>4005</v>
      </c>
      <c r="W3858" t="s">
        <v>4253</v>
      </c>
      <c r="X3858" t="s">
        <v>4254</v>
      </c>
      <c r="Y3858" t="s">
        <v>3224</v>
      </c>
      <c r="Z3858" t="s">
        <v>3671</v>
      </c>
      <c r="AA3858">
        <v>809179</v>
      </c>
      <c r="AB3858" s="198">
        <v>37036.875</v>
      </c>
      <c r="AC3858" s="198">
        <v>37036.875</v>
      </c>
    </row>
    <row r="3859" spans="1:31" x14ac:dyDescent="0.2">
      <c r="A3859" s="44" t="str">
        <f t="shared" si="301"/>
        <v>US Power Physical</v>
      </c>
      <c r="B3859" s="44" t="str">
        <f t="shared" si="302"/>
        <v>US</v>
      </c>
      <c r="C3859" s="44" t="str">
        <f t="shared" si="303"/>
        <v>Power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30</v>
      </c>
      <c r="F3859" s="213">
        <f t="shared" si="305"/>
        <v>1500</v>
      </c>
      <c r="G3859" s="202">
        <v>1292486</v>
      </c>
      <c r="H3859" s="198">
        <v>37035.440266203703</v>
      </c>
      <c r="I3859" t="s">
        <v>4513</v>
      </c>
      <c r="M3859" t="s">
        <v>3364</v>
      </c>
      <c r="N3859" t="s">
        <v>2802</v>
      </c>
      <c r="O3859" t="s">
        <v>2441</v>
      </c>
      <c r="P3859" s="199">
        <v>50</v>
      </c>
      <c r="S3859" t="s">
        <v>2759</v>
      </c>
      <c r="T3859" t="s">
        <v>4061</v>
      </c>
      <c r="U3859" s="201">
        <v>41.25</v>
      </c>
      <c r="V3859" t="s">
        <v>3947</v>
      </c>
      <c r="W3859" t="s">
        <v>2861</v>
      </c>
      <c r="X3859" t="s">
        <v>3993</v>
      </c>
      <c r="Y3859" t="s">
        <v>4193</v>
      </c>
      <c r="Z3859" t="s">
        <v>3666</v>
      </c>
      <c r="AA3859">
        <v>621604.1</v>
      </c>
      <c r="AB3859" s="198">
        <v>37500.875</v>
      </c>
      <c r="AC3859" s="198">
        <v>37529.875</v>
      </c>
    </row>
    <row r="3860" spans="1:31" x14ac:dyDescent="0.2">
      <c r="A3860" s="44" t="str">
        <f t="shared" si="301"/>
        <v xml:space="preserve"> Metals Financial</v>
      </c>
      <c r="B3860" s="44" t="str">
        <f t="shared" si="302"/>
        <v/>
      </c>
      <c r="C3860" s="44" t="str">
        <f t="shared" si="303"/>
        <v>Metals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7</v>
      </c>
      <c r="G3860" s="202">
        <v>1292487</v>
      </c>
      <c r="H3860" s="198">
        <v>37035.440393518518</v>
      </c>
      <c r="I3860" t="s">
        <v>4084</v>
      </c>
      <c r="M3860" t="s">
        <v>2766</v>
      </c>
      <c r="N3860" t="s">
        <v>4058</v>
      </c>
      <c r="O3860" t="s">
        <v>4059</v>
      </c>
      <c r="Q3860" s="199">
        <v>7</v>
      </c>
      <c r="S3860" t="s">
        <v>4060</v>
      </c>
      <c r="T3860" t="s">
        <v>4061</v>
      </c>
      <c r="U3860" s="201">
        <v>1742</v>
      </c>
      <c r="V3860" t="s">
        <v>4134</v>
      </c>
      <c r="W3860" t="s">
        <v>4068</v>
      </c>
      <c r="X3860" t="s">
        <v>4064</v>
      </c>
      <c r="Y3860" t="s">
        <v>4065</v>
      </c>
      <c r="Z3860" t="s">
        <v>4066</v>
      </c>
      <c r="AA3860">
        <v>2151279</v>
      </c>
    </row>
    <row r="3861" spans="1:31" x14ac:dyDescent="0.2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2184</v>
      </c>
      <c r="G3861" s="202">
        <v>1292488</v>
      </c>
      <c r="H3861" s="198">
        <v>37035.440486111111</v>
      </c>
      <c r="I3861" t="s">
        <v>3769</v>
      </c>
      <c r="M3861" t="s">
        <v>2760</v>
      </c>
      <c r="N3861" t="s">
        <v>3220</v>
      </c>
      <c r="O3861" t="s">
        <v>2614</v>
      </c>
      <c r="P3861" s="199">
        <v>2184</v>
      </c>
      <c r="S3861" t="s">
        <v>2761</v>
      </c>
      <c r="T3861" t="s">
        <v>4061</v>
      </c>
      <c r="U3861" s="201">
        <v>4.0599999999999996</v>
      </c>
      <c r="V3861" t="s">
        <v>2755</v>
      </c>
      <c r="W3861" t="s">
        <v>4253</v>
      </c>
      <c r="X3861" t="s">
        <v>4254</v>
      </c>
      <c r="Y3861" t="s">
        <v>3224</v>
      </c>
      <c r="Z3861" t="s">
        <v>3671</v>
      </c>
      <c r="AA3861">
        <v>809180</v>
      </c>
      <c r="AB3861" s="198">
        <v>37036.875</v>
      </c>
      <c r="AC3861" s="198">
        <v>37036.875</v>
      </c>
    </row>
    <row r="3862" spans="1:31" x14ac:dyDescent="0.2">
      <c r="A3862" s="44" t="str">
        <f t="shared" si="301"/>
        <v xml:space="preserve"> Metals Financial</v>
      </c>
      <c r="B3862" s="44" t="str">
        <f t="shared" si="302"/>
        <v/>
      </c>
      <c r="C3862" s="44" t="str">
        <f t="shared" si="303"/>
        <v>Metals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20</v>
      </c>
      <c r="G3862" s="202">
        <v>1292490</v>
      </c>
      <c r="H3862" s="198">
        <v>37035.440520833334</v>
      </c>
      <c r="I3862" t="s">
        <v>1929</v>
      </c>
      <c r="M3862" t="s">
        <v>2766</v>
      </c>
      <c r="N3862" t="s">
        <v>4058</v>
      </c>
      <c r="O3862" t="s">
        <v>4059</v>
      </c>
      <c r="P3862" s="199">
        <v>20</v>
      </c>
      <c r="S3862" t="s">
        <v>4060</v>
      </c>
      <c r="T3862" t="s">
        <v>4061</v>
      </c>
      <c r="U3862" s="201">
        <v>1741</v>
      </c>
      <c r="V3862" t="s">
        <v>3215</v>
      </c>
      <c r="W3862" t="s">
        <v>4068</v>
      </c>
      <c r="X3862" t="s">
        <v>4064</v>
      </c>
      <c r="Y3862" t="s">
        <v>4065</v>
      </c>
      <c r="Z3862" t="s">
        <v>4066</v>
      </c>
      <c r="AA3862">
        <v>2151281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30</v>
      </c>
      <c r="F3863" s="213">
        <f t="shared" si="305"/>
        <v>300000</v>
      </c>
      <c r="G3863" s="202">
        <v>1292492</v>
      </c>
      <c r="H3863" s="198">
        <v>37035.440601851849</v>
      </c>
      <c r="I3863" t="s">
        <v>3441</v>
      </c>
      <c r="M3863" t="s">
        <v>2760</v>
      </c>
      <c r="N3863" t="s">
        <v>2864</v>
      </c>
      <c r="O3863" t="s">
        <v>2865</v>
      </c>
      <c r="P3863" s="199">
        <v>10000</v>
      </c>
      <c r="S3863" t="s">
        <v>2761</v>
      </c>
      <c r="T3863" t="s">
        <v>4061</v>
      </c>
      <c r="U3863" s="201">
        <v>4.1675000000000004</v>
      </c>
      <c r="V3863" t="s">
        <v>3442</v>
      </c>
      <c r="W3863" t="s">
        <v>3529</v>
      </c>
      <c r="X3863" t="s">
        <v>2866</v>
      </c>
      <c r="Y3863" t="s">
        <v>4082</v>
      </c>
      <c r="Z3863" t="s">
        <v>3671</v>
      </c>
      <c r="AA3863" t="s">
        <v>750</v>
      </c>
      <c r="AB3863" s="198">
        <v>37043.875</v>
      </c>
      <c r="AC3863" s="198">
        <v>37072.875</v>
      </c>
    </row>
    <row r="3864" spans="1:31" x14ac:dyDescent="0.2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7</v>
      </c>
      <c r="F3864" s="213">
        <f t="shared" si="305"/>
        <v>385000</v>
      </c>
      <c r="G3864" s="202">
        <v>1292493</v>
      </c>
      <c r="H3864" s="198">
        <v>37035.440648148149</v>
      </c>
      <c r="I3864" t="s">
        <v>3890</v>
      </c>
      <c r="M3864" t="s">
        <v>2760</v>
      </c>
      <c r="N3864" t="s">
        <v>2864</v>
      </c>
      <c r="O3864" t="s">
        <v>4394</v>
      </c>
      <c r="Q3864" s="199">
        <v>55000</v>
      </c>
      <c r="S3864" t="s">
        <v>2761</v>
      </c>
      <c r="T3864" t="s">
        <v>4061</v>
      </c>
      <c r="U3864" s="201">
        <v>4.1050000000000004</v>
      </c>
      <c r="V3864" t="s">
        <v>751</v>
      </c>
      <c r="W3864" t="s">
        <v>3074</v>
      </c>
      <c r="X3864" t="s">
        <v>3075</v>
      </c>
      <c r="Y3864" t="s">
        <v>4082</v>
      </c>
      <c r="Z3864" t="s">
        <v>3671</v>
      </c>
      <c r="AA3864" t="s">
        <v>752</v>
      </c>
      <c r="AB3864" s="198">
        <v>37036.875</v>
      </c>
      <c r="AC3864" s="198">
        <v>37042.875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150000</v>
      </c>
      <c r="G3865" s="202">
        <v>1292494</v>
      </c>
      <c r="H3865" s="198">
        <v>37035.440810185188</v>
      </c>
      <c r="I3865" t="s">
        <v>3225</v>
      </c>
      <c r="M3865" t="s">
        <v>2760</v>
      </c>
      <c r="N3865" t="s">
        <v>2864</v>
      </c>
      <c r="O3865" t="s">
        <v>2865</v>
      </c>
      <c r="Q3865" s="199">
        <v>5000</v>
      </c>
      <c r="S3865" t="s">
        <v>2761</v>
      </c>
      <c r="T3865" t="s">
        <v>4061</v>
      </c>
      <c r="U3865" s="201">
        <v>4.17</v>
      </c>
      <c r="V3865" t="s">
        <v>469</v>
      </c>
      <c r="W3865" t="s">
        <v>3529</v>
      </c>
      <c r="X3865" t="s">
        <v>2866</v>
      </c>
      <c r="Y3865" t="s">
        <v>4082</v>
      </c>
      <c r="Z3865" t="s">
        <v>3671</v>
      </c>
      <c r="AA3865" t="s">
        <v>753</v>
      </c>
      <c r="AB3865" s="198">
        <v>37043.875</v>
      </c>
      <c r="AC3865" s="198">
        <v>37072.875</v>
      </c>
    </row>
    <row r="3866" spans="1:31" x14ac:dyDescent="0.2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30</v>
      </c>
      <c r="F3866" s="213">
        <f t="shared" si="305"/>
        <v>150000</v>
      </c>
      <c r="G3866" s="202">
        <v>1292495</v>
      </c>
      <c r="H3866" s="198">
        <v>37035.440891203703</v>
      </c>
      <c r="I3866" t="s">
        <v>2818</v>
      </c>
      <c r="M3866" t="s">
        <v>2760</v>
      </c>
      <c r="N3866" t="s">
        <v>3235</v>
      </c>
      <c r="O3866" t="s">
        <v>2898</v>
      </c>
      <c r="Q3866" s="199">
        <v>5000</v>
      </c>
      <c r="S3866" t="s">
        <v>2761</v>
      </c>
      <c r="T3866" t="s">
        <v>4061</v>
      </c>
      <c r="U3866" s="201">
        <v>7</v>
      </c>
      <c r="V3866" t="s">
        <v>3106</v>
      </c>
      <c r="W3866" t="s">
        <v>2708</v>
      </c>
      <c r="X3866" t="s">
        <v>2709</v>
      </c>
      <c r="Y3866" t="s">
        <v>4082</v>
      </c>
      <c r="Z3866" t="s">
        <v>3671</v>
      </c>
      <c r="AA3866" t="s">
        <v>754</v>
      </c>
      <c r="AB3866" s="198">
        <v>37043.875</v>
      </c>
      <c r="AC3866" s="198">
        <v>37072.875</v>
      </c>
    </row>
    <row r="3867" spans="1:31" x14ac:dyDescent="0.2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30</v>
      </c>
      <c r="F3867" s="213">
        <f t="shared" si="305"/>
        <v>300000</v>
      </c>
      <c r="G3867" s="202">
        <v>1292496</v>
      </c>
      <c r="H3867" s="198">
        <v>37035.440972222219</v>
      </c>
      <c r="I3867" t="s">
        <v>3890</v>
      </c>
      <c r="M3867" t="s">
        <v>2760</v>
      </c>
      <c r="N3867" t="s">
        <v>2864</v>
      </c>
      <c r="O3867" t="s">
        <v>4391</v>
      </c>
      <c r="P3867" s="199">
        <v>10000</v>
      </c>
      <c r="S3867" t="s">
        <v>2761</v>
      </c>
      <c r="T3867" t="s">
        <v>4061</v>
      </c>
      <c r="U3867" s="201">
        <v>4.1825000000000001</v>
      </c>
      <c r="V3867" t="s">
        <v>751</v>
      </c>
      <c r="W3867" t="s">
        <v>3074</v>
      </c>
      <c r="X3867" t="s">
        <v>3075</v>
      </c>
      <c r="Y3867" t="s">
        <v>4082</v>
      </c>
      <c r="Z3867" t="s">
        <v>3671</v>
      </c>
      <c r="AA3867" t="s">
        <v>755</v>
      </c>
      <c r="AB3867" s="198">
        <v>37043.875</v>
      </c>
      <c r="AC3867" s="198">
        <v>37072.875</v>
      </c>
    </row>
    <row r="3868" spans="1:31" x14ac:dyDescent="0.2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10000</v>
      </c>
      <c r="G3868" s="202">
        <v>1292497</v>
      </c>
      <c r="H3868" s="198">
        <v>37035.441041666665</v>
      </c>
      <c r="I3868" t="s">
        <v>3769</v>
      </c>
      <c r="M3868" t="s">
        <v>2760</v>
      </c>
      <c r="N3868" t="s">
        <v>3220</v>
      </c>
      <c r="O3868" t="s">
        <v>4383</v>
      </c>
      <c r="Q3868" s="199">
        <v>10000</v>
      </c>
      <c r="S3868" t="s">
        <v>2761</v>
      </c>
      <c r="T3868" t="s">
        <v>4061</v>
      </c>
      <c r="U3868" s="201">
        <v>4.12</v>
      </c>
      <c r="V3868" t="s">
        <v>2755</v>
      </c>
      <c r="W3868" t="s">
        <v>4246</v>
      </c>
      <c r="X3868" t="s">
        <v>4247</v>
      </c>
      <c r="Y3868" t="s">
        <v>3224</v>
      </c>
      <c r="Z3868" t="s">
        <v>3671</v>
      </c>
      <c r="AA3868">
        <v>809181</v>
      </c>
      <c r="AB3868" s="198">
        <v>37036.875</v>
      </c>
      <c r="AC3868" s="198">
        <v>37036.875</v>
      </c>
      <c r="AE3868" s="116">
        <f>IF(S3868="Gallon",F3868/42,F3868)</f>
        <v>10000</v>
      </c>
    </row>
    <row r="3869" spans="1:31" x14ac:dyDescent="0.2">
      <c r="A3869" s="44" t="str">
        <f t="shared" si="301"/>
        <v>US Weather Financial</v>
      </c>
      <c r="B3869" s="44" t="str">
        <f t="shared" si="302"/>
        <v>US</v>
      </c>
      <c r="C3869" s="44" t="str">
        <f t="shared" si="303"/>
        <v>Weather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30</v>
      </c>
      <c r="F3869" s="213">
        <f t="shared" si="305"/>
        <v>90</v>
      </c>
      <c r="G3869" s="202">
        <v>1292499</v>
      </c>
      <c r="H3869" s="198">
        <v>37035.441203703704</v>
      </c>
      <c r="I3869" t="s">
        <v>756</v>
      </c>
      <c r="M3869" t="s">
        <v>3302</v>
      </c>
      <c r="N3869" t="s">
        <v>4023</v>
      </c>
      <c r="O3869" t="s">
        <v>4336</v>
      </c>
      <c r="Q3869" s="199">
        <v>3</v>
      </c>
      <c r="S3869" t="s">
        <v>3303</v>
      </c>
      <c r="T3869" t="s">
        <v>4061</v>
      </c>
      <c r="U3869" s="201">
        <v>220</v>
      </c>
      <c r="V3869" t="s">
        <v>757</v>
      </c>
      <c r="W3869" t="s">
        <v>4337</v>
      </c>
      <c r="X3869" t="s">
        <v>4024</v>
      </c>
      <c r="Y3869" t="s">
        <v>3302</v>
      </c>
      <c r="Z3869" t="s">
        <v>3671</v>
      </c>
      <c r="AA3869">
        <v>1292499</v>
      </c>
      <c r="AB3869" s="198">
        <v>37043.915972222225</v>
      </c>
      <c r="AC3869" s="198">
        <v>37072.915972222225</v>
      </c>
    </row>
    <row r="3870" spans="1:31" x14ac:dyDescent="0.2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1292501</v>
      </c>
      <c r="H3870" s="198">
        <v>37035.441261574073</v>
      </c>
      <c r="I3870" t="s">
        <v>4182</v>
      </c>
      <c r="M3870" t="s">
        <v>3757</v>
      </c>
      <c r="N3870" t="s">
        <v>4183</v>
      </c>
      <c r="O3870" t="s">
        <v>2790</v>
      </c>
      <c r="Q3870" s="199">
        <v>50000</v>
      </c>
      <c r="S3870" t="s">
        <v>2767</v>
      </c>
      <c r="T3870" t="s">
        <v>4061</v>
      </c>
      <c r="U3870" s="201">
        <v>28.92</v>
      </c>
      <c r="V3870" t="s">
        <v>4184</v>
      </c>
      <c r="W3870" t="s">
        <v>4185</v>
      </c>
      <c r="X3870" t="s">
        <v>4186</v>
      </c>
      <c r="Y3870" t="s">
        <v>3401</v>
      </c>
      <c r="Z3870" t="s">
        <v>3671</v>
      </c>
      <c r="AA3870">
        <v>107124</v>
      </c>
      <c r="AB3870" s="198">
        <v>37073</v>
      </c>
      <c r="AC3870" s="198">
        <v>37103</v>
      </c>
    </row>
    <row r="3871" spans="1:31" x14ac:dyDescent="0.2">
      <c r="A3871" s="44" t="str">
        <f t="shared" si="301"/>
        <v>US Natural Gas Physical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10000</v>
      </c>
      <c r="G3871" s="202">
        <v>1292502</v>
      </c>
      <c r="H3871" s="198">
        <v>37035.441319444442</v>
      </c>
      <c r="I3871" t="s">
        <v>2706</v>
      </c>
      <c r="M3871" t="s">
        <v>2760</v>
      </c>
      <c r="N3871" t="s">
        <v>3220</v>
      </c>
      <c r="O3871" t="s">
        <v>2519</v>
      </c>
      <c r="Q3871" s="199">
        <v>10000</v>
      </c>
      <c r="S3871" t="s">
        <v>2761</v>
      </c>
      <c r="T3871" t="s">
        <v>4061</v>
      </c>
      <c r="U3871" s="201">
        <v>4.42</v>
      </c>
      <c r="V3871" t="s">
        <v>4001</v>
      </c>
      <c r="W3871" t="s">
        <v>2668</v>
      </c>
      <c r="X3871" t="s">
        <v>2669</v>
      </c>
      <c r="Y3871" t="s">
        <v>3224</v>
      </c>
      <c r="Z3871" t="s">
        <v>3671</v>
      </c>
      <c r="AA3871">
        <v>809182</v>
      </c>
      <c r="AB3871" s="198">
        <v>37036.875</v>
      </c>
      <c r="AC3871" s="198">
        <v>37036.875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10000</v>
      </c>
      <c r="G3872" s="202">
        <v>1292505</v>
      </c>
      <c r="H3872" s="198">
        <v>37035.442118055558</v>
      </c>
      <c r="I3872" t="s">
        <v>2831</v>
      </c>
      <c r="M3872" t="s">
        <v>2760</v>
      </c>
      <c r="N3872" t="s">
        <v>3220</v>
      </c>
      <c r="O3872" t="s">
        <v>4383</v>
      </c>
      <c r="P3872" s="199">
        <v>10000</v>
      </c>
      <c r="S3872" t="s">
        <v>2761</v>
      </c>
      <c r="T3872" t="s">
        <v>4061</v>
      </c>
      <c r="U3872" s="201">
        <v>4.1100000000000003</v>
      </c>
      <c r="V3872" t="s">
        <v>3221</v>
      </c>
      <c r="W3872" t="s">
        <v>4246</v>
      </c>
      <c r="X3872" t="s">
        <v>4247</v>
      </c>
      <c r="Y3872" t="s">
        <v>3224</v>
      </c>
      <c r="Z3872" t="s">
        <v>3671</v>
      </c>
      <c r="AA3872">
        <v>809183</v>
      </c>
      <c r="AB3872" s="198">
        <v>37036.875</v>
      </c>
      <c r="AC3872" s="198">
        <v>37036.875</v>
      </c>
    </row>
    <row r="3873" spans="1:29" x14ac:dyDescent="0.2">
      <c r="A3873" s="44" t="str">
        <f t="shared" si="301"/>
        <v xml:space="preserve"> Natural Gas Financial</v>
      </c>
      <c r="B3873" s="44" t="str">
        <f t="shared" si="302"/>
        <v/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151</v>
      </c>
      <c r="F3873" s="213">
        <f t="shared" si="305"/>
        <v>755000</v>
      </c>
      <c r="G3873" s="202">
        <v>1292506</v>
      </c>
      <c r="H3873" s="198">
        <v>37035.442152777781</v>
      </c>
      <c r="I3873" t="s">
        <v>3827</v>
      </c>
      <c r="M3873" t="s">
        <v>2760</v>
      </c>
      <c r="N3873" t="s">
        <v>4017</v>
      </c>
      <c r="O3873" t="s">
        <v>3961</v>
      </c>
      <c r="Q3873" s="199">
        <v>5000</v>
      </c>
      <c r="S3873" t="s">
        <v>2761</v>
      </c>
      <c r="T3873" t="s">
        <v>4061</v>
      </c>
      <c r="U3873" s="201">
        <v>-0.3</v>
      </c>
      <c r="V3873" t="s">
        <v>758</v>
      </c>
      <c r="W3873" t="s">
        <v>4019</v>
      </c>
      <c r="X3873" t="s">
        <v>4020</v>
      </c>
      <c r="Y3873" t="s">
        <v>4082</v>
      </c>
      <c r="Z3873" t="s">
        <v>3672</v>
      </c>
      <c r="AA3873" t="s">
        <v>759</v>
      </c>
      <c r="AB3873" s="198">
        <v>37196</v>
      </c>
      <c r="AC3873" s="198">
        <v>37346</v>
      </c>
    </row>
    <row r="3874" spans="1:29" x14ac:dyDescent="0.2">
      <c r="A3874" s="44" t="str">
        <f t="shared" si="301"/>
        <v xml:space="preserve"> Natural Gas Financial</v>
      </c>
      <c r="B3874" s="44" t="str">
        <f t="shared" si="302"/>
        <v/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214</v>
      </c>
      <c r="F3874" s="213">
        <f t="shared" si="305"/>
        <v>1070000</v>
      </c>
      <c r="G3874" s="202">
        <v>1292507</v>
      </c>
      <c r="H3874" s="198">
        <v>37035.442280092589</v>
      </c>
      <c r="I3874" t="s">
        <v>3827</v>
      </c>
      <c r="M3874" t="s">
        <v>2760</v>
      </c>
      <c r="N3874" t="s">
        <v>4017</v>
      </c>
      <c r="O3874" t="s">
        <v>4231</v>
      </c>
      <c r="Q3874" s="199">
        <v>5000</v>
      </c>
      <c r="S3874" t="s">
        <v>2761</v>
      </c>
      <c r="T3874" t="s">
        <v>4061</v>
      </c>
      <c r="U3874" s="201">
        <v>-0.35499999999999998</v>
      </c>
      <c r="V3874" t="s">
        <v>758</v>
      </c>
      <c r="W3874" t="s">
        <v>4019</v>
      </c>
      <c r="X3874" t="s">
        <v>4020</v>
      </c>
      <c r="Y3874" t="s">
        <v>4082</v>
      </c>
      <c r="Z3874" t="s">
        <v>3672</v>
      </c>
      <c r="AA3874" t="s">
        <v>760</v>
      </c>
      <c r="AB3874" s="198">
        <v>37347</v>
      </c>
      <c r="AC3874" s="198">
        <v>37560</v>
      </c>
    </row>
    <row r="3875" spans="1:29" x14ac:dyDescent="0.2">
      <c r="A3875" s="44" t="str">
        <f t="shared" si="301"/>
        <v xml:space="preserve"> Metals Financial</v>
      </c>
      <c r="B3875" s="44" t="str">
        <f t="shared" si="302"/>
        <v/>
      </c>
      <c r="C3875" s="44" t="str">
        <f t="shared" si="303"/>
        <v>Metals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</v>
      </c>
      <c r="G3875" s="202">
        <v>1292508</v>
      </c>
      <c r="H3875" s="198">
        <v>37035.442384259259</v>
      </c>
      <c r="I3875" t="s">
        <v>4077</v>
      </c>
      <c r="M3875" t="s">
        <v>2766</v>
      </c>
      <c r="N3875" t="s">
        <v>4072</v>
      </c>
      <c r="O3875" t="s">
        <v>4073</v>
      </c>
      <c r="Q3875" s="199">
        <v>2</v>
      </c>
      <c r="S3875" t="s">
        <v>4060</v>
      </c>
      <c r="T3875" t="s">
        <v>4061</v>
      </c>
      <c r="U3875" s="201">
        <v>1544</v>
      </c>
      <c r="V3875" t="s">
        <v>3888</v>
      </c>
      <c r="W3875" t="s">
        <v>4068</v>
      </c>
      <c r="X3875" t="s">
        <v>4064</v>
      </c>
      <c r="Y3875" t="s">
        <v>4065</v>
      </c>
      <c r="Z3875" t="s">
        <v>4066</v>
      </c>
      <c r="AA3875">
        <v>2151299</v>
      </c>
    </row>
    <row r="3876" spans="1:29" x14ac:dyDescent="0.2">
      <c r="A3876" s="44" t="str">
        <f t="shared" si="301"/>
        <v xml:space="preserve"> Natural Gas Financial</v>
      </c>
      <c r="B3876" s="44" t="str">
        <f t="shared" si="302"/>
        <v/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123</v>
      </c>
      <c r="F3876" s="213">
        <f t="shared" si="305"/>
        <v>615000</v>
      </c>
      <c r="G3876" s="202">
        <v>1292509</v>
      </c>
      <c r="H3876" s="198">
        <v>37035.442384259259</v>
      </c>
      <c r="I3876" t="s">
        <v>3827</v>
      </c>
      <c r="M3876" t="s">
        <v>2760</v>
      </c>
      <c r="N3876" t="s">
        <v>4017</v>
      </c>
      <c r="O3876" t="s">
        <v>4018</v>
      </c>
      <c r="Q3876" s="199">
        <v>5000</v>
      </c>
      <c r="S3876" t="s">
        <v>2761</v>
      </c>
      <c r="T3876" t="s">
        <v>4061</v>
      </c>
      <c r="U3876" s="201">
        <v>-0.35</v>
      </c>
      <c r="V3876" t="s">
        <v>758</v>
      </c>
      <c r="W3876" t="s">
        <v>4019</v>
      </c>
      <c r="X3876" t="s">
        <v>4020</v>
      </c>
      <c r="Y3876" t="s">
        <v>4082</v>
      </c>
      <c r="Z3876" t="s">
        <v>3672</v>
      </c>
      <c r="AA3876" t="s">
        <v>761</v>
      </c>
      <c r="AB3876" s="198">
        <v>37073</v>
      </c>
      <c r="AC3876" s="198">
        <v>37195</v>
      </c>
    </row>
    <row r="3877" spans="1:29" x14ac:dyDescent="0.2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10</v>
      </c>
      <c r="G3877" s="202">
        <v>1292510</v>
      </c>
      <c r="H3877" s="198">
        <v>37035.442499999997</v>
      </c>
      <c r="I3877" t="s">
        <v>4131</v>
      </c>
      <c r="M3877" t="s">
        <v>2766</v>
      </c>
      <c r="N3877" t="s">
        <v>4112</v>
      </c>
      <c r="O3877" t="s">
        <v>4113</v>
      </c>
      <c r="P3877" s="199">
        <v>10</v>
      </c>
      <c r="S3877" t="s">
        <v>4114</v>
      </c>
      <c r="T3877" t="s">
        <v>4061</v>
      </c>
      <c r="U3877" s="201">
        <v>4960</v>
      </c>
      <c r="V3877" t="s">
        <v>3414</v>
      </c>
      <c r="W3877" t="s">
        <v>4081</v>
      </c>
      <c r="X3877" t="s">
        <v>4064</v>
      </c>
      <c r="Y3877" t="s">
        <v>4065</v>
      </c>
      <c r="Z3877" t="s">
        <v>4066</v>
      </c>
      <c r="AA3877">
        <v>2151303</v>
      </c>
    </row>
    <row r="3878" spans="1:29" x14ac:dyDescent="0.2">
      <c r="A3878" s="44" t="str">
        <f t="shared" si="301"/>
        <v>US Natural Gas Physical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10000</v>
      </c>
      <c r="G3878" s="202">
        <v>1292511</v>
      </c>
      <c r="H3878" s="198">
        <v>37035.442662037036</v>
      </c>
      <c r="I3878" t="s">
        <v>3177</v>
      </c>
      <c r="M3878" t="s">
        <v>2760</v>
      </c>
      <c r="N3878" t="s">
        <v>3220</v>
      </c>
      <c r="O3878" t="s">
        <v>2512</v>
      </c>
      <c r="P3878" s="199">
        <v>10000</v>
      </c>
      <c r="S3878" t="s">
        <v>2761</v>
      </c>
      <c r="T3878" t="s">
        <v>4061</v>
      </c>
      <c r="U3878" s="201">
        <v>4.0750000000000002</v>
      </c>
      <c r="V3878" t="s">
        <v>3975</v>
      </c>
      <c r="W3878" t="s">
        <v>3260</v>
      </c>
      <c r="X3878" t="s">
        <v>3261</v>
      </c>
      <c r="Y3878" t="s">
        <v>3224</v>
      </c>
      <c r="Z3878" t="s">
        <v>3671</v>
      </c>
      <c r="AA3878">
        <v>809184</v>
      </c>
      <c r="AB3878" s="198">
        <v>37036.875</v>
      </c>
      <c r="AC3878" s="198">
        <v>37036.875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30</v>
      </c>
      <c r="F3879" s="213">
        <f t="shared" si="305"/>
        <v>300000</v>
      </c>
      <c r="G3879" s="202">
        <v>1292512</v>
      </c>
      <c r="H3879" s="198">
        <v>37035.442673611113</v>
      </c>
      <c r="I3879" t="s">
        <v>3306</v>
      </c>
      <c r="M3879" t="s">
        <v>2760</v>
      </c>
      <c r="N3879" t="s">
        <v>2864</v>
      </c>
      <c r="O3879" t="s">
        <v>2865</v>
      </c>
      <c r="Q3879" s="199">
        <v>10000</v>
      </c>
      <c r="S3879" t="s">
        <v>2761</v>
      </c>
      <c r="T3879" t="s">
        <v>4061</v>
      </c>
      <c r="U3879" s="201">
        <v>4.1725000000000003</v>
      </c>
      <c r="V3879" t="s">
        <v>2797</v>
      </c>
      <c r="W3879" t="s">
        <v>3529</v>
      </c>
      <c r="X3879" t="s">
        <v>2866</v>
      </c>
      <c r="Y3879" t="s">
        <v>4082</v>
      </c>
      <c r="Z3879" t="s">
        <v>3671</v>
      </c>
      <c r="AA3879" t="s">
        <v>762</v>
      </c>
      <c r="AB3879" s="198">
        <v>37043.875</v>
      </c>
      <c r="AC3879" s="198">
        <v>37072.875</v>
      </c>
    </row>
    <row r="3880" spans="1:29" x14ac:dyDescent="0.2">
      <c r="A3880" s="44" t="str">
        <f t="shared" si="301"/>
        <v>US Natural Gas Financial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300000</v>
      </c>
      <c r="G3880" s="202">
        <v>1292513</v>
      </c>
      <c r="H3880" s="198">
        <v>37035.442870370367</v>
      </c>
      <c r="I3880" t="s">
        <v>2849</v>
      </c>
      <c r="M3880" t="s">
        <v>2760</v>
      </c>
      <c r="N3880" t="s">
        <v>2864</v>
      </c>
      <c r="O3880" t="s">
        <v>2865</v>
      </c>
      <c r="P3880" s="199">
        <v>10000</v>
      </c>
      <c r="S3880" t="s">
        <v>2761</v>
      </c>
      <c r="T3880" t="s">
        <v>4061</v>
      </c>
      <c r="U3880" s="201">
        <v>4.17</v>
      </c>
      <c r="V3880" t="s">
        <v>635</v>
      </c>
      <c r="W3880" t="s">
        <v>3529</v>
      </c>
      <c r="X3880" t="s">
        <v>2866</v>
      </c>
      <c r="Y3880" t="s">
        <v>4082</v>
      </c>
      <c r="Z3880" t="s">
        <v>3671</v>
      </c>
      <c r="AA3880" t="s">
        <v>763</v>
      </c>
      <c r="AB3880" s="198">
        <v>37043.875</v>
      </c>
      <c r="AC3880" s="198">
        <v>37072.875</v>
      </c>
    </row>
    <row r="3881" spans="1:29" x14ac:dyDescent="0.2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20</v>
      </c>
      <c r="G3881" s="202">
        <v>1292514</v>
      </c>
      <c r="H3881" s="198">
        <v>37035.442893518521</v>
      </c>
      <c r="I3881" t="s">
        <v>4009</v>
      </c>
      <c r="M3881" t="s">
        <v>2766</v>
      </c>
      <c r="N3881" t="s">
        <v>4058</v>
      </c>
      <c r="O3881" t="s">
        <v>4059</v>
      </c>
      <c r="Q3881" s="199">
        <v>20</v>
      </c>
      <c r="S3881" t="s">
        <v>4060</v>
      </c>
      <c r="T3881" t="s">
        <v>4061</v>
      </c>
      <c r="U3881" s="201">
        <v>1743</v>
      </c>
      <c r="V3881" t="s">
        <v>4010</v>
      </c>
      <c r="W3881" t="s">
        <v>4068</v>
      </c>
      <c r="X3881" t="s">
        <v>4064</v>
      </c>
      <c r="Y3881" t="s">
        <v>4065</v>
      </c>
      <c r="Z3881" t="s">
        <v>4066</v>
      </c>
      <c r="AA3881">
        <v>2151308</v>
      </c>
    </row>
    <row r="3882" spans="1:29" x14ac:dyDescent="0.2">
      <c r="A3882" s="44" t="str">
        <f t="shared" si="301"/>
        <v>US Crude Financial</v>
      </c>
      <c r="B3882" s="44" t="str">
        <f t="shared" si="302"/>
        <v>US</v>
      </c>
      <c r="C3882" s="44" t="str">
        <f t="shared" si="303"/>
        <v>Crude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50000</v>
      </c>
      <c r="G3882" s="202">
        <v>1292515</v>
      </c>
      <c r="H3882" s="198">
        <v>37035.44290509259</v>
      </c>
      <c r="I3882" t="s">
        <v>4182</v>
      </c>
      <c r="M3882" t="s">
        <v>3757</v>
      </c>
      <c r="N3882" t="s">
        <v>4183</v>
      </c>
      <c r="O3882" t="s">
        <v>2967</v>
      </c>
      <c r="Q3882" s="199">
        <v>50000</v>
      </c>
      <c r="S3882" t="s">
        <v>2767</v>
      </c>
      <c r="T3882" t="s">
        <v>4061</v>
      </c>
      <c r="U3882" s="201">
        <v>28.96</v>
      </c>
      <c r="V3882" t="s">
        <v>3936</v>
      </c>
      <c r="W3882" t="s">
        <v>4185</v>
      </c>
      <c r="X3882" t="s">
        <v>4266</v>
      </c>
      <c r="Y3882" t="s">
        <v>3401</v>
      </c>
      <c r="Z3882" t="s">
        <v>3671</v>
      </c>
      <c r="AA3882">
        <v>107126</v>
      </c>
      <c r="AB3882" s="198">
        <v>37073</v>
      </c>
      <c r="AC3882" s="198">
        <v>37103</v>
      </c>
    </row>
    <row r="3883" spans="1:29" x14ac:dyDescent="0.2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30</v>
      </c>
      <c r="F3883" s="213">
        <f t="shared" si="305"/>
        <v>300000</v>
      </c>
      <c r="G3883" s="202">
        <v>1292516</v>
      </c>
      <c r="H3883" s="198">
        <v>37035.44327546296</v>
      </c>
      <c r="I3883" t="s">
        <v>2863</v>
      </c>
      <c r="M3883" t="s">
        <v>2760</v>
      </c>
      <c r="N3883" t="s">
        <v>2864</v>
      </c>
      <c r="O3883" t="s">
        <v>2865</v>
      </c>
      <c r="Q3883" s="199">
        <v>10000</v>
      </c>
      <c r="S3883" t="s">
        <v>2761</v>
      </c>
      <c r="T3883" t="s">
        <v>4061</v>
      </c>
      <c r="U3883" s="201">
        <v>4.1725000000000003</v>
      </c>
      <c r="V3883" t="s">
        <v>3033</v>
      </c>
      <c r="W3883" t="s">
        <v>3529</v>
      </c>
      <c r="X3883" t="s">
        <v>2866</v>
      </c>
      <c r="Y3883" t="s">
        <v>4082</v>
      </c>
      <c r="Z3883" t="s">
        <v>3671</v>
      </c>
      <c r="AA3883" t="s">
        <v>764</v>
      </c>
      <c r="AB3883" s="198">
        <v>37043.875</v>
      </c>
      <c r="AC3883" s="198">
        <v>37072.875</v>
      </c>
    </row>
    <row r="3884" spans="1:29" x14ac:dyDescent="0.2">
      <c r="A3884" s="44" t="str">
        <f t="shared" si="301"/>
        <v>US Power Financial</v>
      </c>
      <c r="B3884" s="44" t="str">
        <f t="shared" si="302"/>
        <v>US</v>
      </c>
      <c r="C3884" s="44" t="str">
        <f t="shared" si="303"/>
        <v>Power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50</v>
      </c>
      <c r="G3884" s="202">
        <v>1292517</v>
      </c>
      <c r="H3884" s="198">
        <v>37035.443333333336</v>
      </c>
      <c r="I3884" t="s">
        <v>2854</v>
      </c>
      <c r="M3884" t="s">
        <v>3364</v>
      </c>
      <c r="N3884" t="s">
        <v>4190</v>
      </c>
      <c r="O3884" t="s">
        <v>722</v>
      </c>
      <c r="Q3884" s="199">
        <v>50</v>
      </c>
      <c r="S3884" t="s">
        <v>2759</v>
      </c>
      <c r="T3884" t="s">
        <v>4061</v>
      </c>
      <c r="U3884" s="201">
        <v>31</v>
      </c>
      <c r="V3884" t="s">
        <v>2385</v>
      </c>
      <c r="W3884" t="s">
        <v>4191</v>
      </c>
      <c r="X3884" t="s">
        <v>4192</v>
      </c>
      <c r="Y3884" t="s">
        <v>4193</v>
      </c>
      <c r="Z3884" t="s">
        <v>3671</v>
      </c>
      <c r="AA3884">
        <v>621605.1</v>
      </c>
      <c r="AB3884" s="198">
        <v>37035.875</v>
      </c>
      <c r="AC3884" s="198">
        <v>37035.875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30</v>
      </c>
      <c r="F3885" s="213">
        <f t="shared" si="305"/>
        <v>300000</v>
      </c>
      <c r="G3885" s="202">
        <v>1292518</v>
      </c>
      <c r="H3885" s="198">
        <v>37035.443402777775</v>
      </c>
      <c r="I3885" t="s">
        <v>2818</v>
      </c>
      <c r="M3885" t="s">
        <v>2760</v>
      </c>
      <c r="N3885" t="s">
        <v>3220</v>
      </c>
      <c r="O3885" t="s">
        <v>4300</v>
      </c>
      <c r="P3885" s="199">
        <v>10000</v>
      </c>
      <c r="S3885" t="s">
        <v>2761</v>
      </c>
      <c r="T3885" t="s">
        <v>4061</v>
      </c>
      <c r="U3885" s="201">
        <v>2.82</v>
      </c>
      <c r="V3885" t="s">
        <v>2704</v>
      </c>
      <c r="W3885" t="s">
        <v>4279</v>
      </c>
      <c r="X3885" t="s">
        <v>2682</v>
      </c>
      <c r="Y3885" t="s">
        <v>3224</v>
      </c>
      <c r="Z3885" t="s">
        <v>3671</v>
      </c>
      <c r="AA3885" t="s">
        <v>765</v>
      </c>
      <c r="AB3885" s="198">
        <v>37043.875</v>
      </c>
      <c r="AC3885" s="198">
        <v>37072.875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30</v>
      </c>
      <c r="F3886" s="213">
        <f t="shared" si="305"/>
        <v>300000</v>
      </c>
      <c r="G3886" s="202">
        <v>1292519</v>
      </c>
      <c r="H3886" s="198">
        <v>37035.443472222221</v>
      </c>
      <c r="I3886" t="s">
        <v>2818</v>
      </c>
      <c r="M3886" t="s">
        <v>2760</v>
      </c>
      <c r="N3886" t="s">
        <v>2864</v>
      </c>
      <c r="O3886" t="s">
        <v>2865</v>
      </c>
      <c r="Q3886" s="199">
        <v>10000</v>
      </c>
      <c r="S3886" t="s">
        <v>2761</v>
      </c>
      <c r="T3886" t="s">
        <v>4061</v>
      </c>
      <c r="U3886" s="201">
        <v>4.1749999999999998</v>
      </c>
      <c r="V3886" t="s">
        <v>2659</v>
      </c>
      <c r="W3886" t="s">
        <v>3529</v>
      </c>
      <c r="X3886" t="s">
        <v>2866</v>
      </c>
      <c r="Y3886" t="s">
        <v>4082</v>
      </c>
      <c r="Z3886" t="s">
        <v>3671</v>
      </c>
      <c r="AA3886" t="s">
        <v>766</v>
      </c>
      <c r="AB3886" s="198">
        <v>37043.875</v>
      </c>
      <c r="AC3886" s="198">
        <v>37072.875</v>
      </c>
    </row>
    <row r="3887" spans="1:29" x14ac:dyDescent="0.2">
      <c r="A3887" s="44" t="str">
        <f t="shared" si="301"/>
        <v xml:space="preserve"> Metals Financial</v>
      </c>
      <c r="B3887" s="44" t="str">
        <f t="shared" si="302"/>
        <v/>
      </c>
      <c r="C3887" s="44" t="str">
        <f t="shared" si="303"/>
        <v>Metals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2</v>
      </c>
      <c r="G3887" s="202">
        <v>1292521</v>
      </c>
      <c r="H3887" s="198">
        <v>37035.443530092591</v>
      </c>
      <c r="I3887" t="s">
        <v>4095</v>
      </c>
      <c r="M3887" t="s">
        <v>2766</v>
      </c>
      <c r="N3887" t="s">
        <v>4112</v>
      </c>
      <c r="O3887" t="s">
        <v>4113</v>
      </c>
      <c r="P3887" s="199">
        <v>2</v>
      </c>
      <c r="S3887" t="s">
        <v>4114</v>
      </c>
      <c r="T3887" t="s">
        <v>4061</v>
      </c>
      <c r="U3887" s="201">
        <v>4955</v>
      </c>
      <c r="V3887" t="s">
        <v>3296</v>
      </c>
      <c r="W3887" t="s">
        <v>4081</v>
      </c>
      <c r="X3887" t="s">
        <v>4064</v>
      </c>
      <c r="Y3887" t="s">
        <v>4065</v>
      </c>
      <c r="Z3887" t="s">
        <v>4066</v>
      </c>
      <c r="AA3887">
        <v>2151316</v>
      </c>
    </row>
    <row r="3888" spans="1:29" x14ac:dyDescent="0.2">
      <c r="A3888" s="44" t="str">
        <f t="shared" si="301"/>
        <v xml:space="preserve"> Natural Gas Physical</v>
      </c>
      <c r="B3888" s="44" t="str">
        <f t="shared" si="302"/>
        <v/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10000</v>
      </c>
      <c r="G3888" s="202">
        <v>1292522</v>
      </c>
      <c r="H3888" s="198">
        <v>37035.443541666667</v>
      </c>
      <c r="I3888" t="s">
        <v>3268</v>
      </c>
      <c r="M3888" t="s">
        <v>2760</v>
      </c>
      <c r="N3888" t="s">
        <v>2697</v>
      </c>
      <c r="O3888" t="s">
        <v>4269</v>
      </c>
      <c r="P3888" s="199">
        <v>10000</v>
      </c>
      <c r="S3888" t="s">
        <v>4150</v>
      </c>
      <c r="T3888" t="s">
        <v>2698</v>
      </c>
      <c r="U3888" s="201">
        <v>5.665</v>
      </c>
      <c r="V3888" t="s">
        <v>4297</v>
      </c>
      <c r="W3888" t="s">
        <v>2699</v>
      </c>
      <c r="X3888" t="s">
        <v>2700</v>
      </c>
      <c r="Y3888" t="s">
        <v>3224</v>
      </c>
      <c r="Z3888" t="s">
        <v>3672</v>
      </c>
      <c r="AA3888">
        <v>809192</v>
      </c>
      <c r="AB3888" s="198">
        <v>37035.875</v>
      </c>
      <c r="AC3888" s="198">
        <v>37035.875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30</v>
      </c>
      <c r="F3889" s="213">
        <f t="shared" si="305"/>
        <v>150000</v>
      </c>
      <c r="G3889" s="202">
        <v>1292523</v>
      </c>
      <c r="H3889" s="198">
        <v>37035.443668981483</v>
      </c>
      <c r="I3889" t="s">
        <v>2702</v>
      </c>
      <c r="M3889" t="s">
        <v>2760</v>
      </c>
      <c r="N3889" t="s">
        <v>3220</v>
      </c>
      <c r="O3889" t="s">
        <v>4334</v>
      </c>
      <c r="Q3889" s="199">
        <v>5000</v>
      </c>
      <c r="S3889" t="s">
        <v>2761</v>
      </c>
      <c r="T3889" t="s">
        <v>4061</v>
      </c>
      <c r="U3889" s="201">
        <v>3.3824999999999998</v>
      </c>
      <c r="V3889" t="s">
        <v>2703</v>
      </c>
      <c r="W3889" t="s">
        <v>4279</v>
      </c>
      <c r="X3889" t="s">
        <v>2682</v>
      </c>
      <c r="Y3889" t="s">
        <v>3224</v>
      </c>
      <c r="Z3889" t="s">
        <v>3671</v>
      </c>
      <c r="AA3889" t="s">
        <v>767</v>
      </c>
      <c r="AB3889" s="198">
        <v>37043.875</v>
      </c>
      <c r="AC3889" s="198">
        <v>37072.875</v>
      </c>
    </row>
    <row r="3890" spans="1:29" x14ac:dyDescent="0.2">
      <c r="A3890" s="44" t="str">
        <f t="shared" si="301"/>
        <v xml:space="preserve"> Natural Gas Physical</v>
      </c>
      <c r="B3890" s="44" t="str">
        <f t="shared" si="302"/>
        <v/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30</v>
      </c>
      <c r="F3890" s="213">
        <f t="shared" si="305"/>
        <v>150000</v>
      </c>
      <c r="G3890" s="202">
        <v>1292525</v>
      </c>
      <c r="H3890" s="198">
        <v>37035.443819444445</v>
      </c>
      <c r="I3890" t="s">
        <v>2863</v>
      </c>
      <c r="M3890" t="s">
        <v>2760</v>
      </c>
      <c r="N3890" t="s">
        <v>2697</v>
      </c>
      <c r="O3890" t="s">
        <v>3813</v>
      </c>
      <c r="P3890" s="199">
        <v>5000</v>
      </c>
      <c r="S3890" t="s">
        <v>4150</v>
      </c>
      <c r="T3890" t="s">
        <v>2698</v>
      </c>
      <c r="U3890" s="201">
        <v>5.63</v>
      </c>
      <c r="V3890" t="s">
        <v>768</v>
      </c>
      <c r="W3890" t="s">
        <v>3188</v>
      </c>
      <c r="X3890" t="s">
        <v>2700</v>
      </c>
      <c r="Y3890" t="s">
        <v>3224</v>
      </c>
      <c r="Z3890" t="s">
        <v>3672</v>
      </c>
      <c r="AA3890">
        <v>809196</v>
      </c>
      <c r="AB3890" s="198">
        <v>37043.875</v>
      </c>
      <c r="AC3890" s="198">
        <v>37072.875</v>
      </c>
    </row>
    <row r="3891" spans="1:29" x14ac:dyDescent="0.2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30</v>
      </c>
      <c r="F3891" s="213">
        <f t="shared" si="305"/>
        <v>150000</v>
      </c>
      <c r="G3891" s="202">
        <v>1292526</v>
      </c>
      <c r="H3891" s="198">
        <v>37035.44394675926</v>
      </c>
      <c r="I3891" t="s">
        <v>3267</v>
      </c>
      <c r="M3891" t="s">
        <v>2760</v>
      </c>
      <c r="N3891" t="s">
        <v>2864</v>
      </c>
      <c r="O3891" t="s">
        <v>2865</v>
      </c>
      <c r="P3891" s="199">
        <v>5000</v>
      </c>
      <c r="S3891" t="s">
        <v>2761</v>
      </c>
      <c r="T3891" t="s">
        <v>4061</v>
      </c>
      <c r="U3891" s="201">
        <v>4.17</v>
      </c>
      <c r="V3891" t="s">
        <v>3115</v>
      </c>
      <c r="W3891" t="s">
        <v>3529</v>
      </c>
      <c r="X3891" t="s">
        <v>2866</v>
      </c>
      <c r="Y3891" t="s">
        <v>4082</v>
      </c>
      <c r="Z3891" t="s">
        <v>3671</v>
      </c>
      <c r="AA3891" t="s">
        <v>769</v>
      </c>
      <c r="AB3891" s="198">
        <v>37043.875</v>
      </c>
      <c r="AC3891" s="198">
        <v>37072.875</v>
      </c>
    </row>
    <row r="3892" spans="1:29" x14ac:dyDescent="0.2">
      <c r="A3892" s="44" t="str">
        <f t="shared" si="301"/>
        <v>US Natural Gas Financial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30</v>
      </c>
      <c r="F3892" s="213">
        <f t="shared" si="305"/>
        <v>60000</v>
      </c>
      <c r="G3892" s="202">
        <v>1292527</v>
      </c>
      <c r="H3892" s="198">
        <v>37035.44425925926</v>
      </c>
      <c r="I3892" t="s">
        <v>3441</v>
      </c>
      <c r="M3892" t="s">
        <v>2760</v>
      </c>
      <c r="N3892" t="s">
        <v>3235</v>
      </c>
      <c r="O3892" t="s">
        <v>770</v>
      </c>
      <c r="P3892" s="199">
        <v>2000</v>
      </c>
      <c r="S3892" t="s">
        <v>2761</v>
      </c>
      <c r="T3892" t="s">
        <v>4061</v>
      </c>
      <c r="U3892" s="201">
        <v>-0.14499999999999999</v>
      </c>
      <c r="V3892" t="s">
        <v>3442</v>
      </c>
      <c r="W3892" t="s">
        <v>3108</v>
      </c>
      <c r="X3892" t="s">
        <v>3109</v>
      </c>
      <c r="Y3892" t="s">
        <v>4082</v>
      </c>
      <c r="Z3892" t="s">
        <v>3671</v>
      </c>
      <c r="AA3892" t="s">
        <v>771</v>
      </c>
      <c r="AB3892" s="198">
        <v>37043.875</v>
      </c>
      <c r="AC3892" s="198">
        <v>37072.875</v>
      </c>
    </row>
    <row r="3893" spans="1:29" x14ac:dyDescent="0.2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20</v>
      </c>
      <c r="G3893" s="202">
        <v>1292528</v>
      </c>
      <c r="H3893" s="198">
        <v>37035.444363425922</v>
      </c>
      <c r="I3893" t="s">
        <v>4077</v>
      </c>
      <c r="M3893" t="s">
        <v>2766</v>
      </c>
      <c r="N3893" t="s">
        <v>4058</v>
      </c>
      <c r="O3893" t="s">
        <v>4059</v>
      </c>
      <c r="Q3893" s="199">
        <v>20</v>
      </c>
      <c r="S3893" t="s">
        <v>4060</v>
      </c>
      <c r="T3893" t="s">
        <v>4061</v>
      </c>
      <c r="U3893" s="201">
        <v>1745</v>
      </c>
      <c r="V3893" t="s">
        <v>4026</v>
      </c>
      <c r="W3893" t="s">
        <v>4068</v>
      </c>
      <c r="X3893" t="s">
        <v>4064</v>
      </c>
      <c r="Y3893" t="s">
        <v>4065</v>
      </c>
      <c r="Z3893" t="s">
        <v>4066</v>
      </c>
      <c r="AA3893">
        <v>2151326</v>
      </c>
    </row>
    <row r="3894" spans="1:29" x14ac:dyDescent="0.2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9</v>
      </c>
      <c r="G3894" s="202">
        <v>1292529</v>
      </c>
      <c r="H3894" s="198">
        <v>37035.444374999999</v>
      </c>
      <c r="I3894" t="s">
        <v>4137</v>
      </c>
      <c r="M3894" t="s">
        <v>2766</v>
      </c>
      <c r="N3894" t="s">
        <v>4087</v>
      </c>
      <c r="O3894" t="s">
        <v>4088</v>
      </c>
      <c r="Q3894" s="199">
        <v>9</v>
      </c>
      <c r="S3894" t="s">
        <v>4089</v>
      </c>
      <c r="T3894" t="s">
        <v>4061</v>
      </c>
      <c r="U3894" s="201">
        <v>7180</v>
      </c>
      <c r="V3894" t="s">
        <v>4515</v>
      </c>
      <c r="W3894" t="s">
        <v>4090</v>
      </c>
      <c r="X3894" t="s">
        <v>4064</v>
      </c>
      <c r="Y3894" t="s">
        <v>4065</v>
      </c>
      <c r="Z3894" t="s">
        <v>4066</v>
      </c>
      <c r="AA3894">
        <v>2151324</v>
      </c>
    </row>
    <row r="3895" spans="1:29" x14ac:dyDescent="0.2">
      <c r="A3895" s="44" t="str">
        <f t="shared" si="301"/>
        <v xml:space="preserve"> Power Financial</v>
      </c>
      <c r="B3895" s="44" t="str">
        <f t="shared" si="302"/>
        <v/>
      </c>
      <c r="C3895" s="44" t="str">
        <f t="shared" si="303"/>
        <v>Power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15</v>
      </c>
      <c r="G3895" s="202">
        <v>1292530</v>
      </c>
      <c r="H3895" s="198">
        <v>37035.444421296299</v>
      </c>
      <c r="I3895" t="s">
        <v>3150</v>
      </c>
      <c r="M3895" t="s">
        <v>3364</v>
      </c>
      <c r="N3895" t="s">
        <v>1718</v>
      </c>
      <c r="O3895" t="s">
        <v>183</v>
      </c>
      <c r="Q3895" s="199">
        <v>15</v>
      </c>
      <c r="S3895" t="s">
        <v>2762</v>
      </c>
      <c r="T3895" t="s">
        <v>2698</v>
      </c>
      <c r="U3895" s="201">
        <v>112</v>
      </c>
      <c r="V3895" t="s">
        <v>1725</v>
      </c>
      <c r="W3895" t="s">
        <v>1726</v>
      </c>
      <c r="X3895" t="s">
        <v>1727</v>
      </c>
      <c r="Y3895" t="s">
        <v>4193</v>
      </c>
      <c r="Z3895" t="s">
        <v>3672</v>
      </c>
      <c r="AA3895">
        <v>621608.1</v>
      </c>
      <c r="AB3895" s="198">
        <v>37036.875</v>
      </c>
      <c r="AC3895" s="198">
        <v>37036.875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8283</v>
      </c>
      <c r="G3896" s="202">
        <v>1292531</v>
      </c>
      <c r="H3896" s="198">
        <v>37035.444479166668</v>
      </c>
      <c r="I3896" t="s">
        <v>3306</v>
      </c>
      <c r="M3896" t="s">
        <v>2760</v>
      </c>
      <c r="N3896" t="s">
        <v>3220</v>
      </c>
      <c r="O3896" t="s">
        <v>2519</v>
      </c>
      <c r="Q3896" s="199">
        <v>8283</v>
      </c>
      <c r="S3896" t="s">
        <v>2761</v>
      </c>
      <c r="T3896" t="s">
        <v>4061</v>
      </c>
      <c r="U3896" s="201">
        <v>4.4050000000000002</v>
      </c>
      <c r="V3896" t="s">
        <v>4245</v>
      </c>
      <c r="W3896" t="s">
        <v>2668</v>
      </c>
      <c r="X3896" t="s">
        <v>2669</v>
      </c>
      <c r="Y3896" t="s">
        <v>3224</v>
      </c>
      <c r="Z3896" t="s">
        <v>3671</v>
      </c>
      <c r="AA3896">
        <v>809200</v>
      </c>
      <c r="AB3896" s="198">
        <v>37036.875</v>
      </c>
      <c r="AC3896" s="198">
        <v>37036.875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30</v>
      </c>
      <c r="F3897" s="213">
        <f t="shared" si="305"/>
        <v>150000</v>
      </c>
      <c r="G3897" s="202">
        <v>1292532</v>
      </c>
      <c r="H3897" s="198">
        <v>37035.444490740738</v>
      </c>
      <c r="I3897" t="s">
        <v>4357</v>
      </c>
      <c r="M3897" t="s">
        <v>2760</v>
      </c>
      <c r="N3897" t="s">
        <v>3235</v>
      </c>
      <c r="O3897" t="s">
        <v>3151</v>
      </c>
      <c r="P3897" s="199">
        <v>5000</v>
      </c>
      <c r="S3897" t="s">
        <v>2761</v>
      </c>
      <c r="T3897" t="s">
        <v>4061</v>
      </c>
      <c r="U3897" s="201">
        <v>-0.77</v>
      </c>
      <c r="V3897" t="s">
        <v>4358</v>
      </c>
      <c r="W3897" t="s">
        <v>3152</v>
      </c>
      <c r="X3897" t="s">
        <v>3153</v>
      </c>
      <c r="Y3897" t="s">
        <v>4082</v>
      </c>
      <c r="Z3897" t="s">
        <v>3671</v>
      </c>
      <c r="AA3897" t="s">
        <v>772</v>
      </c>
      <c r="AB3897" s="198">
        <v>37043.875</v>
      </c>
      <c r="AC3897" s="198">
        <v>37072.875</v>
      </c>
    </row>
    <row r="3898" spans="1:29" x14ac:dyDescent="0.2">
      <c r="A3898" s="44" t="str">
        <f t="shared" si="301"/>
        <v>US Crude Financial</v>
      </c>
      <c r="B3898" s="44" t="str">
        <f t="shared" si="302"/>
        <v>US</v>
      </c>
      <c r="C3898" s="44" t="str">
        <f t="shared" si="303"/>
        <v>Crude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50000</v>
      </c>
      <c r="G3898" s="202">
        <v>1292533</v>
      </c>
      <c r="H3898" s="198">
        <v>37035.444594907407</v>
      </c>
      <c r="I3898" t="s">
        <v>4182</v>
      </c>
      <c r="M3898" t="s">
        <v>3757</v>
      </c>
      <c r="N3898" t="s">
        <v>4183</v>
      </c>
      <c r="O3898" t="s">
        <v>2790</v>
      </c>
      <c r="P3898" s="199">
        <v>50000</v>
      </c>
      <c r="S3898" t="s">
        <v>2767</v>
      </c>
      <c r="T3898" t="s">
        <v>4061</v>
      </c>
      <c r="U3898" s="201">
        <v>28.94</v>
      </c>
      <c r="V3898" t="s">
        <v>4184</v>
      </c>
      <c r="W3898" t="s">
        <v>4185</v>
      </c>
      <c r="X3898" t="s">
        <v>4186</v>
      </c>
      <c r="Y3898" t="s">
        <v>3401</v>
      </c>
      <c r="Z3898" t="s">
        <v>3671</v>
      </c>
      <c r="AA3898">
        <v>107127</v>
      </c>
      <c r="AB3898" s="198">
        <v>37073</v>
      </c>
      <c r="AC3898" s="198">
        <v>37103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150000</v>
      </c>
      <c r="G3899" s="202">
        <v>1292534</v>
      </c>
      <c r="H3899" s="198">
        <v>37035.44462962963</v>
      </c>
      <c r="I3899" t="s">
        <v>3271</v>
      </c>
      <c r="M3899" t="s">
        <v>2760</v>
      </c>
      <c r="N3899" t="s">
        <v>2864</v>
      </c>
      <c r="O3899" t="s">
        <v>2865</v>
      </c>
      <c r="P3899" s="199">
        <v>5000</v>
      </c>
      <c r="S3899" t="s">
        <v>2761</v>
      </c>
      <c r="T3899" t="s">
        <v>4061</v>
      </c>
      <c r="U3899" s="201">
        <v>4.17</v>
      </c>
      <c r="V3899" t="s">
        <v>3436</v>
      </c>
      <c r="W3899" t="s">
        <v>3529</v>
      </c>
      <c r="X3899" t="s">
        <v>2866</v>
      </c>
      <c r="Y3899" t="s">
        <v>4082</v>
      </c>
      <c r="Z3899" t="s">
        <v>3671</v>
      </c>
      <c r="AA3899" t="s">
        <v>773</v>
      </c>
      <c r="AB3899" s="198">
        <v>37043.875</v>
      </c>
      <c r="AC3899" s="198">
        <v>37072.875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20</v>
      </c>
      <c r="G3900" s="202">
        <v>1292535</v>
      </c>
      <c r="H3900" s="198">
        <v>37035.444745370369</v>
      </c>
      <c r="I3900" t="s">
        <v>4031</v>
      </c>
      <c r="M3900" t="s">
        <v>2766</v>
      </c>
      <c r="N3900" t="s">
        <v>4058</v>
      </c>
      <c r="O3900" t="s">
        <v>4059</v>
      </c>
      <c r="P3900" s="199">
        <v>20</v>
      </c>
      <c r="S3900" t="s">
        <v>4060</v>
      </c>
      <c r="T3900" t="s">
        <v>4061</v>
      </c>
      <c r="U3900" s="201">
        <v>1744</v>
      </c>
      <c r="V3900" t="s">
        <v>4075</v>
      </c>
      <c r="W3900" t="s">
        <v>4068</v>
      </c>
      <c r="X3900" t="s">
        <v>4064</v>
      </c>
      <c r="Y3900" t="s">
        <v>4065</v>
      </c>
      <c r="Z3900" t="s">
        <v>4066</v>
      </c>
      <c r="AA3900">
        <v>2151329</v>
      </c>
    </row>
    <row r="3901" spans="1:29" x14ac:dyDescent="0.2">
      <c r="A3901" s="44" t="str">
        <f t="shared" si="301"/>
        <v>US Power Physical</v>
      </c>
      <c r="B3901" s="44" t="str">
        <f t="shared" si="302"/>
        <v>US</v>
      </c>
      <c r="C3901" s="44" t="str">
        <f t="shared" si="303"/>
        <v>Power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</v>
      </c>
      <c r="F3901" s="213">
        <f t="shared" si="305"/>
        <v>75</v>
      </c>
      <c r="G3901" s="202">
        <v>1292536</v>
      </c>
      <c r="H3901" s="198">
        <v>37035.444826388892</v>
      </c>
      <c r="I3901" t="s">
        <v>2825</v>
      </c>
      <c r="M3901" t="s">
        <v>3364</v>
      </c>
      <c r="N3901" t="s">
        <v>2710</v>
      </c>
      <c r="O3901" t="s">
        <v>4371</v>
      </c>
      <c r="P3901" s="199">
        <v>25</v>
      </c>
      <c r="S3901" t="s">
        <v>2759</v>
      </c>
      <c r="T3901" t="s">
        <v>4061</v>
      </c>
      <c r="U3901" s="201">
        <v>210</v>
      </c>
      <c r="V3901" t="s">
        <v>3013</v>
      </c>
      <c r="W3901" t="s">
        <v>2717</v>
      </c>
      <c r="X3901" t="s">
        <v>2712</v>
      </c>
      <c r="Y3901" t="s">
        <v>4193</v>
      </c>
      <c r="Z3901" t="s">
        <v>3666</v>
      </c>
      <c r="AA3901">
        <v>621625.1</v>
      </c>
      <c r="AB3901" s="198">
        <v>37040.875</v>
      </c>
      <c r="AC3901" s="198">
        <v>37042.875</v>
      </c>
    </row>
    <row r="3902" spans="1:29" x14ac:dyDescent="0.2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10000</v>
      </c>
      <c r="G3902" s="202">
        <v>1292537</v>
      </c>
      <c r="H3902" s="198">
        <v>37035.444953703707</v>
      </c>
      <c r="I3902" t="s">
        <v>3092</v>
      </c>
      <c r="M3902" t="s">
        <v>2760</v>
      </c>
      <c r="N3902" t="s">
        <v>3220</v>
      </c>
      <c r="O3902" t="s">
        <v>4383</v>
      </c>
      <c r="P3902" s="199">
        <v>10000</v>
      </c>
      <c r="S3902" t="s">
        <v>2761</v>
      </c>
      <c r="T3902" t="s">
        <v>4061</v>
      </c>
      <c r="U3902" s="201">
        <v>4.0999999999999996</v>
      </c>
      <c r="V3902" t="s">
        <v>3093</v>
      </c>
      <c r="W3902" t="s">
        <v>4246</v>
      </c>
      <c r="X3902" t="s">
        <v>4247</v>
      </c>
      <c r="Y3902" t="s">
        <v>3224</v>
      </c>
      <c r="Z3902" t="s">
        <v>3671</v>
      </c>
      <c r="AA3902">
        <v>809203</v>
      </c>
      <c r="AB3902" s="198">
        <v>37036.875</v>
      </c>
      <c r="AC3902" s="198">
        <v>37036.875</v>
      </c>
    </row>
    <row r="3903" spans="1:29" x14ac:dyDescent="0.2">
      <c r="A3903" s="44" t="str">
        <f t="shared" si="301"/>
        <v xml:space="preserve"> Metals Financial</v>
      </c>
      <c r="B3903" s="44" t="str">
        <f t="shared" si="302"/>
        <v/>
      </c>
      <c r="C3903" s="44" t="str">
        <f t="shared" si="303"/>
        <v>Metals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15</v>
      </c>
      <c r="G3903" s="202">
        <v>1292538</v>
      </c>
      <c r="H3903" s="198">
        <v>37035.445057870369</v>
      </c>
      <c r="I3903" t="s">
        <v>4077</v>
      </c>
      <c r="M3903" t="s">
        <v>2766</v>
      </c>
      <c r="N3903" t="s">
        <v>4072</v>
      </c>
      <c r="O3903" t="s">
        <v>4073</v>
      </c>
      <c r="P3903" s="199">
        <v>15</v>
      </c>
      <c r="S3903" t="s">
        <v>4060</v>
      </c>
      <c r="T3903" t="s">
        <v>4061</v>
      </c>
      <c r="U3903" s="201">
        <v>1543</v>
      </c>
      <c r="V3903" t="s">
        <v>3888</v>
      </c>
      <c r="W3903" t="s">
        <v>4068</v>
      </c>
      <c r="X3903" t="s">
        <v>4064</v>
      </c>
      <c r="Y3903" t="s">
        <v>4065</v>
      </c>
      <c r="Z3903" t="s">
        <v>4066</v>
      </c>
      <c r="AA3903">
        <v>2151332</v>
      </c>
    </row>
    <row r="3904" spans="1:29" x14ac:dyDescent="0.2">
      <c r="A3904" s="44" t="str">
        <f t="shared" si="301"/>
        <v>US Power Financial</v>
      </c>
      <c r="B3904" s="44" t="str">
        <f t="shared" si="302"/>
        <v>US</v>
      </c>
      <c r="C3904" s="44" t="str">
        <f t="shared" si="303"/>
        <v>Power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50</v>
      </c>
      <c r="G3904" s="202">
        <v>1292539</v>
      </c>
      <c r="H3904" s="198">
        <v>37035.445347222223</v>
      </c>
      <c r="I3904" t="s">
        <v>2817</v>
      </c>
      <c r="M3904" t="s">
        <v>3364</v>
      </c>
      <c r="N3904" t="s">
        <v>4190</v>
      </c>
      <c r="O3904" t="s">
        <v>722</v>
      </c>
      <c r="P3904" s="199">
        <v>50</v>
      </c>
      <c r="S3904" t="s">
        <v>2759</v>
      </c>
      <c r="T3904" t="s">
        <v>4061</v>
      </c>
      <c r="U3904" s="201">
        <v>31</v>
      </c>
      <c r="V3904" t="s">
        <v>3456</v>
      </c>
      <c r="W3904" t="s">
        <v>4191</v>
      </c>
      <c r="X3904" t="s">
        <v>4192</v>
      </c>
      <c r="Y3904" t="s">
        <v>4193</v>
      </c>
      <c r="Z3904" t="s">
        <v>3671</v>
      </c>
      <c r="AA3904">
        <v>621627.1</v>
      </c>
      <c r="AB3904" s="198">
        <v>37035.875</v>
      </c>
      <c r="AC3904" s="198">
        <v>37035.875</v>
      </c>
    </row>
    <row r="3905" spans="1:29" x14ac:dyDescent="0.2">
      <c r="A3905" s="44" t="str">
        <f t="shared" si="301"/>
        <v xml:space="preserve"> Metals Financial</v>
      </c>
      <c r="B3905" s="44" t="str">
        <f t="shared" si="302"/>
        <v/>
      </c>
      <c r="C3905" s="44" t="str">
        <f t="shared" si="303"/>
        <v>Metals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2</v>
      </c>
      <c r="G3905" s="202">
        <v>1292540</v>
      </c>
      <c r="H3905" s="198">
        <v>37035.445555555554</v>
      </c>
      <c r="I3905" t="s">
        <v>4128</v>
      </c>
      <c r="M3905" t="s">
        <v>2766</v>
      </c>
      <c r="N3905" t="s">
        <v>4078</v>
      </c>
      <c r="O3905" t="s">
        <v>4079</v>
      </c>
      <c r="Q3905" s="199">
        <v>2</v>
      </c>
      <c r="S3905" t="s">
        <v>4080</v>
      </c>
      <c r="T3905" t="s">
        <v>4061</v>
      </c>
      <c r="U3905" s="201">
        <v>1267</v>
      </c>
      <c r="V3905" t="s">
        <v>3878</v>
      </c>
      <c r="W3905" t="s">
        <v>4081</v>
      </c>
      <c r="X3905" t="s">
        <v>4064</v>
      </c>
      <c r="Y3905" t="s">
        <v>4065</v>
      </c>
      <c r="Z3905" t="s">
        <v>4066</v>
      </c>
      <c r="AA3905">
        <v>2151340</v>
      </c>
    </row>
    <row r="3906" spans="1:29" x14ac:dyDescent="0.2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30</v>
      </c>
      <c r="F3906" s="213">
        <f t="shared" si="305"/>
        <v>150000</v>
      </c>
      <c r="G3906" s="202">
        <v>1292543</v>
      </c>
      <c r="H3906" s="198">
        <v>37035.445891203701</v>
      </c>
      <c r="I3906" t="s">
        <v>4357</v>
      </c>
      <c r="M3906" t="s">
        <v>2760</v>
      </c>
      <c r="N3906" t="s">
        <v>2864</v>
      </c>
      <c r="O3906" t="s">
        <v>2865</v>
      </c>
      <c r="P3906" s="199">
        <v>5000</v>
      </c>
      <c r="S3906" t="s">
        <v>2761</v>
      </c>
      <c r="T3906" t="s">
        <v>4061</v>
      </c>
      <c r="U3906" s="201">
        <v>4.1675000000000004</v>
      </c>
      <c r="V3906" t="s">
        <v>4358</v>
      </c>
      <c r="W3906" t="s">
        <v>3529</v>
      </c>
      <c r="X3906" t="s">
        <v>2866</v>
      </c>
      <c r="Y3906" t="s">
        <v>4082</v>
      </c>
      <c r="Z3906" t="s">
        <v>3671</v>
      </c>
      <c r="AA3906" t="s">
        <v>774</v>
      </c>
      <c r="AB3906" s="198">
        <v>37043.875</v>
      </c>
      <c r="AC3906" s="198">
        <v>37072.875</v>
      </c>
    </row>
    <row r="3907" spans="1:29" x14ac:dyDescent="0.2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50000</v>
      </c>
      <c r="G3907" s="202">
        <v>1292545</v>
      </c>
      <c r="H3907" s="198">
        <v>37035.446053240739</v>
      </c>
      <c r="I3907" t="s">
        <v>4182</v>
      </c>
      <c r="M3907" t="s">
        <v>3757</v>
      </c>
      <c r="N3907" t="s">
        <v>4183</v>
      </c>
      <c r="O3907" t="s">
        <v>2790</v>
      </c>
      <c r="P3907" s="199">
        <v>50000</v>
      </c>
      <c r="S3907" t="s">
        <v>2767</v>
      </c>
      <c r="T3907" t="s">
        <v>4061</v>
      </c>
      <c r="U3907" s="201">
        <v>28.9</v>
      </c>
      <c r="V3907" t="s">
        <v>2679</v>
      </c>
      <c r="W3907" t="s">
        <v>4185</v>
      </c>
      <c r="X3907" t="s">
        <v>4186</v>
      </c>
      <c r="Y3907" t="s">
        <v>3401</v>
      </c>
      <c r="Z3907" t="s">
        <v>3671</v>
      </c>
      <c r="AA3907">
        <v>107128</v>
      </c>
      <c r="AB3907" s="198">
        <v>37073</v>
      </c>
      <c r="AC3907" s="198">
        <v>37103</v>
      </c>
    </row>
    <row r="3908" spans="1:29" x14ac:dyDescent="0.2">
      <c r="A3908" s="44" t="str">
        <f t="shared" si="301"/>
        <v>US Natural Gas Financial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30</v>
      </c>
      <c r="F3908" s="213">
        <f t="shared" si="305"/>
        <v>300000</v>
      </c>
      <c r="G3908" s="202">
        <v>1292546</v>
      </c>
      <c r="H3908" s="198">
        <v>37035.446064814816</v>
      </c>
      <c r="I3908" t="s">
        <v>2818</v>
      </c>
      <c r="M3908" t="s">
        <v>2760</v>
      </c>
      <c r="N3908" t="s">
        <v>2864</v>
      </c>
      <c r="O3908" t="s">
        <v>2865</v>
      </c>
      <c r="Q3908" s="199">
        <v>10000</v>
      </c>
      <c r="S3908" t="s">
        <v>2761</v>
      </c>
      <c r="T3908" t="s">
        <v>4061</v>
      </c>
      <c r="U3908" s="201">
        <v>4.17</v>
      </c>
      <c r="V3908" t="s">
        <v>2659</v>
      </c>
      <c r="W3908" t="s">
        <v>3529</v>
      </c>
      <c r="X3908" t="s">
        <v>2866</v>
      </c>
      <c r="Y3908" t="s">
        <v>4082</v>
      </c>
      <c r="Z3908" t="s">
        <v>3671</v>
      </c>
      <c r="AA3908" t="s">
        <v>775</v>
      </c>
      <c r="AB3908" s="198">
        <v>37043.875</v>
      </c>
      <c r="AC3908" s="198">
        <v>37072.875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50000</v>
      </c>
      <c r="G3909" s="202">
        <v>1292549</v>
      </c>
      <c r="H3909" s="198">
        <v>37035.446747685186</v>
      </c>
      <c r="I3909" t="s">
        <v>4182</v>
      </c>
      <c r="M3909" t="s">
        <v>3757</v>
      </c>
      <c r="N3909" t="s">
        <v>4183</v>
      </c>
      <c r="O3909" t="s">
        <v>2967</v>
      </c>
      <c r="Q3909" s="199">
        <v>50000</v>
      </c>
      <c r="S3909" t="s">
        <v>2767</v>
      </c>
      <c r="T3909" t="s">
        <v>4061</v>
      </c>
      <c r="U3909" s="201">
        <v>28.88</v>
      </c>
      <c r="V3909" t="s">
        <v>3936</v>
      </c>
      <c r="W3909" t="s">
        <v>4185</v>
      </c>
      <c r="X3909" t="s">
        <v>4266</v>
      </c>
      <c r="Y3909" t="s">
        <v>3401</v>
      </c>
      <c r="Z3909" t="s">
        <v>3671</v>
      </c>
      <c r="AA3909">
        <v>107130</v>
      </c>
      <c r="AB3909" s="198">
        <v>37073</v>
      </c>
      <c r="AC3909" s="198">
        <v>37103</v>
      </c>
    </row>
    <row r="3910" spans="1:29" x14ac:dyDescent="0.2">
      <c r="A3910" s="44" t="str">
        <f t="shared" si="301"/>
        <v>US Crude Financial</v>
      </c>
      <c r="B3910" s="44" t="str">
        <f t="shared" si="302"/>
        <v>US</v>
      </c>
      <c r="C3910" s="44" t="str">
        <f t="shared" si="303"/>
        <v>Crude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50000</v>
      </c>
      <c r="G3910" s="202">
        <v>1292550</v>
      </c>
      <c r="H3910" s="198">
        <v>37035.446875000001</v>
      </c>
      <c r="I3910" t="s">
        <v>2863</v>
      </c>
      <c r="M3910" t="s">
        <v>3757</v>
      </c>
      <c r="N3910" t="s">
        <v>4183</v>
      </c>
      <c r="O3910" t="s">
        <v>2790</v>
      </c>
      <c r="P3910" s="199">
        <v>50000</v>
      </c>
      <c r="S3910" t="s">
        <v>2767</v>
      </c>
      <c r="T3910" t="s">
        <v>4061</v>
      </c>
      <c r="U3910" s="201">
        <v>28.86</v>
      </c>
      <c r="V3910" t="s">
        <v>3199</v>
      </c>
      <c r="W3910" t="s">
        <v>4185</v>
      </c>
      <c r="X3910" t="s">
        <v>4186</v>
      </c>
      <c r="Y3910" t="s">
        <v>3401</v>
      </c>
      <c r="Z3910" t="s">
        <v>3671</v>
      </c>
      <c r="AA3910">
        <v>107131</v>
      </c>
      <c r="AB3910" s="198">
        <v>37073</v>
      </c>
      <c r="AC3910" s="198">
        <v>37103</v>
      </c>
    </row>
    <row r="3911" spans="1:29" x14ac:dyDescent="0.2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1292551</v>
      </c>
      <c r="H3911" s="198">
        <v>37035.446956018517</v>
      </c>
      <c r="I3911" t="s">
        <v>3196</v>
      </c>
      <c r="M3911" t="s">
        <v>2760</v>
      </c>
      <c r="N3911" t="s">
        <v>3220</v>
      </c>
      <c r="O3911" t="s">
        <v>2570</v>
      </c>
      <c r="P3911" s="199">
        <v>5000</v>
      </c>
      <c r="S3911" t="s">
        <v>2761</v>
      </c>
      <c r="T3911" t="s">
        <v>4061</v>
      </c>
      <c r="U3911" s="201">
        <v>4</v>
      </c>
      <c r="V3911" t="s">
        <v>3197</v>
      </c>
      <c r="W3911" t="s">
        <v>4253</v>
      </c>
      <c r="X3911" t="s">
        <v>2685</v>
      </c>
      <c r="Y3911" t="s">
        <v>3224</v>
      </c>
      <c r="Z3911" t="s">
        <v>3671</v>
      </c>
      <c r="AA3911">
        <v>809208</v>
      </c>
      <c r="AB3911" s="198">
        <v>37036.875</v>
      </c>
      <c r="AC3911" s="198">
        <v>37036.875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10</v>
      </c>
      <c r="G3912" s="202">
        <v>1292552</v>
      </c>
      <c r="H3912" s="198">
        <v>37035.446979166663</v>
      </c>
      <c r="I3912" t="s">
        <v>4128</v>
      </c>
      <c r="M3912" t="s">
        <v>2766</v>
      </c>
      <c r="N3912" t="s">
        <v>4078</v>
      </c>
      <c r="O3912" t="s">
        <v>4079</v>
      </c>
      <c r="Q3912" s="199">
        <v>10</v>
      </c>
      <c r="S3912" t="s">
        <v>4080</v>
      </c>
      <c r="T3912" t="s">
        <v>4061</v>
      </c>
      <c r="U3912" s="201">
        <v>1271</v>
      </c>
      <c r="V3912" t="s">
        <v>3878</v>
      </c>
      <c r="W3912" t="s">
        <v>4081</v>
      </c>
      <c r="X3912" t="s">
        <v>4064</v>
      </c>
      <c r="Y3912" t="s">
        <v>4065</v>
      </c>
      <c r="Z3912" t="s">
        <v>4066</v>
      </c>
      <c r="AA3912">
        <v>2151357</v>
      </c>
    </row>
    <row r="3913" spans="1:29" x14ac:dyDescent="0.2">
      <c r="A3913" s="44" t="str">
        <f t="shared" si="301"/>
        <v>US Crude Financial</v>
      </c>
      <c r="B3913" s="44" t="str">
        <f t="shared" si="302"/>
        <v>US</v>
      </c>
      <c r="C3913" s="44" t="str">
        <f t="shared" si="303"/>
        <v>Crude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50000</v>
      </c>
      <c r="G3913" s="202">
        <v>1292553</v>
      </c>
      <c r="H3913" s="198">
        <v>37035.447129629632</v>
      </c>
      <c r="I3913" t="s">
        <v>2863</v>
      </c>
      <c r="M3913" t="s">
        <v>3757</v>
      </c>
      <c r="N3913" t="s">
        <v>4183</v>
      </c>
      <c r="O3913" t="s">
        <v>2790</v>
      </c>
      <c r="Q3913" s="199">
        <v>50000</v>
      </c>
      <c r="S3913" t="s">
        <v>2767</v>
      </c>
      <c r="T3913" t="s">
        <v>4061</v>
      </c>
      <c r="U3913" s="201">
        <v>28.88</v>
      </c>
      <c r="V3913" t="s">
        <v>3986</v>
      </c>
      <c r="W3913" t="s">
        <v>4185</v>
      </c>
      <c r="X3913" t="s">
        <v>4186</v>
      </c>
      <c r="Y3913" t="s">
        <v>3401</v>
      </c>
      <c r="Z3913" t="s">
        <v>3671</v>
      </c>
      <c r="AA3913">
        <v>107132</v>
      </c>
      <c r="AB3913" s="198">
        <v>37073</v>
      </c>
      <c r="AC3913" s="198">
        <v>37103</v>
      </c>
    </row>
    <row r="3914" spans="1:29" x14ac:dyDescent="0.2">
      <c r="A3914" s="44" t="str">
        <f t="shared" si="301"/>
        <v xml:space="preserve"> Metals Financial</v>
      </c>
      <c r="B3914" s="44" t="str">
        <f t="shared" si="302"/>
        <v/>
      </c>
      <c r="C3914" s="44" t="str">
        <f t="shared" si="303"/>
        <v>Metals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10</v>
      </c>
      <c r="G3914" s="202">
        <v>1292554</v>
      </c>
      <c r="H3914" s="198">
        <v>37035.447233796294</v>
      </c>
      <c r="I3914" t="s">
        <v>4031</v>
      </c>
      <c r="M3914" t="s">
        <v>2766</v>
      </c>
      <c r="N3914" t="s">
        <v>4078</v>
      </c>
      <c r="O3914" t="s">
        <v>4079</v>
      </c>
      <c r="P3914" s="199">
        <v>10</v>
      </c>
      <c r="S3914" t="s">
        <v>4080</v>
      </c>
      <c r="T3914" t="s">
        <v>4061</v>
      </c>
      <c r="U3914" s="201">
        <v>1270</v>
      </c>
      <c r="V3914" t="s">
        <v>4076</v>
      </c>
      <c r="W3914" t="s">
        <v>4081</v>
      </c>
      <c r="X3914" t="s">
        <v>4064</v>
      </c>
      <c r="Y3914" t="s">
        <v>4065</v>
      </c>
      <c r="Z3914" t="s">
        <v>4066</v>
      </c>
      <c r="AA3914">
        <v>2151359</v>
      </c>
    </row>
    <row r="3915" spans="1:29" x14ac:dyDescent="0.2">
      <c r="A3915" s="44" t="str">
        <f t="shared" ref="A3915:A3978" si="306">B3915&amp;" "&amp;C3915&amp;" "&amp;D3915</f>
        <v>US Power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Power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5</v>
      </c>
      <c r="F3915" s="213">
        <f t="shared" ref="F3915:F3978" si="310">E3915*SUM(P3915:Q3915)</f>
        <v>250</v>
      </c>
      <c r="G3915" s="202">
        <v>1292555</v>
      </c>
      <c r="H3915" s="198">
        <v>37035.44730324074</v>
      </c>
      <c r="I3915" t="s">
        <v>2825</v>
      </c>
      <c r="M3915" t="s">
        <v>3364</v>
      </c>
      <c r="N3915" t="s">
        <v>2802</v>
      </c>
      <c r="O3915" t="s">
        <v>4467</v>
      </c>
      <c r="P3915" s="199">
        <v>50</v>
      </c>
      <c r="S3915" t="s">
        <v>2759</v>
      </c>
      <c r="T3915" t="s">
        <v>4061</v>
      </c>
      <c r="U3915" s="201">
        <v>32.5</v>
      </c>
      <c r="V3915" t="s">
        <v>2838</v>
      </c>
      <c r="W3915" t="s">
        <v>2806</v>
      </c>
      <c r="X3915" t="s">
        <v>2807</v>
      </c>
      <c r="Y3915" t="s">
        <v>4193</v>
      </c>
      <c r="Z3915" t="s">
        <v>3666</v>
      </c>
      <c r="AA3915">
        <v>621633.1</v>
      </c>
      <c r="AB3915" s="198">
        <v>37039.875</v>
      </c>
      <c r="AC3915" s="198">
        <v>37043.875</v>
      </c>
    </row>
    <row r="3916" spans="1:29" x14ac:dyDescent="0.2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20</v>
      </c>
      <c r="G3916" s="202">
        <v>1292556</v>
      </c>
      <c r="H3916" s="198">
        <v>37035.44736111111</v>
      </c>
      <c r="I3916" t="s">
        <v>4123</v>
      </c>
      <c r="M3916" t="s">
        <v>2766</v>
      </c>
      <c r="N3916" t="s">
        <v>4058</v>
      </c>
      <c r="O3916" t="s">
        <v>4059</v>
      </c>
      <c r="P3916" s="199">
        <v>20</v>
      </c>
      <c r="S3916" t="s">
        <v>4060</v>
      </c>
      <c r="T3916" t="s">
        <v>4061</v>
      </c>
      <c r="U3916" s="201">
        <v>1743</v>
      </c>
      <c r="V3916" t="s">
        <v>2382</v>
      </c>
      <c r="W3916" t="s">
        <v>4068</v>
      </c>
      <c r="X3916" t="s">
        <v>4064</v>
      </c>
      <c r="Y3916" t="s">
        <v>4065</v>
      </c>
      <c r="Z3916" t="s">
        <v>4066</v>
      </c>
      <c r="AA3916">
        <v>2151361</v>
      </c>
    </row>
    <row r="3917" spans="1:29" x14ac:dyDescent="0.2">
      <c r="A3917" s="44" t="str">
        <f t="shared" si="306"/>
        <v>US Crude Financial</v>
      </c>
      <c r="B3917" s="44" t="str">
        <f t="shared" si="307"/>
        <v>US</v>
      </c>
      <c r="C3917" s="44" t="str">
        <f t="shared" si="308"/>
        <v>Crude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25000</v>
      </c>
      <c r="G3917" s="202">
        <v>1292558</v>
      </c>
      <c r="H3917" s="198">
        <v>37035.447384259256</v>
      </c>
      <c r="I3917" t="s">
        <v>2863</v>
      </c>
      <c r="M3917" t="s">
        <v>3757</v>
      </c>
      <c r="N3917" t="s">
        <v>3803</v>
      </c>
      <c r="O3917" t="s">
        <v>3804</v>
      </c>
      <c r="P3917" s="199">
        <v>25000</v>
      </c>
      <c r="S3917" t="s">
        <v>2763</v>
      </c>
      <c r="T3917" t="s">
        <v>4061</v>
      </c>
      <c r="U3917" s="201">
        <v>-0.16</v>
      </c>
      <c r="V3917" t="s">
        <v>3986</v>
      </c>
      <c r="W3917" t="s">
        <v>4491</v>
      </c>
      <c r="X3917" t="s">
        <v>3805</v>
      </c>
      <c r="Y3917" t="s">
        <v>4082</v>
      </c>
      <c r="Z3917" t="s">
        <v>3671</v>
      </c>
      <c r="AA3917" t="s">
        <v>776</v>
      </c>
      <c r="AB3917" s="198">
        <v>37073</v>
      </c>
      <c r="AC3917" s="198">
        <v>37103</v>
      </c>
    </row>
    <row r="3918" spans="1:29" x14ac:dyDescent="0.2">
      <c r="A3918" s="44" t="str">
        <f t="shared" si="306"/>
        <v>US Power Physical</v>
      </c>
      <c r="B3918" s="44" t="str">
        <f t="shared" si="307"/>
        <v>US</v>
      </c>
      <c r="C3918" s="44" t="str">
        <f t="shared" si="308"/>
        <v>Power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5</v>
      </c>
      <c r="F3918" s="213">
        <f t="shared" si="310"/>
        <v>250</v>
      </c>
      <c r="G3918" s="202">
        <v>1292557</v>
      </c>
      <c r="H3918" s="198">
        <v>37035.447384259256</v>
      </c>
      <c r="I3918" t="s">
        <v>2825</v>
      </c>
      <c r="M3918" t="s">
        <v>3364</v>
      </c>
      <c r="N3918" t="s">
        <v>2802</v>
      </c>
      <c r="O3918" t="s">
        <v>4467</v>
      </c>
      <c r="P3918" s="199">
        <v>50</v>
      </c>
      <c r="S3918" t="s">
        <v>2759</v>
      </c>
      <c r="T3918" t="s">
        <v>4061</v>
      </c>
      <c r="U3918" s="201">
        <v>32</v>
      </c>
      <c r="V3918" t="s">
        <v>2838</v>
      </c>
      <c r="W3918" t="s">
        <v>2806</v>
      </c>
      <c r="X3918" t="s">
        <v>2807</v>
      </c>
      <c r="Y3918" t="s">
        <v>4193</v>
      </c>
      <c r="Z3918" t="s">
        <v>3666</v>
      </c>
      <c r="AA3918">
        <v>621635.1</v>
      </c>
      <c r="AB3918" s="198">
        <v>37039.875</v>
      </c>
      <c r="AC3918" s="198">
        <v>37043.875</v>
      </c>
    </row>
    <row r="3919" spans="1:29" x14ac:dyDescent="0.2">
      <c r="A3919" s="44" t="str">
        <f t="shared" si="306"/>
        <v>US Crude Financial</v>
      </c>
      <c r="B3919" s="44" t="str">
        <f t="shared" si="307"/>
        <v>US</v>
      </c>
      <c r="C3919" s="44" t="str">
        <f t="shared" si="308"/>
        <v>Crude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25000</v>
      </c>
      <c r="G3919" s="202">
        <v>1292559</v>
      </c>
      <c r="H3919" s="198">
        <v>37035.44740740741</v>
      </c>
      <c r="I3919" t="s">
        <v>3876</v>
      </c>
      <c r="M3919" t="s">
        <v>3757</v>
      </c>
      <c r="N3919" t="s">
        <v>4183</v>
      </c>
      <c r="O3919" t="s">
        <v>2790</v>
      </c>
      <c r="P3919" s="199">
        <v>25000</v>
      </c>
      <c r="S3919" t="s">
        <v>2767</v>
      </c>
      <c r="T3919" t="s">
        <v>4061</v>
      </c>
      <c r="U3919" s="201">
        <v>28.86</v>
      </c>
      <c r="V3919" t="s">
        <v>2358</v>
      </c>
      <c r="W3919" t="s">
        <v>4185</v>
      </c>
      <c r="X3919" t="s">
        <v>4186</v>
      </c>
      <c r="Y3919" t="s">
        <v>3401</v>
      </c>
      <c r="Z3919" t="s">
        <v>3671</v>
      </c>
      <c r="AA3919">
        <v>107133</v>
      </c>
      <c r="AB3919" s="198">
        <v>37073</v>
      </c>
      <c r="AC3919" s="198">
        <v>37103</v>
      </c>
    </row>
    <row r="3920" spans="1:29" x14ac:dyDescent="0.2">
      <c r="A3920" s="44" t="str">
        <f t="shared" si="306"/>
        <v>US Crude Financial</v>
      </c>
      <c r="B3920" s="44" t="str">
        <f t="shared" si="307"/>
        <v>US</v>
      </c>
      <c r="C3920" s="44" t="str">
        <f t="shared" si="308"/>
        <v>Crude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25000</v>
      </c>
      <c r="G3920" s="202">
        <v>1292560</v>
      </c>
      <c r="H3920" s="198">
        <v>37035.447465277779</v>
      </c>
      <c r="I3920" t="s">
        <v>2863</v>
      </c>
      <c r="M3920" t="s">
        <v>3757</v>
      </c>
      <c r="N3920" t="s">
        <v>4183</v>
      </c>
      <c r="O3920" t="s">
        <v>2790</v>
      </c>
      <c r="P3920" s="199">
        <v>25000</v>
      </c>
      <c r="S3920" t="s">
        <v>2767</v>
      </c>
      <c r="T3920" t="s">
        <v>4061</v>
      </c>
      <c r="U3920" s="201">
        <v>28.86</v>
      </c>
      <c r="V3920" t="s">
        <v>3199</v>
      </c>
      <c r="W3920" t="s">
        <v>4185</v>
      </c>
      <c r="X3920" t="s">
        <v>4186</v>
      </c>
      <c r="Y3920" t="s">
        <v>3401</v>
      </c>
      <c r="Z3920" t="s">
        <v>3671</v>
      </c>
      <c r="AA3920">
        <v>107134</v>
      </c>
      <c r="AB3920" s="198">
        <v>37073</v>
      </c>
      <c r="AC3920" s="198">
        <v>37103</v>
      </c>
    </row>
    <row r="3921" spans="1:31" x14ac:dyDescent="0.2">
      <c r="A3921" s="44" t="str">
        <f t="shared" si="306"/>
        <v xml:space="preserve"> Natural Gas Physical</v>
      </c>
      <c r="B3921" s="44" t="str">
        <f t="shared" si="307"/>
        <v/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50000</v>
      </c>
      <c r="G3921" s="202">
        <v>1292562</v>
      </c>
      <c r="H3921" s="198">
        <v>37035.447615740741</v>
      </c>
      <c r="I3921" t="s">
        <v>2972</v>
      </c>
      <c r="M3921" t="s">
        <v>2760</v>
      </c>
      <c r="N3921" t="s">
        <v>4099</v>
      </c>
      <c r="O3921" t="s">
        <v>3874</v>
      </c>
      <c r="P3921" s="199">
        <v>50000</v>
      </c>
      <c r="S3921" t="s">
        <v>4101</v>
      </c>
      <c r="T3921" t="s">
        <v>4102</v>
      </c>
      <c r="U3921" s="201">
        <v>18.399999999999999</v>
      </c>
      <c r="V3921" t="s">
        <v>2973</v>
      </c>
      <c r="W3921" t="s">
        <v>4115</v>
      </c>
      <c r="X3921" t="s">
        <v>4104</v>
      </c>
      <c r="Y3921" t="s">
        <v>4105</v>
      </c>
      <c r="Z3921" t="s">
        <v>4067</v>
      </c>
      <c r="AA3921">
        <v>104836</v>
      </c>
      <c r="AB3921" s="198">
        <v>37035.875</v>
      </c>
      <c r="AC3921" s="198">
        <v>37035.875</v>
      </c>
      <c r="AE3921" s="116">
        <f>IF(S3921="Gallon",F3921/42,F3921)</f>
        <v>50000</v>
      </c>
    </row>
    <row r="3922" spans="1:31" x14ac:dyDescent="0.2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365</v>
      </c>
      <c r="F3922" s="213">
        <f t="shared" si="310"/>
        <v>1825000</v>
      </c>
      <c r="G3922" s="202">
        <v>1292563</v>
      </c>
      <c r="H3922" s="198">
        <v>37035.447627314818</v>
      </c>
      <c r="I3922" t="s">
        <v>3769</v>
      </c>
      <c r="M3922" t="s">
        <v>2760</v>
      </c>
      <c r="N3922" t="s">
        <v>2864</v>
      </c>
      <c r="O3922" t="s">
        <v>3278</v>
      </c>
      <c r="P3922" s="199">
        <v>5000</v>
      </c>
      <c r="S3922" t="s">
        <v>2761</v>
      </c>
      <c r="T3922" t="s">
        <v>4061</v>
      </c>
      <c r="U3922" s="201">
        <v>4.3600000000000003</v>
      </c>
      <c r="V3922" t="s">
        <v>2670</v>
      </c>
      <c r="W3922" t="s">
        <v>3529</v>
      </c>
      <c r="X3922" t="s">
        <v>2866</v>
      </c>
      <c r="Y3922" t="s">
        <v>4082</v>
      </c>
      <c r="Z3922" t="s">
        <v>3671</v>
      </c>
      <c r="AA3922" t="s">
        <v>777</v>
      </c>
      <c r="AB3922" s="198">
        <v>37257.875</v>
      </c>
      <c r="AC3922" s="198">
        <v>37621.875</v>
      </c>
    </row>
    <row r="3923" spans="1:31" x14ac:dyDescent="0.2">
      <c r="A3923" s="44" t="str">
        <f t="shared" si="306"/>
        <v>US Crude Financial</v>
      </c>
      <c r="B3923" s="44" t="str">
        <f t="shared" si="307"/>
        <v>US</v>
      </c>
      <c r="C3923" s="44" t="str">
        <f t="shared" si="308"/>
        <v>Crude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50000</v>
      </c>
      <c r="G3923" s="202">
        <v>1292564</v>
      </c>
      <c r="H3923" s="198">
        <v>37035.447777777779</v>
      </c>
      <c r="I3923" t="s">
        <v>2863</v>
      </c>
      <c r="M3923" t="s">
        <v>3757</v>
      </c>
      <c r="N3923" t="s">
        <v>4183</v>
      </c>
      <c r="O3923" t="s">
        <v>2790</v>
      </c>
      <c r="P3923" s="199">
        <v>50000</v>
      </c>
      <c r="S3923" t="s">
        <v>2767</v>
      </c>
      <c r="T3923" t="s">
        <v>4061</v>
      </c>
      <c r="U3923" s="201">
        <v>28.82</v>
      </c>
      <c r="V3923" t="s">
        <v>1679</v>
      </c>
      <c r="W3923" t="s">
        <v>4185</v>
      </c>
      <c r="X3923" t="s">
        <v>4186</v>
      </c>
      <c r="Y3923" t="s">
        <v>3401</v>
      </c>
      <c r="Z3923" t="s">
        <v>3671</v>
      </c>
      <c r="AA3923">
        <v>107136</v>
      </c>
      <c r="AB3923" s="198">
        <v>37073</v>
      </c>
      <c r="AC3923" s="198">
        <v>37103</v>
      </c>
    </row>
    <row r="3924" spans="1:31" x14ac:dyDescent="0.2">
      <c r="A3924" s="44" t="str">
        <f t="shared" si="306"/>
        <v>US Natural Gas Financial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151</v>
      </c>
      <c r="F3924" s="213">
        <f t="shared" si="310"/>
        <v>755000</v>
      </c>
      <c r="G3924" s="202">
        <v>1292565</v>
      </c>
      <c r="H3924" s="198">
        <v>37035.447835648149</v>
      </c>
      <c r="I3924" t="s">
        <v>2818</v>
      </c>
      <c r="M3924" t="s">
        <v>2760</v>
      </c>
      <c r="N3924" t="s">
        <v>2864</v>
      </c>
      <c r="O3924" t="s">
        <v>3253</v>
      </c>
      <c r="P3924" s="199">
        <v>5000</v>
      </c>
      <c r="S3924" t="s">
        <v>2761</v>
      </c>
      <c r="T3924" t="s">
        <v>4061</v>
      </c>
      <c r="U3924" s="201">
        <v>4.66</v>
      </c>
      <c r="V3924" t="s">
        <v>2659</v>
      </c>
      <c r="W3924" t="s">
        <v>3529</v>
      </c>
      <c r="X3924" t="s">
        <v>2866</v>
      </c>
      <c r="Y3924" t="s">
        <v>4082</v>
      </c>
      <c r="Z3924" t="s">
        <v>3671</v>
      </c>
      <c r="AA3924" t="s">
        <v>778</v>
      </c>
      <c r="AB3924" s="198">
        <v>37196</v>
      </c>
      <c r="AC3924" s="198">
        <v>37346</v>
      </c>
    </row>
    <row r="3925" spans="1:31" x14ac:dyDescent="0.2">
      <c r="A3925" s="44" t="str">
        <f t="shared" si="306"/>
        <v xml:space="preserve"> Natural Gas Physical</v>
      </c>
      <c r="B3925" s="44" t="str">
        <f t="shared" si="307"/>
        <v/>
      </c>
      <c r="C3925" s="44" t="str">
        <f t="shared" si="308"/>
        <v>Natural Gas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10000</v>
      </c>
      <c r="G3925" s="202">
        <v>1292567</v>
      </c>
      <c r="H3925" s="198">
        <v>37035.447928240741</v>
      </c>
      <c r="I3925" t="s">
        <v>3143</v>
      </c>
      <c r="M3925" t="s">
        <v>2760</v>
      </c>
      <c r="N3925" t="s">
        <v>2697</v>
      </c>
      <c r="O3925" t="s">
        <v>4269</v>
      </c>
      <c r="P3925" s="199">
        <v>10000</v>
      </c>
      <c r="S3925" t="s">
        <v>4150</v>
      </c>
      <c r="T3925" t="s">
        <v>2698</v>
      </c>
      <c r="U3925" s="201">
        <v>5.66</v>
      </c>
      <c r="V3925" t="s">
        <v>1687</v>
      </c>
      <c r="W3925" t="s">
        <v>2699</v>
      </c>
      <c r="X3925" t="s">
        <v>2700</v>
      </c>
      <c r="Y3925" t="s">
        <v>3224</v>
      </c>
      <c r="Z3925" t="s">
        <v>3672</v>
      </c>
      <c r="AA3925">
        <v>809212</v>
      </c>
      <c r="AB3925" s="198">
        <v>37035.875</v>
      </c>
      <c r="AC3925" s="198">
        <v>37035.875</v>
      </c>
    </row>
    <row r="3926" spans="1:31" x14ac:dyDescent="0.2">
      <c r="A3926" s="44" t="str">
        <f t="shared" si="306"/>
        <v xml:space="preserve"> Metals Financial</v>
      </c>
      <c r="B3926" s="44" t="str">
        <f t="shared" si="307"/>
        <v/>
      </c>
      <c r="C3926" s="44" t="str">
        <f t="shared" si="308"/>
        <v>Metals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3">
        <f t="shared" si="310"/>
        <v>3</v>
      </c>
      <c r="G3926" s="202">
        <v>1292568</v>
      </c>
      <c r="H3926" s="198">
        <v>37035.447928240741</v>
      </c>
      <c r="I3926" t="s">
        <v>4122</v>
      </c>
      <c r="M3926" t="s">
        <v>2766</v>
      </c>
      <c r="N3926" t="s">
        <v>4087</v>
      </c>
      <c r="O3926" t="s">
        <v>4088</v>
      </c>
      <c r="Q3926" s="199">
        <v>3</v>
      </c>
      <c r="S3926" t="s">
        <v>4089</v>
      </c>
      <c r="T3926" t="s">
        <v>4061</v>
      </c>
      <c r="U3926" s="201">
        <v>7185</v>
      </c>
      <c r="V3926" t="s">
        <v>4138</v>
      </c>
      <c r="W3926" t="s">
        <v>4090</v>
      </c>
      <c r="X3926" t="s">
        <v>4064</v>
      </c>
      <c r="Y3926" t="s">
        <v>4065</v>
      </c>
      <c r="Z3926" t="s">
        <v>4066</v>
      </c>
      <c r="AA3926">
        <v>2151363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25</v>
      </c>
      <c r="G3927" s="202">
        <v>1292571</v>
      </c>
      <c r="H3927" s="198">
        <v>37035.447951388887</v>
      </c>
      <c r="I3927" t="s">
        <v>1935</v>
      </c>
      <c r="M3927" t="s">
        <v>2766</v>
      </c>
      <c r="N3927" t="s">
        <v>4058</v>
      </c>
      <c r="O3927" t="s">
        <v>4171</v>
      </c>
      <c r="Q3927" s="199">
        <v>25</v>
      </c>
      <c r="S3927" t="s">
        <v>4060</v>
      </c>
      <c r="T3927" t="s">
        <v>4061</v>
      </c>
      <c r="U3927" s="201">
        <v>1742.5</v>
      </c>
      <c r="V3927" t="s">
        <v>1936</v>
      </c>
      <c r="W3927" t="s">
        <v>4121</v>
      </c>
      <c r="X3927" t="s">
        <v>4064</v>
      </c>
      <c r="Y3927" t="s">
        <v>4065</v>
      </c>
      <c r="Z3927" t="s">
        <v>4066</v>
      </c>
      <c r="AA3927">
        <v>2151367</v>
      </c>
      <c r="AB3927" s="198">
        <v>37118.647222222222</v>
      </c>
      <c r="AC3927" s="198">
        <v>37118.647222222222</v>
      </c>
    </row>
    <row r="3928" spans="1:31" x14ac:dyDescent="0.2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25</v>
      </c>
      <c r="G3928" s="202">
        <v>1292570</v>
      </c>
      <c r="H3928" s="198">
        <v>37035.447951388887</v>
      </c>
      <c r="I3928" t="s">
        <v>1935</v>
      </c>
      <c r="M3928" t="s">
        <v>2766</v>
      </c>
      <c r="N3928" t="s">
        <v>4058</v>
      </c>
      <c r="O3928" t="s">
        <v>4002</v>
      </c>
      <c r="P3928" s="199">
        <v>25</v>
      </c>
      <c r="S3928" t="s">
        <v>4060</v>
      </c>
      <c r="T3928" t="s">
        <v>4061</v>
      </c>
      <c r="U3928" s="201">
        <v>1751.5</v>
      </c>
      <c r="V3928" t="s">
        <v>1936</v>
      </c>
      <c r="W3928" t="s">
        <v>4121</v>
      </c>
      <c r="X3928" t="s">
        <v>4064</v>
      </c>
      <c r="Y3928" t="s">
        <v>4065</v>
      </c>
      <c r="Z3928" t="s">
        <v>4066</v>
      </c>
      <c r="AA3928">
        <v>2151365</v>
      </c>
      <c r="AB3928" s="198">
        <v>37090.647222222222</v>
      </c>
      <c r="AC3928" s="198">
        <v>37090.647222222222</v>
      </c>
    </row>
    <row r="3929" spans="1:31" x14ac:dyDescent="0.2">
      <c r="A3929" s="44" t="str">
        <f t="shared" si="306"/>
        <v>US Crude Financial</v>
      </c>
      <c r="B3929" s="44" t="str">
        <f t="shared" si="307"/>
        <v>US</v>
      </c>
      <c r="C3929" s="44" t="str">
        <f t="shared" si="308"/>
        <v>Crude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50000</v>
      </c>
      <c r="G3929" s="202">
        <v>1292573</v>
      </c>
      <c r="H3929" s="198">
        <v>37035.448263888888</v>
      </c>
      <c r="I3929" t="s">
        <v>4031</v>
      </c>
      <c r="M3929" t="s">
        <v>3757</v>
      </c>
      <c r="N3929" t="s">
        <v>4183</v>
      </c>
      <c r="O3929" t="s">
        <v>2790</v>
      </c>
      <c r="P3929" s="199">
        <v>50000</v>
      </c>
      <c r="S3929" t="s">
        <v>2767</v>
      </c>
      <c r="T3929" t="s">
        <v>4061</v>
      </c>
      <c r="U3929" s="201">
        <v>28.76</v>
      </c>
      <c r="V3929" t="s">
        <v>4305</v>
      </c>
      <c r="W3929" t="s">
        <v>4185</v>
      </c>
      <c r="X3929" t="s">
        <v>4186</v>
      </c>
      <c r="Y3929" t="s">
        <v>3401</v>
      </c>
      <c r="Z3929" t="s">
        <v>3671</v>
      </c>
      <c r="AA3929">
        <v>107137</v>
      </c>
      <c r="AB3929" s="198">
        <v>37073</v>
      </c>
      <c r="AC3929" s="198">
        <v>37103</v>
      </c>
    </row>
    <row r="3930" spans="1:31" x14ac:dyDescent="0.2">
      <c r="A3930" s="44" t="str">
        <f t="shared" si="306"/>
        <v>US Natural Gas Financial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30</v>
      </c>
      <c r="F3930" s="213">
        <f t="shared" si="310"/>
        <v>300000</v>
      </c>
      <c r="G3930" s="202">
        <v>1292575</v>
      </c>
      <c r="H3930" s="198">
        <v>37035.448564814818</v>
      </c>
      <c r="I3930" t="s">
        <v>2863</v>
      </c>
      <c r="M3930" t="s">
        <v>2760</v>
      </c>
      <c r="N3930" t="s">
        <v>2864</v>
      </c>
      <c r="O3930" t="s">
        <v>2865</v>
      </c>
      <c r="Q3930" s="199">
        <v>10000</v>
      </c>
      <c r="S3930" t="s">
        <v>2761</v>
      </c>
      <c r="T3930" t="s">
        <v>4061</v>
      </c>
      <c r="U3930" s="201">
        <v>4.165</v>
      </c>
      <c r="V3930" t="s">
        <v>3168</v>
      </c>
      <c r="W3930" t="s">
        <v>3529</v>
      </c>
      <c r="X3930" t="s">
        <v>2866</v>
      </c>
      <c r="Y3930" t="s">
        <v>4082</v>
      </c>
      <c r="Z3930" t="s">
        <v>3671</v>
      </c>
      <c r="AA3930" t="s">
        <v>779</v>
      </c>
      <c r="AB3930" s="198">
        <v>37043.875</v>
      </c>
      <c r="AC3930" s="198">
        <v>37072.875</v>
      </c>
    </row>
    <row r="3931" spans="1:31" x14ac:dyDescent="0.2">
      <c r="A3931" s="44" t="str">
        <f t="shared" si="306"/>
        <v xml:space="preserve"> Natural Gas Physical</v>
      </c>
      <c r="B3931" s="44" t="str">
        <f t="shared" si="307"/>
        <v/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5000</v>
      </c>
      <c r="G3931" s="202">
        <v>1292577</v>
      </c>
      <c r="H3931" s="198">
        <v>37035.448634259257</v>
      </c>
      <c r="I3931" t="s">
        <v>1723</v>
      </c>
      <c r="M3931" t="s">
        <v>2760</v>
      </c>
      <c r="N3931" t="s">
        <v>2697</v>
      </c>
      <c r="O3931" t="s">
        <v>4269</v>
      </c>
      <c r="P3931" s="199">
        <v>5000</v>
      </c>
      <c r="S3931" t="s">
        <v>4150</v>
      </c>
      <c r="T3931" t="s">
        <v>2698</v>
      </c>
      <c r="U3931" s="201">
        <v>5.6550000000000002</v>
      </c>
      <c r="V3931" t="s">
        <v>1724</v>
      </c>
      <c r="W3931" t="s">
        <v>2699</v>
      </c>
      <c r="X3931" t="s">
        <v>2700</v>
      </c>
      <c r="Y3931" t="s">
        <v>3224</v>
      </c>
      <c r="Z3931" t="s">
        <v>3672</v>
      </c>
      <c r="AA3931">
        <v>809215</v>
      </c>
      <c r="AB3931" s="198">
        <v>37035.875</v>
      </c>
      <c r="AC3931" s="198">
        <v>37035.875</v>
      </c>
    </row>
    <row r="3932" spans="1:31" x14ac:dyDescent="0.2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5000</v>
      </c>
      <c r="G3932" s="202">
        <v>1292579</v>
      </c>
      <c r="H3932" s="198">
        <v>37035.448645833334</v>
      </c>
      <c r="I3932" t="s">
        <v>3167</v>
      </c>
      <c r="M3932" t="s">
        <v>2760</v>
      </c>
      <c r="N3932" t="s">
        <v>2697</v>
      </c>
      <c r="O3932" t="s">
        <v>4269</v>
      </c>
      <c r="P3932" s="199">
        <v>5000</v>
      </c>
      <c r="S3932" t="s">
        <v>4150</v>
      </c>
      <c r="T3932" t="s">
        <v>2698</v>
      </c>
      <c r="U3932" s="201">
        <v>5.6550000000000002</v>
      </c>
      <c r="V3932" t="s">
        <v>1741</v>
      </c>
      <c r="W3932" t="s">
        <v>2699</v>
      </c>
      <c r="X3932" t="s">
        <v>2700</v>
      </c>
      <c r="Y3932" t="s">
        <v>3224</v>
      </c>
      <c r="Z3932" t="s">
        <v>3672</v>
      </c>
      <c r="AA3932">
        <v>809216</v>
      </c>
      <c r="AB3932" s="198">
        <v>37035.875</v>
      </c>
      <c r="AC3932" s="198">
        <v>37035.875</v>
      </c>
    </row>
    <row r="3933" spans="1:31" x14ac:dyDescent="0.2">
      <c r="A3933" s="44" t="str">
        <f t="shared" si="306"/>
        <v>US Paper Physical</v>
      </c>
      <c r="B3933" s="44" t="str">
        <f t="shared" si="307"/>
        <v>US</v>
      </c>
      <c r="C3933" s="44" t="str">
        <f t="shared" si="308"/>
        <v>Paper</v>
      </c>
      <c r="D3933" s="44" t="str">
        <f t="shared" si="309"/>
        <v>Physical</v>
      </c>
      <c r="E3933" s="44" t="e">
        <f>IF(VLOOKUP(S3933,'DD-Lookup'!$J$6:$L$50,3,FALSE)="Monthly",(YEAR(AC3933)-YEAR(AB3933))*12+MONTH(AC3933)-MONTH(AB3933)+1,(AC3933-AB3933+1))</f>
        <v>#N/A</v>
      </c>
      <c r="F3933" s="213" t="e">
        <f t="shared" si="310"/>
        <v>#N/A</v>
      </c>
      <c r="G3933" s="202">
        <v>1292581</v>
      </c>
      <c r="H3933" s="198">
        <v>37035.448912037034</v>
      </c>
      <c r="I3933" t="s">
        <v>780</v>
      </c>
      <c r="J3933" t="s">
        <v>781</v>
      </c>
      <c r="K3933" t="s">
        <v>2895</v>
      </c>
      <c r="L3933">
        <v>182</v>
      </c>
      <c r="M3933" t="s">
        <v>782</v>
      </c>
      <c r="N3933" t="s">
        <v>783</v>
      </c>
      <c r="O3933" t="s">
        <v>784</v>
      </c>
      <c r="P3933" s="199">
        <v>1000</v>
      </c>
      <c r="S3933" t="s">
        <v>785</v>
      </c>
      <c r="T3933" t="s">
        <v>4061</v>
      </c>
      <c r="U3933" s="201">
        <v>594</v>
      </c>
      <c r="V3933" t="s">
        <v>2896</v>
      </c>
      <c r="W3933" t="s">
        <v>786</v>
      </c>
      <c r="X3933" t="s">
        <v>787</v>
      </c>
      <c r="Y3933" t="s">
        <v>4082</v>
      </c>
      <c r="Z3933" t="s">
        <v>3671</v>
      </c>
      <c r="AA3933" t="s">
        <v>788</v>
      </c>
      <c r="AB3933" s="198">
        <v>37073</v>
      </c>
      <c r="AC3933" s="198">
        <v>37103</v>
      </c>
    </row>
    <row r="3934" spans="1:31" x14ac:dyDescent="0.2">
      <c r="A3934" s="44" t="str">
        <f t="shared" si="306"/>
        <v xml:space="preserve"> Natural Gas Physical</v>
      </c>
      <c r="B3934" s="44" t="str">
        <f t="shared" si="307"/>
        <v/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10000</v>
      </c>
      <c r="G3934" s="202">
        <v>1292582</v>
      </c>
      <c r="H3934" s="198">
        <v>37035.448935185188</v>
      </c>
      <c r="I3934" t="s">
        <v>3268</v>
      </c>
      <c r="M3934" t="s">
        <v>2760</v>
      </c>
      <c r="N3934" t="s">
        <v>2697</v>
      </c>
      <c r="O3934" t="s">
        <v>4269</v>
      </c>
      <c r="P3934" s="199">
        <v>10000</v>
      </c>
      <c r="S3934" t="s">
        <v>4150</v>
      </c>
      <c r="T3934" t="s">
        <v>2698</v>
      </c>
      <c r="U3934" s="201">
        <v>5.65</v>
      </c>
      <c r="V3934" t="s">
        <v>4297</v>
      </c>
      <c r="W3934" t="s">
        <v>2699</v>
      </c>
      <c r="X3934" t="s">
        <v>2700</v>
      </c>
      <c r="Y3934" t="s">
        <v>3224</v>
      </c>
      <c r="Z3934" t="s">
        <v>3672</v>
      </c>
      <c r="AA3934">
        <v>809217</v>
      </c>
      <c r="AB3934" s="198">
        <v>37035.875</v>
      </c>
      <c r="AC3934" s="198">
        <v>37035.875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5</v>
      </c>
      <c r="G3935" s="202">
        <v>1292583</v>
      </c>
      <c r="H3935" s="198">
        <v>37035.44902777778</v>
      </c>
      <c r="I3935" t="s">
        <v>1929</v>
      </c>
      <c r="M3935" t="s">
        <v>2766</v>
      </c>
      <c r="N3935" t="s">
        <v>4058</v>
      </c>
      <c r="O3935" t="s">
        <v>4059</v>
      </c>
      <c r="P3935" s="199">
        <v>5</v>
      </c>
      <c r="S3935" t="s">
        <v>4060</v>
      </c>
      <c r="T3935" t="s">
        <v>4061</v>
      </c>
      <c r="U3935" s="201">
        <v>1742</v>
      </c>
      <c r="V3935" t="s">
        <v>3215</v>
      </c>
      <c r="W3935" t="s">
        <v>4068</v>
      </c>
      <c r="X3935" t="s">
        <v>4064</v>
      </c>
      <c r="Y3935" t="s">
        <v>4065</v>
      </c>
      <c r="Z3935" t="s">
        <v>4066</v>
      </c>
      <c r="AA3935">
        <v>2151371</v>
      </c>
    </row>
    <row r="3936" spans="1:31" x14ac:dyDescent="0.2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15</v>
      </c>
      <c r="G3936" s="202">
        <v>1292584</v>
      </c>
      <c r="H3936" s="198">
        <v>37035.449097222219</v>
      </c>
      <c r="I3936" t="s">
        <v>4077</v>
      </c>
      <c r="M3936" t="s">
        <v>2766</v>
      </c>
      <c r="N3936" t="s">
        <v>4058</v>
      </c>
      <c r="O3936" t="s">
        <v>4059</v>
      </c>
      <c r="P3936" s="199">
        <v>15</v>
      </c>
      <c r="S3936" t="s">
        <v>4060</v>
      </c>
      <c r="T3936" t="s">
        <v>4061</v>
      </c>
      <c r="U3936" s="201">
        <v>1742</v>
      </c>
      <c r="V3936" t="s">
        <v>3888</v>
      </c>
      <c r="W3936" t="s">
        <v>4068</v>
      </c>
      <c r="X3936" t="s">
        <v>4064</v>
      </c>
      <c r="Y3936" t="s">
        <v>4065</v>
      </c>
      <c r="Z3936" t="s">
        <v>4066</v>
      </c>
      <c r="AA3936">
        <v>2151375</v>
      </c>
    </row>
    <row r="3937" spans="1:31" x14ac:dyDescent="0.2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20</v>
      </c>
      <c r="G3937" s="202">
        <v>1292585</v>
      </c>
      <c r="H3937" s="198">
        <v>37035.449178240742</v>
      </c>
      <c r="I3937" t="s">
        <v>4077</v>
      </c>
      <c r="M3937" t="s">
        <v>2766</v>
      </c>
      <c r="N3937" t="s">
        <v>4072</v>
      </c>
      <c r="O3937" t="s">
        <v>4073</v>
      </c>
      <c r="P3937" s="199">
        <v>20</v>
      </c>
      <c r="S3937" t="s">
        <v>4060</v>
      </c>
      <c r="T3937" t="s">
        <v>4061</v>
      </c>
      <c r="U3937" s="201">
        <v>1542</v>
      </c>
      <c r="V3937" t="s">
        <v>3888</v>
      </c>
      <c r="W3937" t="s">
        <v>4068</v>
      </c>
      <c r="X3937" t="s">
        <v>4064</v>
      </c>
      <c r="Y3937" t="s">
        <v>4065</v>
      </c>
      <c r="Z3937" t="s">
        <v>4066</v>
      </c>
      <c r="AA3937">
        <v>2151379</v>
      </c>
    </row>
    <row r="3938" spans="1:31" x14ac:dyDescent="0.2">
      <c r="A3938" s="44" t="str">
        <f t="shared" si="306"/>
        <v>US Natural Gas Physical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10000</v>
      </c>
      <c r="G3938" s="202">
        <v>1292586</v>
      </c>
      <c r="H3938" s="198">
        <v>37035.449270833335</v>
      </c>
      <c r="I3938" t="s">
        <v>3249</v>
      </c>
      <c r="M3938" t="s">
        <v>2760</v>
      </c>
      <c r="N3938" t="s">
        <v>3220</v>
      </c>
      <c r="O3938" t="s">
        <v>2512</v>
      </c>
      <c r="P3938" s="199">
        <v>10000</v>
      </c>
      <c r="S3938" t="s">
        <v>2761</v>
      </c>
      <c r="T3938" t="s">
        <v>4061</v>
      </c>
      <c r="U3938" s="201">
        <v>4.08</v>
      </c>
      <c r="V3938" t="s">
        <v>4176</v>
      </c>
      <c r="W3938" t="s">
        <v>3260</v>
      </c>
      <c r="X3938" t="s">
        <v>3261</v>
      </c>
      <c r="Y3938" t="s">
        <v>3224</v>
      </c>
      <c r="Z3938" t="s">
        <v>3671</v>
      </c>
      <c r="AA3938">
        <v>809219</v>
      </c>
      <c r="AB3938" s="198">
        <v>37036.875</v>
      </c>
      <c r="AC3938" s="198">
        <v>37036.875</v>
      </c>
    </row>
    <row r="3939" spans="1:31" x14ac:dyDescent="0.2">
      <c r="A3939" s="44" t="str">
        <f t="shared" si="306"/>
        <v>US Power Financial</v>
      </c>
      <c r="B3939" s="44" t="str">
        <f t="shared" si="307"/>
        <v>US</v>
      </c>
      <c r="C3939" s="44" t="str">
        <f t="shared" si="308"/>
        <v>Power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1</v>
      </c>
      <c r="F3939" s="213">
        <f t="shared" si="310"/>
        <v>50</v>
      </c>
      <c r="G3939" s="202">
        <v>1292587</v>
      </c>
      <c r="H3939" s="198">
        <v>37035.449328703704</v>
      </c>
      <c r="I3939" t="s">
        <v>2854</v>
      </c>
      <c r="M3939" t="s">
        <v>3364</v>
      </c>
      <c r="N3939" t="s">
        <v>4190</v>
      </c>
      <c r="O3939" t="s">
        <v>722</v>
      </c>
      <c r="P3939" s="199">
        <v>50</v>
      </c>
      <c r="S3939" t="s">
        <v>2759</v>
      </c>
      <c r="T3939" t="s">
        <v>4061</v>
      </c>
      <c r="U3939" s="201">
        <v>29</v>
      </c>
      <c r="V3939" t="s">
        <v>679</v>
      </c>
      <c r="W3939" t="s">
        <v>4191</v>
      </c>
      <c r="X3939" t="s">
        <v>4192</v>
      </c>
      <c r="Y3939" t="s">
        <v>4193</v>
      </c>
      <c r="Z3939" t="s">
        <v>3671</v>
      </c>
      <c r="AA3939">
        <v>621642.1</v>
      </c>
      <c r="AB3939" s="198">
        <v>37035.875</v>
      </c>
      <c r="AC3939" s="198">
        <v>37035.875</v>
      </c>
    </row>
    <row r="3940" spans="1:31" x14ac:dyDescent="0.2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30</v>
      </c>
      <c r="F3940" s="213">
        <f t="shared" si="310"/>
        <v>600000</v>
      </c>
      <c r="G3940" s="202">
        <v>1292588</v>
      </c>
      <c r="H3940" s="198">
        <v>37035.44935185185</v>
      </c>
      <c r="I3940" t="s">
        <v>4398</v>
      </c>
      <c r="M3940" t="s">
        <v>2760</v>
      </c>
      <c r="N3940" t="s">
        <v>471</v>
      </c>
      <c r="O3940" t="s">
        <v>789</v>
      </c>
      <c r="P3940" s="199">
        <v>20000</v>
      </c>
      <c r="S3940" t="s">
        <v>4150</v>
      </c>
      <c r="T3940" t="s">
        <v>2698</v>
      </c>
      <c r="U3940" s="201">
        <v>0.17</v>
      </c>
      <c r="V3940" t="s">
        <v>790</v>
      </c>
      <c r="W3940" t="s">
        <v>791</v>
      </c>
      <c r="X3940" t="s">
        <v>475</v>
      </c>
      <c r="Y3940" t="s">
        <v>4082</v>
      </c>
      <c r="Z3940" t="s">
        <v>3672</v>
      </c>
      <c r="AA3940" t="s">
        <v>792</v>
      </c>
      <c r="AB3940" s="198">
        <v>37043</v>
      </c>
      <c r="AC3940" s="198">
        <v>37072</v>
      </c>
    </row>
    <row r="3941" spans="1:31" x14ac:dyDescent="0.2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30</v>
      </c>
      <c r="F3941" s="213">
        <f t="shared" si="310"/>
        <v>75000</v>
      </c>
      <c r="G3941" s="202">
        <v>1292589</v>
      </c>
      <c r="H3941" s="198">
        <v>37035.44976851852</v>
      </c>
      <c r="I3941" t="s">
        <v>2869</v>
      </c>
      <c r="M3941" t="s">
        <v>2760</v>
      </c>
      <c r="N3941" t="s">
        <v>2864</v>
      </c>
      <c r="O3941" t="s">
        <v>2865</v>
      </c>
      <c r="P3941" s="199">
        <v>2500</v>
      </c>
      <c r="S3941" t="s">
        <v>2761</v>
      </c>
      <c r="T3941" t="s">
        <v>4061</v>
      </c>
      <c r="U3941" s="201">
        <v>4.16</v>
      </c>
      <c r="V3941" t="s">
        <v>2870</v>
      </c>
      <c r="W3941" t="s">
        <v>3529</v>
      </c>
      <c r="X3941" t="s">
        <v>2866</v>
      </c>
      <c r="Y3941" t="s">
        <v>4082</v>
      </c>
      <c r="Z3941" t="s">
        <v>3671</v>
      </c>
      <c r="AA3941" t="s">
        <v>793</v>
      </c>
      <c r="AB3941" s="198">
        <v>37043.875</v>
      </c>
      <c r="AC3941" s="198">
        <v>37072.875</v>
      </c>
    </row>
    <row r="3942" spans="1:31" x14ac:dyDescent="0.2">
      <c r="A3942" s="44" t="str">
        <f t="shared" si="306"/>
        <v xml:space="preserve"> Natural Gas Physical</v>
      </c>
      <c r="B3942" s="44" t="str">
        <f t="shared" si="307"/>
        <v/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1292590</v>
      </c>
      <c r="H3942" s="198">
        <v>37035.449837962966</v>
      </c>
      <c r="I3942" t="s">
        <v>1698</v>
      </c>
      <c r="M3942" t="s">
        <v>2760</v>
      </c>
      <c r="N3942" t="s">
        <v>2697</v>
      </c>
      <c r="O3942" t="s">
        <v>3813</v>
      </c>
      <c r="Q3942" s="199">
        <v>5000</v>
      </c>
      <c r="S3942" t="s">
        <v>4150</v>
      </c>
      <c r="T3942" t="s">
        <v>2698</v>
      </c>
      <c r="U3942" s="201">
        <v>5.62</v>
      </c>
      <c r="V3942" t="s">
        <v>1780</v>
      </c>
      <c r="W3942" t="s">
        <v>3188</v>
      </c>
      <c r="X3942" t="s">
        <v>2700</v>
      </c>
      <c r="Y3942" t="s">
        <v>3224</v>
      </c>
      <c r="Z3942" t="s">
        <v>3672</v>
      </c>
      <c r="AA3942">
        <v>809221</v>
      </c>
      <c r="AB3942" s="198">
        <v>37043.875</v>
      </c>
      <c r="AC3942" s="198">
        <v>37072.875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153</v>
      </c>
      <c r="F3943" s="213">
        <f t="shared" si="310"/>
        <v>765000</v>
      </c>
      <c r="G3943" s="202">
        <v>1292591</v>
      </c>
      <c r="H3943" s="198">
        <v>37035.449895833335</v>
      </c>
      <c r="I3943" t="s">
        <v>2863</v>
      </c>
      <c r="M3943" t="s">
        <v>2760</v>
      </c>
      <c r="N3943" t="s">
        <v>2864</v>
      </c>
      <c r="O3943" t="s">
        <v>4239</v>
      </c>
      <c r="P3943" s="199">
        <v>5000</v>
      </c>
      <c r="S3943" t="s">
        <v>2761</v>
      </c>
      <c r="T3943" t="s">
        <v>4061</v>
      </c>
      <c r="U3943" s="201">
        <v>4.28</v>
      </c>
      <c r="V3943" t="s">
        <v>3168</v>
      </c>
      <c r="W3943" t="s">
        <v>3529</v>
      </c>
      <c r="X3943" t="s">
        <v>2866</v>
      </c>
      <c r="Y3943" t="s">
        <v>4082</v>
      </c>
      <c r="Z3943" t="s">
        <v>3671</v>
      </c>
      <c r="AA3943" t="s">
        <v>794</v>
      </c>
      <c r="AB3943" s="198">
        <v>37043</v>
      </c>
      <c r="AC3943" s="198">
        <v>37195</v>
      </c>
    </row>
    <row r="3944" spans="1:31" x14ac:dyDescent="0.2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20</v>
      </c>
      <c r="G3944" s="202">
        <v>1292592</v>
      </c>
      <c r="H3944" s="198">
        <v>37035.449930555558</v>
      </c>
      <c r="I3944" t="s">
        <v>4077</v>
      </c>
      <c r="M3944" t="s">
        <v>2766</v>
      </c>
      <c r="N3944" t="s">
        <v>4058</v>
      </c>
      <c r="O3944" t="s">
        <v>4059</v>
      </c>
      <c r="P3944" s="199">
        <v>20</v>
      </c>
      <c r="S3944" t="s">
        <v>4060</v>
      </c>
      <c r="T3944" t="s">
        <v>4061</v>
      </c>
      <c r="U3944" s="201">
        <v>1741</v>
      </c>
      <c r="V3944" t="s">
        <v>3888</v>
      </c>
      <c r="W3944" t="s">
        <v>4068</v>
      </c>
      <c r="X3944" t="s">
        <v>4064</v>
      </c>
      <c r="Y3944" t="s">
        <v>4065</v>
      </c>
      <c r="Z3944" t="s">
        <v>4066</v>
      </c>
      <c r="AA3944">
        <v>2151381</v>
      </c>
    </row>
    <row r="3945" spans="1:31" x14ac:dyDescent="0.2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48540</v>
      </c>
      <c r="G3945" s="202">
        <v>1292593</v>
      </c>
      <c r="H3945" s="198">
        <v>37035.449953703705</v>
      </c>
      <c r="I3945" t="s">
        <v>2874</v>
      </c>
      <c r="M3945" t="s">
        <v>2760</v>
      </c>
      <c r="N3945" t="s">
        <v>3235</v>
      </c>
      <c r="O3945" t="s">
        <v>1920</v>
      </c>
      <c r="Q3945" s="199">
        <v>1618</v>
      </c>
      <c r="S3945" t="s">
        <v>2761</v>
      </c>
      <c r="T3945" t="s">
        <v>4061</v>
      </c>
      <c r="U3945" s="201">
        <v>-7.0000000000000007E-2</v>
      </c>
      <c r="V3945" t="s">
        <v>2749</v>
      </c>
      <c r="W3945" t="s">
        <v>2750</v>
      </c>
      <c r="X3945" t="s">
        <v>2751</v>
      </c>
      <c r="Y3945" t="s">
        <v>4082</v>
      </c>
      <c r="Z3945" t="s">
        <v>3671</v>
      </c>
      <c r="AA3945" t="s">
        <v>795</v>
      </c>
      <c r="AB3945" s="198">
        <v>37043.875</v>
      </c>
      <c r="AC3945" s="198">
        <v>37072.875</v>
      </c>
    </row>
    <row r="3946" spans="1:31" x14ac:dyDescent="0.2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75000</v>
      </c>
      <c r="G3946" s="202">
        <v>1292594</v>
      </c>
      <c r="H3946" s="198">
        <v>37035.449965277781</v>
      </c>
      <c r="I3946" t="s">
        <v>2948</v>
      </c>
      <c r="M3946" t="s">
        <v>2760</v>
      </c>
      <c r="N3946" t="s">
        <v>2864</v>
      </c>
      <c r="O3946" t="s">
        <v>2865</v>
      </c>
      <c r="P3946" s="199">
        <v>2500</v>
      </c>
      <c r="S3946" t="s">
        <v>2761</v>
      </c>
      <c r="T3946" t="s">
        <v>4061</v>
      </c>
      <c r="U3946" s="201">
        <v>4.16</v>
      </c>
      <c r="V3946" t="s">
        <v>2949</v>
      </c>
      <c r="W3946" t="s">
        <v>3529</v>
      </c>
      <c r="X3946" t="s">
        <v>2866</v>
      </c>
      <c r="Y3946" t="s">
        <v>4082</v>
      </c>
      <c r="Z3946" t="s">
        <v>3671</v>
      </c>
      <c r="AA3946" t="s">
        <v>796</v>
      </c>
      <c r="AB3946" s="198">
        <v>37043.875</v>
      </c>
      <c r="AC3946" s="198">
        <v>37072.875</v>
      </c>
      <c r="AE3946" s="116">
        <f>IF(S3946="Gallon",F3946/42,F3946)</f>
        <v>75000</v>
      </c>
    </row>
    <row r="3947" spans="1:31" x14ac:dyDescent="0.2">
      <c r="A3947" s="44" t="str">
        <f t="shared" si="306"/>
        <v>US Crude Financial</v>
      </c>
      <c r="B3947" s="44" t="str">
        <f t="shared" si="307"/>
        <v>US</v>
      </c>
      <c r="C3947" s="44" t="str">
        <f t="shared" si="308"/>
        <v>Crude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50000</v>
      </c>
      <c r="G3947" s="202">
        <v>1292597</v>
      </c>
      <c r="H3947" s="198">
        <v>37035.450057870374</v>
      </c>
      <c r="I3947" t="s">
        <v>4182</v>
      </c>
      <c r="M3947" t="s">
        <v>3757</v>
      </c>
      <c r="N3947" t="s">
        <v>4183</v>
      </c>
      <c r="O3947" t="s">
        <v>2967</v>
      </c>
      <c r="Q3947" s="199">
        <v>50000</v>
      </c>
      <c r="S3947" t="s">
        <v>2767</v>
      </c>
      <c r="T3947" t="s">
        <v>4061</v>
      </c>
      <c r="U3947" s="201">
        <v>28.72</v>
      </c>
      <c r="V3947" t="s">
        <v>3936</v>
      </c>
      <c r="W3947" t="s">
        <v>4185</v>
      </c>
      <c r="X3947" t="s">
        <v>4266</v>
      </c>
      <c r="Y3947" t="s">
        <v>3401</v>
      </c>
      <c r="Z3947" t="s">
        <v>3671</v>
      </c>
      <c r="AA3947">
        <v>107139</v>
      </c>
      <c r="AB3947" s="198">
        <v>37073</v>
      </c>
      <c r="AC3947" s="198">
        <v>37103</v>
      </c>
    </row>
    <row r="3948" spans="1:31" x14ac:dyDescent="0.2">
      <c r="A3948" s="44" t="str">
        <f t="shared" si="306"/>
        <v xml:space="preserve"> Metals Financial</v>
      </c>
      <c r="B3948" s="44" t="str">
        <f t="shared" si="307"/>
        <v/>
      </c>
      <c r="C3948" s="44" t="str">
        <f t="shared" si="308"/>
        <v>Metals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20</v>
      </c>
      <c r="G3948" s="202">
        <v>1292598</v>
      </c>
      <c r="H3948" s="198">
        <v>37035.450092592589</v>
      </c>
      <c r="I3948" t="s">
        <v>4031</v>
      </c>
      <c r="M3948" t="s">
        <v>2766</v>
      </c>
      <c r="N3948" t="s">
        <v>4058</v>
      </c>
      <c r="O3948" t="s">
        <v>4059</v>
      </c>
      <c r="Q3948" s="199">
        <v>20</v>
      </c>
      <c r="S3948" t="s">
        <v>4060</v>
      </c>
      <c r="T3948" t="s">
        <v>4061</v>
      </c>
      <c r="U3948" s="201">
        <v>1741</v>
      </c>
      <c r="V3948" t="s">
        <v>4075</v>
      </c>
      <c r="W3948" t="s">
        <v>4068</v>
      </c>
      <c r="X3948" t="s">
        <v>4064</v>
      </c>
      <c r="Y3948" t="s">
        <v>4065</v>
      </c>
      <c r="Z3948" t="s">
        <v>4066</v>
      </c>
      <c r="AA3948">
        <v>2151383</v>
      </c>
    </row>
    <row r="3949" spans="1:31" x14ac:dyDescent="0.2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20</v>
      </c>
      <c r="G3949" s="202">
        <v>1292599</v>
      </c>
      <c r="H3949" s="198">
        <v>37035.450115740743</v>
      </c>
      <c r="I3949" t="s">
        <v>4141</v>
      </c>
      <c r="M3949" t="s">
        <v>2766</v>
      </c>
      <c r="N3949" t="s">
        <v>4072</v>
      </c>
      <c r="O3949" t="s">
        <v>4073</v>
      </c>
      <c r="P3949" s="199">
        <v>20</v>
      </c>
      <c r="S3949" t="s">
        <v>4060</v>
      </c>
      <c r="T3949" t="s">
        <v>4061</v>
      </c>
      <c r="U3949" s="201">
        <v>1541</v>
      </c>
      <c r="V3949" t="s">
        <v>2351</v>
      </c>
      <c r="W3949" t="s">
        <v>4068</v>
      </c>
      <c r="X3949" t="s">
        <v>4064</v>
      </c>
      <c r="Y3949" t="s">
        <v>4065</v>
      </c>
      <c r="Z3949" t="s">
        <v>4066</v>
      </c>
      <c r="AA3949">
        <v>2151385</v>
      </c>
    </row>
    <row r="3950" spans="1:31" x14ac:dyDescent="0.2">
      <c r="A3950" s="44" t="str">
        <f t="shared" si="306"/>
        <v>US Natural Gas Financial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30</v>
      </c>
      <c r="F3950" s="213">
        <f t="shared" si="310"/>
        <v>150000</v>
      </c>
      <c r="G3950" s="202">
        <v>1292600</v>
      </c>
      <c r="H3950" s="198">
        <v>37035.450162037036</v>
      </c>
      <c r="I3950" t="s">
        <v>2674</v>
      </c>
      <c r="M3950" t="s">
        <v>2760</v>
      </c>
      <c r="N3950" t="s">
        <v>3235</v>
      </c>
      <c r="O3950" t="s">
        <v>3151</v>
      </c>
      <c r="Q3950" s="199">
        <v>5000</v>
      </c>
      <c r="S3950" t="s">
        <v>2761</v>
      </c>
      <c r="T3950" t="s">
        <v>4061</v>
      </c>
      <c r="U3950" s="201">
        <v>-0.76</v>
      </c>
      <c r="V3950" t="s">
        <v>3038</v>
      </c>
      <c r="W3950" t="s">
        <v>3152</v>
      </c>
      <c r="X3950" t="s">
        <v>3153</v>
      </c>
      <c r="Y3950" t="s">
        <v>4082</v>
      </c>
      <c r="Z3950" t="s">
        <v>3671</v>
      </c>
      <c r="AA3950" t="s">
        <v>797</v>
      </c>
      <c r="AB3950" s="198">
        <v>37043.875</v>
      </c>
      <c r="AC3950" s="198">
        <v>37072.875</v>
      </c>
    </row>
    <row r="3951" spans="1:31" x14ac:dyDescent="0.2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282</v>
      </c>
      <c r="G3951" s="202">
        <v>1292603</v>
      </c>
      <c r="H3951" s="198">
        <v>37035.450324074074</v>
      </c>
      <c r="I3951" t="s">
        <v>3249</v>
      </c>
      <c r="M3951" t="s">
        <v>2760</v>
      </c>
      <c r="N3951" t="s">
        <v>3220</v>
      </c>
      <c r="O3951" t="s">
        <v>2512</v>
      </c>
      <c r="P3951" s="199">
        <v>282</v>
      </c>
      <c r="S3951" t="s">
        <v>2761</v>
      </c>
      <c r="T3951" t="s">
        <v>4061</v>
      </c>
      <c r="U3951" s="201">
        <v>4.08</v>
      </c>
      <c r="V3951" t="s">
        <v>4176</v>
      </c>
      <c r="W3951" t="s">
        <v>3260</v>
      </c>
      <c r="X3951" t="s">
        <v>3261</v>
      </c>
      <c r="Y3951" t="s">
        <v>3224</v>
      </c>
      <c r="Z3951" t="s">
        <v>3671</v>
      </c>
      <c r="AA3951">
        <v>809222</v>
      </c>
      <c r="AB3951" s="198">
        <v>37036.875</v>
      </c>
      <c r="AC3951" s="198">
        <v>37036.875</v>
      </c>
    </row>
    <row r="3952" spans="1:31" x14ac:dyDescent="0.2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10000</v>
      </c>
      <c r="G3952" s="202">
        <v>1292604</v>
      </c>
      <c r="H3952" s="198">
        <v>37035.450358796297</v>
      </c>
      <c r="I3952" t="s">
        <v>2706</v>
      </c>
      <c r="M3952" t="s">
        <v>2760</v>
      </c>
      <c r="N3952" t="s">
        <v>3220</v>
      </c>
      <c r="O3952" t="s">
        <v>4383</v>
      </c>
      <c r="P3952" s="199">
        <v>10000</v>
      </c>
      <c r="S3952" t="s">
        <v>2761</v>
      </c>
      <c r="T3952" t="s">
        <v>4061</v>
      </c>
      <c r="U3952" s="201">
        <v>4.0599999999999996</v>
      </c>
      <c r="V3952" t="s">
        <v>4001</v>
      </c>
      <c r="W3952" t="s">
        <v>4246</v>
      </c>
      <c r="X3952" t="s">
        <v>4247</v>
      </c>
      <c r="Y3952" t="s">
        <v>3224</v>
      </c>
      <c r="Z3952" t="s">
        <v>3671</v>
      </c>
      <c r="AA3952">
        <v>809223</v>
      </c>
      <c r="AB3952" s="198">
        <v>37036.875</v>
      </c>
      <c r="AC3952" s="198">
        <v>37036.875</v>
      </c>
    </row>
    <row r="3953" spans="1:29" x14ac:dyDescent="0.2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5</v>
      </c>
      <c r="G3953" s="202">
        <v>1292605</v>
      </c>
      <c r="H3953" s="198">
        <v>37035.450532407405</v>
      </c>
      <c r="I3953" t="s">
        <v>4096</v>
      </c>
      <c r="M3953" t="s">
        <v>2766</v>
      </c>
      <c r="N3953" t="s">
        <v>4087</v>
      </c>
      <c r="O3953" t="s">
        <v>4088</v>
      </c>
      <c r="Q3953" s="199">
        <v>5</v>
      </c>
      <c r="S3953" t="s">
        <v>4089</v>
      </c>
      <c r="T3953" t="s">
        <v>4061</v>
      </c>
      <c r="U3953" s="201">
        <v>7170</v>
      </c>
      <c r="V3953" t="s">
        <v>4189</v>
      </c>
      <c r="W3953" t="s">
        <v>4090</v>
      </c>
      <c r="X3953" t="s">
        <v>4064</v>
      </c>
      <c r="Y3953" t="s">
        <v>4065</v>
      </c>
      <c r="Z3953" t="s">
        <v>4066</v>
      </c>
      <c r="AA3953">
        <v>2151387</v>
      </c>
    </row>
    <row r="3954" spans="1:29" x14ac:dyDescent="0.2">
      <c r="A3954" s="44" t="str">
        <f t="shared" si="306"/>
        <v>US Natural Gas Financial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30</v>
      </c>
      <c r="F3954" s="213">
        <f t="shared" si="310"/>
        <v>1200000</v>
      </c>
      <c r="G3954" s="202">
        <v>1292606</v>
      </c>
      <c r="H3954" s="198">
        <v>37035.450613425928</v>
      </c>
      <c r="I3954" t="s">
        <v>4033</v>
      </c>
      <c r="M3954" t="s">
        <v>2760</v>
      </c>
      <c r="N3954" t="s">
        <v>3235</v>
      </c>
      <c r="O3954" t="s">
        <v>2880</v>
      </c>
      <c r="Q3954" s="199">
        <v>40000</v>
      </c>
      <c r="S3954" t="s">
        <v>2761</v>
      </c>
      <c r="T3954" t="s">
        <v>4061</v>
      </c>
      <c r="U3954" s="201">
        <v>-2.5000000000000001E-3</v>
      </c>
      <c r="V3954" t="s">
        <v>423</v>
      </c>
      <c r="W3954" t="s">
        <v>3108</v>
      </c>
      <c r="X3954" t="s">
        <v>3109</v>
      </c>
      <c r="Y3954" t="s">
        <v>4082</v>
      </c>
      <c r="Z3954" t="s">
        <v>3671</v>
      </c>
      <c r="AA3954" t="s">
        <v>798</v>
      </c>
      <c r="AB3954" s="198">
        <v>37043.875</v>
      </c>
      <c r="AC3954" s="198">
        <v>37072.875</v>
      </c>
    </row>
    <row r="3955" spans="1:29" x14ac:dyDescent="0.2">
      <c r="A3955" s="44" t="str">
        <f t="shared" si="306"/>
        <v>US Natural Gas Physical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2000</v>
      </c>
      <c r="G3955" s="202">
        <v>1292607</v>
      </c>
      <c r="H3955" s="198">
        <v>37035.450636574074</v>
      </c>
      <c r="I3955" t="s">
        <v>3252</v>
      </c>
      <c r="M3955" t="s">
        <v>2760</v>
      </c>
      <c r="N3955" t="s">
        <v>3220</v>
      </c>
      <c r="O3955" t="s">
        <v>2556</v>
      </c>
      <c r="P3955" s="199">
        <v>2000</v>
      </c>
      <c r="S3955" t="s">
        <v>2761</v>
      </c>
      <c r="T3955" t="s">
        <v>4061</v>
      </c>
      <c r="U3955" s="201">
        <v>4.07</v>
      </c>
      <c r="V3955" t="s">
        <v>4451</v>
      </c>
      <c r="W3955" t="s">
        <v>3260</v>
      </c>
      <c r="X3955" t="s">
        <v>3261</v>
      </c>
      <c r="Y3955" t="s">
        <v>3224</v>
      </c>
      <c r="Z3955" t="s">
        <v>3671</v>
      </c>
      <c r="AA3955">
        <v>809226</v>
      </c>
      <c r="AB3955" s="198">
        <v>37036.875</v>
      </c>
      <c r="AC3955" s="198">
        <v>37036.875</v>
      </c>
    </row>
    <row r="3956" spans="1:29" x14ac:dyDescent="0.2">
      <c r="A3956" s="44" t="str">
        <f t="shared" si="306"/>
        <v>US Crude Financial</v>
      </c>
      <c r="B3956" s="44" t="str">
        <f t="shared" si="307"/>
        <v>US</v>
      </c>
      <c r="C3956" s="44" t="str">
        <f t="shared" si="308"/>
        <v>Crude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25000</v>
      </c>
      <c r="G3956" s="202">
        <v>1292609</v>
      </c>
      <c r="H3956" s="198">
        <v>37035.45076388889</v>
      </c>
      <c r="I3956" t="s">
        <v>3876</v>
      </c>
      <c r="M3956" t="s">
        <v>3757</v>
      </c>
      <c r="N3956" t="s">
        <v>4183</v>
      </c>
      <c r="O3956" t="s">
        <v>2790</v>
      </c>
      <c r="Q3956" s="199">
        <v>25000</v>
      </c>
      <c r="S3956" t="s">
        <v>2767</v>
      </c>
      <c r="T3956" t="s">
        <v>4061</v>
      </c>
      <c r="U3956" s="201">
        <v>28.78</v>
      </c>
      <c r="V3956" t="s">
        <v>2358</v>
      </c>
      <c r="W3956" t="s">
        <v>4185</v>
      </c>
      <c r="X3956" t="s">
        <v>4186</v>
      </c>
      <c r="Y3956" t="s">
        <v>3401</v>
      </c>
      <c r="Z3956" t="s">
        <v>3671</v>
      </c>
      <c r="AA3956">
        <v>107140</v>
      </c>
      <c r="AB3956" s="198">
        <v>37073</v>
      </c>
      <c r="AC3956" s="198">
        <v>37103</v>
      </c>
    </row>
    <row r="3957" spans="1:29" x14ac:dyDescent="0.2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300000</v>
      </c>
      <c r="G3957" s="202">
        <v>1292610</v>
      </c>
      <c r="H3957" s="198">
        <v>37035.450821759259</v>
      </c>
      <c r="I3957" t="s">
        <v>3244</v>
      </c>
      <c r="M3957" t="s">
        <v>2760</v>
      </c>
      <c r="N3957" t="s">
        <v>2864</v>
      </c>
      <c r="O3957" t="s">
        <v>2865</v>
      </c>
      <c r="Q3957" s="199">
        <v>10000</v>
      </c>
      <c r="S3957" t="s">
        <v>2761</v>
      </c>
      <c r="T3957" t="s">
        <v>4061</v>
      </c>
      <c r="U3957" s="201">
        <v>4.1574999999999998</v>
      </c>
      <c r="V3957" t="s">
        <v>3798</v>
      </c>
      <c r="W3957" t="s">
        <v>3529</v>
      </c>
      <c r="X3957" t="s">
        <v>2866</v>
      </c>
      <c r="Y3957" t="s">
        <v>4082</v>
      </c>
      <c r="Z3957" t="s">
        <v>3671</v>
      </c>
      <c r="AA3957" t="s">
        <v>799</v>
      </c>
      <c r="AB3957" s="198">
        <v>37043.875</v>
      </c>
      <c r="AC3957" s="198">
        <v>37072.875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1292611</v>
      </c>
      <c r="H3958" s="198">
        <v>37035.450879629629</v>
      </c>
      <c r="I3958" t="s">
        <v>3144</v>
      </c>
      <c r="M3958" t="s">
        <v>2760</v>
      </c>
      <c r="N3958" t="s">
        <v>3220</v>
      </c>
      <c r="O3958" t="s">
        <v>4383</v>
      </c>
      <c r="Q3958" s="199">
        <v>5000</v>
      </c>
      <c r="S3958" t="s">
        <v>2761</v>
      </c>
      <c r="T3958" t="s">
        <v>4061</v>
      </c>
      <c r="U3958" s="201">
        <v>4.08</v>
      </c>
      <c r="V3958" t="s">
        <v>3145</v>
      </c>
      <c r="W3958" t="s">
        <v>4246</v>
      </c>
      <c r="X3958" t="s">
        <v>4247</v>
      </c>
      <c r="Y3958" t="s">
        <v>3224</v>
      </c>
      <c r="Z3958" t="s">
        <v>3671</v>
      </c>
      <c r="AA3958">
        <v>809227</v>
      </c>
      <c r="AB3958" s="198">
        <v>37036.875</v>
      </c>
      <c r="AC3958" s="198">
        <v>37036.875</v>
      </c>
    </row>
    <row r="3959" spans="1:29" x14ac:dyDescent="0.2">
      <c r="A3959" s="44" t="str">
        <f t="shared" si="306"/>
        <v>US Crude Financial</v>
      </c>
      <c r="B3959" s="44" t="str">
        <f t="shared" si="307"/>
        <v>US</v>
      </c>
      <c r="C3959" s="44" t="str">
        <f t="shared" si="308"/>
        <v>Crude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25000</v>
      </c>
      <c r="G3959" s="202">
        <v>1292612</v>
      </c>
      <c r="H3959" s="198">
        <v>37035.450879629629</v>
      </c>
      <c r="I3959" t="s">
        <v>2863</v>
      </c>
      <c r="M3959" t="s">
        <v>3757</v>
      </c>
      <c r="N3959" t="s">
        <v>4183</v>
      </c>
      <c r="O3959" t="s">
        <v>2790</v>
      </c>
      <c r="Q3959" s="199">
        <v>25000</v>
      </c>
      <c r="S3959" t="s">
        <v>2767</v>
      </c>
      <c r="T3959" t="s">
        <v>4061</v>
      </c>
      <c r="U3959" s="201">
        <v>28.78</v>
      </c>
      <c r="V3959" t="s">
        <v>3199</v>
      </c>
      <c r="W3959" t="s">
        <v>4185</v>
      </c>
      <c r="X3959" t="s">
        <v>4186</v>
      </c>
      <c r="Y3959" t="s">
        <v>3401</v>
      </c>
      <c r="Z3959" t="s">
        <v>3671</v>
      </c>
      <c r="AA3959">
        <v>107141</v>
      </c>
      <c r="AB3959" s="198">
        <v>37073</v>
      </c>
      <c r="AC3959" s="198">
        <v>37103</v>
      </c>
    </row>
    <row r="3960" spans="1:29" x14ac:dyDescent="0.2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3">
        <f t="shared" si="310"/>
        <v>25000</v>
      </c>
      <c r="G3960" s="202">
        <v>1292614</v>
      </c>
      <c r="H3960" s="198">
        <v>37035.451006944444</v>
      </c>
      <c r="I3960" t="s">
        <v>2863</v>
      </c>
      <c r="M3960" t="s">
        <v>3757</v>
      </c>
      <c r="N3960" t="s">
        <v>3803</v>
      </c>
      <c r="O3960" t="s">
        <v>3804</v>
      </c>
      <c r="Q3960" s="199">
        <v>25000</v>
      </c>
      <c r="S3960" t="s">
        <v>2763</v>
      </c>
      <c r="T3960" t="s">
        <v>4061</v>
      </c>
      <c r="U3960" s="201">
        <v>-0.17</v>
      </c>
      <c r="V3960" t="s">
        <v>3986</v>
      </c>
      <c r="W3960" t="s">
        <v>4491</v>
      </c>
      <c r="X3960" t="s">
        <v>3805</v>
      </c>
      <c r="Y3960" t="s">
        <v>4082</v>
      </c>
      <c r="Z3960" t="s">
        <v>3671</v>
      </c>
      <c r="AA3960" t="s">
        <v>800</v>
      </c>
      <c r="AB3960" s="198">
        <v>37073</v>
      </c>
      <c r="AC3960" s="198">
        <v>37103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30</v>
      </c>
      <c r="F3961" s="213">
        <f t="shared" si="310"/>
        <v>150000</v>
      </c>
      <c r="G3961" s="202">
        <v>1292615</v>
      </c>
      <c r="H3961" s="198">
        <v>37035.45103009259</v>
      </c>
      <c r="I3961" t="s">
        <v>2818</v>
      </c>
      <c r="M3961" t="s">
        <v>2760</v>
      </c>
      <c r="N3961" t="s">
        <v>3235</v>
      </c>
      <c r="O3961" t="s">
        <v>2898</v>
      </c>
      <c r="Q3961" s="199">
        <v>5000</v>
      </c>
      <c r="S3961" t="s">
        <v>2761</v>
      </c>
      <c r="T3961" t="s">
        <v>4061</v>
      </c>
      <c r="U3961" s="201">
        <v>7</v>
      </c>
      <c r="V3961" t="s">
        <v>3106</v>
      </c>
      <c r="W3961" t="s">
        <v>2708</v>
      </c>
      <c r="X3961" t="s">
        <v>2709</v>
      </c>
      <c r="Y3961" t="s">
        <v>4082</v>
      </c>
      <c r="Z3961" t="s">
        <v>3671</v>
      </c>
      <c r="AA3961" t="s">
        <v>801</v>
      </c>
      <c r="AB3961" s="198">
        <v>37043.875</v>
      </c>
      <c r="AC3961" s="198">
        <v>37072.875</v>
      </c>
    </row>
    <row r="3962" spans="1:29" x14ac:dyDescent="0.2">
      <c r="A3962" s="44" t="str">
        <f t="shared" si="306"/>
        <v>US Natural Gas Financial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30</v>
      </c>
      <c r="F3962" s="213">
        <f t="shared" si="310"/>
        <v>225000</v>
      </c>
      <c r="G3962" s="202">
        <v>1292617</v>
      </c>
      <c r="H3962" s="198">
        <v>37035.451226851852</v>
      </c>
      <c r="I3962" t="s">
        <v>2863</v>
      </c>
      <c r="M3962" t="s">
        <v>2760</v>
      </c>
      <c r="N3962" t="s">
        <v>2864</v>
      </c>
      <c r="O3962" t="s">
        <v>2865</v>
      </c>
      <c r="Q3962" s="199">
        <v>7500</v>
      </c>
      <c r="S3962" t="s">
        <v>2761</v>
      </c>
      <c r="T3962" t="s">
        <v>4061</v>
      </c>
      <c r="U3962" s="201">
        <v>4.1550000000000002</v>
      </c>
      <c r="V3962" t="s">
        <v>3168</v>
      </c>
      <c r="W3962" t="s">
        <v>3529</v>
      </c>
      <c r="X3962" t="s">
        <v>2866</v>
      </c>
      <c r="Y3962" t="s">
        <v>4082</v>
      </c>
      <c r="Z3962" t="s">
        <v>3671</v>
      </c>
      <c r="AA3962" t="s">
        <v>802</v>
      </c>
      <c r="AB3962" s="198">
        <v>37043.875</v>
      </c>
      <c r="AC3962" s="198">
        <v>37072.875</v>
      </c>
    </row>
    <row r="3963" spans="1:29" x14ac:dyDescent="0.2">
      <c r="A3963" s="44" t="str">
        <f t="shared" si="306"/>
        <v>US Power Physical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5</v>
      </c>
      <c r="F3963" s="213">
        <f t="shared" si="310"/>
        <v>250</v>
      </c>
      <c r="G3963" s="202">
        <v>1292618</v>
      </c>
      <c r="H3963" s="198">
        <v>37035.451307870368</v>
      </c>
      <c r="I3963" t="s">
        <v>2836</v>
      </c>
      <c r="M3963" t="s">
        <v>3364</v>
      </c>
      <c r="N3963" t="s">
        <v>2802</v>
      </c>
      <c r="O3963" t="s">
        <v>2399</v>
      </c>
      <c r="P3963" s="199">
        <v>50</v>
      </c>
      <c r="S3963" t="s">
        <v>2759</v>
      </c>
      <c r="T3963" t="s">
        <v>4061</v>
      </c>
      <c r="U3963" s="201">
        <v>67.5</v>
      </c>
      <c r="V3963" t="s">
        <v>4211</v>
      </c>
      <c r="W3963" t="s">
        <v>2809</v>
      </c>
      <c r="X3963" t="s">
        <v>2810</v>
      </c>
      <c r="Y3963" t="s">
        <v>4193</v>
      </c>
      <c r="Z3963" t="s">
        <v>3666</v>
      </c>
      <c r="AA3963">
        <v>621650.1</v>
      </c>
      <c r="AB3963" s="198">
        <v>37046.875</v>
      </c>
      <c r="AC3963" s="198">
        <v>37050.875</v>
      </c>
    </row>
    <row r="3964" spans="1:29" x14ac:dyDescent="0.2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30</v>
      </c>
      <c r="F3964" s="213">
        <f t="shared" si="310"/>
        <v>75000</v>
      </c>
      <c r="G3964" s="202">
        <v>1292619</v>
      </c>
      <c r="H3964" s="198">
        <v>37035.451342592591</v>
      </c>
      <c r="I3964" t="s">
        <v>2948</v>
      </c>
      <c r="M3964" t="s">
        <v>2760</v>
      </c>
      <c r="N3964" t="s">
        <v>2864</v>
      </c>
      <c r="O3964" t="s">
        <v>2865</v>
      </c>
      <c r="Q3964" s="199">
        <v>2500</v>
      </c>
      <c r="S3964" t="s">
        <v>2761</v>
      </c>
      <c r="T3964" t="s">
        <v>4061</v>
      </c>
      <c r="U3964" s="201">
        <v>4.1550000000000002</v>
      </c>
      <c r="V3964" t="s">
        <v>2949</v>
      </c>
      <c r="W3964" t="s">
        <v>3529</v>
      </c>
      <c r="X3964" t="s">
        <v>2866</v>
      </c>
      <c r="Y3964" t="s">
        <v>4082</v>
      </c>
      <c r="Z3964" t="s">
        <v>3671</v>
      </c>
      <c r="AA3964" t="s">
        <v>803</v>
      </c>
      <c r="AB3964" s="198">
        <v>37043.875</v>
      </c>
      <c r="AC3964" s="198">
        <v>37072.875</v>
      </c>
    </row>
    <row r="3965" spans="1:29" x14ac:dyDescent="0.2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2</v>
      </c>
      <c r="G3965" s="202">
        <v>1292620</v>
      </c>
      <c r="H3965" s="198">
        <v>37035.451365740744</v>
      </c>
      <c r="I3965" t="s">
        <v>4140</v>
      </c>
      <c r="M3965" t="s">
        <v>2766</v>
      </c>
      <c r="N3965" t="s">
        <v>4087</v>
      </c>
      <c r="O3965" t="s">
        <v>4088</v>
      </c>
      <c r="Q3965" s="199">
        <v>2</v>
      </c>
      <c r="S3965" t="s">
        <v>4089</v>
      </c>
      <c r="T3965" t="s">
        <v>4061</v>
      </c>
      <c r="U3965" s="201">
        <v>7165</v>
      </c>
      <c r="V3965" t="s">
        <v>2483</v>
      </c>
      <c r="W3965" t="s">
        <v>4090</v>
      </c>
      <c r="X3965" t="s">
        <v>4064</v>
      </c>
      <c r="Y3965" t="s">
        <v>4065</v>
      </c>
      <c r="Z3965" t="s">
        <v>4066</v>
      </c>
      <c r="AA3965">
        <v>2151391</v>
      </c>
    </row>
    <row r="3966" spans="1:29" x14ac:dyDescent="0.2">
      <c r="A3966" s="44" t="str">
        <f t="shared" si="306"/>
        <v xml:space="preserve"> Natural Gas Physical</v>
      </c>
      <c r="B3966" s="44" t="str">
        <f t="shared" si="307"/>
        <v/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30</v>
      </c>
      <c r="F3966" s="213">
        <f t="shared" si="310"/>
        <v>150000</v>
      </c>
      <c r="G3966" s="202">
        <v>1292621</v>
      </c>
      <c r="H3966" s="198">
        <v>37035.451562499999</v>
      </c>
      <c r="I3966" t="s">
        <v>1698</v>
      </c>
      <c r="M3966" t="s">
        <v>2760</v>
      </c>
      <c r="N3966" t="s">
        <v>2697</v>
      </c>
      <c r="O3966" t="s">
        <v>3813</v>
      </c>
      <c r="Q3966" s="199">
        <v>5000</v>
      </c>
      <c r="S3966" t="s">
        <v>4150</v>
      </c>
      <c r="T3966" t="s">
        <v>2698</v>
      </c>
      <c r="U3966" s="201">
        <v>5.6150000000000002</v>
      </c>
      <c r="V3966" t="s">
        <v>1780</v>
      </c>
      <c r="W3966" t="s">
        <v>3188</v>
      </c>
      <c r="X3966" t="s">
        <v>2700</v>
      </c>
      <c r="Y3966" t="s">
        <v>3224</v>
      </c>
      <c r="Z3966" t="s">
        <v>3672</v>
      </c>
      <c r="AA3966">
        <v>809230</v>
      </c>
      <c r="AB3966" s="198">
        <v>37043.875</v>
      </c>
      <c r="AC3966" s="198">
        <v>37072.875</v>
      </c>
    </row>
    <row r="3967" spans="1:29" x14ac:dyDescent="0.2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10000</v>
      </c>
      <c r="G3967" s="202">
        <v>1292622</v>
      </c>
      <c r="H3967" s="198">
        <v>37035.451597222222</v>
      </c>
      <c r="I3967" t="s">
        <v>3167</v>
      </c>
      <c r="M3967" t="s">
        <v>2760</v>
      </c>
      <c r="N3967" t="s">
        <v>2697</v>
      </c>
      <c r="O3967" t="s">
        <v>4269</v>
      </c>
      <c r="P3967" s="199">
        <v>10000</v>
      </c>
      <c r="S3967" t="s">
        <v>4150</v>
      </c>
      <c r="T3967" t="s">
        <v>2698</v>
      </c>
      <c r="U3967" s="201">
        <v>5.64</v>
      </c>
      <c r="V3967" t="s">
        <v>1741</v>
      </c>
      <c r="W3967" t="s">
        <v>2699</v>
      </c>
      <c r="X3967" t="s">
        <v>2700</v>
      </c>
      <c r="Y3967" t="s">
        <v>3224</v>
      </c>
      <c r="Z3967" t="s">
        <v>3672</v>
      </c>
      <c r="AA3967">
        <v>809231</v>
      </c>
      <c r="AB3967" s="198">
        <v>37035.875</v>
      </c>
      <c r="AC3967" s="198">
        <v>37035.875</v>
      </c>
    </row>
    <row r="3968" spans="1:29" x14ac:dyDescent="0.2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10</v>
      </c>
      <c r="G3968" s="202">
        <v>1292624</v>
      </c>
      <c r="H3968" s="198">
        <v>37035.45171296296</v>
      </c>
      <c r="I3968" t="s">
        <v>4128</v>
      </c>
      <c r="M3968" t="s">
        <v>2766</v>
      </c>
      <c r="N3968" t="s">
        <v>4078</v>
      </c>
      <c r="O3968" t="s">
        <v>4079</v>
      </c>
      <c r="P3968" s="199">
        <v>10</v>
      </c>
      <c r="S3968" t="s">
        <v>4080</v>
      </c>
      <c r="T3968" t="s">
        <v>4061</v>
      </c>
      <c r="U3968" s="201">
        <v>1273</v>
      </c>
      <c r="V3968" t="s">
        <v>3878</v>
      </c>
      <c r="W3968" t="s">
        <v>4081</v>
      </c>
      <c r="X3968" t="s">
        <v>4064</v>
      </c>
      <c r="Y3968" t="s">
        <v>4065</v>
      </c>
      <c r="Z3968" t="s">
        <v>4066</v>
      </c>
      <c r="AA3968">
        <v>2151393</v>
      </c>
    </row>
    <row r="3969" spans="1:29" x14ac:dyDescent="0.2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20</v>
      </c>
      <c r="G3969" s="202">
        <v>1292628</v>
      </c>
      <c r="H3969" s="198">
        <v>37035.451909722222</v>
      </c>
      <c r="I3969" t="s">
        <v>2327</v>
      </c>
      <c r="M3969" t="s">
        <v>2766</v>
      </c>
      <c r="N3969" t="s">
        <v>4072</v>
      </c>
      <c r="O3969" t="s">
        <v>4073</v>
      </c>
      <c r="P3969" s="199">
        <v>20</v>
      </c>
      <c r="S3969" t="s">
        <v>4060</v>
      </c>
      <c r="T3969" t="s">
        <v>4061</v>
      </c>
      <c r="U3969" s="201">
        <v>1540</v>
      </c>
      <c r="V3969" t="s">
        <v>804</v>
      </c>
      <c r="W3969" t="s">
        <v>4068</v>
      </c>
      <c r="X3969" t="s">
        <v>4064</v>
      </c>
      <c r="Y3969" t="s">
        <v>4065</v>
      </c>
      <c r="Z3969" t="s">
        <v>4066</v>
      </c>
      <c r="AA3969">
        <v>2151395</v>
      </c>
    </row>
    <row r="3970" spans="1:29" x14ac:dyDescent="0.2">
      <c r="A3970" s="44" t="str">
        <f t="shared" si="306"/>
        <v>US Natural Gas Financial</v>
      </c>
      <c r="B3970" s="44" t="str">
        <f t="shared" si="307"/>
        <v>US</v>
      </c>
      <c r="C3970" s="44" t="str">
        <f t="shared" si="308"/>
        <v>Natural Gas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30</v>
      </c>
      <c r="F3970" s="213">
        <f t="shared" si="310"/>
        <v>300000</v>
      </c>
      <c r="G3970" s="202">
        <v>1292627</v>
      </c>
      <c r="H3970" s="198">
        <v>37035.451909722222</v>
      </c>
      <c r="I3970" t="s">
        <v>2863</v>
      </c>
      <c r="M3970" t="s">
        <v>2760</v>
      </c>
      <c r="N3970" t="s">
        <v>2864</v>
      </c>
      <c r="O3970" t="s">
        <v>2865</v>
      </c>
      <c r="Q3970" s="199">
        <v>10000</v>
      </c>
      <c r="S3970" t="s">
        <v>2761</v>
      </c>
      <c r="T3970" t="s">
        <v>4061</v>
      </c>
      <c r="U3970" s="201">
        <v>4.1550000000000002</v>
      </c>
      <c r="V3970" t="s">
        <v>3187</v>
      </c>
      <c r="W3970" t="s">
        <v>3529</v>
      </c>
      <c r="X3970" t="s">
        <v>2866</v>
      </c>
      <c r="Y3970" t="s">
        <v>4082</v>
      </c>
      <c r="Z3970" t="s">
        <v>3671</v>
      </c>
      <c r="AA3970" t="s">
        <v>805</v>
      </c>
      <c r="AB3970" s="198">
        <v>37043.875</v>
      </c>
      <c r="AC3970" s="198">
        <v>37072.875</v>
      </c>
    </row>
    <row r="3971" spans="1:29" x14ac:dyDescent="0.2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20</v>
      </c>
      <c r="G3971" s="202">
        <v>1292629</v>
      </c>
      <c r="H3971" s="198">
        <v>37035.451967592591</v>
      </c>
      <c r="I3971" t="s">
        <v>4141</v>
      </c>
      <c r="M3971" t="s">
        <v>2766</v>
      </c>
      <c r="N3971" t="s">
        <v>4058</v>
      </c>
      <c r="O3971" t="s">
        <v>4059</v>
      </c>
      <c r="P3971" s="199">
        <v>20</v>
      </c>
      <c r="S3971" t="s">
        <v>4060</v>
      </c>
      <c r="T3971" t="s">
        <v>4061</v>
      </c>
      <c r="U3971" s="201">
        <v>1740</v>
      </c>
      <c r="V3971" t="s">
        <v>2941</v>
      </c>
      <c r="W3971" t="s">
        <v>4068</v>
      </c>
      <c r="X3971" t="s">
        <v>4064</v>
      </c>
      <c r="Y3971" t="s">
        <v>4065</v>
      </c>
      <c r="Z3971" t="s">
        <v>4066</v>
      </c>
      <c r="AA3971">
        <v>2151397</v>
      </c>
    </row>
    <row r="3972" spans="1:29" x14ac:dyDescent="0.2">
      <c r="A3972" s="44" t="str">
        <f t="shared" si="306"/>
        <v>US Natural Gas Financial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30</v>
      </c>
      <c r="F3972" s="213">
        <f t="shared" si="310"/>
        <v>150000</v>
      </c>
      <c r="G3972" s="202">
        <v>1292630</v>
      </c>
      <c r="H3972" s="198">
        <v>37035.451990740738</v>
      </c>
      <c r="I3972" t="s">
        <v>3228</v>
      </c>
      <c r="M3972" t="s">
        <v>2760</v>
      </c>
      <c r="N3972" t="s">
        <v>2864</v>
      </c>
      <c r="O3972" t="s">
        <v>2865</v>
      </c>
      <c r="Q3972" s="199">
        <v>5000</v>
      </c>
      <c r="S3972" t="s">
        <v>2761</v>
      </c>
      <c r="T3972" t="s">
        <v>4061</v>
      </c>
      <c r="U3972" s="201">
        <v>4.1574999999999998</v>
      </c>
      <c r="V3972" t="s">
        <v>3202</v>
      </c>
      <c r="W3972" t="s">
        <v>3529</v>
      </c>
      <c r="X3972" t="s">
        <v>2866</v>
      </c>
      <c r="Y3972" t="s">
        <v>4082</v>
      </c>
      <c r="Z3972" t="s">
        <v>3671</v>
      </c>
      <c r="AA3972" t="s">
        <v>806</v>
      </c>
      <c r="AB3972" s="198">
        <v>37043.875</v>
      </c>
      <c r="AC3972" s="198">
        <v>37072.875</v>
      </c>
    </row>
    <row r="3973" spans="1:29" x14ac:dyDescent="0.2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50000</v>
      </c>
      <c r="G3973" s="202">
        <v>1292631</v>
      </c>
      <c r="H3973" s="198">
        <v>37035.452060185184</v>
      </c>
      <c r="I3973" t="s">
        <v>2863</v>
      </c>
      <c r="M3973" t="s">
        <v>3757</v>
      </c>
      <c r="N3973" t="s">
        <v>4183</v>
      </c>
      <c r="O3973" t="s">
        <v>2790</v>
      </c>
      <c r="P3973" s="199">
        <v>50000</v>
      </c>
      <c r="S3973" t="s">
        <v>2767</v>
      </c>
      <c r="T3973" t="s">
        <v>4061</v>
      </c>
      <c r="U3973" s="201">
        <v>28.76</v>
      </c>
      <c r="V3973" t="s">
        <v>3199</v>
      </c>
      <c r="W3973" t="s">
        <v>4185</v>
      </c>
      <c r="X3973" t="s">
        <v>4186</v>
      </c>
      <c r="Y3973" t="s">
        <v>3401</v>
      </c>
      <c r="Z3973" t="s">
        <v>3671</v>
      </c>
      <c r="AA3973">
        <v>107142</v>
      </c>
      <c r="AB3973" s="198">
        <v>37073</v>
      </c>
      <c r="AC3973" s="198">
        <v>37103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20</v>
      </c>
      <c r="G3974" s="202">
        <v>1292632</v>
      </c>
      <c r="H3974" s="198">
        <v>37035.452118055553</v>
      </c>
      <c r="I3974" t="s">
        <v>4031</v>
      </c>
      <c r="M3974" t="s">
        <v>2766</v>
      </c>
      <c r="N3974" t="s">
        <v>4072</v>
      </c>
      <c r="O3974" t="s">
        <v>4073</v>
      </c>
      <c r="Q3974" s="199">
        <v>20</v>
      </c>
      <c r="S3974" t="s">
        <v>4060</v>
      </c>
      <c r="T3974" t="s">
        <v>4061</v>
      </c>
      <c r="U3974" s="201">
        <v>1541</v>
      </c>
      <c r="V3974" t="s">
        <v>4076</v>
      </c>
      <c r="W3974" t="s">
        <v>4068</v>
      </c>
      <c r="X3974" t="s">
        <v>4064</v>
      </c>
      <c r="Y3974" t="s">
        <v>4065</v>
      </c>
      <c r="Z3974" t="s">
        <v>4066</v>
      </c>
      <c r="AA3974">
        <v>2151399</v>
      </c>
    </row>
    <row r="3975" spans="1:29" x14ac:dyDescent="0.2">
      <c r="A3975" s="44" t="str">
        <f t="shared" si="306"/>
        <v>US Natural Gas Financial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30</v>
      </c>
      <c r="F3975" s="213">
        <f t="shared" si="310"/>
        <v>150000</v>
      </c>
      <c r="G3975" s="202">
        <v>1292634</v>
      </c>
      <c r="H3975" s="198">
        <v>37035.452291666668</v>
      </c>
      <c r="I3975" t="s">
        <v>3228</v>
      </c>
      <c r="M3975" t="s">
        <v>2760</v>
      </c>
      <c r="N3975" t="s">
        <v>2864</v>
      </c>
      <c r="O3975" t="s">
        <v>2865</v>
      </c>
      <c r="Q3975" s="199">
        <v>5000</v>
      </c>
      <c r="S3975" t="s">
        <v>2761</v>
      </c>
      <c r="T3975" t="s">
        <v>4061</v>
      </c>
      <c r="U3975" s="201">
        <v>4.1574999999999998</v>
      </c>
      <c r="V3975" t="s">
        <v>3202</v>
      </c>
      <c r="W3975" t="s">
        <v>3529</v>
      </c>
      <c r="X3975" t="s">
        <v>2866</v>
      </c>
      <c r="Y3975" t="s">
        <v>4082</v>
      </c>
      <c r="Z3975" t="s">
        <v>3671</v>
      </c>
      <c r="AA3975" t="s">
        <v>807</v>
      </c>
      <c r="AB3975" s="198">
        <v>37043.875</v>
      </c>
      <c r="AC3975" s="198">
        <v>37072.875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6</v>
      </c>
      <c r="F3976" s="213">
        <f t="shared" si="310"/>
        <v>180000</v>
      </c>
      <c r="G3976" s="202">
        <v>1292633</v>
      </c>
      <c r="H3976" s="198">
        <v>37035.452291666668</v>
      </c>
      <c r="I3976" t="s">
        <v>2674</v>
      </c>
      <c r="M3976" t="s">
        <v>2760</v>
      </c>
      <c r="N3976" t="s">
        <v>2864</v>
      </c>
      <c r="O3976" t="s">
        <v>808</v>
      </c>
      <c r="P3976" s="199">
        <v>30000</v>
      </c>
      <c r="S3976" t="s">
        <v>2761</v>
      </c>
      <c r="T3976" t="s">
        <v>4061</v>
      </c>
      <c r="U3976" s="201">
        <v>4.0650000000000004</v>
      </c>
      <c r="V3976" t="s">
        <v>2675</v>
      </c>
      <c r="W3976" t="s">
        <v>3281</v>
      </c>
      <c r="X3976" t="s">
        <v>4236</v>
      </c>
      <c r="Y3976" t="s">
        <v>4082</v>
      </c>
      <c r="Z3976" t="s">
        <v>3671</v>
      </c>
      <c r="AA3976" t="s">
        <v>809</v>
      </c>
      <c r="AB3976" s="198">
        <v>37037.875</v>
      </c>
      <c r="AC3976" s="198">
        <v>37042.875</v>
      </c>
    </row>
    <row r="3977" spans="1:29" x14ac:dyDescent="0.2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2</v>
      </c>
      <c r="G3977" s="202">
        <v>1292635</v>
      </c>
      <c r="H3977" s="198">
        <v>37035.452361111114</v>
      </c>
      <c r="I3977" t="s">
        <v>4084</v>
      </c>
      <c r="M3977" t="s">
        <v>2766</v>
      </c>
      <c r="N3977" t="s">
        <v>4072</v>
      </c>
      <c r="O3977" t="s">
        <v>4073</v>
      </c>
      <c r="Q3977" s="199">
        <v>2</v>
      </c>
      <c r="S3977" t="s">
        <v>4060</v>
      </c>
      <c r="T3977" t="s">
        <v>4061</v>
      </c>
      <c r="U3977" s="201">
        <v>1542</v>
      </c>
      <c r="V3977" t="s">
        <v>4134</v>
      </c>
      <c r="W3977" t="s">
        <v>4068</v>
      </c>
      <c r="X3977" t="s">
        <v>4064</v>
      </c>
      <c r="Y3977" t="s">
        <v>4065</v>
      </c>
      <c r="Z3977" t="s">
        <v>4066</v>
      </c>
      <c r="AA3977">
        <v>2151403</v>
      </c>
    </row>
    <row r="3978" spans="1:29" x14ac:dyDescent="0.2">
      <c r="A3978" s="44" t="str">
        <f t="shared" si="306"/>
        <v xml:space="preserve"> Metals Financial</v>
      </c>
      <c r="B3978" s="44" t="str">
        <f t="shared" si="307"/>
        <v/>
      </c>
      <c r="C3978" s="44" t="str">
        <f t="shared" si="308"/>
        <v>Metals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1</v>
      </c>
      <c r="G3978" s="202">
        <v>1292636</v>
      </c>
      <c r="H3978" s="198">
        <v>37035.452372685184</v>
      </c>
      <c r="I3978" t="s">
        <v>257</v>
      </c>
      <c r="M3978" t="s">
        <v>2766</v>
      </c>
      <c r="N3978" t="s">
        <v>4072</v>
      </c>
      <c r="O3978" t="s">
        <v>3408</v>
      </c>
      <c r="P3978" s="199">
        <v>1</v>
      </c>
      <c r="S3978" t="s">
        <v>4060</v>
      </c>
      <c r="T3978" t="s">
        <v>4061</v>
      </c>
      <c r="U3978" s="201">
        <v>1534</v>
      </c>
      <c r="V3978" t="s">
        <v>258</v>
      </c>
      <c r="W3978" t="s">
        <v>4068</v>
      </c>
      <c r="X3978" t="s">
        <v>4064</v>
      </c>
      <c r="Y3978" t="s">
        <v>4065</v>
      </c>
      <c r="Z3978" t="s">
        <v>4066</v>
      </c>
      <c r="AA3978">
        <v>2151405</v>
      </c>
      <c r="AB3978" s="198">
        <v>37090</v>
      </c>
      <c r="AC3978" s="198">
        <v>37090</v>
      </c>
    </row>
    <row r="3979" spans="1:29" x14ac:dyDescent="0.2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5</v>
      </c>
      <c r="F3979" s="213">
        <f t="shared" ref="F3979:F4042" si="315">E3979*SUM(P3979:Q3979)</f>
        <v>250</v>
      </c>
      <c r="G3979" s="202">
        <v>1292639</v>
      </c>
      <c r="H3979" s="198">
        <v>37035.452534722222</v>
      </c>
      <c r="I3979" t="s">
        <v>2839</v>
      </c>
      <c r="M3979" t="s">
        <v>3364</v>
      </c>
      <c r="N3979" t="s">
        <v>2802</v>
      </c>
      <c r="O3979" t="s">
        <v>4467</v>
      </c>
      <c r="P3979" s="199">
        <v>50</v>
      </c>
      <c r="S3979" t="s">
        <v>2759</v>
      </c>
      <c r="T3979" t="s">
        <v>4061</v>
      </c>
      <c r="U3979" s="201">
        <v>31.5</v>
      </c>
      <c r="V3979" t="s">
        <v>1690</v>
      </c>
      <c r="W3979" t="s">
        <v>2806</v>
      </c>
      <c r="X3979" t="s">
        <v>2807</v>
      </c>
      <c r="Y3979" t="s">
        <v>4193</v>
      </c>
      <c r="Z3979" t="s">
        <v>3666</v>
      </c>
      <c r="AA3979">
        <v>621654.1</v>
      </c>
      <c r="AB3979" s="198">
        <v>37039.875</v>
      </c>
      <c r="AC3979" s="198">
        <v>37043.875</v>
      </c>
    </row>
    <row r="3980" spans="1:29" x14ac:dyDescent="0.2">
      <c r="A3980" s="44" t="str">
        <f t="shared" si="311"/>
        <v xml:space="preserve"> Natural Gas Physical</v>
      </c>
      <c r="B3980" s="44" t="str">
        <f t="shared" si="312"/>
        <v/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5000</v>
      </c>
      <c r="G3980" s="202">
        <v>1292641</v>
      </c>
      <c r="H3980" s="198">
        <v>37035.452789351853</v>
      </c>
      <c r="I3980" t="s">
        <v>3143</v>
      </c>
      <c r="M3980" t="s">
        <v>2760</v>
      </c>
      <c r="N3980" t="s">
        <v>2697</v>
      </c>
      <c r="O3980" t="s">
        <v>703</v>
      </c>
      <c r="P3980" s="199">
        <v>5000</v>
      </c>
      <c r="S3980" t="s">
        <v>4150</v>
      </c>
      <c r="T3980" t="s">
        <v>2698</v>
      </c>
      <c r="U3980" s="201">
        <v>5.58</v>
      </c>
      <c r="V3980" t="s">
        <v>1687</v>
      </c>
      <c r="W3980" t="s">
        <v>2699</v>
      </c>
      <c r="X3980" t="s">
        <v>2700</v>
      </c>
      <c r="Y3980" t="s">
        <v>3224</v>
      </c>
      <c r="Z3980" t="s">
        <v>3672</v>
      </c>
      <c r="AA3980">
        <v>809234</v>
      </c>
      <c r="AB3980" s="198">
        <v>37036.875</v>
      </c>
      <c r="AC3980" s="198">
        <v>37036.875</v>
      </c>
    </row>
    <row r="3981" spans="1:29" x14ac:dyDescent="0.2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30</v>
      </c>
      <c r="F3981" s="213">
        <f t="shared" si="315"/>
        <v>300000</v>
      </c>
      <c r="G3981" s="202">
        <v>1292642</v>
      </c>
      <c r="H3981" s="198">
        <v>37035.452800925923</v>
      </c>
      <c r="I3981" t="s">
        <v>3267</v>
      </c>
      <c r="M3981" t="s">
        <v>2760</v>
      </c>
      <c r="N3981" t="s">
        <v>2864</v>
      </c>
      <c r="O3981" t="s">
        <v>2865</v>
      </c>
      <c r="P3981" s="199">
        <v>10000</v>
      </c>
      <c r="S3981" t="s">
        <v>2761</v>
      </c>
      <c r="T3981" t="s">
        <v>4061</v>
      </c>
      <c r="U3981" s="201">
        <v>4.1550000000000002</v>
      </c>
      <c r="V3981" t="s">
        <v>3149</v>
      </c>
      <c r="W3981" t="s">
        <v>3529</v>
      </c>
      <c r="X3981" t="s">
        <v>2866</v>
      </c>
      <c r="Y3981" t="s">
        <v>4082</v>
      </c>
      <c r="Z3981" t="s">
        <v>3671</v>
      </c>
      <c r="AA3981" t="s">
        <v>810</v>
      </c>
      <c r="AB3981" s="198">
        <v>37043.875</v>
      </c>
      <c r="AC3981" s="198">
        <v>37072.875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30</v>
      </c>
      <c r="F3982" s="213">
        <f t="shared" si="315"/>
        <v>300000</v>
      </c>
      <c r="G3982" s="202">
        <v>1292643</v>
      </c>
      <c r="H3982" s="198">
        <v>37035.452881944446</v>
      </c>
      <c r="I3982" t="s">
        <v>3769</v>
      </c>
      <c r="M3982" t="s">
        <v>2760</v>
      </c>
      <c r="N3982" t="s">
        <v>3235</v>
      </c>
      <c r="O3982" t="s">
        <v>2939</v>
      </c>
      <c r="Q3982" s="199">
        <v>10000</v>
      </c>
      <c r="S3982" t="s">
        <v>2761</v>
      </c>
      <c r="T3982" t="s">
        <v>4061</v>
      </c>
      <c r="U3982" s="201">
        <v>-4.2500000000000003E-2</v>
      </c>
      <c r="V3982" t="s">
        <v>1781</v>
      </c>
      <c r="W3982" t="s">
        <v>3074</v>
      </c>
      <c r="X3982" t="s">
        <v>3075</v>
      </c>
      <c r="Y3982" t="s">
        <v>4082</v>
      </c>
      <c r="Z3982" t="s">
        <v>3671</v>
      </c>
      <c r="AA3982" t="s">
        <v>811</v>
      </c>
      <c r="AB3982" s="198">
        <v>37043.875</v>
      </c>
      <c r="AC3982" s="198">
        <v>37072.875</v>
      </c>
    </row>
    <row r="3983" spans="1:29" x14ac:dyDescent="0.2">
      <c r="A3983" s="44" t="str">
        <f t="shared" si="311"/>
        <v>US Natural Gas Financial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30</v>
      </c>
      <c r="F3983" s="213">
        <f t="shared" si="315"/>
        <v>300000</v>
      </c>
      <c r="G3983" s="202">
        <v>1292644</v>
      </c>
      <c r="H3983" s="198">
        <v>37035.452928240738</v>
      </c>
      <c r="I3983" t="s">
        <v>3769</v>
      </c>
      <c r="M3983" t="s">
        <v>2760</v>
      </c>
      <c r="N3983" t="s">
        <v>3235</v>
      </c>
      <c r="O3983" t="s">
        <v>2939</v>
      </c>
      <c r="Q3983" s="199">
        <v>10000</v>
      </c>
      <c r="S3983" t="s">
        <v>2761</v>
      </c>
      <c r="T3983" t="s">
        <v>4061</v>
      </c>
      <c r="U3983" s="201">
        <v>-0.04</v>
      </c>
      <c r="V3983" t="s">
        <v>1781</v>
      </c>
      <c r="W3983" t="s">
        <v>3074</v>
      </c>
      <c r="X3983" t="s">
        <v>3075</v>
      </c>
      <c r="Y3983" t="s">
        <v>4082</v>
      </c>
      <c r="Z3983" t="s">
        <v>3671</v>
      </c>
      <c r="AA3983" t="s">
        <v>812</v>
      </c>
      <c r="AB3983" s="198">
        <v>37043.875</v>
      </c>
      <c r="AC3983" s="198">
        <v>37072.875</v>
      </c>
    </row>
    <row r="3984" spans="1:29" x14ac:dyDescent="0.2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30</v>
      </c>
      <c r="F3984" s="213">
        <f t="shared" si="315"/>
        <v>150000</v>
      </c>
      <c r="G3984" s="202">
        <v>1292645</v>
      </c>
      <c r="H3984" s="198">
        <v>37035.4531712963</v>
      </c>
      <c r="I3984" t="s">
        <v>2935</v>
      </c>
      <c r="M3984" t="s">
        <v>2760</v>
      </c>
      <c r="N3984" t="s">
        <v>3235</v>
      </c>
      <c r="O3984" t="s">
        <v>813</v>
      </c>
      <c r="P3984" s="199">
        <v>5000</v>
      </c>
      <c r="S3984" t="s">
        <v>2761</v>
      </c>
      <c r="T3984" t="s">
        <v>4061</v>
      </c>
      <c r="U3984" s="201">
        <v>-1.3875</v>
      </c>
      <c r="V3984" t="s">
        <v>4335</v>
      </c>
      <c r="W3984" t="s">
        <v>2708</v>
      </c>
      <c r="X3984" t="s">
        <v>2709</v>
      </c>
      <c r="Y3984" t="s">
        <v>4082</v>
      </c>
      <c r="Z3984" t="s">
        <v>3671</v>
      </c>
      <c r="AA3984" t="s">
        <v>814</v>
      </c>
      <c r="AB3984" s="198">
        <v>37043.875</v>
      </c>
      <c r="AC3984" s="198">
        <v>37072.875</v>
      </c>
    </row>
    <row r="3985" spans="1:29" x14ac:dyDescent="0.2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3">
        <f t="shared" si="315"/>
        <v>10</v>
      </c>
      <c r="G3985" s="202">
        <v>1292646</v>
      </c>
      <c r="H3985" s="198">
        <v>37035.453229166669</v>
      </c>
      <c r="I3985" t="s">
        <v>4096</v>
      </c>
      <c r="M3985" t="s">
        <v>2766</v>
      </c>
      <c r="N3985" t="s">
        <v>4087</v>
      </c>
      <c r="O3985" t="s">
        <v>4088</v>
      </c>
      <c r="Q3985" s="199">
        <v>10</v>
      </c>
      <c r="S3985" t="s">
        <v>4089</v>
      </c>
      <c r="T3985" t="s">
        <v>4061</v>
      </c>
      <c r="U3985" s="201">
        <v>7170</v>
      </c>
      <c r="V3985" t="s">
        <v>4189</v>
      </c>
      <c r="W3985" t="s">
        <v>4090</v>
      </c>
      <c r="X3985" t="s">
        <v>4064</v>
      </c>
      <c r="Y3985" t="s">
        <v>4065</v>
      </c>
      <c r="Z3985" t="s">
        <v>4066</v>
      </c>
      <c r="AA3985">
        <v>2151409</v>
      </c>
    </row>
    <row r="3986" spans="1:29" x14ac:dyDescent="0.2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150000</v>
      </c>
      <c r="G3986" s="202">
        <v>1292647</v>
      </c>
      <c r="H3986" s="198">
        <v>37035.453344907408</v>
      </c>
      <c r="I3986" t="s">
        <v>3228</v>
      </c>
      <c r="M3986" t="s">
        <v>2760</v>
      </c>
      <c r="N3986" t="s">
        <v>2864</v>
      </c>
      <c r="O3986" t="s">
        <v>2865</v>
      </c>
      <c r="Q3986" s="199">
        <v>5000</v>
      </c>
      <c r="S3986" t="s">
        <v>2761</v>
      </c>
      <c r="T3986" t="s">
        <v>4061</v>
      </c>
      <c r="U3986" s="201">
        <v>4.1574999999999998</v>
      </c>
      <c r="V3986" t="s">
        <v>3202</v>
      </c>
      <c r="W3986" t="s">
        <v>3529</v>
      </c>
      <c r="X3986" t="s">
        <v>2866</v>
      </c>
      <c r="Y3986" t="s">
        <v>4082</v>
      </c>
      <c r="Z3986" t="s">
        <v>3671</v>
      </c>
      <c r="AA3986" t="s">
        <v>815</v>
      </c>
      <c r="AB3986" s="198">
        <v>37043.875</v>
      </c>
      <c r="AC3986" s="198">
        <v>37072.875</v>
      </c>
    </row>
    <row r="3987" spans="1:29" x14ac:dyDescent="0.2">
      <c r="A3987" s="44" t="str">
        <f t="shared" si="311"/>
        <v>US Natural Gas Physical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30</v>
      </c>
      <c r="F3987" s="213">
        <f t="shared" si="315"/>
        <v>150000</v>
      </c>
      <c r="G3987" s="202">
        <v>1292648</v>
      </c>
      <c r="H3987" s="198">
        <v>37035.453379629631</v>
      </c>
      <c r="I3987" t="s">
        <v>2729</v>
      </c>
      <c r="M3987" t="s">
        <v>2760</v>
      </c>
      <c r="N3987" t="s">
        <v>3136</v>
      </c>
      <c r="O3987" t="s">
        <v>1869</v>
      </c>
      <c r="P3987" s="199">
        <v>5000</v>
      </c>
      <c r="S3987" t="s">
        <v>2761</v>
      </c>
      <c r="T3987" t="s">
        <v>4061</v>
      </c>
      <c r="U3987" s="201">
        <v>-1.4999999999999999E-2</v>
      </c>
      <c r="V3987" t="s">
        <v>3008</v>
      </c>
      <c r="W3987" t="s">
        <v>2944</v>
      </c>
      <c r="X3987" t="s">
        <v>3223</v>
      </c>
      <c r="Y3987" t="s">
        <v>3224</v>
      </c>
      <c r="Z3987" t="s">
        <v>3671</v>
      </c>
      <c r="AA3987" t="s">
        <v>816</v>
      </c>
      <c r="AB3987" s="198">
        <v>37043.875</v>
      </c>
      <c r="AC3987" s="198">
        <v>37072.875</v>
      </c>
    </row>
    <row r="3988" spans="1:29" x14ac:dyDescent="0.2">
      <c r="A3988" s="44" t="str">
        <f t="shared" si="311"/>
        <v>US Power Physical</v>
      </c>
      <c r="B3988" s="44" t="str">
        <f t="shared" si="312"/>
        <v>US</v>
      </c>
      <c r="C3988" s="44" t="str">
        <f t="shared" si="313"/>
        <v>Power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30</v>
      </c>
      <c r="F3988" s="213">
        <f t="shared" si="315"/>
        <v>1500</v>
      </c>
      <c r="G3988" s="202">
        <v>1292649</v>
      </c>
      <c r="H3988" s="198">
        <v>37035.4533912037</v>
      </c>
      <c r="I3988" t="s">
        <v>2873</v>
      </c>
      <c r="M3988" t="s">
        <v>3364</v>
      </c>
      <c r="N3988" t="s">
        <v>2802</v>
      </c>
      <c r="O3988" t="s">
        <v>3233</v>
      </c>
      <c r="P3988" s="199">
        <v>50</v>
      </c>
      <c r="S3988" t="s">
        <v>2759</v>
      </c>
      <c r="T3988" t="s">
        <v>4061</v>
      </c>
      <c r="U3988" s="201">
        <v>62</v>
      </c>
      <c r="V3988" t="s">
        <v>3426</v>
      </c>
      <c r="W3988" t="s">
        <v>2819</v>
      </c>
      <c r="X3988" t="s">
        <v>2842</v>
      </c>
      <c r="Y3988" t="s">
        <v>4193</v>
      </c>
      <c r="Z3988" t="s">
        <v>3666</v>
      </c>
      <c r="AA3988">
        <v>621655.1</v>
      </c>
      <c r="AB3988" s="198">
        <v>37043.591666666667</v>
      </c>
      <c r="AC3988" s="198">
        <v>37072.591666666667</v>
      </c>
    </row>
    <row r="3989" spans="1:29" x14ac:dyDescent="0.2">
      <c r="A3989" s="44" t="str">
        <f t="shared" si="311"/>
        <v xml:space="preserve"> Metals Financial</v>
      </c>
      <c r="B3989" s="44" t="str">
        <f t="shared" si="312"/>
        <v/>
      </c>
      <c r="C3989" s="44" t="str">
        <f t="shared" si="313"/>
        <v>Metals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2</v>
      </c>
      <c r="G3989" s="202">
        <v>1292651</v>
      </c>
      <c r="H3989" s="198">
        <v>37035.453553240739</v>
      </c>
      <c r="I3989" t="s">
        <v>4084</v>
      </c>
      <c r="M3989" t="s">
        <v>2766</v>
      </c>
      <c r="N3989" t="s">
        <v>4072</v>
      </c>
      <c r="O3989" t="s">
        <v>4073</v>
      </c>
      <c r="Q3989" s="199">
        <v>2</v>
      </c>
      <c r="S3989" t="s">
        <v>4060</v>
      </c>
      <c r="T3989" t="s">
        <v>4061</v>
      </c>
      <c r="U3989" s="201">
        <v>1541</v>
      </c>
      <c r="V3989" t="s">
        <v>4134</v>
      </c>
      <c r="W3989" t="s">
        <v>4068</v>
      </c>
      <c r="X3989" t="s">
        <v>4064</v>
      </c>
      <c r="Y3989" t="s">
        <v>4065</v>
      </c>
      <c r="Z3989" t="s">
        <v>4066</v>
      </c>
      <c r="AA3989">
        <v>2151413</v>
      </c>
    </row>
    <row r="3990" spans="1:29" x14ac:dyDescent="0.2">
      <c r="A3990" s="44" t="str">
        <f t="shared" si="311"/>
        <v xml:space="preserve"> Metals Financial</v>
      </c>
      <c r="B3990" s="44" t="str">
        <f t="shared" si="312"/>
        <v/>
      </c>
      <c r="C3990" s="44" t="str">
        <f t="shared" si="313"/>
        <v>Metals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5</v>
      </c>
      <c r="G3990" s="202">
        <v>1292653</v>
      </c>
      <c r="H3990" s="198">
        <v>37035.453738425924</v>
      </c>
      <c r="I3990" t="s">
        <v>4119</v>
      </c>
      <c r="M3990" t="s">
        <v>2766</v>
      </c>
      <c r="N3990" t="s">
        <v>4087</v>
      </c>
      <c r="O3990" t="s">
        <v>4088</v>
      </c>
      <c r="P3990" s="199">
        <v>5</v>
      </c>
      <c r="S3990" t="s">
        <v>4089</v>
      </c>
      <c r="T3990" t="s">
        <v>4061</v>
      </c>
      <c r="U3990" s="201">
        <v>7155</v>
      </c>
      <c r="V3990" t="s">
        <v>2816</v>
      </c>
      <c r="W3990" t="s">
        <v>4090</v>
      </c>
      <c r="X3990" t="s">
        <v>4064</v>
      </c>
      <c r="Y3990" t="s">
        <v>4065</v>
      </c>
      <c r="Z3990" t="s">
        <v>4066</v>
      </c>
      <c r="AA3990">
        <v>2151415</v>
      </c>
    </row>
    <row r="3991" spans="1:29" x14ac:dyDescent="0.2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5000</v>
      </c>
      <c r="G3991" s="202">
        <v>1292654</v>
      </c>
      <c r="H3991" s="198">
        <v>37035.453750000001</v>
      </c>
      <c r="I3991" t="s">
        <v>3134</v>
      </c>
      <c r="M3991" t="s">
        <v>2760</v>
      </c>
      <c r="N3991" t="s">
        <v>3220</v>
      </c>
      <c r="O3991" t="s">
        <v>4383</v>
      </c>
      <c r="Q3991" s="199">
        <v>5000</v>
      </c>
      <c r="S3991" t="s">
        <v>2761</v>
      </c>
      <c r="T3991" t="s">
        <v>4061</v>
      </c>
      <c r="U3991" s="201">
        <v>4.08</v>
      </c>
      <c r="V3991" t="s">
        <v>1711</v>
      </c>
      <c r="W3991" t="s">
        <v>4246</v>
      </c>
      <c r="X3991" t="s">
        <v>4247</v>
      </c>
      <c r="Y3991" t="s">
        <v>3224</v>
      </c>
      <c r="Z3991" t="s">
        <v>3671</v>
      </c>
      <c r="AA3991">
        <v>809241</v>
      </c>
      <c r="AB3991" s="198">
        <v>37036.875</v>
      </c>
      <c r="AC3991" s="198">
        <v>37036.875</v>
      </c>
    </row>
    <row r="3992" spans="1:29" x14ac:dyDescent="0.2">
      <c r="A3992" s="44" t="str">
        <f t="shared" si="311"/>
        <v>US Crude Financial</v>
      </c>
      <c r="B3992" s="44" t="str">
        <f t="shared" si="312"/>
        <v>US</v>
      </c>
      <c r="C3992" s="44" t="str">
        <f t="shared" si="313"/>
        <v>Crude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50000</v>
      </c>
      <c r="G3992" s="202">
        <v>1292655</v>
      </c>
      <c r="H3992" s="198">
        <v>37035.453750000001</v>
      </c>
      <c r="I3992" t="s">
        <v>4182</v>
      </c>
      <c r="M3992" t="s">
        <v>3757</v>
      </c>
      <c r="N3992" t="s">
        <v>4183</v>
      </c>
      <c r="O3992" t="s">
        <v>2790</v>
      </c>
      <c r="Q3992" s="199">
        <v>50000</v>
      </c>
      <c r="S3992" t="s">
        <v>2767</v>
      </c>
      <c r="T3992" t="s">
        <v>4061</v>
      </c>
      <c r="U3992" s="201">
        <v>28.74</v>
      </c>
      <c r="V3992" t="s">
        <v>2679</v>
      </c>
      <c r="W3992" t="s">
        <v>4185</v>
      </c>
      <c r="X3992" t="s">
        <v>4186</v>
      </c>
      <c r="Y3992" t="s">
        <v>3401</v>
      </c>
      <c r="Z3992" t="s">
        <v>3671</v>
      </c>
      <c r="AA3992">
        <v>107145</v>
      </c>
      <c r="AB3992" s="198">
        <v>37073</v>
      </c>
      <c r="AC3992" s="198">
        <v>37103</v>
      </c>
    </row>
    <row r="3993" spans="1:29" x14ac:dyDescent="0.2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10000</v>
      </c>
      <c r="G3993" s="202">
        <v>1292656</v>
      </c>
      <c r="H3993" s="198">
        <v>37035.454074074078</v>
      </c>
      <c r="I3993" t="s">
        <v>3134</v>
      </c>
      <c r="M3993" t="s">
        <v>2760</v>
      </c>
      <c r="N3993" t="s">
        <v>3220</v>
      </c>
      <c r="O3993" t="s">
        <v>4383</v>
      </c>
      <c r="Q3993" s="199">
        <v>10000</v>
      </c>
      <c r="S3993" t="s">
        <v>2761</v>
      </c>
      <c r="T3993" t="s">
        <v>4061</v>
      </c>
      <c r="U3993" s="201">
        <v>4.09</v>
      </c>
      <c r="V3993" t="s">
        <v>1711</v>
      </c>
      <c r="W3993" t="s">
        <v>4246</v>
      </c>
      <c r="X3993" t="s">
        <v>4247</v>
      </c>
      <c r="Y3993" t="s">
        <v>3224</v>
      </c>
      <c r="Z3993" t="s">
        <v>3671</v>
      </c>
      <c r="AA3993">
        <v>809244</v>
      </c>
      <c r="AB3993" s="198">
        <v>37036.875</v>
      </c>
      <c r="AC3993" s="198">
        <v>37036.875</v>
      </c>
    </row>
    <row r="3994" spans="1:29" x14ac:dyDescent="0.2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30</v>
      </c>
      <c r="F3994" s="213">
        <f t="shared" si="315"/>
        <v>150000</v>
      </c>
      <c r="G3994" s="202">
        <v>1292657</v>
      </c>
      <c r="H3994" s="198">
        <v>37035.454212962963</v>
      </c>
      <c r="I3994" t="s">
        <v>3306</v>
      </c>
      <c r="M3994" t="s">
        <v>2760</v>
      </c>
      <c r="N3994" t="s">
        <v>2864</v>
      </c>
      <c r="O3994" t="s">
        <v>2865</v>
      </c>
      <c r="P3994" s="199">
        <v>5000</v>
      </c>
      <c r="S3994" t="s">
        <v>2761</v>
      </c>
      <c r="T3994" t="s">
        <v>4061</v>
      </c>
      <c r="U3994" s="201">
        <v>4.1524999999999999</v>
      </c>
      <c r="V3994" t="s">
        <v>1794</v>
      </c>
      <c r="W3994" t="s">
        <v>3529</v>
      </c>
      <c r="X3994" t="s">
        <v>2866</v>
      </c>
      <c r="Y3994" t="s">
        <v>4082</v>
      </c>
      <c r="Z3994" t="s">
        <v>3671</v>
      </c>
      <c r="AA3994" t="s">
        <v>817</v>
      </c>
      <c r="AB3994" s="198">
        <v>37043.875</v>
      </c>
      <c r="AC3994" s="198">
        <v>37072.875</v>
      </c>
    </row>
    <row r="3995" spans="1:29" x14ac:dyDescent="0.2">
      <c r="A3995" s="44" t="str">
        <f t="shared" si="311"/>
        <v xml:space="preserve"> Metals Financial</v>
      </c>
      <c r="B3995" s="44" t="str">
        <f t="shared" si="312"/>
        <v/>
      </c>
      <c r="C3995" s="44" t="str">
        <f t="shared" si="313"/>
        <v>Metals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10</v>
      </c>
      <c r="G3995" s="202">
        <v>1292658</v>
      </c>
      <c r="H3995" s="198">
        <v>37035.454317129632</v>
      </c>
      <c r="I3995" t="s">
        <v>4137</v>
      </c>
      <c r="M3995" t="s">
        <v>2766</v>
      </c>
      <c r="N3995" t="s">
        <v>4087</v>
      </c>
      <c r="O3995" t="s">
        <v>4088</v>
      </c>
      <c r="Q3995" s="199">
        <v>10</v>
      </c>
      <c r="S3995" t="s">
        <v>4089</v>
      </c>
      <c r="T3995" t="s">
        <v>4061</v>
      </c>
      <c r="U3995" s="201">
        <v>7150</v>
      </c>
      <c r="V3995" t="s">
        <v>4515</v>
      </c>
      <c r="W3995" t="s">
        <v>4090</v>
      </c>
      <c r="X3995" t="s">
        <v>4064</v>
      </c>
      <c r="Y3995" t="s">
        <v>4065</v>
      </c>
      <c r="Z3995" t="s">
        <v>4066</v>
      </c>
      <c r="AA3995">
        <v>2151417</v>
      </c>
    </row>
    <row r="3996" spans="1:29" x14ac:dyDescent="0.2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20</v>
      </c>
      <c r="G3996" s="202">
        <v>1292660</v>
      </c>
      <c r="H3996" s="198">
        <v>37035.454444444447</v>
      </c>
      <c r="I3996" t="s">
        <v>4077</v>
      </c>
      <c r="M3996" t="s">
        <v>2766</v>
      </c>
      <c r="N3996" t="s">
        <v>4058</v>
      </c>
      <c r="O3996" t="s">
        <v>4059</v>
      </c>
      <c r="P3996" s="199">
        <v>20</v>
      </c>
      <c r="S3996" t="s">
        <v>4060</v>
      </c>
      <c r="T3996" t="s">
        <v>4061</v>
      </c>
      <c r="U3996" s="201">
        <v>1740</v>
      </c>
      <c r="V3996" t="s">
        <v>4006</v>
      </c>
      <c r="W3996" t="s">
        <v>4068</v>
      </c>
      <c r="X3996" t="s">
        <v>4064</v>
      </c>
      <c r="Y3996" t="s">
        <v>4065</v>
      </c>
      <c r="Z3996" t="s">
        <v>4066</v>
      </c>
      <c r="AA3996">
        <v>2151419</v>
      </c>
    </row>
    <row r="3997" spans="1:29" x14ac:dyDescent="0.2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3000</v>
      </c>
      <c r="G3997" s="202">
        <v>1292661</v>
      </c>
      <c r="H3997" s="198">
        <v>37035.45449074074</v>
      </c>
      <c r="I3997" t="s">
        <v>2863</v>
      </c>
      <c r="M3997" t="s">
        <v>2760</v>
      </c>
      <c r="N3997" t="s">
        <v>2697</v>
      </c>
      <c r="O3997" t="s">
        <v>4269</v>
      </c>
      <c r="P3997" s="199">
        <v>3000</v>
      </c>
      <c r="S3997" t="s">
        <v>4150</v>
      </c>
      <c r="T3997" t="s">
        <v>2698</v>
      </c>
      <c r="U3997" s="201">
        <v>5.6349999999999998</v>
      </c>
      <c r="V3997" t="s">
        <v>768</v>
      </c>
      <c r="W3997" t="s">
        <v>2699</v>
      </c>
      <c r="X3997" t="s">
        <v>2700</v>
      </c>
      <c r="Y3997" t="s">
        <v>3224</v>
      </c>
      <c r="Z3997" t="s">
        <v>3672</v>
      </c>
      <c r="AA3997">
        <v>809245</v>
      </c>
      <c r="AB3997" s="198">
        <v>37035.875</v>
      </c>
      <c r="AC3997" s="198">
        <v>37035.875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20</v>
      </c>
      <c r="G3998" s="202">
        <v>1292662</v>
      </c>
      <c r="H3998" s="198">
        <v>37035.454525462963</v>
      </c>
      <c r="I3998" t="s">
        <v>4031</v>
      </c>
      <c r="M3998" t="s">
        <v>2766</v>
      </c>
      <c r="N3998" t="s">
        <v>4058</v>
      </c>
      <c r="O3998" t="s">
        <v>4059</v>
      </c>
      <c r="Q3998" s="199">
        <v>20</v>
      </c>
      <c r="S3998" t="s">
        <v>4060</v>
      </c>
      <c r="T3998" t="s">
        <v>4061</v>
      </c>
      <c r="U3998" s="201">
        <v>1741</v>
      </c>
      <c r="V3998" t="s">
        <v>4075</v>
      </c>
      <c r="W3998" t="s">
        <v>4068</v>
      </c>
      <c r="X3998" t="s">
        <v>4064</v>
      </c>
      <c r="Y3998" t="s">
        <v>4065</v>
      </c>
      <c r="Z3998" t="s">
        <v>4066</v>
      </c>
      <c r="AA3998">
        <v>2151421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30</v>
      </c>
      <c r="F3999" s="213">
        <f t="shared" si="315"/>
        <v>300000</v>
      </c>
      <c r="G3999" s="202">
        <v>1292664</v>
      </c>
      <c r="H3999" s="198">
        <v>37035.454907407409</v>
      </c>
      <c r="I3999" t="s">
        <v>3244</v>
      </c>
      <c r="M3999" t="s">
        <v>2760</v>
      </c>
      <c r="N3999" t="s">
        <v>2864</v>
      </c>
      <c r="O3999" t="s">
        <v>2865</v>
      </c>
      <c r="P3999" s="199">
        <v>10000</v>
      </c>
      <c r="S3999" t="s">
        <v>2761</v>
      </c>
      <c r="T3999" t="s">
        <v>4061</v>
      </c>
      <c r="U3999" s="201">
        <v>4.1500000000000004</v>
      </c>
      <c r="V3999" t="s">
        <v>3247</v>
      </c>
      <c r="W3999" t="s">
        <v>3529</v>
      </c>
      <c r="X3999" t="s">
        <v>2866</v>
      </c>
      <c r="Y3999" t="s">
        <v>4082</v>
      </c>
      <c r="Z3999" t="s">
        <v>3671</v>
      </c>
      <c r="AA3999" t="s">
        <v>818</v>
      </c>
      <c r="AB3999" s="198">
        <v>37043.875</v>
      </c>
      <c r="AC3999" s="198">
        <v>37072.875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365</v>
      </c>
      <c r="F4000" s="213">
        <f t="shared" si="315"/>
        <v>1825000</v>
      </c>
      <c r="G4000" s="202">
        <v>1292665</v>
      </c>
      <c r="H4000" s="198">
        <v>37035.454918981479</v>
      </c>
      <c r="I4000" t="s">
        <v>3769</v>
      </c>
      <c r="M4000" t="s">
        <v>2760</v>
      </c>
      <c r="N4000" t="s">
        <v>2864</v>
      </c>
      <c r="O4000" t="s">
        <v>3278</v>
      </c>
      <c r="P4000" s="199">
        <v>5000</v>
      </c>
      <c r="S4000" t="s">
        <v>2761</v>
      </c>
      <c r="T4000" t="s">
        <v>4061</v>
      </c>
      <c r="U4000" s="201">
        <v>4.3499999999999996</v>
      </c>
      <c r="V4000" t="s">
        <v>2670</v>
      </c>
      <c r="W4000" t="s">
        <v>3529</v>
      </c>
      <c r="X4000" t="s">
        <v>2866</v>
      </c>
      <c r="Y4000" t="s">
        <v>4082</v>
      </c>
      <c r="Z4000" t="s">
        <v>3671</v>
      </c>
      <c r="AA4000" t="s">
        <v>819</v>
      </c>
      <c r="AB4000" s="198">
        <v>37257.875</v>
      </c>
      <c r="AC4000" s="198">
        <v>37621.875</v>
      </c>
    </row>
    <row r="4001" spans="1:29" x14ac:dyDescent="0.2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151</v>
      </c>
      <c r="F4001" s="213">
        <f t="shared" si="315"/>
        <v>755000</v>
      </c>
      <c r="G4001" s="202">
        <v>1292666</v>
      </c>
      <c r="H4001" s="198">
        <v>37035.454942129632</v>
      </c>
      <c r="I4001" t="s">
        <v>2818</v>
      </c>
      <c r="M4001" t="s">
        <v>2760</v>
      </c>
      <c r="N4001" t="s">
        <v>2864</v>
      </c>
      <c r="O4001" t="s">
        <v>3253</v>
      </c>
      <c r="P4001" s="199">
        <v>5000</v>
      </c>
      <c r="S4001" t="s">
        <v>2761</v>
      </c>
      <c r="T4001" t="s">
        <v>4061</v>
      </c>
      <c r="U4001" s="201">
        <v>4.6449999999999996</v>
      </c>
      <c r="V4001" t="s">
        <v>2659</v>
      </c>
      <c r="W4001" t="s">
        <v>3529</v>
      </c>
      <c r="X4001" t="s">
        <v>2866</v>
      </c>
      <c r="Y4001" t="s">
        <v>4082</v>
      </c>
      <c r="Z4001" t="s">
        <v>3671</v>
      </c>
      <c r="AA4001" t="s">
        <v>820</v>
      </c>
      <c r="AB4001" s="198">
        <v>37196</v>
      </c>
      <c r="AC4001" s="198">
        <v>37346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6</v>
      </c>
      <c r="F4002" s="213">
        <f t="shared" si="315"/>
        <v>180000</v>
      </c>
      <c r="G4002" s="202">
        <v>1292667</v>
      </c>
      <c r="H4002" s="198">
        <v>37035.455011574071</v>
      </c>
      <c r="I4002" t="s">
        <v>3249</v>
      </c>
      <c r="M4002" t="s">
        <v>2760</v>
      </c>
      <c r="N4002" t="s">
        <v>2864</v>
      </c>
      <c r="O4002" t="s">
        <v>808</v>
      </c>
      <c r="P4002" s="199">
        <v>30000</v>
      </c>
      <c r="S4002" t="s">
        <v>2761</v>
      </c>
      <c r="T4002" t="s">
        <v>4061</v>
      </c>
      <c r="U4002" s="201">
        <v>4.0650000000000004</v>
      </c>
      <c r="V4002" t="s">
        <v>3005</v>
      </c>
      <c r="W4002" t="s">
        <v>3281</v>
      </c>
      <c r="X4002" t="s">
        <v>4236</v>
      </c>
      <c r="Y4002" t="s">
        <v>4082</v>
      </c>
      <c r="Z4002" t="s">
        <v>3671</v>
      </c>
      <c r="AA4002" t="s">
        <v>821</v>
      </c>
      <c r="AB4002" s="198">
        <v>37037.875</v>
      </c>
      <c r="AC4002" s="198">
        <v>37042.875</v>
      </c>
    </row>
    <row r="4003" spans="1:29" x14ac:dyDescent="0.2">
      <c r="A4003" s="44" t="str">
        <f t="shared" si="311"/>
        <v xml:space="preserve"> Natural Gas Physical</v>
      </c>
      <c r="B4003" s="44" t="str">
        <f t="shared" si="312"/>
        <v/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7000</v>
      </c>
      <c r="G4003" s="202">
        <v>1292671</v>
      </c>
      <c r="H4003" s="198">
        <v>37035.455138888887</v>
      </c>
      <c r="I4003" t="s">
        <v>3128</v>
      </c>
      <c r="M4003" t="s">
        <v>2760</v>
      </c>
      <c r="N4003" t="s">
        <v>2697</v>
      </c>
      <c r="O4003" t="s">
        <v>4269</v>
      </c>
      <c r="P4003" s="199">
        <v>7000</v>
      </c>
      <c r="S4003" t="s">
        <v>4150</v>
      </c>
      <c r="T4003" t="s">
        <v>2698</v>
      </c>
      <c r="U4003" s="201">
        <v>5.6349999999999998</v>
      </c>
      <c r="V4003" t="s">
        <v>1749</v>
      </c>
      <c r="W4003" t="s">
        <v>2699</v>
      </c>
      <c r="X4003" t="s">
        <v>2700</v>
      </c>
      <c r="Y4003" t="s">
        <v>3224</v>
      </c>
      <c r="Z4003" t="s">
        <v>3672</v>
      </c>
      <c r="AA4003">
        <v>809247</v>
      </c>
      <c r="AB4003" s="198">
        <v>37035.875</v>
      </c>
      <c r="AC4003" s="198">
        <v>37035.875</v>
      </c>
    </row>
    <row r="4004" spans="1:29" x14ac:dyDescent="0.2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1292672</v>
      </c>
      <c r="H4004" s="198">
        <v>37035.455150462964</v>
      </c>
      <c r="I4004" t="s">
        <v>2863</v>
      </c>
      <c r="M4004" t="s">
        <v>3757</v>
      </c>
      <c r="N4004" t="s">
        <v>4183</v>
      </c>
      <c r="O4004" t="s">
        <v>2790</v>
      </c>
      <c r="P4004" s="199">
        <v>50000</v>
      </c>
      <c r="S4004" t="s">
        <v>2767</v>
      </c>
      <c r="T4004" t="s">
        <v>4061</v>
      </c>
      <c r="U4004" s="201">
        <v>28.7</v>
      </c>
      <c r="V4004" t="s">
        <v>3199</v>
      </c>
      <c r="W4004" t="s">
        <v>4185</v>
      </c>
      <c r="X4004" t="s">
        <v>4186</v>
      </c>
      <c r="Y4004" t="s">
        <v>3401</v>
      </c>
      <c r="Z4004" t="s">
        <v>3671</v>
      </c>
      <c r="AA4004">
        <v>107146</v>
      </c>
      <c r="AB4004" s="198">
        <v>37073</v>
      </c>
      <c r="AC4004" s="198">
        <v>37103</v>
      </c>
    </row>
    <row r="4005" spans="1:29" x14ac:dyDescent="0.2">
      <c r="A4005" s="44" t="str">
        <f t="shared" si="311"/>
        <v xml:space="preserve"> Natural Gas Physical</v>
      </c>
      <c r="B4005" s="44" t="str">
        <f t="shared" si="312"/>
        <v/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1292673</v>
      </c>
      <c r="H4005" s="198">
        <v>37035.455185185187</v>
      </c>
      <c r="I4005" t="s">
        <v>3128</v>
      </c>
      <c r="M4005" t="s">
        <v>2760</v>
      </c>
      <c r="N4005" t="s">
        <v>2697</v>
      </c>
      <c r="O4005" t="s">
        <v>4269</v>
      </c>
      <c r="P4005" s="199">
        <v>10000</v>
      </c>
      <c r="S4005" t="s">
        <v>4150</v>
      </c>
      <c r="T4005" t="s">
        <v>2698</v>
      </c>
      <c r="U4005" s="201">
        <v>5.63</v>
      </c>
      <c r="V4005" t="s">
        <v>1749</v>
      </c>
      <c r="W4005" t="s">
        <v>2699</v>
      </c>
      <c r="X4005" t="s">
        <v>2700</v>
      </c>
      <c r="Y4005" t="s">
        <v>3224</v>
      </c>
      <c r="Z4005" t="s">
        <v>3672</v>
      </c>
      <c r="AA4005">
        <v>809248</v>
      </c>
      <c r="AB4005" s="198">
        <v>37035.875</v>
      </c>
      <c r="AC4005" s="198">
        <v>37035.875</v>
      </c>
    </row>
    <row r="4006" spans="1:29" x14ac:dyDescent="0.2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151</v>
      </c>
      <c r="F4006" s="213">
        <f t="shared" si="315"/>
        <v>377500</v>
      </c>
      <c r="G4006" s="202">
        <v>1292674</v>
      </c>
      <c r="H4006" s="198">
        <v>37035.455231481479</v>
      </c>
      <c r="I4006" t="s">
        <v>3167</v>
      </c>
      <c r="M4006" t="s">
        <v>2760</v>
      </c>
      <c r="N4006" t="s">
        <v>2864</v>
      </c>
      <c r="O4006" t="s">
        <v>3253</v>
      </c>
      <c r="P4006" s="199">
        <v>2500</v>
      </c>
      <c r="S4006" t="s">
        <v>2761</v>
      </c>
      <c r="T4006" t="s">
        <v>4061</v>
      </c>
      <c r="U4006" s="201">
        <v>4.6399999999999997</v>
      </c>
      <c r="V4006" t="s">
        <v>1692</v>
      </c>
      <c r="W4006" t="s">
        <v>3529</v>
      </c>
      <c r="X4006" t="s">
        <v>2866</v>
      </c>
      <c r="Y4006" t="s">
        <v>4082</v>
      </c>
      <c r="Z4006" t="s">
        <v>3671</v>
      </c>
      <c r="AA4006" t="s">
        <v>822</v>
      </c>
      <c r="AB4006" s="198">
        <v>37196</v>
      </c>
      <c r="AC4006" s="198">
        <v>37346</v>
      </c>
    </row>
    <row r="4007" spans="1:29" x14ac:dyDescent="0.2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30</v>
      </c>
      <c r="F4007" s="213">
        <f t="shared" si="315"/>
        <v>300000</v>
      </c>
      <c r="G4007" s="202">
        <v>1292675</v>
      </c>
      <c r="H4007" s="198">
        <v>37035.455254629633</v>
      </c>
      <c r="I4007" t="s">
        <v>3769</v>
      </c>
      <c r="M4007" t="s">
        <v>2760</v>
      </c>
      <c r="N4007" t="s">
        <v>2864</v>
      </c>
      <c r="O4007" t="s">
        <v>1793</v>
      </c>
      <c r="P4007" s="199">
        <v>10000</v>
      </c>
      <c r="S4007" t="s">
        <v>2761</v>
      </c>
      <c r="T4007" t="s">
        <v>4061</v>
      </c>
      <c r="U4007" s="201">
        <v>4.0650000000000004</v>
      </c>
      <c r="V4007" t="s">
        <v>1781</v>
      </c>
      <c r="W4007" t="s">
        <v>3074</v>
      </c>
      <c r="X4007" t="s">
        <v>3075</v>
      </c>
      <c r="Y4007" t="s">
        <v>4082</v>
      </c>
      <c r="Z4007" t="s">
        <v>3671</v>
      </c>
      <c r="AA4007" t="s">
        <v>823</v>
      </c>
      <c r="AB4007" s="198">
        <v>37043.875</v>
      </c>
      <c r="AC4007" s="198">
        <v>37072.875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30</v>
      </c>
      <c r="F4008" s="213">
        <f t="shared" si="315"/>
        <v>150000</v>
      </c>
      <c r="G4008" s="202">
        <v>1292676</v>
      </c>
      <c r="H4008" s="198">
        <v>37035.455289351848</v>
      </c>
      <c r="I4008" t="s">
        <v>2863</v>
      </c>
      <c r="M4008" t="s">
        <v>2760</v>
      </c>
      <c r="N4008" t="s">
        <v>2864</v>
      </c>
      <c r="O4008" t="s">
        <v>2865</v>
      </c>
      <c r="P4008" s="199">
        <v>5000</v>
      </c>
      <c r="S4008" t="s">
        <v>2761</v>
      </c>
      <c r="T4008" t="s">
        <v>4061</v>
      </c>
      <c r="U4008" s="201">
        <v>4.1475</v>
      </c>
      <c r="V4008" t="s">
        <v>3168</v>
      </c>
      <c r="W4008" t="s">
        <v>3529</v>
      </c>
      <c r="X4008" t="s">
        <v>2866</v>
      </c>
      <c r="Y4008" t="s">
        <v>4082</v>
      </c>
      <c r="Z4008" t="s">
        <v>3671</v>
      </c>
      <c r="AA4008" t="s">
        <v>824</v>
      </c>
      <c r="AB4008" s="198">
        <v>37043.875</v>
      </c>
      <c r="AC4008" s="198">
        <v>37072.875</v>
      </c>
    </row>
    <row r="4009" spans="1:29" x14ac:dyDescent="0.2">
      <c r="A4009" s="44" t="str">
        <f t="shared" si="311"/>
        <v xml:space="preserve"> Natural Gas Physical</v>
      </c>
      <c r="B4009" s="44" t="str">
        <f t="shared" si="312"/>
        <v/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1</v>
      </c>
      <c r="F4009" s="213">
        <f t="shared" si="315"/>
        <v>10000</v>
      </c>
      <c r="G4009" s="202">
        <v>1292677</v>
      </c>
      <c r="H4009" s="198">
        <v>37035.455300925925</v>
      </c>
      <c r="I4009" t="s">
        <v>3128</v>
      </c>
      <c r="M4009" t="s">
        <v>2760</v>
      </c>
      <c r="N4009" t="s">
        <v>2697</v>
      </c>
      <c r="O4009" t="s">
        <v>4269</v>
      </c>
      <c r="P4009" s="199">
        <v>10000</v>
      </c>
      <c r="S4009" t="s">
        <v>4150</v>
      </c>
      <c r="T4009" t="s">
        <v>2698</v>
      </c>
      <c r="U4009" s="201">
        <v>5.62</v>
      </c>
      <c r="V4009" t="s">
        <v>1749</v>
      </c>
      <c r="W4009" t="s">
        <v>2699</v>
      </c>
      <c r="X4009" t="s">
        <v>2700</v>
      </c>
      <c r="Y4009" t="s">
        <v>3224</v>
      </c>
      <c r="Z4009" t="s">
        <v>3672</v>
      </c>
      <c r="AA4009">
        <v>809249</v>
      </c>
      <c r="AB4009" s="198">
        <v>37035.875</v>
      </c>
      <c r="AC4009" s="198">
        <v>37035.875</v>
      </c>
    </row>
    <row r="4010" spans="1:29" x14ac:dyDescent="0.2">
      <c r="A4010" s="44" t="str">
        <f t="shared" si="311"/>
        <v xml:space="preserve"> Natural Gas Physical</v>
      </c>
      <c r="B4010" s="44" t="str">
        <f t="shared" si="312"/>
        <v/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10000</v>
      </c>
      <c r="G4010" s="202">
        <v>1292678</v>
      </c>
      <c r="H4010" s="198">
        <v>37035.455405092594</v>
      </c>
      <c r="I4010" t="s">
        <v>3128</v>
      </c>
      <c r="M4010" t="s">
        <v>2760</v>
      </c>
      <c r="N4010" t="s">
        <v>2697</v>
      </c>
      <c r="O4010" t="s">
        <v>4269</v>
      </c>
      <c r="P4010" s="199">
        <v>10000</v>
      </c>
      <c r="S4010" t="s">
        <v>4150</v>
      </c>
      <c r="T4010" t="s">
        <v>2698</v>
      </c>
      <c r="U4010" s="201">
        <v>5.61</v>
      </c>
      <c r="V4010" t="s">
        <v>1749</v>
      </c>
      <c r="W4010" t="s">
        <v>2699</v>
      </c>
      <c r="X4010" t="s">
        <v>2700</v>
      </c>
      <c r="Y4010" t="s">
        <v>3224</v>
      </c>
      <c r="Z4010" t="s">
        <v>3672</v>
      </c>
      <c r="AA4010">
        <v>809250</v>
      </c>
      <c r="AB4010" s="198">
        <v>37035.875</v>
      </c>
      <c r="AC4010" s="198">
        <v>37035.875</v>
      </c>
    </row>
    <row r="4011" spans="1:29" x14ac:dyDescent="0.2">
      <c r="A4011" s="44" t="str">
        <f t="shared" si="311"/>
        <v xml:space="preserve"> Metals Financial</v>
      </c>
      <c r="B4011" s="44" t="str">
        <f t="shared" si="312"/>
        <v/>
      </c>
      <c r="C4011" s="44" t="str">
        <f t="shared" si="313"/>
        <v>Metals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3">
        <f t="shared" si="315"/>
        <v>20</v>
      </c>
      <c r="G4011" s="202">
        <v>1292679</v>
      </c>
      <c r="H4011" s="198">
        <v>37035.455416666664</v>
      </c>
      <c r="I4011" t="s">
        <v>4141</v>
      </c>
      <c r="M4011" t="s">
        <v>2766</v>
      </c>
      <c r="N4011" t="s">
        <v>4135</v>
      </c>
      <c r="O4011" t="s">
        <v>4136</v>
      </c>
      <c r="Q4011" s="199">
        <v>20</v>
      </c>
      <c r="S4011" t="s">
        <v>4060</v>
      </c>
      <c r="T4011" t="s">
        <v>4061</v>
      </c>
      <c r="U4011" s="201">
        <v>952</v>
      </c>
      <c r="V4011" t="s">
        <v>4142</v>
      </c>
      <c r="W4011" t="s">
        <v>4090</v>
      </c>
      <c r="X4011" t="s">
        <v>4064</v>
      </c>
      <c r="Y4011" t="s">
        <v>4065</v>
      </c>
      <c r="Z4011" t="s">
        <v>4066</v>
      </c>
      <c r="AA4011">
        <v>2151423</v>
      </c>
    </row>
    <row r="4012" spans="1:29" x14ac:dyDescent="0.2">
      <c r="A4012" s="44" t="str">
        <f t="shared" si="311"/>
        <v xml:space="preserve"> Natural Gas Physical</v>
      </c>
      <c r="B4012" s="44" t="str">
        <f t="shared" si="312"/>
        <v/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1</v>
      </c>
      <c r="F4012" s="213">
        <f t="shared" si="315"/>
        <v>10000</v>
      </c>
      <c r="G4012" s="202">
        <v>1292680</v>
      </c>
      <c r="H4012" s="198">
        <v>37035.455462962964</v>
      </c>
      <c r="I4012" t="s">
        <v>3128</v>
      </c>
      <c r="M4012" t="s">
        <v>2760</v>
      </c>
      <c r="N4012" t="s">
        <v>2697</v>
      </c>
      <c r="O4012" t="s">
        <v>4269</v>
      </c>
      <c r="P4012" s="199">
        <v>10000</v>
      </c>
      <c r="S4012" t="s">
        <v>4150</v>
      </c>
      <c r="T4012" t="s">
        <v>2698</v>
      </c>
      <c r="U4012" s="201">
        <v>5.6050000000000004</v>
      </c>
      <c r="V4012" t="s">
        <v>1749</v>
      </c>
      <c r="W4012" t="s">
        <v>2699</v>
      </c>
      <c r="X4012" t="s">
        <v>2700</v>
      </c>
      <c r="Y4012" t="s">
        <v>3224</v>
      </c>
      <c r="Z4012" t="s">
        <v>3672</v>
      </c>
      <c r="AA4012">
        <v>809251</v>
      </c>
      <c r="AB4012" s="198">
        <v>37035.875</v>
      </c>
      <c r="AC4012" s="198">
        <v>37035.875</v>
      </c>
    </row>
    <row r="4013" spans="1:29" x14ac:dyDescent="0.2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50000</v>
      </c>
      <c r="G4013" s="202">
        <v>1292683</v>
      </c>
      <c r="H4013" s="198">
        <v>37035.455543981479</v>
      </c>
      <c r="I4013" t="s">
        <v>4182</v>
      </c>
      <c r="M4013" t="s">
        <v>3757</v>
      </c>
      <c r="N4013" t="s">
        <v>4183</v>
      </c>
      <c r="O4013" t="s">
        <v>2790</v>
      </c>
      <c r="Q4013" s="199">
        <v>50000</v>
      </c>
      <c r="S4013" t="s">
        <v>2767</v>
      </c>
      <c r="T4013" t="s">
        <v>4061</v>
      </c>
      <c r="U4013" s="201">
        <v>28.68</v>
      </c>
      <c r="V4013" t="s">
        <v>2679</v>
      </c>
      <c r="W4013" t="s">
        <v>4185</v>
      </c>
      <c r="X4013" t="s">
        <v>4186</v>
      </c>
      <c r="Y4013" t="s">
        <v>3401</v>
      </c>
      <c r="Z4013" t="s">
        <v>3671</v>
      </c>
      <c r="AA4013">
        <v>107148</v>
      </c>
      <c r="AB4013" s="198">
        <v>37073</v>
      </c>
      <c r="AC4013" s="198">
        <v>37103</v>
      </c>
    </row>
    <row r="4014" spans="1:29" x14ac:dyDescent="0.2">
      <c r="A4014" s="44" t="str">
        <f t="shared" si="311"/>
        <v xml:space="preserve"> Natural Gas Physical</v>
      </c>
      <c r="B4014" s="44" t="str">
        <f t="shared" si="312"/>
        <v/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3">
        <f t="shared" si="315"/>
        <v>750000</v>
      </c>
      <c r="G4014" s="202">
        <v>1292684</v>
      </c>
      <c r="H4014" s="198">
        <v>37035.455717592595</v>
      </c>
      <c r="I4014" t="s">
        <v>4106</v>
      </c>
      <c r="M4014" t="s">
        <v>2760</v>
      </c>
      <c r="N4014" t="s">
        <v>4099</v>
      </c>
      <c r="O4014" t="s">
        <v>4108</v>
      </c>
      <c r="P4014" s="199">
        <v>25000</v>
      </c>
      <c r="S4014" t="s">
        <v>4101</v>
      </c>
      <c r="T4014" t="s">
        <v>4102</v>
      </c>
      <c r="U4014" s="201">
        <v>20.350000000000001</v>
      </c>
      <c r="V4014" t="s">
        <v>3410</v>
      </c>
      <c r="W4014" t="s">
        <v>4103</v>
      </c>
      <c r="X4014" t="s">
        <v>4104</v>
      </c>
      <c r="Y4014" t="s">
        <v>4105</v>
      </c>
      <c r="Z4014" t="s">
        <v>4067</v>
      </c>
      <c r="AA4014">
        <v>104844</v>
      </c>
      <c r="AB4014" s="198">
        <v>37043.875</v>
      </c>
      <c r="AC4014" s="198">
        <v>37072.875</v>
      </c>
    </row>
    <row r="4015" spans="1:29" x14ac:dyDescent="0.2">
      <c r="A4015" s="44" t="str">
        <f t="shared" si="311"/>
        <v xml:space="preserve"> Metals Financial</v>
      </c>
      <c r="B4015" s="44" t="str">
        <f t="shared" si="312"/>
        <v/>
      </c>
      <c r="C4015" s="44" t="str">
        <f t="shared" si="313"/>
        <v>Metals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3</v>
      </c>
      <c r="G4015" s="202">
        <v>1292685</v>
      </c>
      <c r="H4015" s="198">
        <v>37035.455752314818</v>
      </c>
      <c r="I4015" t="s">
        <v>4188</v>
      </c>
      <c r="M4015" t="s">
        <v>2766</v>
      </c>
      <c r="N4015" t="s">
        <v>4087</v>
      </c>
      <c r="O4015" t="s">
        <v>4088</v>
      </c>
      <c r="P4015" s="199">
        <v>3</v>
      </c>
      <c r="S4015" t="s">
        <v>4089</v>
      </c>
      <c r="T4015" t="s">
        <v>4061</v>
      </c>
      <c r="U4015" s="201">
        <v>7140</v>
      </c>
      <c r="V4015" t="s">
        <v>3871</v>
      </c>
      <c r="W4015" t="s">
        <v>4090</v>
      </c>
      <c r="X4015" t="s">
        <v>4064</v>
      </c>
      <c r="Y4015" t="s">
        <v>4065</v>
      </c>
      <c r="Z4015" t="s">
        <v>4066</v>
      </c>
      <c r="AA4015">
        <v>2151425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30</v>
      </c>
      <c r="F4016" s="213">
        <f t="shared" si="315"/>
        <v>75000</v>
      </c>
      <c r="G4016" s="202">
        <v>1292686</v>
      </c>
      <c r="H4016" s="198">
        <v>37035.456041666665</v>
      </c>
      <c r="I4016" t="s">
        <v>4241</v>
      </c>
      <c r="M4016" t="s">
        <v>2760</v>
      </c>
      <c r="N4016" t="s">
        <v>2864</v>
      </c>
      <c r="O4016" t="s">
        <v>2865</v>
      </c>
      <c r="Q4016" s="199">
        <v>2500</v>
      </c>
      <c r="S4016" t="s">
        <v>2761</v>
      </c>
      <c r="T4016" t="s">
        <v>4061</v>
      </c>
      <c r="U4016" s="201">
        <v>4.1500000000000004</v>
      </c>
      <c r="V4016" t="s">
        <v>4273</v>
      </c>
      <c r="W4016" t="s">
        <v>3529</v>
      </c>
      <c r="X4016" t="s">
        <v>2866</v>
      </c>
      <c r="Y4016" t="s">
        <v>4082</v>
      </c>
      <c r="Z4016" t="s">
        <v>3671</v>
      </c>
      <c r="AA4016" t="s">
        <v>825</v>
      </c>
      <c r="AB4016" s="198">
        <v>37043.875</v>
      </c>
      <c r="AC4016" s="198">
        <v>37072.875</v>
      </c>
    </row>
    <row r="4017" spans="1:29" x14ac:dyDescent="0.2">
      <c r="A4017" s="44" t="str">
        <f t="shared" si="311"/>
        <v xml:space="preserve"> Natural Gas Physical</v>
      </c>
      <c r="B4017" s="44" t="str">
        <f t="shared" si="312"/>
        <v/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5000</v>
      </c>
      <c r="G4017" s="202">
        <v>1292687</v>
      </c>
      <c r="H4017" s="198">
        <v>37035.456076388888</v>
      </c>
      <c r="I4017" t="s">
        <v>3150</v>
      </c>
      <c r="M4017" t="s">
        <v>2760</v>
      </c>
      <c r="N4017" t="s">
        <v>2697</v>
      </c>
      <c r="O4017" t="s">
        <v>4269</v>
      </c>
      <c r="Q4017" s="199">
        <v>5000</v>
      </c>
      <c r="S4017" t="s">
        <v>4150</v>
      </c>
      <c r="T4017" t="s">
        <v>2698</v>
      </c>
      <c r="U4017" s="201">
        <v>5.61</v>
      </c>
      <c r="V4017" t="s">
        <v>4411</v>
      </c>
      <c r="W4017" t="s">
        <v>2699</v>
      </c>
      <c r="X4017" t="s">
        <v>2700</v>
      </c>
      <c r="Y4017" t="s">
        <v>3224</v>
      </c>
      <c r="Z4017" t="s">
        <v>3672</v>
      </c>
      <c r="AA4017">
        <v>809253</v>
      </c>
      <c r="AB4017" s="198">
        <v>37035.875</v>
      </c>
      <c r="AC4017" s="198">
        <v>37035.875</v>
      </c>
    </row>
    <row r="4018" spans="1:29" x14ac:dyDescent="0.2">
      <c r="A4018" s="44" t="str">
        <f t="shared" si="311"/>
        <v xml:space="preserve"> Metals Financial</v>
      </c>
      <c r="B4018" s="44" t="str">
        <f t="shared" si="312"/>
        <v/>
      </c>
      <c r="C4018" s="44" t="str">
        <f t="shared" si="313"/>
        <v>Metals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16</v>
      </c>
      <c r="G4018" s="202">
        <v>1292688</v>
      </c>
      <c r="H4018" s="198">
        <v>37035.456111111111</v>
      </c>
      <c r="I4018" t="s">
        <v>4086</v>
      </c>
      <c r="M4018" t="s">
        <v>2766</v>
      </c>
      <c r="N4018" t="s">
        <v>4072</v>
      </c>
      <c r="O4018" t="s">
        <v>4073</v>
      </c>
      <c r="Q4018" s="199">
        <v>16</v>
      </c>
      <c r="S4018" t="s">
        <v>4060</v>
      </c>
      <c r="T4018" t="s">
        <v>4061</v>
      </c>
      <c r="U4018" s="201">
        <v>1544</v>
      </c>
      <c r="V4018" t="s">
        <v>4132</v>
      </c>
      <c r="W4018" t="s">
        <v>4068</v>
      </c>
      <c r="X4018" t="s">
        <v>4064</v>
      </c>
      <c r="Y4018" t="s">
        <v>4065</v>
      </c>
      <c r="Z4018" t="s">
        <v>4066</v>
      </c>
      <c r="AA4018">
        <v>2151427</v>
      </c>
    </row>
    <row r="4019" spans="1:29" x14ac:dyDescent="0.2">
      <c r="A4019" s="44" t="str">
        <f t="shared" si="311"/>
        <v>US Natural Gas Financial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30</v>
      </c>
      <c r="F4019" s="213">
        <f t="shared" si="315"/>
        <v>300000</v>
      </c>
      <c r="G4019" s="202">
        <v>1292689</v>
      </c>
      <c r="H4019" s="198">
        <v>37035.456250000003</v>
      </c>
      <c r="I4019" t="s">
        <v>3219</v>
      </c>
      <c r="M4019" t="s">
        <v>2760</v>
      </c>
      <c r="N4019" t="s">
        <v>2864</v>
      </c>
      <c r="O4019" t="s">
        <v>2865</v>
      </c>
      <c r="P4019" s="199">
        <v>10000</v>
      </c>
      <c r="S4019" t="s">
        <v>2761</v>
      </c>
      <c r="T4019" t="s">
        <v>4061</v>
      </c>
      <c r="U4019" s="201">
        <v>4.1449999999999996</v>
      </c>
      <c r="V4019" t="s">
        <v>4261</v>
      </c>
      <c r="W4019" t="s">
        <v>3529</v>
      </c>
      <c r="X4019" t="s">
        <v>2866</v>
      </c>
      <c r="Y4019" t="s">
        <v>4082</v>
      </c>
      <c r="Z4019" t="s">
        <v>3671</v>
      </c>
      <c r="AA4019" t="s">
        <v>826</v>
      </c>
      <c r="AB4019" s="198">
        <v>37043.875</v>
      </c>
      <c r="AC4019" s="198">
        <v>37072.875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30</v>
      </c>
      <c r="F4020" s="213">
        <f t="shared" si="315"/>
        <v>225000</v>
      </c>
      <c r="G4020" s="202">
        <v>1292690</v>
      </c>
      <c r="H4020" s="198">
        <v>37035.456400462965</v>
      </c>
      <c r="I4020" t="s">
        <v>2863</v>
      </c>
      <c r="M4020" t="s">
        <v>2760</v>
      </c>
      <c r="N4020" t="s">
        <v>2864</v>
      </c>
      <c r="O4020" t="s">
        <v>2865</v>
      </c>
      <c r="Q4020" s="199">
        <v>7500</v>
      </c>
      <c r="S4020" t="s">
        <v>2761</v>
      </c>
      <c r="T4020" t="s">
        <v>4061</v>
      </c>
      <c r="U4020" s="201">
        <v>4.1475</v>
      </c>
      <c r="V4020" t="s">
        <v>3168</v>
      </c>
      <c r="W4020" t="s">
        <v>3529</v>
      </c>
      <c r="X4020" t="s">
        <v>2866</v>
      </c>
      <c r="Y4020" t="s">
        <v>4082</v>
      </c>
      <c r="Z4020" t="s">
        <v>3671</v>
      </c>
      <c r="AA4020" t="s">
        <v>827</v>
      </c>
      <c r="AB4020" s="198">
        <v>37043.875</v>
      </c>
      <c r="AC4020" s="198">
        <v>37072.875</v>
      </c>
    </row>
    <row r="4021" spans="1:29" x14ac:dyDescent="0.2">
      <c r="A4021" s="44" t="str">
        <f t="shared" si="311"/>
        <v>US Natural Gas Financial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151</v>
      </c>
      <c r="F4021" s="213">
        <f t="shared" si="315"/>
        <v>755000</v>
      </c>
      <c r="G4021" s="202">
        <v>1292691</v>
      </c>
      <c r="H4021" s="198">
        <v>37035.456412037034</v>
      </c>
      <c r="I4021" t="s">
        <v>2801</v>
      </c>
      <c r="M4021" t="s">
        <v>2760</v>
      </c>
      <c r="N4021" t="s">
        <v>2864</v>
      </c>
      <c r="O4021" t="s">
        <v>3253</v>
      </c>
      <c r="P4021" s="199">
        <v>5000</v>
      </c>
      <c r="S4021" t="s">
        <v>2761</v>
      </c>
      <c r="T4021" t="s">
        <v>4061</v>
      </c>
      <c r="U4021" s="201">
        <v>4.6399999999999997</v>
      </c>
      <c r="V4021" t="s">
        <v>3090</v>
      </c>
      <c r="W4021" t="s">
        <v>3529</v>
      </c>
      <c r="X4021" t="s">
        <v>2866</v>
      </c>
      <c r="Y4021" t="s">
        <v>4082</v>
      </c>
      <c r="Z4021" t="s">
        <v>3671</v>
      </c>
      <c r="AA4021" t="s">
        <v>828</v>
      </c>
      <c r="AB4021" s="198">
        <v>37196</v>
      </c>
      <c r="AC4021" s="198">
        <v>37346</v>
      </c>
    </row>
    <row r="4022" spans="1:29" x14ac:dyDescent="0.2">
      <c r="A4022" s="44" t="str">
        <f t="shared" si="311"/>
        <v>US Natural Gas Financial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30</v>
      </c>
      <c r="F4022" s="213">
        <f t="shared" si="315"/>
        <v>150000</v>
      </c>
      <c r="G4022" s="202">
        <v>1292692</v>
      </c>
      <c r="H4022" s="198">
        <v>37035.456712962965</v>
      </c>
      <c r="I4022" t="s">
        <v>3244</v>
      </c>
      <c r="M4022" t="s">
        <v>2760</v>
      </c>
      <c r="N4022" t="s">
        <v>2864</v>
      </c>
      <c r="O4022" t="s">
        <v>2865</v>
      </c>
      <c r="Q4022" s="199">
        <v>5000</v>
      </c>
      <c r="S4022" t="s">
        <v>2761</v>
      </c>
      <c r="T4022" t="s">
        <v>4061</v>
      </c>
      <c r="U4022" s="201">
        <v>4.1500000000000004</v>
      </c>
      <c r="V4022" t="s">
        <v>3798</v>
      </c>
      <c r="W4022" t="s">
        <v>3529</v>
      </c>
      <c r="X4022" t="s">
        <v>2866</v>
      </c>
      <c r="Y4022" t="s">
        <v>4082</v>
      </c>
      <c r="Z4022" t="s">
        <v>3671</v>
      </c>
      <c r="AA4022" t="s">
        <v>829</v>
      </c>
      <c r="AB4022" s="198">
        <v>37043.875</v>
      </c>
      <c r="AC4022" s="198">
        <v>37072.875</v>
      </c>
    </row>
    <row r="4023" spans="1:29" x14ac:dyDescent="0.2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30</v>
      </c>
      <c r="F4023" s="213">
        <f t="shared" si="315"/>
        <v>75000</v>
      </c>
      <c r="G4023" s="202">
        <v>1292693</v>
      </c>
      <c r="H4023" s="198">
        <v>37035.456793981481</v>
      </c>
      <c r="I4023" t="s">
        <v>2863</v>
      </c>
      <c r="M4023" t="s">
        <v>2760</v>
      </c>
      <c r="N4023" t="s">
        <v>2864</v>
      </c>
      <c r="O4023" t="s">
        <v>2865</v>
      </c>
      <c r="Q4023" s="199">
        <v>2500</v>
      </c>
      <c r="S4023" t="s">
        <v>2761</v>
      </c>
      <c r="T4023" t="s">
        <v>4061</v>
      </c>
      <c r="U4023" s="201">
        <v>4.1500000000000004</v>
      </c>
      <c r="V4023" t="s">
        <v>3168</v>
      </c>
      <c r="W4023" t="s">
        <v>3529</v>
      </c>
      <c r="X4023" t="s">
        <v>2866</v>
      </c>
      <c r="Y4023" t="s">
        <v>4082</v>
      </c>
      <c r="Z4023" t="s">
        <v>3671</v>
      </c>
      <c r="AA4023" t="s">
        <v>830</v>
      </c>
      <c r="AB4023" s="198">
        <v>37043.875</v>
      </c>
      <c r="AC4023" s="198">
        <v>37072.875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19</v>
      </c>
      <c r="G4024" s="202">
        <v>1292694</v>
      </c>
      <c r="H4024" s="198">
        <v>37035.456805555557</v>
      </c>
      <c r="I4024" t="s">
        <v>4031</v>
      </c>
      <c r="M4024" t="s">
        <v>2766</v>
      </c>
      <c r="N4024" t="s">
        <v>4072</v>
      </c>
      <c r="O4024" t="s">
        <v>4073</v>
      </c>
      <c r="P4024" s="199">
        <v>19</v>
      </c>
      <c r="S4024" t="s">
        <v>4060</v>
      </c>
      <c r="T4024" t="s">
        <v>4061</v>
      </c>
      <c r="U4024" s="201">
        <v>1544</v>
      </c>
      <c r="V4024" t="s">
        <v>4076</v>
      </c>
      <c r="W4024" t="s">
        <v>4068</v>
      </c>
      <c r="X4024" t="s">
        <v>4064</v>
      </c>
      <c r="Y4024" t="s">
        <v>4065</v>
      </c>
      <c r="Z4024" t="s">
        <v>4066</v>
      </c>
      <c r="AA4024">
        <v>2151429</v>
      </c>
    </row>
    <row r="4025" spans="1:29" x14ac:dyDescent="0.2">
      <c r="A4025" s="44" t="str">
        <f t="shared" si="311"/>
        <v xml:space="preserve"> Metals Financial</v>
      </c>
      <c r="B4025" s="44" t="str">
        <f t="shared" si="312"/>
        <v/>
      </c>
      <c r="C4025" s="44" t="str">
        <f t="shared" si="313"/>
        <v>Metals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20</v>
      </c>
      <c r="G4025" s="202">
        <v>1292695</v>
      </c>
      <c r="H4025" s="198">
        <v>37035.456921296296</v>
      </c>
      <c r="I4025" t="s">
        <v>4077</v>
      </c>
      <c r="M4025" t="s">
        <v>2766</v>
      </c>
      <c r="N4025" t="s">
        <v>4058</v>
      </c>
      <c r="O4025" t="s">
        <v>4059</v>
      </c>
      <c r="Q4025" s="199">
        <v>20</v>
      </c>
      <c r="S4025" t="s">
        <v>4060</v>
      </c>
      <c r="T4025" t="s">
        <v>4061</v>
      </c>
      <c r="U4025" s="201">
        <v>1743</v>
      </c>
      <c r="V4025" t="s">
        <v>3888</v>
      </c>
      <c r="W4025" t="s">
        <v>4068</v>
      </c>
      <c r="X4025" t="s">
        <v>4064</v>
      </c>
      <c r="Y4025" t="s">
        <v>4065</v>
      </c>
      <c r="Z4025" t="s">
        <v>4066</v>
      </c>
      <c r="AA4025">
        <v>2151431</v>
      </c>
    </row>
    <row r="4026" spans="1:29" x14ac:dyDescent="0.2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30</v>
      </c>
      <c r="F4026" s="213">
        <f t="shared" si="315"/>
        <v>150000</v>
      </c>
      <c r="G4026" s="202">
        <v>1292697</v>
      </c>
      <c r="H4026" s="198">
        <v>37035.457094907404</v>
      </c>
      <c r="I4026" t="s">
        <v>3306</v>
      </c>
      <c r="M4026" t="s">
        <v>2760</v>
      </c>
      <c r="N4026" t="s">
        <v>3235</v>
      </c>
      <c r="O4026" t="s">
        <v>3151</v>
      </c>
      <c r="Q4026" s="199">
        <v>5000</v>
      </c>
      <c r="S4026" t="s">
        <v>2761</v>
      </c>
      <c r="T4026" t="s">
        <v>4061</v>
      </c>
      <c r="U4026" s="201">
        <v>-0.745</v>
      </c>
      <c r="V4026" t="s">
        <v>1802</v>
      </c>
      <c r="W4026" t="s">
        <v>3152</v>
      </c>
      <c r="X4026" t="s">
        <v>3153</v>
      </c>
      <c r="Y4026" t="s">
        <v>4082</v>
      </c>
      <c r="Z4026" t="s">
        <v>3671</v>
      </c>
      <c r="AA4026" t="s">
        <v>831</v>
      </c>
      <c r="AB4026" s="198">
        <v>37043.875</v>
      </c>
      <c r="AC4026" s="198">
        <v>37072.875</v>
      </c>
    </row>
    <row r="4027" spans="1:29" x14ac:dyDescent="0.2">
      <c r="A4027" s="44" t="str">
        <f t="shared" si="311"/>
        <v xml:space="preserve"> Natural Gas Physical</v>
      </c>
      <c r="B4027" s="44" t="str">
        <f t="shared" si="312"/>
        <v/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30</v>
      </c>
      <c r="F4027" s="213">
        <f t="shared" si="315"/>
        <v>150000</v>
      </c>
      <c r="G4027" s="202">
        <v>1292698</v>
      </c>
      <c r="H4027" s="198">
        <v>37035.457106481481</v>
      </c>
      <c r="I4027" t="s">
        <v>2863</v>
      </c>
      <c r="M4027" t="s">
        <v>2760</v>
      </c>
      <c r="N4027" t="s">
        <v>2697</v>
      </c>
      <c r="O4027" t="s">
        <v>3813</v>
      </c>
      <c r="P4027" s="199">
        <v>5000</v>
      </c>
      <c r="S4027" t="s">
        <v>4150</v>
      </c>
      <c r="T4027" t="s">
        <v>2698</v>
      </c>
      <c r="U4027" s="201">
        <v>5.6</v>
      </c>
      <c r="V4027" t="s">
        <v>768</v>
      </c>
      <c r="W4027" t="s">
        <v>3188</v>
      </c>
      <c r="X4027" t="s">
        <v>2700</v>
      </c>
      <c r="Y4027" t="s">
        <v>3224</v>
      </c>
      <c r="Z4027" t="s">
        <v>3672</v>
      </c>
      <c r="AA4027">
        <v>809255</v>
      </c>
      <c r="AB4027" s="198">
        <v>37043.875</v>
      </c>
      <c r="AC4027" s="198">
        <v>37072.875</v>
      </c>
    </row>
    <row r="4028" spans="1:29" x14ac:dyDescent="0.2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30</v>
      </c>
      <c r="F4028" s="213">
        <f t="shared" si="315"/>
        <v>300000</v>
      </c>
      <c r="G4028" s="202">
        <v>1292699</v>
      </c>
      <c r="H4028" s="198">
        <v>37035.45722222222</v>
      </c>
      <c r="I4028" t="s">
        <v>2935</v>
      </c>
      <c r="M4028" t="s">
        <v>2760</v>
      </c>
      <c r="N4028" t="s">
        <v>3235</v>
      </c>
      <c r="O4028" t="s">
        <v>3031</v>
      </c>
      <c r="P4028" s="199">
        <v>10000</v>
      </c>
      <c r="S4028" t="s">
        <v>2761</v>
      </c>
      <c r="T4028" t="s">
        <v>4061</v>
      </c>
      <c r="U4028" s="201">
        <v>-4.7500000000000001E-2</v>
      </c>
      <c r="V4028" t="s">
        <v>4335</v>
      </c>
      <c r="W4028" t="s">
        <v>3074</v>
      </c>
      <c r="X4028" t="s">
        <v>3075</v>
      </c>
      <c r="Y4028" t="s">
        <v>4082</v>
      </c>
      <c r="Z4028" t="s">
        <v>3671</v>
      </c>
      <c r="AA4028" t="s">
        <v>832</v>
      </c>
      <c r="AB4028" s="198">
        <v>37043.875</v>
      </c>
      <c r="AC4028" s="198">
        <v>37072.875</v>
      </c>
    </row>
    <row r="4029" spans="1:29" x14ac:dyDescent="0.2">
      <c r="A4029" s="44" t="str">
        <f t="shared" si="311"/>
        <v xml:space="preserve"> Natural Gas Physical</v>
      </c>
      <c r="B4029" s="44" t="str">
        <f t="shared" si="312"/>
        <v/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30</v>
      </c>
      <c r="F4029" s="213">
        <f t="shared" si="315"/>
        <v>150000</v>
      </c>
      <c r="G4029" s="202">
        <v>1292700</v>
      </c>
      <c r="H4029" s="198">
        <v>37035.457233796296</v>
      </c>
      <c r="I4029" t="s">
        <v>3238</v>
      </c>
      <c r="M4029" t="s">
        <v>2760</v>
      </c>
      <c r="N4029" t="s">
        <v>2697</v>
      </c>
      <c r="O4029" t="s">
        <v>3813</v>
      </c>
      <c r="P4029" s="199">
        <v>5000</v>
      </c>
      <c r="S4029" t="s">
        <v>4150</v>
      </c>
      <c r="T4029" t="s">
        <v>2698</v>
      </c>
      <c r="U4029" s="201">
        <v>5.59</v>
      </c>
      <c r="V4029" t="s">
        <v>833</v>
      </c>
      <c r="W4029" t="s">
        <v>3188</v>
      </c>
      <c r="X4029" t="s">
        <v>2700</v>
      </c>
      <c r="Y4029" t="s">
        <v>3224</v>
      </c>
      <c r="Z4029" t="s">
        <v>3672</v>
      </c>
      <c r="AA4029">
        <v>809256</v>
      </c>
      <c r="AB4029" s="198">
        <v>37043.875</v>
      </c>
      <c r="AC4029" s="198">
        <v>37072.875</v>
      </c>
    </row>
    <row r="4030" spans="1:29" x14ac:dyDescent="0.2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20</v>
      </c>
      <c r="G4030" s="202">
        <v>1292701</v>
      </c>
      <c r="H4030" s="198">
        <v>37035.457303240742</v>
      </c>
      <c r="I4030" t="s">
        <v>4086</v>
      </c>
      <c r="M4030" t="s">
        <v>2766</v>
      </c>
      <c r="N4030" t="s">
        <v>4072</v>
      </c>
      <c r="O4030" t="s">
        <v>4073</v>
      </c>
      <c r="Q4030" s="199">
        <v>20</v>
      </c>
      <c r="S4030" t="s">
        <v>4060</v>
      </c>
      <c r="T4030" t="s">
        <v>4061</v>
      </c>
      <c r="U4030" s="201">
        <v>1546</v>
      </c>
      <c r="V4030" t="s">
        <v>4132</v>
      </c>
      <c r="W4030" t="s">
        <v>4068</v>
      </c>
      <c r="X4030" t="s">
        <v>4064</v>
      </c>
      <c r="Y4030" t="s">
        <v>4065</v>
      </c>
      <c r="Z4030" t="s">
        <v>4066</v>
      </c>
      <c r="AA4030">
        <v>2151433</v>
      </c>
    </row>
    <row r="4031" spans="1:29" x14ac:dyDescent="0.2">
      <c r="A4031" s="44" t="str">
        <f t="shared" si="311"/>
        <v xml:space="preserve"> Natural Gas Physical</v>
      </c>
      <c r="B4031" s="44" t="str">
        <f t="shared" si="312"/>
        <v/>
      </c>
      <c r="C4031" s="44" t="str">
        <f t="shared" si="313"/>
        <v>Natural Gas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1</v>
      </c>
      <c r="F4031" s="213">
        <f t="shared" si="315"/>
        <v>10000</v>
      </c>
      <c r="G4031" s="202">
        <v>1292702</v>
      </c>
      <c r="H4031" s="198">
        <v>37035.457349537035</v>
      </c>
      <c r="I4031" t="s">
        <v>3128</v>
      </c>
      <c r="M4031" t="s">
        <v>2760</v>
      </c>
      <c r="N4031" t="s">
        <v>2697</v>
      </c>
      <c r="O4031" t="s">
        <v>4269</v>
      </c>
      <c r="P4031" s="199">
        <v>10000</v>
      </c>
      <c r="S4031" t="s">
        <v>4150</v>
      </c>
      <c r="T4031" t="s">
        <v>2698</v>
      </c>
      <c r="U4031" s="201">
        <v>5.61</v>
      </c>
      <c r="V4031" t="s">
        <v>1749</v>
      </c>
      <c r="W4031" t="s">
        <v>2699</v>
      </c>
      <c r="X4031" t="s">
        <v>2700</v>
      </c>
      <c r="Y4031" t="s">
        <v>3224</v>
      </c>
      <c r="Z4031" t="s">
        <v>3672</v>
      </c>
      <c r="AA4031">
        <v>809258</v>
      </c>
      <c r="AB4031" s="198">
        <v>37035.875</v>
      </c>
      <c r="AC4031" s="198">
        <v>37035.875</v>
      </c>
    </row>
    <row r="4032" spans="1:29" x14ac:dyDescent="0.2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30</v>
      </c>
      <c r="F4032" s="213">
        <f t="shared" si="315"/>
        <v>300000</v>
      </c>
      <c r="G4032" s="202">
        <v>1292703</v>
      </c>
      <c r="H4032" s="198">
        <v>37035.457384259258</v>
      </c>
      <c r="I4032" t="s">
        <v>2863</v>
      </c>
      <c r="M4032" t="s">
        <v>2760</v>
      </c>
      <c r="N4032" t="s">
        <v>2864</v>
      </c>
      <c r="O4032" t="s">
        <v>2865</v>
      </c>
      <c r="P4032" s="199">
        <v>10000</v>
      </c>
      <c r="S4032" t="s">
        <v>2761</v>
      </c>
      <c r="T4032" t="s">
        <v>4061</v>
      </c>
      <c r="U4032" s="201">
        <v>4.1449999999999996</v>
      </c>
      <c r="V4032" t="s">
        <v>3168</v>
      </c>
      <c r="W4032" t="s">
        <v>3529</v>
      </c>
      <c r="X4032" t="s">
        <v>2866</v>
      </c>
      <c r="Y4032" t="s">
        <v>4082</v>
      </c>
      <c r="Z4032" t="s">
        <v>3671</v>
      </c>
      <c r="AA4032" t="s">
        <v>834</v>
      </c>
      <c r="AB4032" s="198">
        <v>37043.875</v>
      </c>
      <c r="AC4032" s="198">
        <v>37072.875</v>
      </c>
    </row>
    <row r="4033" spans="1:29" x14ac:dyDescent="0.2">
      <c r="A4033" s="44" t="str">
        <f t="shared" si="311"/>
        <v xml:space="preserve"> Natural Gas Financial</v>
      </c>
      <c r="B4033" s="44" t="str">
        <f t="shared" si="312"/>
        <v/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150000</v>
      </c>
      <c r="G4033" s="202">
        <v>1292704</v>
      </c>
      <c r="H4033" s="198">
        <v>37035.457442129627</v>
      </c>
      <c r="I4033" t="s">
        <v>3268</v>
      </c>
      <c r="M4033" t="s">
        <v>2760</v>
      </c>
      <c r="N4033" t="s">
        <v>4017</v>
      </c>
      <c r="O4033" t="s">
        <v>1915</v>
      </c>
      <c r="P4033" s="199">
        <v>5000</v>
      </c>
      <c r="S4033" t="s">
        <v>2761</v>
      </c>
      <c r="T4033" t="s">
        <v>4061</v>
      </c>
      <c r="U4033" s="201">
        <v>-0.06</v>
      </c>
      <c r="V4033" t="s">
        <v>1697</v>
      </c>
      <c r="W4033" t="s">
        <v>3170</v>
      </c>
      <c r="X4033" t="s">
        <v>1916</v>
      </c>
      <c r="Y4033" t="s">
        <v>4082</v>
      </c>
      <c r="Z4033" t="s">
        <v>3672</v>
      </c>
      <c r="AA4033" t="s">
        <v>835</v>
      </c>
      <c r="AB4033" s="198">
        <v>37043.875</v>
      </c>
      <c r="AC4033" s="198">
        <v>37072.875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151</v>
      </c>
      <c r="F4034" s="213">
        <f t="shared" si="315"/>
        <v>377500</v>
      </c>
      <c r="G4034" s="202">
        <v>1292706</v>
      </c>
      <c r="H4034" s="198">
        <v>37035.457465277781</v>
      </c>
      <c r="I4034" t="s">
        <v>3941</v>
      </c>
      <c r="M4034" t="s">
        <v>2760</v>
      </c>
      <c r="N4034" t="s">
        <v>2864</v>
      </c>
      <c r="O4034" t="s">
        <v>3253</v>
      </c>
      <c r="Q4034" s="199">
        <v>2500</v>
      </c>
      <c r="S4034" t="s">
        <v>2761</v>
      </c>
      <c r="T4034" t="s">
        <v>4061</v>
      </c>
      <c r="U4034" s="201">
        <v>4.6449999999999996</v>
      </c>
      <c r="V4034" t="s">
        <v>3942</v>
      </c>
      <c r="W4034" t="s">
        <v>3529</v>
      </c>
      <c r="X4034" t="s">
        <v>2866</v>
      </c>
      <c r="Y4034" t="s">
        <v>4082</v>
      </c>
      <c r="Z4034" t="s">
        <v>3671</v>
      </c>
      <c r="AA4034" t="s">
        <v>836</v>
      </c>
      <c r="AB4034" s="198">
        <v>37196</v>
      </c>
      <c r="AC4034" s="198">
        <v>37346</v>
      </c>
    </row>
    <row r="4035" spans="1:29" x14ac:dyDescent="0.2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6</v>
      </c>
      <c r="F4035" s="213">
        <f t="shared" si="315"/>
        <v>180000</v>
      </c>
      <c r="G4035" s="202">
        <v>1292707</v>
      </c>
      <c r="H4035" s="198">
        <v>37035.457546296297</v>
      </c>
      <c r="I4035" t="s">
        <v>3244</v>
      </c>
      <c r="M4035" t="s">
        <v>2760</v>
      </c>
      <c r="N4035" t="s">
        <v>2864</v>
      </c>
      <c r="O4035" t="s">
        <v>808</v>
      </c>
      <c r="P4035" s="199">
        <v>30000</v>
      </c>
      <c r="S4035" t="s">
        <v>2761</v>
      </c>
      <c r="T4035" t="s">
        <v>4061</v>
      </c>
      <c r="U4035" s="201">
        <v>4.0599999999999996</v>
      </c>
      <c r="V4035" t="s">
        <v>2672</v>
      </c>
      <c r="W4035" t="s">
        <v>3281</v>
      </c>
      <c r="X4035" t="s">
        <v>4236</v>
      </c>
      <c r="Y4035" t="s">
        <v>4082</v>
      </c>
      <c r="Z4035" t="s">
        <v>3671</v>
      </c>
      <c r="AA4035" t="s">
        <v>837</v>
      </c>
      <c r="AB4035" s="198">
        <v>37037.875</v>
      </c>
      <c r="AC4035" s="198">
        <v>37042.875</v>
      </c>
    </row>
    <row r="4036" spans="1:29" x14ac:dyDescent="0.2">
      <c r="A4036" s="44" t="str">
        <f t="shared" si="311"/>
        <v xml:space="preserve"> Metals Financial</v>
      </c>
      <c r="B4036" s="44" t="str">
        <f t="shared" si="312"/>
        <v/>
      </c>
      <c r="C4036" s="44" t="str">
        <f t="shared" si="313"/>
        <v>Metals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10</v>
      </c>
      <c r="G4036" s="202">
        <v>1292708</v>
      </c>
      <c r="H4036" s="198">
        <v>37035.457557870373</v>
      </c>
      <c r="I4036" t="s">
        <v>4031</v>
      </c>
      <c r="M4036" t="s">
        <v>2766</v>
      </c>
      <c r="N4036" t="s">
        <v>4058</v>
      </c>
      <c r="O4036" t="s">
        <v>4059</v>
      </c>
      <c r="P4036" s="199">
        <v>10</v>
      </c>
      <c r="S4036" t="s">
        <v>4060</v>
      </c>
      <c r="T4036" t="s">
        <v>4061</v>
      </c>
      <c r="U4036" s="201">
        <v>1744</v>
      </c>
      <c r="V4036" t="s">
        <v>4075</v>
      </c>
      <c r="W4036" t="s">
        <v>4068</v>
      </c>
      <c r="X4036" t="s">
        <v>4064</v>
      </c>
      <c r="Y4036" t="s">
        <v>4065</v>
      </c>
      <c r="Z4036" t="s">
        <v>4066</v>
      </c>
      <c r="AA4036">
        <v>2151435</v>
      </c>
    </row>
    <row r="4037" spans="1:29" x14ac:dyDescent="0.2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3">
        <f t="shared" si="315"/>
        <v>300000</v>
      </c>
      <c r="G4037" s="202">
        <v>1292709</v>
      </c>
      <c r="H4037" s="198">
        <v>37035.457604166666</v>
      </c>
      <c r="I4037" t="s">
        <v>2863</v>
      </c>
      <c r="M4037" t="s">
        <v>2760</v>
      </c>
      <c r="N4037" t="s">
        <v>2864</v>
      </c>
      <c r="O4037" t="s">
        <v>2865</v>
      </c>
      <c r="P4037" s="199">
        <v>10000</v>
      </c>
      <c r="S4037" t="s">
        <v>2761</v>
      </c>
      <c r="T4037" t="s">
        <v>4061</v>
      </c>
      <c r="U4037" s="201">
        <v>4.1425000000000001</v>
      </c>
      <c r="V4037" t="s">
        <v>3243</v>
      </c>
      <c r="W4037" t="s">
        <v>3529</v>
      </c>
      <c r="X4037" t="s">
        <v>2866</v>
      </c>
      <c r="Y4037" t="s">
        <v>4082</v>
      </c>
      <c r="Z4037" t="s">
        <v>3671</v>
      </c>
      <c r="AA4037" t="s">
        <v>838</v>
      </c>
      <c r="AB4037" s="198">
        <v>37043.875</v>
      </c>
      <c r="AC4037" s="198">
        <v>37072.875</v>
      </c>
    </row>
    <row r="4038" spans="1:29" x14ac:dyDescent="0.2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30</v>
      </c>
      <c r="F4038" s="213">
        <f t="shared" si="315"/>
        <v>150000</v>
      </c>
      <c r="G4038" s="202">
        <v>1292711</v>
      </c>
      <c r="H4038" s="198">
        <v>37035.457685185182</v>
      </c>
      <c r="I4038" t="s">
        <v>3228</v>
      </c>
      <c r="M4038" t="s">
        <v>2760</v>
      </c>
      <c r="N4038" t="s">
        <v>2864</v>
      </c>
      <c r="O4038" t="s">
        <v>2865</v>
      </c>
      <c r="P4038" s="199">
        <v>5000</v>
      </c>
      <c r="S4038" t="s">
        <v>2761</v>
      </c>
      <c r="T4038" t="s">
        <v>4061</v>
      </c>
      <c r="U4038" s="201">
        <v>4.1399999999999997</v>
      </c>
      <c r="V4038" t="s">
        <v>3202</v>
      </c>
      <c r="W4038" t="s">
        <v>3529</v>
      </c>
      <c r="X4038" t="s">
        <v>2866</v>
      </c>
      <c r="Y4038" t="s">
        <v>4082</v>
      </c>
      <c r="Z4038" t="s">
        <v>3671</v>
      </c>
      <c r="AA4038" t="s">
        <v>839</v>
      </c>
      <c r="AB4038" s="198">
        <v>37043.875</v>
      </c>
      <c r="AC4038" s="198">
        <v>37072.875</v>
      </c>
    </row>
    <row r="4039" spans="1:29" x14ac:dyDescent="0.2">
      <c r="A4039" s="44" t="str">
        <f t="shared" si="311"/>
        <v xml:space="preserve"> Metals Financial</v>
      </c>
      <c r="B4039" s="44" t="str">
        <f t="shared" si="312"/>
        <v/>
      </c>
      <c r="C4039" s="44" t="str">
        <f t="shared" si="313"/>
        <v>Metals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</v>
      </c>
      <c r="G4039" s="202">
        <v>1292713</v>
      </c>
      <c r="H4039" s="198">
        <v>37035.457719907405</v>
      </c>
      <c r="I4039" t="s">
        <v>4096</v>
      </c>
      <c r="M4039" t="s">
        <v>2766</v>
      </c>
      <c r="N4039" t="s">
        <v>4058</v>
      </c>
      <c r="O4039" t="s">
        <v>4059</v>
      </c>
      <c r="Q4039" s="199">
        <v>5</v>
      </c>
      <c r="S4039" t="s">
        <v>4060</v>
      </c>
      <c r="T4039" t="s">
        <v>4061</v>
      </c>
      <c r="U4039" s="201">
        <v>1745</v>
      </c>
      <c r="V4039" t="s">
        <v>4189</v>
      </c>
      <c r="W4039" t="s">
        <v>4068</v>
      </c>
      <c r="X4039" t="s">
        <v>4064</v>
      </c>
      <c r="Y4039" t="s">
        <v>4065</v>
      </c>
      <c r="Z4039" t="s">
        <v>4066</v>
      </c>
      <c r="AA4039">
        <v>2151437</v>
      </c>
    </row>
    <row r="4040" spans="1:29" x14ac:dyDescent="0.2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150000</v>
      </c>
      <c r="G4040" s="202">
        <v>1292714</v>
      </c>
      <c r="H4040" s="198">
        <v>37035.457766203705</v>
      </c>
      <c r="I4040" t="s">
        <v>3268</v>
      </c>
      <c r="M4040" t="s">
        <v>2760</v>
      </c>
      <c r="N4040" t="s">
        <v>2864</v>
      </c>
      <c r="O4040" t="s">
        <v>2865</v>
      </c>
      <c r="P4040" s="199">
        <v>5000</v>
      </c>
      <c r="S4040" t="s">
        <v>2761</v>
      </c>
      <c r="T4040" t="s">
        <v>4061</v>
      </c>
      <c r="U4040" s="201">
        <v>4.1399999999999997</v>
      </c>
      <c r="V4040" t="s">
        <v>3269</v>
      </c>
      <c r="W4040" t="s">
        <v>3529</v>
      </c>
      <c r="X4040" t="s">
        <v>2866</v>
      </c>
      <c r="Y4040" t="s">
        <v>4082</v>
      </c>
      <c r="Z4040" t="s">
        <v>3671</v>
      </c>
      <c r="AA4040" t="s">
        <v>840</v>
      </c>
      <c r="AB4040" s="198">
        <v>37043.875</v>
      </c>
      <c r="AC4040" s="198">
        <v>37072.875</v>
      </c>
    </row>
    <row r="4041" spans="1:29" x14ac:dyDescent="0.2">
      <c r="A4041" s="44" t="str">
        <f t="shared" si="311"/>
        <v xml:space="preserve"> Natural Gas Physical</v>
      </c>
      <c r="B4041" s="44" t="str">
        <f t="shared" si="312"/>
        <v/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1</v>
      </c>
      <c r="F4041" s="213">
        <f t="shared" si="315"/>
        <v>10000</v>
      </c>
      <c r="G4041" s="202">
        <v>1292716</v>
      </c>
      <c r="H4041" s="198">
        <v>37035.457789351851</v>
      </c>
      <c r="I4041" t="s">
        <v>1762</v>
      </c>
      <c r="M4041" t="s">
        <v>2760</v>
      </c>
      <c r="N4041" t="s">
        <v>2697</v>
      </c>
      <c r="O4041" t="s">
        <v>4269</v>
      </c>
      <c r="P4041" s="199">
        <v>10000</v>
      </c>
      <c r="S4041" t="s">
        <v>4150</v>
      </c>
      <c r="T4041" t="s">
        <v>2698</v>
      </c>
      <c r="U4041" s="201">
        <v>5.6</v>
      </c>
      <c r="V4041" t="s">
        <v>4293</v>
      </c>
      <c r="W4041" t="s">
        <v>2699</v>
      </c>
      <c r="X4041" t="s">
        <v>2700</v>
      </c>
      <c r="Y4041" t="s">
        <v>3224</v>
      </c>
      <c r="Z4041" t="s">
        <v>3672</v>
      </c>
      <c r="AA4041">
        <v>809261</v>
      </c>
      <c r="AB4041" s="198">
        <v>37035.875</v>
      </c>
      <c r="AC4041" s="198">
        <v>37035.875</v>
      </c>
    </row>
    <row r="4042" spans="1:29" x14ac:dyDescent="0.2">
      <c r="A4042" s="44" t="str">
        <f t="shared" si="311"/>
        <v>US Crude Financial</v>
      </c>
      <c r="B4042" s="44" t="str">
        <f t="shared" si="312"/>
        <v>US</v>
      </c>
      <c r="C4042" s="44" t="str">
        <f t="shared" si="313"/>
        <v>Crude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13">
        <f t="shared" si="315"/>
        <v>50000</v>
      </c>
      <c r="G4042" s="202">
        <v>1292718</v>
      </c>
      <c r="H4042" s="198">
        <v>37035.457881944443</v>
      </c>
      <c r="I4042" t="s">
        <v>2863</v>
      </c>
      <c r="M4042" t="s">
        <v>3757</v>
      </c>
      <c r="N4042" t="s">
        <v>4183</v>
      </c>
      <c r="O4042" t="s">
        <v>2790</v>
      </c>
      <c r="Q4042" s="199">
        <v>50000</v>
      </c>
      <c r="S4042" t="s">
        <v>2767</v>
      </c>
      <c r="T4042" t="s">
        <v>4061</v>
      </c>
      <c r="U4042" s="201">
        <v>28.7</v>
      </c>
      <c r="V4042" t="s">
        <v>3199</v>
      </c>
      <c r="W4042" t="s">
        <v>4185</v>
      </c>
      <c r="X4042" t="s">
        <v>4186</v>
      </c>
      <c r="Y4042" t="s">
        <v>3401</v>
      </c>
      <c r="Z4042" t="s">
        <v>3671</v>
      </c>
      <c r="AA4042">
        <v>107150</v>
      </c>
      <c r="AB4042" s="198">
        <v>37073</v>
      </c>
      <c r="AC4042" s="198">
        <v>37103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153</v>
      </c>
      <c r="F4043" s="213">
        <f t="shared" ref="F4043:F4106" si="320">E4043*SUM(P4043:Q4043)</f>
        <v>765000</v>
      </c>
      <c r="G4043" s="202">
        <v>1292719</v>
      </c>
      <c r="H4043" s="198">
        <v>37035.45789351852</v>
      </c>
      <c r="I4043" t="s">
        <v>3219</v>
      </c>
      <c r="M4043" t="s">
        <v>2760</v>
      </c>
      <c r="N4043" t="s">
        <v>2864</v>
      </c>
      <c r="O4043" t="s">
        <v>4239</v>
      </c>
      <c r="P4043" s="199">
        <v>5000</v>
      </c>
      <c r="S4043" t="s">
        <v>2761</v>
      </c>
      <c r="T4043" t="s">
        <v>4061</v>
      </c>
      <c r="U4043" s="201">
        <v>4.26</v>
      </c>
      <c r="V4043" t="s">
        <v>4261</v>
      </c>
      <c r="W4043" t="s">
        <v>3529</v>
      </c>
      <c r="X4043" t="s">
        <v>2866</v>
      </c>
      <c r="Y4043" t="s">
        <v>4082</v>
      </c>
      <c r="Z4043" t="s">
        <v>3671</v>
      </c>
      <c r="AA4043" t="s">
        <v>841</v>
      </c>
      <c r="AB4043" s="198">
        <v>37043</v>
      </c>
      <c r="AC4043" s="198">
        <v>37195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92</v>
      </c>
      <c r="F4044" s="213">
        <f t="shared" si="320"/>
        <v>2300000</v>
      </c>
      <c r="G4044" s="202">
        <v>1292720</v>
      </c>
      <c r="H4044" s="198">
        <v>37035.457905092589</v>
      </c>
      <c r="I4044" t="s">
        <v>1931</v>
      </c>
      <c r="M4044" t="s">
        <v>2760</v>
      </c>
      <c r="N4044" t="s">
        <v>4099</v>
      </c>
      <c r="O4044" t="s">
        <v>4109</v>
      </c>
      <c r="P4044" s="199">
        <v>25000</v>
      </c>
      <c r="S4044" t="s">
        <v>4101</v>
      </c>
      <c r="T4044" t="s">
        <v>4102</v>
      </c>
      <c r="U4044" s="201">
        <v>20.45</v>
      </c>
      <c r="V4044" t="s">
        <v>1932</v>
      </c>
      <c r="W4044" t="s">
        <v>4103</v>
      </c>
      <c r="X4044" t="s">
        <v>4104</v>
      </c>
      <c r="Y4044" t="s">
        <v>4105</v>
      </c>
      <c r="Z4044" t="s">
        <v>4067</v>
      </c>
      <c r="AA4044">
        <v>104847</v>
      </c>
      <c r="AB4044" s="198">
        <v>37073</v>
      </c>
      <c r="AC4044" s="198">
        <v>37164</v>
      </c>
    </row>
    <row r="4045" spans="1:29" x14ac:dyDescent="0.2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75000</v>
      </c>
      <c r="G4045" s="202">
        <v>1292721</v>
      </c>
      <c r="H4045" s="198">
        <v>37035.457916666666</v>
      </c>
      <c r="I4045" t="s">
        <v>3306</v>
      </c>
      <c r="M4045" t="s">
        <v>2760</v>
      </c>
      <c r="N4045" t="s">
        <v>2864</v>
      </c>
      <c r="O4045" t="s">
        <v>2865</v>
      </c>
      <c r="Q4045" s="199">
        <v>2500</v>
      </c>
      <c r="S4045" t="s">
        <v>2761</v>
      </c>
      <c r="T4045" t="s">
        <v>4061</v>
      </c>
      <c r="U4045" s="201">
        <v>4.1425000000000001</v>
      </c>
      <c r="V4045" t="s">
        <v>3923</v>
      </c>
      <c r="W4045" t="s">
        <v>3529</v>
      </c>
      <c r="X4045" t="s">
        <v>2866</v>
      </c>
      <c r="Y4045" t="s">
        <v>4082</v>
      </c>
      <c r="Z4045" t="s">
        <v>3671</v>
      </c>
      <c r="AA4045" t="s">
        <v>842</v>
      </c>
      <c r="AB4045" s="198">
        <v>37043.875</v>
      </c>
      <c r="AC4045" s="198">
        <v>37072.875</v>
      </c>
    </row>
    <row r="4046" spans="1:29" x14ac:dyDescent="0.2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365</v>
      </c>
      <c r="F4046" s="213">
        <f t="shared" si="320"/>
        <v>1825000</v>
      </c>
      <c r="G4046" s="202">
        <v>1292722</v>
      </c>
      <c r="H4046" s="198">
        <v>37035.457916666666</v>
      </c>
      <c r="I4046" t="s">
        <v>2801</v>
      </c>
      <c r="M4046" t="s">
        <v>2760</v>
      </c>
      <c r="N4046" t="s">
        <v>2864</v>
      </c>
      <c r="O4046" t="s">
        <v>3278</v>
      </c>
      <c r="P4046" s="199">
        <v>5000</v>
      </c>
      <c r="S4046" t="s">
        <v>2761</v>
      </c>
      <c r="T4046" t="s">
        <v>4061</v>
      </c>
      <c r="U4046" s="201">
        <v>4.3449999999999998</v>
      </c>
      <c r="V4046" t="s">
        <v>3090</v>
      </c>
      <c r="W4046" t="s">
        <v>3529</v>
      </c>
      <c r="X4046" t="s">
        <v>2866</v>
      </c>
      <c r="Y4046" t="s">
        <v>4082</v>
      </c>
      <c r="Z4046" t="s">
        <v>3671</v>
      </c>
      <c r="AA4046" t="s">
        <v>843</v>
      </c>
      <c r="AB4046" s="198">
        <v>37257.875</v>
      </c>
      <c r="AC4046" s="198">
        <v>37621.875</v>
      </c>
    </row>
    <row r="4047" spans="1:29" x14ac:dyDescent="0.2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153</v>
      </c>
      <c r="F4047" s="213">
        <f t="shared" si="320"/>
        <v>382500</v>
      </c>
      <c r="G4047" s="202">
        <v>1292724</v>
      </c>
      <c r="H4047" s="198">
        <v>37035.458009259259</v>
      </c>
      <c r="I4047" t="s">
        <v>2664</v>
      </c>
      <c r="M4047" t="s">
        <v>2760</v>
      </c>
      <c r="N4047" t="s">
        <v>2864</v>
      </c>
      <c r="O4047" t="s">
        <v>4239</v>
      </c>
      <c r="P4047" s="199">
        <v>2500</v>
      </c>
      <c r="S4047" t="s">
        <v>2761</v>
      </c>
      <c r="T4047" t="s">
        <v>4061</v>
      </c>
      <c r="U4047" s="201">
        <v>4.25</v>
      </c>
      <c r="V4047" t="s">
        <v>3791</v>
      </c>
      <c r="W4047" t="s">
        <v>3529</v>
      </c>
      <c r="X4047" t="s">
        <v>2866</v>
      </c>
      <c r="Y4047" t="s">
        <v>4082</v>
      </c>
      <c r="Z4047" t="s">
        <v>3671</v>
      </c>
      <c r="AA4047" t="s">
        <v>844</v>
      </c>
      <c r="AB4047" s="198">
        <v>37043</v>
      </c>
      <c r="AC4047" s="198">
        <v>37195</v>
      </c>
    </row>
    <row r="4048" spans="1:29" x14ac:dyDescent="0.2">
      <c r="A4048" s="44" t="str">
        <f t="shared" si="316"/>
        <v xml:space="preserve"> Natural Gas Financial</v>
      </c>
      <c r="B4048" s="44" t="str">
        <f t="shared" si="317"/>
        <v/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3">
        <f t="shared" si="320"/>
        <v>150000</v>
      </c>
      <c r="G4048" s="202">
        <v>1292727</v>
      </c>
      <c r="H4048" s="198">
        <v>37035.458090277774</v>
      </c>
      <c r="I4048" t="s">
        <v>3268</v>
      </c>
      <c r="M4048" t="s">
        <v>2760</v>
      </c>
      <c r="N4048" t="s">
        <v>4017</v>
      </c>
      <c r="O4048" t="s">
        <v>1915</v>
      </c>
      <c r="P4048" s="199">
        <v>5000</v>
      </c>
      <c r="S4048" t="s">
        <v>2761</v>
      </c>
      <c r="T4048" t="s">
        <v>4061</v>
      </c>
      <c r="U4048" s="201">
        <v>-7.0000000000000007E-2</v>
      </c>
      <c r="V4048" t="s">
        <v>4413</v>
      </c>
      <c r="W4048" t="s">
        <v>3170</v>
      </c>
      <c r="X4048" t="s">
        <v>1916</v>
      </c>
      <c r="Y4048" t="s">
        <v>4082</v>
      </c>
      <c r="Z4048" t="s">
        <v>3672</v>
      </c>
      <c r="AA4048" t="s">
        <v>845</v>
      </c>
      <c r="AB4048" s="198">
        <v>37043.875</v>
      </c>
      <c r="AC4048" s="198">
        <v>37072.875</v>
      </c>
    </row>
    <row r="4049" spans="1:29" x14ac:dyDescent="0.2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50000</v>
      </c>
      <c r="G4049" s="202">
        <v>1292729</v>
      </c>
      <c r="H4049" s="198">
        <v>37035.458148148151</v>
      </c>
      <c r="I4049" t="s">
        <v>3057</v>
      </c>
      <c r="M4049" t="s">
        <v>3757</v>
      </c>
      <c r="N4049" t="s">
        <v>4183</v>
      </c>
      <c r="O4049" t="s">
        <v>2967</v>
      </c>
      <c r="P4049" s="199">
        <v>50000</v>
      </c>
      <c r="S4049" t="s">
        <v>2767</v>
      </c>
      <c r="T4049" t="s">
        <v>4061</v>
      </c>
      <c r="U4049" s="201">
        <v>28.68</v>
      </c>
      <c r="V4049" t="s">
        <v>1699</v>
      </c>
      <c r="W4049" t="s">
        <v>4185</v>
      </c>
      <c r="X4049" t="s">
        <v>4266</v>
      </c>
      <c r="Y4049" t="s">
        <v>3401</v>
      </c>
      <c r="Z4049" t="s">
        <v>3671</v>
      </c>
      <c r="AA4049">
        <v>107151</v>
      </c>
      <c r="AB4049" s="198">
        <v>37073</v>
      </c>
      <c r="AC4049" s="198">
        <v>37103</v>
      </c>
    </row>
    <row r="4050" spans="1:29" x14ac:dyDescent="0.2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</v>
      </c>
      <c r="G4050" s="202">
        <v>1292732</v>
      </c>
      <c r="H4050" s="198">
        <v>37035.458344907405</v>
      </c>
      <c r="I4050" t="s">
        <v>4128</v>
      </c>
      <c r="M4050" t="s">
        <v>2766</v>
      </c>
      <c r="N4050" t="s">
        <v>4058</v>
      </c>
      <c r="O4050" t="s">
        <v>4059</v>
      </c>
      <c r="P4050" s="199">
        <v>20</v>
      </c>
      <c r="S4050" t="s">
        <v>4060</v>
      </c>
      <c r="T4050" t="s">
        <v>4061</v>
      </c>
      <c r="U4050" s="201">
        <v>1743</v>
      </c>
      <c r="V4050" t="s">
        <v>4130</v>
      </c>
      <c r="W4050" t="s">
        <v>4068</v>
      </c>
      <c r="X4050" t="s">
        <v>4064</v>
      </c>
      <c r="Y4050" t="s">
        <v>4065</v>
      </c>
      <c r="Z4050" t="s">
        <v>4066</v>
      </c>
      <c r="AA4050">
        <v>2151695</v>
      </c>
    </row>
    <row r="4051" spans="1:29" x14ac:dyDescent="0.2">
      <c r="A4051" s="44" t="str">
        <f t="shared" si="316"/>
        <v>US Power Physical</v>
      </c>
      <c r="B4051" s="44" t="str">
        <f t="shared" si="317"/>
        <v>US</v>
      </c>
      <c r="C4051" s="44" t="str">
        <f t="shared" si="318"/>
        <v>Power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30</v>
      </c>
      <c r="F4051" s="213">
        <f t="shared" si="320"/>
        <v>1500</v>
      </c>
      <c r="G4051" s="202">
        <v>1292731</v>
      </c>
      <c r="H4051" s="198">
        <v>37035.458344907405</v>
      </c>
      <c r="I4051" t="s">
        <v>4034</v>
      </c>
      <c r="M4051" t="s">
        <v>3364</v>
      </c>
      <c r="N4051" t="s">
        <v>2802</v>
      </c>
      <c r="O4051" t="s">
        <v>3295</v>
      </c>
      <c r="P4051" s="199">
        <v>50</v>
      </c>
      <c r="S4051" t="s">
        <v>2759</v>
      </c>
      <c r="T4051" t="s">
        <v>4061</v>
      </c>
      <c r="U4051" s="201">
        <v>64.75</v>
      </c>
      <c r="V4051" t="s">
        <v>3906</v>
      </c>
      <c r="W4051" t="s">
        <v>3420</v>
      </c>
      <c r="X4051" t="s">
        <v>3993</v>
      </c>
      <c r="Y4051" t="s">
        <v>4193</v>
      </c>
      <c r="Z4051" t="s">
        <v>3666</v>
      </c>
      <c r="AA4051">
        <v>621664.1</v>
      </c>
      <c r="AB4051" s="198">
        <v>37043.600694444445</v>
      </c>
      <c r="AC4051" s="198">
        <v>37072.600694444445</v>
      </c>
    </row>
    <row r="4052" spans="1:29" x14ac:dyDescent="0.2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30</v>
      </c>
      <c r="F4052" s="213">
        <f t="shared" si="320"/>
        <v>75000</v>
      </c>
      <c r="G4052" s="202">
        <v>1292733</v>
      </c>
      <c r="H4052" s="198">
        <v>37035.458483796298</v>
      </c>
      <c r="I4052" t="s">
        <v>4398</v>
      </c>
      <c r="M4052" t="s">
        <v>2760</v>
      </c>
      <c r="N4052" t="s">
        <v>2864</v>
      </c>
      <c r="O4052" t="s">
        <v>2865</v>
      </c>
      <c r="P4052" s="199">
        <v>2500</v>
      </c>
      <c r="S4052" t="s">
        <v>2761</v>
      </c>
      <c r="T4052" t="s">
        <v>4061</v>
      </c>
      <c r="U4052" s="201">
        <v>4.1325000000000003</v>
      </c>
      <c r="V4052" t="s">
        <v>4399</v>
      </c>
      <c r="W4052" t="s">
        <v>3529</v>
      </c>
      <c r="X4052" t="s">
        <v>2866</v>
      </c>
      <c r="Y4052" t="s">
        <v>4082</v>
      </c>
      <c r="Z4052" t="s">
        <v>3671</v>
      </c>
      <c r="AA4052" t="s">
        <v>846</v>
      </c>
      <c r="AB4052" s="198">
        <v>37043.875</v>
      </c>
      <c r="AC4052" s="198">
        <v>37072.875</v>
      </c>
    </row>
    <row r="4053" spans="1:29" x14ac:dyDescent="0.2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1292734</v>
      </c>
      <c r="H4053" s="198">
        <v>37035.458553240744</v>
      </c>
      <c r="I4053" t="s">
        <v>3268</v>
      </c>
      <c r="M4053" t="s">
        <v>2760</v>
      </c>
      <c r="N4053" t="s">
        <v>2864</v>
      </c>
      <c r="O4053" t="s">
        <v>2865</v>
      </c>
      <c r="Q4053" s="199">
        <v>5000</v>
      </c>
      <c r="S4053" t="s">
        <v>2761</v>
      </c>
      <c r="T4053" t="s">
        <v>4061</v>
      </c>
      <c r="U4053" s="201">
        <v>4.1375000000000002</v>
      </c>
      <c r="V4053" t="s">
        <v>3269</v>
      </c>
      <c r="W4053" t="s">
        <v>3529</v>
      </c>
      <c r="X4053" t="s">
        <v>2866</v>
      </c>
      <c r="Y4053" t="s">
        <v>4082</v>
      </c>
      <c r="Z4053" t="s">
        <v>3671</v>
      </c>
      <c r="AA4053" t="s">
        <v>847</v>
      </c>
      <c r="AB4053" s="198">
        <v>37043.875</v>
      </c>
      <c r="AC4053" s="198">
        <v>37072.875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4</v>
      </c>
      <c r="G4054" s="202">
        <v>1292735</v>
      </c>
      <c r="H4054" s="198">
        <v>37035.458634259259</v>
      </c>
      <c r="I4054" t="s">
        <v>4169</v>
      </c>
      <c r="M4054" t="s">
        <v>2766</v>
      </c>
      <c r="N4054" t="s">
        <v>4058</v>
      </c>
      <c r="O4054" t="s">
        <v>4059</v>
      </c>
      <c r="Q4054" s="199">
        <v>4</v>
      </c>
      <c r="S4054" t="s">
        <v>4060</v>
      </c>
      <c r="T4054" t="s">
        <v>4061</v>
      </c>
      <c r="U4054" s="201">
        <v>1744</v>
      </c>
      <c r="V4054" t="s">
        <v>4170</v>
      </c>
      <c r="W4054" t="s">
        <v>4068</v>
      </c>
      <c r="X4054" t="s">
        <v>4064</v>
      </c>
      <c r="Y4054" t="s">
        <v>4065</v>
      </c>
      <c r="Z4054" t="s">
        <v>4066</v>
      </c>
      <c r="AA4054">
        <v>2151815</v>
      </c>
    </row>
    <row r="4055" spans="1:29" x14ac:dyDescent="0.2">
      <c r="A4055" s="44" t="str">
        <f t="shared" si="316"/>
        <v>US Natural Gas Financial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365</v>
      </c>
      <c r="F4055" s="213">
        <f t="shared" si="320"/>
        <v>1825000</v>
      </c>
      <c r="G4055" s="202">
        <v>1292738</v>
      </c>
      <c r="H4055" s="198">
        <v>37035.458726851852</v>
      </c>
      <c r="I4055" t="s">
        <v>2801</v>
      </c>
      <c r="M4055" t="s">
        <v>2760</v>
      </c>
      <c r="N4055" t="s">
        <v>2864</v>
      </c>
      <c r="O4055" t="s">
        <v>3278</v>
      </c>
      <c r="P4055" s="199">
        <v>5000</v>
      </c>
      <c r="S4055" t="s">
        <v>2761</v>
      </c>
      <c r="T4055" t="s">
        <v>4061</v>
      </c>
      <c r="U4055" s="201">
        <v>4.34</v>
      </c>
      <c r="V4055" t="s">
        <v>3090</v>
      </c>
      <c r="W4055" t="s">
        <v>3529</v>
      </c>
      <c r="X4055" t="s">
        <v>2866</v>
      </c>
      <c r="Y4055" t="s">
        <v>4082</v>
      </c>
      <c r="Z4055" t="s">
        <v>3671</v>
      </c>
      <c r="AA4055" t="s">
        <v>848</v>
      </c>
      <c r="AB4055" s="198">
        <v>37257.875</v>
      </c>
      <c r="AC4055" s="198">
        <v>37621.875</v>
      </c>
    </row>
    <row r="4056" spans="1:29" x14ac:dyDescent="0.2">
      <c r="A4056" s="44" t="str">
        <f t="shared" si="316"/>
        <v>US Crude Financial</v>
      </c>
      <c r="B4056" s="44" t="str">
        <f t="shared" si="317"/>
        <v>US</v>
      </c>
      <c r="C4056" s="44" t="str">
        <f t="shared" si="318"/>
        <v>Crude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13">
        <f t="shared" si="320"/>
        <v>25000</v>
      </c>
      <c r="G4056" s="202">
        <v>1292740</v>
      </c>
      <c r="H4056" s="198">
        <v>37035.458738425928</v>
      </c>
      <c r="I4056" t="s">
        <v>2863</v>
      </c>
      <c r="M4056" t="s">
        <v>3757</v>
      </c>
      <c r="N4056" t="s">
        <v>3803</v>
      </c>
      <c r="O4056" t="s">
        <v>3804</v>
      </c>
      <c r="Q4056" s="199">
        <v>25000</v>
      </c>
      <c r="S4056" t="s">
        <v>2763</v>
      </c>
      <c r="T4056" t="s">
        <v>4061</v>
      </c>
      <c r="U4056" s="201">
        <v>-0.17</v>
      </c>
      <c r="V4056" t="s">
        <v>1679</v>
      </c>
      <c r="W4056" t="s">
        <v>4491</v>
      </c>
      <c r="X4056" t="s">
        <v>3805</v>
      </c>
      <c r="Y4056" t="s">
        <v>4082</v>
      </c>
      <c r="Z4056" t="s">
        <v>3671</v>
      </c>
      <c r="AA4056" t="s">
        <v>849</v>
      </c>
      <c r="AB4056" s="198">
        <v>37073</v>
      </c>
      <c r="AC4056" s="198">
        <v>37103</v>
      </c>
    </row>
    <row r="4057" spans="1:29" x14ac:dyDescent="0.2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6</v>
      </c>
      <c r="F4057" s="213">
        <f t="shared" si="320"/>
        <v>90000</v>
      </c>
      <c r="G4057" s="202">
        <v>1292741</v>
      </c>
      <c r="H4057" s="198">
        <v>37035.45894675926</v>
      </c>
      <c r="I4057" t="s">
        <v>3244</v>
      </c>
      <c r="M4057" t="s">
        <v>2760</v>
      </c>
      <c r="N4057" t="s">
        <v>2864</v>
      </c>
      <c r="O4057" t="s">
        <v>808</v>
      </c>
      <c r="Q4057" s="199">
        <v>15000</v>
      </c>
      <c r="S4057" t="s">
        <v>2761</v>
      </c>
      <c r="T4057" t="s">
        <v>4061</v>
      </c>
      <c r="U4057" s="201">
        <v>4.0599999999999996</v>
      </c>
      <c r="V4057" t="s">
        <v>2672</v>
      </c>
      <c r="W4057" t="s">
        <v>3281</v>
      </c>
      <c r="X4057" t="s">
        <v>4236</v>
      </c>
      <c r="Y4057" t="s">
        <v>4082</v>
      </c>
      <c r="Z4057" t="s">
        <v>3671</v>
      </c>
      <c r="AA4057" t="s">
        <v>850</v>
      </c>
      <c r="AB4057" s="198">
        <v>37037.875</v>
      </c>
      <c r="AC4057" s="198">
        <v>37042.875</v>
      </c>
    </row>
    <row r="4058" spans="1:29" x14ac:dyDescent="0.2">
      <c r="A4058" s="44" t="str">
        <f t="shared" si="316"/>
        <v xml:space="preserve"> Natural Gas Physical</v>
      </c>
      <c r="B4058" s="44" t="str">
        <f t="shared" si="317"/>
        <v/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7</v>
      </c>
      <c r="F4058" s="213">
        <f t="shared" si="320"/>
        <v>70000</v>
      </c>
      <c r="G4058" s="202">
        <v>1292745</v>
      </c>
      <c r="H4058" s="198">
        <v>37035.459097222221</v>
      </c>
      <c r="I4058" t="s">
        <v>3143</v>
      </c>
      <c r="M4058" t="s">
        <v>2760</v>
      </c>
      <c r="N4058" t="s">
        <v>2697</v>
      </c>
      <c r="O4058" t="s">
        <v>277</v>
      </c>
      <c r="P4058" s="199">
        <v>10000</v>
      </c>
      <c r="S4058" t="s">
        <v>4150</v>
      </c>
      <c r="T4058" t="s">
        <v>2698</v>
      </c>
      <c r="U4058" s="201">
        <v>5.53</v>
      </c>
      <c r="V4058" t="s">
        <v>1687</v>
      </c>
      <c r="W4058" t="s">
        <v>3188</v>
      </c>
      <c r="X4058" t="s">
        <v>2700</v>
      </c>
      <c r="Y4058" t="s">
        <v>3224</v>
      </c>
      <c r="Z4058" t="s">
        <v>3672</v>
      </c>
      <c r="AA4058">
        <v>809265</v>
      </c>
      <c r="AB4058" s="198">
        <v>37036.875</v>
      </c>
      <c r="AC4058" s="198">
        <v>37042.875</v>
      </c>
    </row>
    <row r="4059" spans="1:29" x14ac:dyDescent="0.2">
      <c r="A4059" s="44" t="str">
        <f t="shared" si="316"/>
        <v>US Crude Financial</v>
      </c>
      <c r="B4059" s="44" t="str">
        <f t="shared" si="317"/>
        <v>US</v>
      </c>
      <c r="C4059" s="44" t="str">
        <f t="shared" si="318"/>
        <v>Crude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50000</v>
      </c>
      <c r="G4059" s="202">
        <v>1292747</v>
      </c>
      <c r="H4059" s="198">
        <v>37035.459282407406</v>
      </c>
      <c r="I4059" t="s">
        <v>4182</v>
      </c>
      <c r="M4059" t="s">
        <v>3757</v>
      </c>
      <c r="N4059" t="s">
        <v>4183</v>
      </c>
      <c r="O4059" t="s">
        <v>2967</v>
      </c>
      <c r="P4059" s="199">
        <v>50000</v>
      </c>
      <c r="S4059" t="s">
        <v>2767</v>
      </c>
      <c r="T4059" t="s">
        <v>4061</v>
      </c>
      <c r="U4059" s="201">
        <v>28.64</v>
      </c>
      <c r="V4059" t="s">
        <v>3800</v>
      </c>
      <c r="W4059" t="s">
        <v>4185</v>
      </c>
      <c r="X4059" t="s">
        <v>4266</v>
      </c>
      <c r="Y4059" t="s">
        <v>3401</v>
      </c>
      <c r="Z4059" t="s">
        <v>3671</v>
      </c>
      <c r="AA4059">
        <v>107153</v>
      </c>
      <c r="AB4059" s="198">
        <v>37073</v>
      </c>
      <c r="AC4059" s="198">
        <v>37103</v>
      </c>
    </row>
    <row r="4060" spans="1:29" x14ac:dyDescent="0.2">
      <c r="A4060" s="44" t="str">
        <f t="shared" si="316"/>
        <v>US Natural Gas Financial</v>
      </c>
      <c r="B4060" s="44" t="str">
        <f t="shared" si="317"/>
        <v>US</v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30</v>
      </c>
      <c r="F4060" s="213">
        <f t="shared" si="320"/>
        <v>300000</v>
      </c>
      <c r="G4060" s="202">
        <v>1292750</v>
      </c>
      <c r="H4060" s="198">
        <v>37035.459456018521</v>
      </c>
      <c r="I4060" t="s">
        <v>3306</v>
      </c>
      <c r="M4060" t="s">
        <v>2760</v>
      </c>
      <c r="N4060" t="s">
        <v>2864</v>
      </c>
      <c r="O4060" t="s">
        <v>2865</v>
      </c>
      <c r="Q4060" s="199">
        <v>10000</v>
      </c>
      <c r="S4060" t="s">
        <v>2761</v>
      </c>
      <c r="T4060" t="s">
        <v>4061</v>
      </c>
      <c r="U4060" s="201">
        <v>4.1399999999999997</v>
      </c>
      <c r="V4060" t="s">
        <v>3793</v>
      </c>
      <c r="W4060" t="s">
        <v>3529</v>
      </c>
      <c r="X4060" t="s">
        <v>2866</v>
      </c>
      <c r="Y4060" t="s">
        <v>4082</v>
      </c>
      <c r="Z4060" t="s">
        <v>3671</v>
      </c>
      <c r="AA4060" t="s">
        <v>851</v>
      </c>
      <c r="AB4060" s="198">
        <v>37043.875</v>
      </c>
      <c r="AC4060" s="198">
        <v>37072.875</v>
      </c>
    </row>
    <row r="4061" spans="1:29" x14ac:dyDescent="0.2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6</v>
      </c>
      <c r="F4061" s="213">
        <f t="shared" si="320"/>
        <v>180000</v>
      </c>
      <c r="G4061" s="202">
        <v>1292751</v>
      </c>
      <c r="H4061" s="198">
        <v>37035.459456018521</v>
      </c>
      <c r="I4061" t="s">
        <v>3112</v>
      </c>
      <c r="M4061" t="s">
        <v>2760</v>
      </c>
      <c r="N4061" t="s">
        <v>2864</v>
      </c>
      <c r="O4061" t="s">
        <v>808</v>
      </c>
      <c r="P4061" s="199">
        <v>30000</v>
      </c>
      <c r="S4061" t="s">
        <v>2761</v>
      </c>
      <c r="T4061" t="s">
        <v>4061</v>
      </c>
      <c r="U4061" s="201">
        <v>4.0650000000000004</v>
      </c>
      <c r="V4061" t="s">
        <v>2964</v>
      </c>
      <c r="W4061" t="s">
        <v>3281</v>
      </c>
      <c r="X4061" t="s">
        <v>4236</v>
      </c>
      <c r="Y4061" t="s">
        <v>4082</v>
      </c>
      <c r="Z4061" t="s">
        <v>3671</v>
      </c>
      <c r="AA4061" t="s">
        <v>852</v>
      </c>
      <c r="AB4061" s="198">
        <v>37037.875</v>
      </c>
      <c r="AC4061" s="198">
        <v>37042.875</v>
      </c>
    </row>
    <row r="4062" spans="1:29" x14ac:dyDescent="0.2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30</v>
      </c>
      <c r="F4062" s="213">
        <f t="shared" si="320"/>
        <v>300000</v>
      </c>
      <c r="G4062" s="202">
        <v>1292752</v>
      </c>
      <c r="H4062" s="198">
        <v>37035.459560185183</v>
      </c>
      <c r="I4062" t="s">
        <v>3227</v>
      </c>
      <c r="M4062" t="s">
        <v>2760</v>
      </c>
      <c r="N4062" t="s">
        <v>2864</v>
      </c>
      <c r="O4062" t="s">
        <v>2865</v>
      </c>
      <c r="P4062" s="199">
        <v>10000</v>
      </c>
      <c r="S4062" t="s">
        <v>2761</v>
      </c>
      <c r="T4062" t="s">
        <v>4061</v>
      </c>
      <c r="U4062" s="201">
        <v>4.1375000000000002</v>
      </c>
      <c r="V4062" t="s">
        <v>4250</v>
      </c>
      <c r="W4062" t="s">
        <v>3529</v>
      </c>
      <c r="X4062" t="s">
        <v>2866</v>
      </c>
      <c r="Y4062" t="s">
        <v>4082</v>
      </c>
      <c r="Z4062" t="s">
        <v>3671</v>
      </c>
      <c r="AA4062" t="s">
        <v>853</v>
      </c>
      <c r="AB4062" s="198">
        <v>37043.875</v>
      </c>
      <c r="AC4062" s="198">
        <v>37072.875</v>
      </c>
    </row>
    <row r="4063" spans="1:29" x14ac:dyDescent="0.2">
      <c r="A4063" s="44" t="str">
        <f t="shared" si="316"/>
        <v>US Crude Financial</v>
      </c>
      <c r="B4063" s="44" t="str">
        <f t="shared" si="317"/>
        <v>US</v>
      </c>
      <c r="C4063" s="44" t="str">
        <f t="shared" si="318"/>
        <v>Crude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13">
        <f t="shared" si="320"/>
        <v>25000</v>
      </c>
      <c r="G4063" s="202">
        <v>1292753</v>
      </c>
      <c r="H4063" s="198">
        <v>37035.45957175926</v>
      </c>
      <c r="I4063" t="s">
        <v>2863</v>
      </c>
      <c r="M4063" t="s">
        <v>3757</v>
      </c>
      <c r="N4063" t="s">
        <v>4183</v>
      </c>
      <c r="O4063" t="s">
        <v>2790</v>
      </c>
      <c r="P4063" s="199">
        <v>25000</v>
      </c>
      <c r="S4063" t="s">
        <v>2767</v>
      </c>
      <c r="T4063" t="s">
        <v>4061</v>
      </c>
      <c r="U4063" s="201">
        <v>28.62</v>
      </c>
      <c r="V4063" t="s">
        <v>1679</v>
      </c>
      <c r="W4063" t="s">
        <v>4185</v>
      </c>
      <c r="X4063" t="s">
        <v>4186</v>
      </c>
      <c r="Y4063" t="s">
        <v>3401</v>
      </c>
      <c r="Z4063" t="s">
        <v>3671</v>
      </c>
      <c r="AA4063">
        <v>107154</v>
      </c>
      <c r="AB4063" s="198">
        <v>37073</v>
      </c>
      <c r="AC4063" s="198">
        <v>37103</v>
      </c>
    </row>
    <row r="4064" spans="1:29" x14ac:dyDescent="0.2">
      <c r="A4064" s="44" t="str">
        <f t="shared" si="316"/>
        <v>US Natural Gas Financial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365</v>
      </c>
      <c r="F4064" s="213">
        <f t="shared" si="320"/>
        <v>1825000</v>
      </c>
      <c r="G4064" s="202">
        <v>1292757</v>
      </c>
      <c r="H4064" s="198">
        <v>37035.459675925929</v>
      </c>
      <c r="I4064" t="s">
        <v>2801</v>
      </c>
      <c r="M4064" t="s">
        <v>2760</v>
      </c>
      <c r="N4064" t="s">
        <v>2864</v>
      </c>
      <c r="O4064" t="s">
        <v>3278</v>
      </c>
      <c r="P4064" s="199">
        <v>5000</v>
      </c>
      <c r="S4064" t="s">
        <v>2761</v>
      </c>
      <c r="T4064" t="s">
        <v>4061</v>
      </c>
      <c r="U4064" s="201">
        <v>4.34</v>
      </c>
      <c r="V4064" t="s">
        <v>3090</v>
      </c>
      <c r="W4064" t="s">
        <v>3529</v>
      </c>
      <c r="X4064" t="s">
        <v>2866</v>
      </c>
      <c r="Y4064" t="s">
        <v>4082</v>
      </c>
      <c r="Z4064" t="s">
        <v>3671</v>
      </c>
      <c r="AA4064" t="s">
        <v>854</v>
      </c>
      <c r="AB4064" s="198">
        <v>37257.875</v>
      </c>
      <c r="AC4064" s="198">
        <v>37621.875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13">
        <f t="shared" si="320"/>
        <v>300000</v>
      </c>
      <c r="G4065" s="202">
        <v>1292758</v>
      </c>
      <c r="H4065" s="198">
        <v>37035.459780092591</v>
      </c>
      <c r="I4065" t="s">
        <v>3306</v>
      </c>
      <c r="M4065" t="s">
        <v>2760</v>
      </c>
      <c r="N4065" t="s">
        <v>2864</v>
      </c>
      <c r="O4065" t="s">
        <v>2865</v>
      </c>
      <c r="Q4065" s="199">
        <v>10000</v>
      </c>
      <c r="S4065" t="s">
        <v>2761</v>
      </c>
      <c r="T4065" t="s">
        <v>4061</v>
      </c>
      <c r="U4065" s="201">
        <v>4.1399999999999997</v>
      </c>
      <c r="V4065" t="s">
        <v>2797</v>
      </c>
      <c r="W4065" t="s">
        <v>3529</v>
      </c>
      <c r="X4065" t="s">
        <v>2866</v>
      </c>
      <c r="Y4065" t="s">
        <v>4082</v>
      </c>
      <c r="Z4065" t="s">
        <v>3671</v>
      </c>
      <c r="AA4065" t="s">
        <v>855</v>
      </c>
      <c r="AB4065" s="198">
        <v>37043.875</v>
      </c>
      <c r="AC4065" s="198">
        <v>37072.875</v>
      </c>
    </row>
    <row r="4066" spans="1:29" x14ac:dyDescent="0.2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30</v>
      </c>
      <c r="F4066" s="213">
        <f t="shared" si="320"/>
        <v>150000</v>
      </c>
      <c r="G4066" s="202">
        <v>1292759</v>
      </c>
      <c r="H4066" s="198">
        <v>37035.459803240738</v>
      </c>
      <c r="I4066" t="s">
        <v>1695</v>
      </c>
      <c r="M4066" t="s">
        <v>2760</v>
      </c>
      <c r="N4066" t="s">
        <v>2697</v>
      </c>
      <c r="O4066" t="s">
        <v>3813</v>
      </c>
      <c r="P4066" s="199">
        <v>5000</v>
      </c>
      <c r="S4066" t="s">
        <v>4150</v>
      </c>
      <c r="T4066" t="s">
        <v>2698</v>
      </c>
      <c r="U4066" s="201">
        <v>5.5750000000000002</v>
      </c>
      <c r="V4066" t="s">
        <v>1696</v>
      </c>
      <c r="W4066" t="s">
        <v>3188</v>
      </c>
      <c r="X4066" t="s">
        <v>2700</v>
      </c>
      <c r="Y4066" t="s">
        <v>3224</v>
      </c>
      <c r="Z4066" t="s">
        <v>3672</v>
      </c>
      <c r="AA4066">
        <v>809267</v>
      </c>
      <c r="AB4066" s="198">
        <v>37043.875</v>
      </c>
      <c r="AC4066" s="198">
        <v>37072.875</v>
      </c>
    </row>
    <row r="4067" spans="1:29" x14ac:dyDescent="0.2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150000</v>
      </c>
      <c r="G4067" s="202">
        <v>1292760</v>
      </c>
      <c r="H4067" s="198">
        <v>37035.45994212963</v>
      </c>
      <c r="I4067" t="s">
        <v>3092</v>
      </c>
      <c r="M4067" t="s">
        <v>2760</v>
      </c>
      <c r="N4067" t="s">
        <v>3220</v>
      </c>
      <c r="O4067" t="s">
        <v>4353</v>
      </c>
      <c r="P4067" s="199">
        <v>5000</v>
      </c>
      <c r="S4067" t="s">
        <v>2761</v>
      </c>
      <c r="T4067" t="s">
        <v>4061</v>
      </c>
      <c r="U4067" s="201">
        <v>4.1224999999999996</v>
      </c>
      <c r="V4067" t="s">
        <v>3093</v>
      </c>
      <c r="W4067" t="s">
        <v>2938</v>
      </c>
      <c r="X4067" t="s">
        <v>1775</v>
      </c>
      <c r="Y4067" t="s">
        <v>3224</v>
      </c>
      <c r="Z4067" t="s">
        <v>3671</v>
      </c>
      <c r="AA4067" t="s">
        <v>856</v>
      </c>
      <c r="AB4067" s="198">
        <v>37043</v>
      </c>
      <c r="AC4067" s="198">
        <v>37072</v>
      </c>
    </row>
    <row r="4068" spans="1:29" x14ac:dyDescent="0.2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31</v>
      </c>
      <c r="F4068" s="213">
        <f t="shared" si="320"/>
        <v>77500</v>
      </c>
      <c r="G4068" s="202">
        <v>1292761</v>
      </c>
      <c r="H4068" s="198">
        <v>37035.460104166668</v>
      </c>
      <c r="I4068" t="s">
        <v>2869</v>
      </c>
      <c r="M4068" t="s">
        <v>2760</v>
      </c>
      <c r="N4068" t="s">
        <v>2864</v>
      </c>
      <c r="O4068" t="s">
        <v>3234</v>
      </c>
      <c r="P4068" s="199">
        <v>2500</v>
      </c>
      <c r="S4068" t="s">
        <v>2761</v>
      </c>
      <c r="T4068" t="s">
        <v>4061</v>
      </c>
      <c r="U4068" s="201">
        <v>4.2074999999999996</v>
      </c>
      <c r="V4068" t="s">
        <v>3465</v>
      </c>
      <c r="W4068" t="s">
        <v>3529</v>
      </c>
      <c r="X4068" t="s">
        <v>2866</v>
      </c>
      <c r="Y4068" t="s">
        <v>4082</v>
      </c>
      <c r="Z4068" t="s">
        <v>3671</v>
      </c>
      <c r="AA4068" t="s">
        <v>857</v>
      </c>
      <c r="AB4068" s="198">
        <v>37073.875</v>
      </c>
      <c r="AC4068" s="198">
        <v>37103.875</v>
      </c>
    </row>
    <row r="4069" spans="1:29" x14ac:dyDescent="0.2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30</v>
      </c>
      <c r="F4069" s="213">
        <f t="shared" si="320"/>
        <v>150000</v>
      </c>
      <c r="G4069" s="202">
        <v>1292764</v>
      </c>
      <c r="H4069" s="198">
        <v>37035.460381944446</v>
      </c>
      <c r="I4069" t="s">
        <v>3048</v>
      </c>
      <c r="M4069" t="s">
        <v>2760</v>
      </c>
      <c r="N4069" t="s">
        <v>2864</v>
      </c>
      <c r="O4069" t="s">
        <v>2865</v>
      </c>
      <c r="P4069" s="199">
        <v>5000</v>
      </c>
      <c r="S4069" t="s">
        <v>2761</v>
      </c>
      <c r="T4069" t="s">
        <v>4061</v>
      </c>
      <c r="U4069" s="201">
        <v>4.1375000000000002</v>
      </c>
      <c r="V4069" t="s">
        <v>3049</v>
      </c>
      <c r="W4069" t="s">
        <v>3529</v>
      </c>
      <c r="X4069" t="s">
        <v>2866</v>
      </c>
      <c r="Y4069" t="s">
        <v>4082</v>
      </c>
      <c r="Z4069" t="s">
        <v>3671</v>
      </c>
      <c r="AA4069" t="s">
        <v>858</v>
      </c>
      <c r="AB4069" s="198">
        <v>37043.875</v>
      </c>
      <c r="AC4069" s="198">
        <v>37072.875</v>
      </c>
    </row>
    <row r="4070" spans="1:29" x14ac:dyDescent="0.2">
      <c r="A4070" s="44" t="str">
        <f t="shared" si="316"/>
        <v>US Crude Financial</v>
      </c>
      <c r="B4070" s="44" t="str">
        <f t="shared" si="317"/>
        <v>US</v>
      </c>
      <c r="C4070" s="44" t="str">
        <f t="shared" si="318"/>
        <v>Crude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25000</v>
      </c>
      <c r="G4070" s="202">
        <v>1292765</v>
      </c>
      <c r="H4070" s="198">
        <v>37035.460451388892</v>
      </c>
      <c r="I4070" t="s">
        <v>4031</v>
      </c>
      <c r="M4070" t="s">
        <v>3757</v>
      </c>
      <c r="N4070" t="s">
        <v>4183</v>
      </c>
      <c r="O4070" t="s">
        <v>2790</v>
      </c>
      <c r="P4070" s="199">
        <v>25000</v>
      </c>
      <c r="S4070" t="s">
        <v>2767</v>
      </c>
      <c r="T4070" t="s">
        <v>4061</v>
      </c>
      <c r="U4070" s="201">
        <v>28.58</v>
      </c>
      <c r="V4070" t="s">
        <v>4305</v>
      </c>
      <c r="W4070" t="s">
        <v>4185</v>
      </c>
      <c r="X4070" t="s">
        <v>4186</v>
      </c>
      <c r="Y4070" t="s">
        <v>3401</v>
      </c>
      <c r="Z4070" t="s">
        <v>3671</v>
      </c>
      <c r="AA4070">
        <v>107158</v>
      </c>
      <c r="AB4070" s="198">
        <v>37073</v>
      </c>
      <c r="AC4070" s="198">
        <v>37103</v>
      </c>
    </row>
    <row r="4071" spans="1:29" x14ac:dyDescent="0.2">
      <c r="A4071" s="44" t="str">
        <f t="shared" si="316"/>
        <v>US Natural Gas Financial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30</v>
      </c>
      <c r="F4071" s="213">
        <f t="shared" si="320"/>
        <v>300000</v>
      </c>
      <c r="G4071" s="202">
        <v>1292766</v>
      </c>
      <c r="H4071" s="198">
        <v>37035.460462962961</v>
      </c>
      <c r="I4071" t="s">
        <v>3271</v>
      </c>
      <c r="M4071" t="s">
        <v>2760</v>
      </c>
      <c r="N4071" t="s">
        <v>2864</v>
      </c>
      <c r="O4071" t="s">
        <v>2865</v>
      </c>
      <c r="Q4071" s="199">
        <v>10000</v>
      </c>
      <c r="S4071" t="s">
        <v>2761</v>
      </c>
      <c r="T4071" t="s">
        <v>4061</v>
      </c>
      <c r="U4071" s="201">
        <v>4.1399999999999997</v>
      </c>
      <c r="V4071" t="s">
        <v>3436</v>
      </c>
      <c r="W4071" t="s">
        <v>3529</v>
      </c>
      <c r="X4071" t="s">
        <v>2866</v>
      </c>
      <c r="Y4071" t="s">
        <v>4082</v>
      </c>
      <c r="Z4071" t="s">
        <v>3671</v>
      </c>
      <c r="AA4071" t="s">
        <v>859</v>
      </c>
      <c r="AB4071" s="198">
        <v>37043.875</v>
      </c>
      <c r="AC4071" s="198">
        <v>37072.875</v>
      </c>
    </row>
    <row r="4072" spans="1:29" x14ac:dyDescent="0.2">
      <c r="A4072" s="44" t="str">
        <f t="shared" si="316"/>
        <v>US Crude Financial</v>
      </c>
      <c r="B4072" s="44" t="str">
        <f t="shared" si="317"/>
        <v>US</v>
      </c>
      <c r="C4072" s="44" t="str">
        <f t="shared" si="318"/>
        <v>Crude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50000</v>
      </c>
      <c r="G4072" s="202">
        <v>1292767</v>
      </c>
      <c r="H4072" s="198">
        <v>37035.460509259261</v>
      </c>
      <c r="I4072" t="s">
        <v>4182</v>
      </c>
      <c r="M4072" t="s">
        <v>3757</v>
      </c>
      <c r="N4072" t="s">
        <v>4183</v>
      </c>
      <c r="O4072" t="s">
        <v>2967</v>
      </c>
      <c r="Q4072" s="199">
        <v>50000</v>
      </c>
      <c r="S4072" t="s">
        <v>2767</v>
      </c>
      <c r="T4072" t="s">
        <v>4061</v>
      </c>
      <c r="U4072" s="201">
        <v>28.6</v>
      </c>
      <c r="V4072" t="s">
        <v>3936</v>
      </c>
      <c r="W4072" t="s">
        <v>4185</v>
      </c>
      <c r="X4072" t="s">
        <v>4266</v>
      </c>
      <c r="Y4072" t="s">
        <v>3401</v>
      </c>
      <c r="Z4072" t="s">
        <v>3671</v>
      </c>
      <c r="AA4072">
        <v>107159</v>
      </c>
      <c r="AB4072" s="198">
        <v>37073</v>
      </c>
      <c r="AC4072" s="198">
        <v>37103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30</v>
      </c>
      <c r="F4073" s="213">
        <f t="shared" si="320"/>
        <v>300000</v>
      </c>
      <c r="G4073" s="202">
        <v>1292768</v>
      </c>
      <c r="H4073" s="198">
        <v>37035.460543981484</v>
      </c>
      <c r="I4073" t="s">
        <v>4031</v>
      </c>
      <c r="M4073" t="s">
        <v>2760</v>
      </c>
      <c r="N4073" t="s">
        <v>2864</v>
      </c>
      <c r="O4073" t="s">
        <v>2673</v>
      </c>
      <c r="Q4073" s="199">
        <v>10000</v>
      </c>
      <c r="S4073" t="s">
        <v>2761</v>
      </c>
      <c r="T4073" t="s">
        <v>4061</v>
      </c>
      <c r="U4073" s="201">
        <v>4.1375000000000002</v>
      </c>
      <c r="V4073" t="s">
        <v>3114</v>
      </c>
      <c r="W4073" t="s">
        <v>3529</v>
      </c>
      <c r="X4073" t="s">
        <v>2866</v>
      </c>
      <c r="Y4073" t="s">
        <v>4082</v>
      </c>
      <c r="Z4073" t="s">
        <v>3671</v>
      </c>
      <c r="AA4073" t="s">
        <v>860</v>
      </c>
      <c r="AB4073" s="198">
        <v>37043.915972222225</v>
      </c>
      <c r="AC4073" s="198">
        <v>37072.915972222225</v>
      </c>
    </row>
    <row r="4074" spans="1:29" x14ac:dyDescent="0.2">
      <c r="A4074" s="44" t="str">
        <f t="shared" si="316"/>
        <v>US Crude Financial</v>
      </c>
      <c r="B4074" s="44" t="str">
        <f t="shared" si="317"/>
        <v>US</v>
      </c>
      <c r="C4074" s="44" t="str">
        <f t="shared" si="318"/>
        <v>Crude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25000</v>
      </c>
      <c r="G4074" s="202">
        <v>1292770</v>
      </c>
      <c r="H4074" s="198">
        <v>37035.460636574076</v>
      </c>
      <c r="I4074" t="s">
        <v>3057</v>
      </c>
      <c r="M4074" t="s">
        <v>3757</v>
      </c>
      <c r="N4074" t="s">
        <v>4183</v>
      </c>
      <c r="O4074" t="s">
        <v>2967</v>
      </c>
      <c r="Q4074" s="199">
        <v>25000</v>
      </c>
      <c r="S4074" t="s">
        <v>2767</v>
      </c>
      <c r="T4074" t="s">
        <v>4061</v>
      </c>
      <c r="U4074" s="201">
        <v>28.62</v>
      </c>
      <c r="V4074" t="s">
        <v>1699</v>
      </c>
      <c r="W4074" t="s">
        <v>4185</v>
      </c>
      <c r="X4074" t="s">
        <v>4266</v>
      </c>
      <c r="Y4074" t="s">
        <v>3401</v>
      </c>
      <c r="Z4074" t="s">
        <v>3671</v>
      </c>
      <c r="AA4074">
        <v>107160</v>
      </c>
      <c r="AB4074" s="198">
        <v>37073</v>
      </c>
      <c r="AC4074" s="198">
        <v>37103</v>
      </c>
    </row>
    <row r="4075" spans="1:29" x14ac:dyDescent="0.2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30</v>
      </c>
      <c r="F4075" s="213">
        <f t="shared" si="320"/>
        <v>150000</v>
      </c>
      <c r="G4075" s="202">
        <v>1292772</v>
      </c>
      <c r="H4075" s="198">
        <v>37035.460949074077</v>
      </c>
      <c r="I4075" t="s">
        <v>3167</v>
      </c>
      <c r="M4075" t="s">
        <v>2760</v>
      </c>
      <c r="N4075" t="s">
        <v>2864</v>
      </c>
      <c r="O4075" t="s">
        <v>2865</v>
      </c>
      <c r="P4075" s="199">
        <v>5000</v>
      </c>
      <c r="S4075" t="s">
        <v>2761</v>
      </c>
      <c r="T4075" t="s">
        <v>4061</v>
      </c>
      <c r="U4075" s="201">
        <v>4.1399999999999997</v>
      </c>
      <c r="V4075" t="s">
        <v>3184</v>
      </c>
      <c r="W4075" t="s">
        <v>3529</v>
      </c>
      <c r="X4075" t="s">
        <v>2866</v>
      </c>
      <c r="Y4075" t="s">
        <v>4082</v>
      </c>
      <c r="Z4075" t="s">
        <v>3671</v>
      </c>
      <c r="AA4075" t="s">
        <v>861</v>
      </c>
      <c r="AB4075" s="198">
        <v>37043.875</v>
      </c>
      <c r="AC4075" s="198">
        <v>37072.875</v>
      </c>
    </row>
    <row r="4076" spans="1:29" x14ac:dyDescent="0.2">
      <c r="A4076" s="44" t="str">
        <f t="shared" si="316"/>
        <v>US Power Physical</v>
      </c>
      <c r="B4076" s="44" t="str">
        <f t="shared" si="317"/>
        <v>US</v>
      </c>
      <c r="C4076" s="44" t="str">
        <f t="shared" si="318"/>
        <v>Power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1500</v>
      </c>
      <c r="G4076" s="202">
        <v>1292773</v>
      </c>
      <c r="H4076" s="198">
        <v>37035.461076388892</v>
      </c>
      <c r="I4076" t="s">
        <v>4513</v>
      </c>
      <c r="M4076" t="s">
        <v>3364</v>
      </c>
      <c r="N4076" t="s">
        <v>2802</v>
      </c>
      <c r="O4076" t="s">
        <v>2441</v>
      </c>
      <c r="P4076" s="199">
        <v>50</v>
      </c>
      <c r="S4076" t="s">
        <v>2759</v>
      </c>
      <c r="T4076" t="s">
        <v>4061</v>
      </c>
      <c r="U4076" s="201">
        <v>41</v>
      </c>
      <c r="V4076" t="s">
        <v>3947</v>
      </c>
      <c r="W4076" t="s">
        <v>2861</v>
      </c>
      <c r="X4076" t="s">
        <v>3993</v>
      </c>
      <c r="Y4076" t="s">
        <v>4193</v>
      </c>
      <c r="Z4076" t="s">
        <v>3666</v>
      </c>
      <c r="AA4076">
        <v>621667.1</v>
      </c>
      <c r="AB4076" s="198">
        <v>37500.875</v>
      </c>
      <c r="AC4076" s="198">
        <v>37529.875</v>
      </c>
    </row>
    <row r="4077" spans="1:29" x14ac:dyDescent="0.2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5</v>
      </c>
      <c r="F4077" s="213">
        <f t="shared" si="320"/>
        <v>250</v>
      </c>
      <c r="G4077" s="202">
        <v>1292774</v>
      </c>
      <c r="H4077" s="198">
        <v>37035.46130787037</v>
      </c>
      <c r="I4077" t="s">
        <v>2804</v>
      </c>
      <c r="M4077" t="s">
        <v>3364</v>
      </c>
      <c r="N4077" t="s">
        <v>2802</v>
      </c>
      <c r="O4077" t="s">
        <v>4359</v>
      </c>
      <c r="P4077" s="199">
        <v>50</v>
      </c>
      <c r="S4077" t="s">
        <v>2759</v>
      </c>
      <c r="T4077" t="s">
        <v>4061</v>
      </c>
      <c r="U4077" s="201">
        <v>64</v>
      </c>
      <c r="V4077" t="s">
        <v>3962</v>
      </c>
      <c r="W4077" t="s">
        <v>2806</v>
      </c>
      <c r="X4077" t="s">
        <v>2807</v>
      </c>
      <c r="Y4077" t="s">
        <v>4193</v>
      </c>
      <c r="Z4077" t="s">
        <v>3666</v>
      </c>
      <c r="AA4077">
        <v>621668.1</v>
      </c>
      <c r="AB4077" s="198">
        <v>37046.875</v>
      </c>
      <c r="AC4077" s="198">
        <v>37050.875</v>
      </c>
    </row>
    <row r="4078" spans="1:29" x14ac:dyDescent="0.2">
      <c r="A4078" s="44" t="str">
        <f t="shared" si="316"/>
        <v xml:space="preserve"> Metals Financial</v>
      </c>
      <c r="B4078" s="44" t="str">
        <f t="shared" si="317"/>
        <v/>
      </c>
      <c r="C4078" s="44" t="str">
        <f t="shared" si="318"/>
        <v>Metals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10</v>
      </c>
      <c r="G4078" s="202">
        <v>1292775</v>
      </c>
      <c r="H4078" s="198">
        <v>37035.461365740739</v>
      </c>
      <c r="I4078" t="s">
        <v>4077</v>
      </c>
      <c r="M4078" t="s">
        <v>2766</v>
      </c>
      <c r="N4078" t="s">
        <v>4087</v>
      </c>
      <c r="O4078" t="s">
        <v>4088</v>
      </c>
      <c r="Q4078" s="199">
        <v>10</v>
      </c>
      <c r="S4078" t="s">
        <v>4089</v>
      </c>
      <c r="T4078" t="s">
        <v>4061</v>
      </c>
      <c r="U4078" s="201">
        <v>7150</v>
      </c>
      <c r="V4078" t="s">
        <v>4026</v>
      </c>
      <c r="W4078" t="s">
        <v>4090</v>
      </c>
      <c r="X4078" t="s">
        <v>4064</v>
      </c>
      <c r="Y4078" t="s">
        <v>4065</v>
      </c>
      <c r="Z4078" t="s">
        <v>4066</v>
      </c>
      <c r="AA4078">
        <v>2151813</v>
      </c>
    </row>
    <row r="4079" spans="1:29" x14ac:dyDescent="0.2">
      <c r="A4079" s="44" t="str">
        <f t="shared" si="316"/>
        <v>US Crude Financial</v>
      </c>
      <c r="B4079" s="44" t="str">
        <f t="shared" si="317"/>
        <v>US</v>
      </c>
      <c r="C4079" s="44" t="str">
        <f t="shared" si="318"/>
        <v>Crude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25000</v>
      </c>
      <c r="G4079" s="202">
        <v>1292777</v>
      </c>
      <c r="H4079" s="198">
        <v>37035.461631944447</v>
      </c>
      <c r="I4079" t="s">
        <v>2863</v>
      </c>
      <c r="M4079" t="s">
        <v>3757</v>
      </c>
      <c r="N4079" t="s">
        <v>4183</v>
      </c>
      <c r="O4079" t="s">
        <v>2790</v>
      </c>
      <c r="Q4079" s="199">
        <v>25000</v>
      </c>
      <c r="S4079" t="s">
        <v>2767</v>
      </c>
      <c r="T4079" t="s">
        <v>4061</v>
      </c>
      <c r="U4079" s="201">
        <v>28.62</v>
      </c>
      <c r="V4079" t="s">
        <v>1679</v>
      </c>
      <c r="W4079" t="s">
        <v>4185</v>
      </c>
      <c r="X4079" t="s">
        <v>4186</v>
      </c>
      <c r="Y4079" t="s">
        <v>3401</v>
      </c>
      <c r="Z4079" t="s">
        <v>3671</v>
      </c>
      <c r="AA4079">
        <v>107162</v>
      </c>
      <c r="AB4079" s="198">
        <v>37073</v>
      </c>
      <c r="AC4079" s="198">
        <v>37103</v>
      </c>
    </row>
    <row r="4080" spans="1:29" x14ac:dyDescent="0.2">
      <c r="A4080" s="44" t="str">
        <f t="shared" si="316"/>
        <v>US Natural Gas Physical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30</v>
      </c>
      <c r="F4080" s="213">
        <f t="shared" si="320"/>
        <v>150000</v>
      </c>
      <c r="G4080" s="202">
        <v>1292778</v>
      </c>
      <c r="H4080" s="198">
        <v>37035.461678240739</v>
      </c>
      <c r="I4080" t="s">
        <v>3048</v>
      </c>
      <c r="M4080" t="s">
        <v>2760</v>
      </c>
      <c r="N4080" t="s">
        <v>3220</v>
      </c>
      <c r="O4080" t="s">
        <v>463</v>
      </c>
      <c r="Q4080" s="199">
        <v>5000</v>
      </c>
      <c r="S4080" t="s">
        <v>2761</v>
      </c>
      <c r="T4080" t="s">
        <v>4061</v>
      </c>
      <c r="U4080" s="201">
        <v>2.8849999999999998</v>
      </c>
      <c r="V4080" t="s">
        <v>3049</v>
      </c>
      <c r="W4080" t="s">
        <v>3926</v>
      </c>
      <c r="X4080" t="s">
        <v>2735</v>
      </c>
      <c r="Y4080" t="s">
        <v>3224</v>
      </c>
      <c r="Z4080" t="s">
        <v>3671</v>
      </c>
      <c r="AA4080" t="s">
        <v>862</v>
      </c>
      <c r="AB4080" s="198">
        <v>37043.875</v>
      </c>
      <c r="AC4080" s="198">
        <v>37072.875</v>
      </c>
    </row>
    <row r="4081" spans="1:29" x14ac:dyDescent="0.2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2</v>
      </c>
      <c r="G4081" s="202">
        <v>1292781</v>
      </c>
      <c r="H4081" s="198">
        <v>37035.461793981478</v>
      </c>
      <c r="I4081" t="s">
        <v>4084</v>
      </c>
      <c r="M4081" t="s">
        <v>2766</v>
      </c>
      <c r="N4081" t="s">
        <v>4058</v>
      </c>
      <c r="O4081" t="s">
        <v>4059</v>
      </c>
      <c r="Q4081" s="199">
        <v>2</v>
      </c>
      <c r="S4081" t="s">
        <v>4060</v>
      </c>
      <c r="T4081" t="s">
        <v>4061</v>
      </c>
      <c r="U4081" s="201">
        <v>1744</v>
      </c>
      <c r="V4081" t="s">
        <v>4134</v>
      </c>
      <c r="W4081" t="s">
        <v>4068</v>
      </c>
      <c r="X4081" t="s">
        <v>4064</v>
      </c>
      <c r="Y4081" t="s">
        <v>4065</v>
      </c>
      <c r="Z4081" t="s">
        <v>4066</v>
      </c>
      <c r="AA4081">
        <v>2151810</v>
      </c>
    </row>
    <row r="4082" spans="1:29" x14ac:dyDescent="0.2">
      <c r="A4082" s="44" t="str">
        <f t="shared" si="316"/>
        <v xml:space="preserve"> Natural Gas Physical</v>
      </c>
      <c r="B4082" s="44" t="str">
        <f t="shared" si="317"/>
        <v/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150000</v>
      </c>
      <c r="G4082" s="202">
        <v>1292783</v>
      </c>
      <c r="H4082" s="198">
        <v>37035.461898148147</v>
      </c>
      <c r="I4082" t="s">
        <v>2945</v>
      </c>
      <c r="M4082" t="s">
        <v>2760</v>
      </c>
      <c r="N4082" t="s">
        <v>2697</v>
      </c>
      <c r="O4082" t="s">
        <v>3813</v>
      </c>
      <c r="Q4082" s="199">
        <v>5000</v>
      </c>
      <c r="S4082" t="s">
        <v>4150</v>
      </c>
      <c r="T4082" t="s">
        <v>2698</v>
      </c>
      <c r="U4082" s="201">
        <v>5.6</v>
      </c>
      <c r="V4082" t="s">
        <v>2946</v>
      </c>
      <c r="W4082" t="s">
        <v>3188</v>
      </c>
      <c r="X4082" t="s">
        <v>2700</v>
      </c>
      <c r="Y4082" t="s">
        <v>3224</v>
      </c>
      <c r="Z4082" t="s">
        <v>3672</v>
      </c>
      <c r="AA4082">
        <v>809276</v>
      </c>
      <c r="AB4082" s="198">
        <v>37043.875</v>
      </c>
      <c r="AC4082" s="198">
        <v>37072.875</v>
      </c>
    </row>
    <row r="4083" spans="1:29" x14ac:dyDescent="0.2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30</v>
      </c>
      <c r="F4083" s="213">
        <f t="shared" si="320"/>
        <v>150000</v>
      </c>
      <c r="G4083" s="202">
        <v>1292784</v>
      </c>
      <c r="H4083" s="198">
        <v>37035.461898148147</v>
      </c>
      <c r="I4083" t="s">
        <v>3890</v>
      </c>
      <c r="M4083" t="s">
        <v>2760</v>
      </c>
      <c r="N4083" t="s">
        <v>3235</v>
      </c>
      <c r="O4083" t="s">
        <v>3098</v>
      </c>
      <c r="Q4083" s="199">
        <v>5000</v>
      </c>
      <c r="S4083" t="s">
        <v>2761</v>
      </c>
      <c r="T4083" t="s">
        <v>4061</v>
      </c>
      <c r="U4083" s="201">
        <v>8.36</v>
      </c>
      <c r="V4083" t="s">
        <v>3135</v>
      </c>
      <c r="W4083" t="s">
        <v>3083</v>
      </c>
      <c r="X4083" t="s">
        <v>3084</v>
      </c>
      <c r="Y4083" t="s">
        <v>4082</v>
      </c>
      <c r="Z4083" t="s">
        <v>3671</v>
      </c>
      <c r="AA4083" t="s">
        <v>863</v>
      </c>
      <c r="AB4083" s="198">
        <v>37043.875</v>
      </c>
      <c r="AC4083" s="198">
        <v>37072.875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150000</v>
      </c>
      <c r="G4084" s="202">
        <v>1292785</v>
      </c>
      <c r="H4084" s="198">
        <v>37035.46197916667</v>
      </c>
      <c r="I4084" t="s">
        <v>4255</v>
      </c>
      <c r="M4084" t="s">
        <v>2760</v>
      </c>
      <c r="N4084" t="s">
        <v>2864</v>
      </c>
      <c r="O4084" t="s">
        <v>2865</v>
      </c>
      <c r="Q4084" s="199">
        <v>5000</v>
      </c>
      <c r="S4084" t="s">
        <v>2761</v>
      </c>
      <c r="T4084" t="s">
        <v>4061</v>
      </c>
      <c r="U4084" s="201">
        <v>4.1425000000000001</v>
      </c>
      <c r="V4084" t="s">
        <v>3166</v>
      </c>
      <c r="W4084" t="s">
        <v>3529</v>
      </c>
      <c r="X4084" t="s">
        <v>2866</v>
      </c>
      <c r="Y4084" t="s">
        <v>4082</v>
      </c>
      <c r="Z4084" t="s">
        <v>3671</v>
      </c>
      <c r="AA4084" t="s">
        <v>864</v>
      </c>
      <c r="AB4084" s="198">
        <v>37043.875</v>
      </c>
      <c r="AC4084" s="198">
        <v>37072.875</v>
      </c>
    </row>
    <row r="4085" spans="1:29" x14ac:dyDescent="0.2">
      <c r="A4085" s="44" t="str">
        <f t="shared" si="316"/>
        <v>US Crude Financial</v>
      </c>
      <c r="B4085" s="44" t="str">
        <f t="shared" si="317"/>
        <v>US</v>
      </c>
      <c r="C4085" s="44" t="str">
        <f t="shared" si="318"/>
        <v>Crude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20000</v>
      </c>
      <c r="G4085" s="202">
        <v>1292786</v>
      </c>
      <c r="H4085" s="198">
        <v>37035.46199074074</v>
      </c>
      <c r="I4085" t="s">
        <v>3876</v>
      </c>
      <c r="M4085" t="s">
        <v>3757</v>
      </c>
      <c r="N4085" t="s">
        <v>4183</v>
      </c>
      <c r="O4085" t="s">
        <v>2790</v>
      </c>
      <c r="Q4085" s="199">
        <v>20000</v>
      </c>
      <c r="S4085" t="s">
        <v>2767</v>
      </c>
      <c r="T4085" t="s">
        <v>4061</v>
      </c>
      <c r="U4085" s="201">
        <v>28.64</v>
      </c>
      <c r="V4085" t="s">
        <v>2358</v>
      </c>
      <c r="W4085" t="s">
        <v>4185</v>
      </c>
      <c r="X4085" t="s">
        <v>4186</v>
      </c>
      <c r="Y4085" t="s">
        <v>3401</v>
      </c>
      <c r="Z4085" t="s">
        <v>3671</v>
      </c>
      <c r="AA4085">
        <v>107164</v>
      </c>
      <c r="AB4085" s="198">
        <v>37073</v>
      </c>
      <c r="AC4085" s="198">
        <v>37103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13">
        <f t="shared" si="320"/>
        <v>150000</v>
      </c>
      <c r="G4086" s="202">
        <v>1292787</v>
      </c>
      <c r="H4086" s="198">
        <v>37035.462361111109</v>
      </c>
      <c r="I4086" t="s">
        <v>2858</v>
      </c>
      <c r="M4086" t="s">
        <v>2760</v>
      </c>
      <c r="N4086" t="s">
        <v>2864</v>
      </c>
      <c r="O4086" t="s">
        <v>2865</v>
      </c>
      <c r="Q4086" s="199">
        <v>5000</v>
      </c>
      <c r="S4086" t="s">
        <v>2761</v>
      </c>
      <c r="T4086" t="s">
        <v>4061</v>
      </c>
      <c r="U4086" s="201">
        <v>4.1425000000000001</v>
      </c>
      <c r="V4086" t="s">
        <v>3445</v>
      </c>
      <c r="W4086" t="s">
        <v>3529</v>
      </c>
      <c r="X4086" t="s">
        <v>2866</v>
      </c>
      <c r="Y4086" t="s">
        <v>4082</v>
      </c>
      <c r="Z4086" t="s">
        <v>3671</v>
      </c>
      <c r="AA4086" t="s">
        <v>865</v>
      </c>
      <c r="AB4086" s="198">
        <v>37043.875</v>
      </c>
      <c r="AC4086" s="198">
        <v>37072.875</v>
      </c>
    </row>
    <row r="4087" spans="1:29" x14ac:dyDescent="0.2">
      <c r="A4087" s="44" t="str">
        <f t="shared" si="316"/>
        <v>US Crude Financial</v>
      </c>
      <c r="B4087" s="44" t="str">
        <f t="shared" si="317"/>
        <v>US</v>
      </c>
      <c r="C4087" s="44" t="str">
        <f t="shared" si="318"/>
        <v>Crude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25000</v>
      </c>
      <c r="G4087" s="202">
        <v>1292788</v>
      </c>
      <c r="H4087" s="198">
        <v>37035.462372685186</v>
      </c>
      <c r="I4087" t="s">
        <v>4182</v>
      </c>
      <c r="M4087" t="s">
        <v>3757</v>
      </c>
      <c r="N4087" t="s">
        <v>4183</v>
      </c>
      <c r="O4087" t="s">
        <v>2790</v>
      </c>
      <c r="P4087" s="199">
        <v>25000</v>
      </c>
      <c r="S4087" t="s">
        <v>2767</v>
      </c>
      <c r="T4087" t="s">
        <v>4061</v>
      </c>
      <c r="U4087" s="201">
        <v>28.62</v>
      </c>
      <c r="V4087" t="s">
        <v>3201</v>
      </c>
      <c r="W4087" t="s">
        <v>4185</v>
      </c>
      <c r="X4087" t="s">
        <v>4186</v>
      </c>
      <c r="Y4087" t="s">
        <v>3401</v>
      </c>
      <c r="Z4087" t="s">
        <v>3671</v>
      </c>
      <c r="AA4087">
        <v>107165</v>
      </c>
      <c r="AB4087" s="198">
        <v>37073</v>
      </c>
      <c r="AC4087" s="198">
        <v>37103</v>
      </c>
    </row>
    <row r="4088" spans="1:29" x14ac:dyDescent="0.2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30</v>
      </c>
      <c r="F4088" s="213">
        <f t="shared" si="320"/>
        <v>150000</v>
      </c>
      <c r="G4088" s="202">
        <v>1292790</v>
      </c>
      <c r="H4088" s="198">
        <v>37035.462696759256</v>
      </c>
      <c r="I4088" t="s">
        <v>2945</v>
      </c>
      <c r="M4088" t="s">
        <v>2760</v>
      </c>
      <c r="N4088" t="s">
        <v>2697</v>
      </c>
      <c r="O4088" t="s">
        <v>3813</v>
      </c>
      <c r="Q4088" s="199">
        <v>5000</v>
      </c>
      <c r="S4088" t="s">
        <v>4150</v>
      </c>
      <c r="T4088" t="s">
        <v>2698</v>
      </c>
      <c r="U4088" s="201">
        <v>5.6</v>
      </c>
      <c r="V4088" t="s">
        <v>2946</v>
      </c>
      <c r="W4088" t="s">
        <v>3188</v>
      </c>
      <c r="X4088" t="s">
        <v>2700</v>
      </c>
      <c r="Y4088" t="s">
        <v>3224</v>
      </c>
      <c r="Z4088" t="s">
        <v>3672</v>
      </c>
      <c r="AA4088">
        <v>809279</v>
      </c>
      <c r="AB4088" s="198">
        <v>37043.875</v>
      </c>
      <c r="AC4088" s="198">
        <v>37072.875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365</v>
      </c>
      <c r="F4089" s="213">
        <f t="shared" si="320"/>
        <v>1825000</v>
      </c>
      <c r="G4089" s="202">
        <v>1292791</v>
      </c>
      <c r="H4089" s="198">
        <v>37035.462719907409</v>
      </c>
      <c r="I4089" t="s">
        <v>2801</v>
      </c>
      <c r="M4089" t="s">
        <v>2760</v>
      </c>
      <c r="N4089" t="s">
        <v>2864</v>
      </c>
      <c r="O4089" t="s">
        <v>3278</v>
      </c>
      <c r="P4089" s="199">
        <v>5000</v>
      </c>
      <c r="S4089" t="s">
        <v>2761</v>
      </c>
      <c r="T4089" t="s">
        <v>4061</v>
      </c>
      <c r="U4089" s="201">
        <v>4.34</v>
      </c>
      <c r="V4089" t="s">
        <v>3090</v>
      </c>
      <c r="W4089" t="s">
        <v>3529</v>
      </c>
      <c r="X4089" t="s">
        <v>2866</v>
      </c>
      <c r="Y4089" t="s">
        <v>4082</v>
      </c>
      <c r="Z4089" t="s">
        <v>3671</v>
      </c>
      <c r="AA4089" t="s">
        <v>866</v>
      </c>
      <c r="AB4089" s="198">
        <v>37257.875</v>
      </c>
      <c r="AC4089" s="198">
        <v>37621.875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30</v>
      </c>
      <c r="F4090" s="213">
        <f t="shared" si="320"/>
        <v>150000</v>
      </c>
      <c r="G4090" s="202">
        <v>1292792</v>
      </c>
      <c r="H4090" s="198">
        <v>37035.462870370371</v>
      </c>
      <c r="I4090" t="s">
        <v>3890</v>
      </c>
      <c r="M4090" t="s">
        <v>2760</v>
      </c>
      <c r="N4090" t="s">
        <v>2864</v>
      </c>
      <c r="O4090" t="s">
        <v>2865</v>
      </c>
      <c r="Q4090" s="199">
        <v>5000</v>
      </c>
      <c r="S4090" t="s">
        <v>2761</v>
      </c>
      <c r="T4090" t="s">
        <v>4061</v>
      </c>
      <c r="U4090" s="201">
        <v>4.1449999999999996</v>
      </c>
      <c r="V4090" t="s">
        <v>867</v>
      </c>
      <c r="W4090" t="s">
        <v>3529</v>
      </c>
      <c r="X4090" t="s">
        <v>2866</v>
      </c>
      <c r="Y4090" t="s">
        <v>4082</v>
      </c>
      <c r="Z4090" t="s">
        <v>3671</v>
      </c>
      <c r="AA4090" t="s">
        <v>868</v>
      </c>
      <c r="AB4090" s="198">
        <v>37043.875</v>
      </c>
      <c r="AC4090" s="198">
        <v>37072.875</v>
      </c>
    </row>
    <row r="4091" spans="1:29" x14ac:dyDescent="0.2">
      <c r="A4091" s="44" t="str">
        <f t="shared" si="316"/>
        <v>US Power Physical</v>
      </c>
      <c r="B4091" s="44" t="str">
        <f t="shared" si="317"/>
        <v>US</v>
      </c>
      <c r="C4091" s="44" t="str">
        <f t="shared" si="318"/>
        <v>Power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30</v>
      </c>
      <c r="F4091" s="213">
        <f t="shared" si="320"/>
        <v>1500</v>
      </c>
      <c r="G4091" s="202">
        <v>1292794</v>
      </c>
      <c r="H4091" s="198">
        <v>37035.463009259256</v>
      </c>
      <c r="I4091" t="s">
        <v>2758</v>
      </c>
      <c r="M4091" t="s">
        <v>3364</v>
      </c>
      <c r="N4091" t="s">
        <v>2802</v>
      </c>
      <c r="O4091" t="s">
        <v>4316</v>
      </c>
      <c r="Q4091" s="199">
        <v>50</v>
      </c>
      <c r="S4091" t="s">
        <v>2759</v>
      </c>
      <c r="T4091" t="s">
        <v>4061</v>
      </c>
      <c r="U4091" s="201">
        <v>60.25</v>
      </c>
      <c r="V4091" t="s">
        <v>480</v>
      </c>
      <c r="W4091" t="s">
        <v>2861</v>
      </c>
      <c r="X4091" t="s">
        <v>3993</v>
      </c>
      <c r="Y4091" t="s">
        <v>4193</v>
      </c>
      <c r="Z4091" t="s">
        <v>3666</v>
      </c>
      <c r="AA4091">
        <v>621670.1</v>
      </c>
      <c r="AB4091" s="198">
        <v>37408.875</v>
      </c>
      <c r="AC4091" s="198">
        <v>37437.875</v>
      </c>
    </row>
    <row r="4092" spans="1:29" x14ac:dyDescent="0.2">
      <c r="A4092" s="44" t="str">
        <f t="shared" si="316"/>
        <v>US Crude Financial</v>
      </c>
      <c r="B4092" s="44" t="str">
        <f t="shared" si="317"/>
        <v>US</v>
      </c>
      <c r="C4092" s="44" t="str">
        <f t="shared" si="318"/>
        <v>Crude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25000</v>
      </c>
      <c r="G4092" s="202">
        <v>1292797</v>
      </c>
      <c r="H4092" s="198">
        <v>37035.463078703702</v>
      </c>
      <c r="I4092" t="s">
        <v>2863</v>
      </c>
      <c r="M4092" t="s">
        <v>3757</v>
      </c>
      <c r="N4092" t="s">
        <v>4183</v>
      </c>
      <c r="O4092" t="s">
        <v>2790</v>
      </c>
      <c r="Q4092" s="199">
        <v>25000</v>
      </c>
      <c r="S4092" t="s">
        <v>2767</v>
      </c>
      <c r="T4092" t="s">
        <v>4061</v>
      </c>
      <c r="U4092" s="201">
        <v>28.62</v>
      </c>
      <c r="V4092" t="s">
        <v>3199</v>
      </c>
      <c r="W4092" t="s">
        <v>4185</v>
      </c>
      <c r="X4092" t="s">
        <v>4186</v>
      </c>
      <c r="Y4092" t="s">
        <v>3401</v>
      </c>
      <c r="Z4092" t="s">
        <v>3671</v>
      </c>
      <c r="AA4092">
        <v>107167</v>
      </c>
      <c r="AB4092" s="198">
        <v>37073</v>
      </c>
      <c r="AC4092" s="198">
        <v>37103</v>
      </c>
    </row>
    <row r="4093" spans="1:29" x14ac:dyDescent="0.2">
      <c r="A4093" s="44" t="str">
        <f t="shared" si="316"/>
        <v>US Crude Financial</v>
      </c>
      <c r="B4093" s="44" t="str">
        <f t="shared" si="317"/>
        <v>US</v>
      </c>
      <c r="C4093" s="44" t="str">
        <f t="shared" si="318"/>
        <v>Crude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25000</v>
      </c>
      <c r="G4093" s="202">
        <v>1292799</v>
      </c>
      <c r="H4093" s="198">
        <v>37035.463217592594</v>
      </c>
      <c r="I4093" t="s">
        <v>2863</v>
      </c>
      <c r="M4093" t="s">
        <v>3757</v>
      </c>
      <c r="N4093" t="s">
        <v>4183</v>
      </c>
      <c r="O4093" t="s">
        <v>2790</v>
      </c>
      <c r="Q4093" s="199">
        <v>25000</v>
      </c>
      <c r="S4093" t="s">
        <v>2767</v>
      </c>
      <c r="T4093" t="s">
        <v>4061</v>
      </c>
      <c r="U4093" s="201">
        <v>28.62</v>
      </c>
      <c r="V4093" t="s">
        <v>1679</v>
      </c>
      <c r="W4093" t="s">
        <v>4185</v>
      </c>
      <c r="X4093" t="s">
        <v>4186</v>
      </c>
      <c r="Y4093" t="s">
        <v>3401</v>
      </c>
      <c r="Z4093" t="s">
        <v>3671</v>
      </c>
      <c r="AA4093">
        <v>107169</v>
      </c>
      <c r="AB4093" s="198">
        <v>37073</v>
      </c>
      <c r="AC4093" s="198">
        <v>37103</v>
      </c>
    </row>
    <row r="4094" spans="1:29" x14ac:dyDescent="0.2">
      <c r="A4094" s="44" t="str">
        <f t="shared" si="316"/>
        <v>US Power Physical</v>
      </c>
      <c r="B4094" s="44" t="str">
        <f t="shared" si="317"/>
        <v>US</v>
      </c>
      <c r="C4094" s="44" t="str">
        <f t="shared" si="318"/>
        <v>Power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30</v>
      </c>
      <c r="F4094" s="213">
        <f t="shared" si="320"/>
        <v>750</v>
      </c>
      <c r="G4094" s="202">
        <v>1292800</v>
      </c>
      <c r="H4094" s="198">
        <v>37035.463252314818</v>
      </c>
      <c r="I4094" t="s">
        <v>2832</v>
      </c>
      <c r="M4094" t="s">
        <v>3364</v>
      </c>
      <c r="N4094" t="s">
        <v>2713</v>
      </c>
      <c r="O4094" t="s">
        <v>102</v>
      </c>
      <c r="Q4094" s="199">
        <v>25</v>
      </c>
      <c r="S4094" t="s">
        <v>2759</v>
      </c>
      <c r="T4094" t="s">
        <v>4061</v>
      </c>
      <c r="U4094" s="201">
        <v>285</v>
      </c>
      <c r="V4094" t="s">
        <v>1787</v>
      </c>
      <c r="W4094" t="s">
        <v>2770</v>
      </c>
      <c r="X4094" t="s">
        <v>2716</v>
      </c>
      <c r="Y4094" t="s">
        <v>4193</v>
      </c>
      <c r="Z4094" t="s">
        <v>3666</v>
      </c>
      <c r="AA4094">
        <v>621672.1</v>
      </c>
      <c r="AB4094" s="198">
        <v>37043.875</v>
      </c>
      <c r="AC4094" s="198">
        <v>37072.875</v>
      </c>
    </row>
    <row r="4095" spans="1:29" x14ac:dyDescent="0.2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150000</v>
      </c>
      <c r="G4095" s="202">
        <v>1292801</v>
      </c>
      <c r="H4095" s="198">
        <v>37035.463275462964</v>
      </c>
      <c r="I4095" t="s">
        <v>2890</v>
      </c>
      <c r="M4095" t="s">
        <v>2760</v>
      </c>
      <c r="N4095" t="s">
        <v>2864</v>
      </c>
      <c r="O4095" t="s">
        <v>2865</v>
      </c>
      <c r="P4095" s="199">
        <v>5000</v>
      </c>
      <c r="S4095" t="s">
        <v>2761</v>
      </c>
      <c r="T4095" t="s">
        <v>4061</v>
      </c>
      <c r="U4095" s="201">
        <v>4.1425000000000001</v>
      </c>
      <c r="V4095" t="s">
        <v>3282</v>
      </c>
      <c r="W4095" t="s">
        <v>3529</v>
      </c>
      <c r="X4095" t="s">
        <v>2866</v>
      </c>
      <c r="Y4095" t="s">
        <v>4082</v>
      </c>
      <c r="Z4095" t="s">
        <v>3671</v>
      </c>
      <c r="AA4095" t="s">
        <v>869</v>
      </c>
      <c r="AB4095" s="198">
        <v>37043.875</v>
      </c>
      <c r="AC4095" s="198">
        <v>37072.875</v>
      </c>
    </row>
    <row r="4096" spans="1:29" x14ac:dyDescent="0.2">
      <c r="A4096" s="44" t="str">
        <f t="shared" si="316"/>
        <v xml:space="preserve"> Power Physical</v>
      </c>
      <c r="B4096" s="44" t="str">
        <f t="shared" si="317"/>
        <v/>
      </c>
      <c r="C4096" s="44" t="str">
        <f t="shared" si="318"/>
        <v>Power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182</v>
      </c>
      <c r="F4096" s="213">
        <f t="shared" si="320"/>
        <v>3640</v>
      </c>
      <c r="G4096" s="202">
        <v>1292802</v>
      </c>
      <c r="H4096" s="198">
        <v>37035.46334490741</v>
      </c>
      <c r="I4096" t="s">
        <v>4070</v>
      </c>
      <c r="M4096" t="s">
        <v>3364</v>
      </c>
      <c r="N4096" t="s">
        <v>4144</v>
      </c>
      <c r="O4096" t="s">
        <v>2981</v>
      </c>
      <c r="P4096" s="199">
        <v>20</v>
      </c>
      <c r="S4096" t="s">
        <v>2759</v>
      </c>
      <c r="T4096" t="s">
        <v>4102</v>
      </c>
      <c r="U4096" s="201">
        <v>21.44</v>
      </c>
      <c r="V4096" t="s">
        <v>870</v>
      </c>
      <c r="W4096" t="s">
        <v>4145</v>
      </c>
      <c r="X4096" t="s">
        <v>1921</v>
      </c>
      <c r="Y4096" t="s">
        <v>1922</v>
      </c>
      <c r="Z4096" t="s">
        <v>1923</v>
      </c>
      <c r="AA4096">
        <v>106315.1</v>
      </c>
      <c r="AB4096" s="198">
        <v>37165</v>
      </c>
      <c r="AC4096" s="198">
        <v>37346</v>
      </c>
    </row>
    <row r="4097" spans="1:29" x14ac:dyDescent="0.2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30</v>
      </c>
      <c r="F4097" s="213">
        <f t="shared" si="320"/>
        <v>150000</v>
      </c>
      <c r="G4097" s="202">
        <v>1292803</v>
      </c>
      <c r="H4097" s="198">
        <v>37035.463379629633</v>
      </c>
      <c r="I4097" t="s">
        <v>2871</v>
      </c>
      <c r="M4097" t="s">
        <v>2760</v>
      </c>
      <c r="N4097" t="s">
        <v>2864</v>
      </c>
      <c r="O4097" t="s">
        <v>2865</v>
      </c>
      <c r="P4097" s="199">
        <v>5000</v>
      </c>
      <c r="S4097" t="s">
        <v>2761</v>
      </c>
      <c r="T4097" t="s">
        <v>4061</v>
      </c>
      <c r="U4097" s="201">
        <v>4.1425000000000001</v>
      </c>
      <c r="V4097" t="s">
        <v>2872</v>
      </c>
      <c r="W4097" t="s">
        <v>3529</v>
      </c>
      <c r="X4097" t="s">
        <v>2866</v>
      </c>
      <c r="Y4097" t="s">
        <v>4082</v>
      </c>
      <c r="Z4097" t="s">
        <v>3671</v>
      </c>
      <c r="AA4097" t="s">
        <v>871</v>
      </c>
      <c r="AB4097" s="198">
        <v>37043.875</v>
      </c>
      <c r="AC4097" s="198">
        <v>37072.875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150000</v>
      </c>
      <c r="G4098" s="202">
        <v>1292805</v>
      </c>
      <c r="H4098" s="198">
        <v>37035.463460648149</v>
      </c>
      <c r="I4098" t="s">
        <v>3228</v>
      </c>
      <c r="M4098" t="s">
        <v>2760</v>
      </c>
      <c r="N4098" t="s">
        <v>2864</v>
      </c>
      <c r="O4098" t="s">
        <v>2865</v>
      </c>
      <c r="P4098" s="199">
        <v>5000</v>
      </c>
      <c r="S4098" t="s">
        <v>2761</v>
      </c>
      <c r="T4098" t="s">
        <v>4061</v>
      </c>
      <c r="U4098" s="201">
        <v>4.1399999999999997</v>
      </c>
      <c r="V4098" t="s">
        <v>3202</v>
      </c>
      <c r="W4098" t="s">
        <v>3529</v>
      </c>
      <c r="X4098" t="s">
        <v>2866</v>
      </c>
      <c r="Y4098" t="s">
        <v>4082</v>
      </c>
      <c r="Z4098" t="s">
        <v>3671</v>
      </c>
      <c r="AA4098" t="s">
        <v>872</v>
      </c>
      <c r="AB4098" s="198">
        <v>37043.875</v>
      </c>
      <c r="AC4098" s="198">
        <v>37072.875</v>
      </c>
    </row>
    <row r="4099" spans="1:29" x14ac:dyDescent="0.2">
      <c r="A4099" s="44" t="str">
        <f t="shared" si="316"/>
        <v>US Natural Gas Financial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31</v>
      </c>
      <c r="F4099" s="213">
        <f t="shared" si="320"/>
        <v>155000</v>
      </c>
      <c r="G4099" s="202">
        <v>1292806</v>
      </c>
      <c r="H4099" s="198">
        <v>37035.463622685187</v>
      </c>
      <c r="I4099" t="s">
        <v>3228</v>
      </c>
      <c r="M4099" t="s">
        <v>2760</v>
      </c>
      <c r="N4099" t="s">
        <v>3235</v>
      </c>
      <c r="O4099" t="s">
        <v>3086</v>
      </c>
      <c r="P4099" s="199">
        <v>5000</v>
      </c>
      <c r="S4099" t="s">
        <v>2761</v>
      </c>
      <c r="T4099" t="s">
        <v>4061</v>
      </c>
      <c r="U4099" s="201">
        <v>7.5</v>
      </c>
      <c r="V4099" t="s">
        <v>3099</v>
      </c>
      <c r="W4099" t="s">
        <v>3083</v>
      </c>
      <c r="X4099" t="s">
        <v>3084</v>
      </c>
      <c r="Y4099" t="s">
        <v>4082</v>
      </c>
      <c r="Z4099" t="s">
        <v>3671</v>
      </c>
      <c r="AA4099" t="s">
        <v>873</v>
      </c>
      <c r="AB4099" s="198">
        <v>37104.875</v>
      </c>
      <c r="AC4099" s="198">
        <v>37134.875</v>
      </c>
    </row>
    <row r="4100" spans="1:29" x14ac:dyDescent="0.2">
      <c r="A4100" s="44" t="str">
        <f t="shared" si="316"/>
        <v>US Power Physical</v>
      </c>
      <c r="B4100" s="44" t="str">
        <f t="shared" si="317"/>
        <v>US</v>
      </c>
      <c r="C4100" s="44" t="str">
        <f t="shared" si="318"/>
        <v>Power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30</v>
      </c>
      <c r="F4100" s="213">
        <f t="shared" si="320"/>
        <v>1500</v>
      </c>
      <c r="G4100" s="202">
        <v>1292808</v>
      </c>
      <c r="H4100" s="198">
        <v>37035.463877314818</v>
      </c>
      <c r="I4100" t="s">
        <v>2758</v>
      </c>
      <c r="M4100" t="s">
        <v>3364</v>
      </c>
      <c r="N4100" t="s">
        <v>2802</v>
      </c>
      <c r="O4100" t="s">
        <v>874</v>
      </c>
      <c r="P4100" s="199">
        <v>50</v>
      </c>
      <c r="S4100" t="s">
        <v>2759</v>
      </c>
      <c r="T4100" t="s">
        <v>4061</v>
      </c>
      <c r="U4100" s="201">
        <v>57.5</v>
      </c>
      <c r="V4100" t="s">
        <v>480</v>
      </c>
      <c r="W4100" t="s">
        <v>2811</v>
      </c>
      <c r="X4100" t="s">
        <v>1756</v>
      </c>
      <c r="Y4100" t="s">
        <v>4193</v>
      </c>
      <c r="Z4100" t="s">
        <v>3666</v>
      </c>
      <c r="AA4100">
        <v>621673.1</v>
      </c>
      <c r="AB4100" s="198">
        <v>37408.875</v>
      </c>
      <c r="AC4100" s="198">
        <v>37437.875</v>
      </c>
    </row>
    <row r="4101" spans="1:29" x14ac:dyDescent="0.2">
      <c r="A4101" s="44" t="str">
        <f t="shared" si="316"/>
        <v>US Natural Gas Financial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31</v>
      </c>
      <c r="F4101" s="213">
        <f t="shared" si="320"/>
        <v>155000</v>
      </c>
      <c r="G4101" s="202">
        <v>1292809</v>
      </c>
      <c r="H4101" s="198">
        <v>37035.463969907411</v>
      </c>
      <c r="I4101" t="s">
        <v>4182</v>
      </c>
      <c r="M4101" t="s">
        <v>2760</v>
      </c>
      <c r="N4101" t="s">
        <v>2864</v>
      </c>
      <c r="O4101" t="s">
        <v>2875</v>
      </c>
      <c r="P4101" s="199">
        <v>5000</v>
      </c>
      <c r="S4101" t="s">
        <v>2761</v>
      </c>
      <c r="T4101" t="s">
        <v>4061</v>
      </c>
      <c r="U4101" s="201">
        <v>4.29</v>
      </c>
      <c r="V4101" t="s">
        <v>2965</v>
      </c>
      <c r="W4101" t="s">
        <v>3529</v>
      </c>
      <c r="X4101" t="s">
        <v>2866</v>
      </c>
      <c r="Y4101" t="s">
        <v>4082</v>
      </c>
      <c r="Z4101" t="s">
        <v>3671</v>
      </c>
      <c r="AA4101" t="s">
        <v>875</v>
      </c>
      <c r="AB4101" s="198">
        <v>37104.875</v>
      </c>
      <c r="AC4101" s="198">
        <v>37134.875</v>
      </c>
    </row>
    <row r="4102" spans="1:29" x14ac:dyDescent="0.2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30</v>
      </c>
      <c r="F4102" s="213">
        <f t="shared" si="320"/>
        <v>750</v>
      </c>
      <c r="G4102" s="202">
        <v>1292812</v>
      </c>
      <c r="H4102" s="198">
        <v>37035.464131944442</v>
      </c>
      <c r="I4102" t="s">
        <v>2831</v>
      </c>
      <c r="M4102" t="s">
        <v>3364</v>
      </c>
      <c r="N4102" t="s">
        <v>2713</v>
      </c>
      <c r="O4102" t="s">
        <v>102</v>
      </c>
      <c r="P4102" s="199">
        <v>25</v>
      </c>
      <c r="S4102" t="s">
        <v>2759</v>
      </c>
      <c r="T4102" t="s">
        <v>4061</v>
      </c>
      <c r="U4102" s="201">
        <v>283</v>
      </c>
      <c r="V4102" t="s">
        <v>2714</v>
      </c>
      <c r="W4102" t="s">
        <v>2770</v>
      </c>
      <c r="X4102" t="s">
        <v>2716</v>
      </c>
      <c r="Y4102" t="s">
        <v>4193</v>
      </c>
      <c r="Z4102" t="s">
        <v>3666</v>
      </c>
      <c r="AA4102">
        <v>621674.1</v>
      </c>
      <c r="AB4102" s="198">
        <v>37043.875</v>
      </c>
      <c r="AC4102" s="198">
        <v>37072.875</v>
      </c>
    </row>
    <row r="4103" spans="1:29" x14ac:dyDescent="0.2">
      <c r="A4103" s="44" t="str">
        <f t="shared" si="316"/>
        <v>US Crude Financial</v>
      </c>
      <c r="B4103" s="44" t="str">
        <f t="shared" si="317"/>
        <v>US</v>
      </c>
      <c r="C4103" s="44" t="str">
        <f t="shared" si="318"/>
        <v>Crude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25000</v>
      </c>
      <c r="G4103" s="202">
        <v>1292815</v>
      </c>
      <c r="H4103" s="198">
        <v>37035.464236111111</v>
      </c>
      <c r="I4103" t="s">
        <v>4182</v>
      </c>
      <c r="M4103" t="s">
        <v>3757</v>
      </c>
      <c r="N4103" t="s">
        <v>4183</v>
      </c>
      <c r="O4103" t="s">
        <v>2790</v>
      </c>
      <c r="Q4103" s="199">
        <v>25000</v>
      </c>
      <c r="S4103" t="s">
        <v>2767</v>
      </c>
      <c r="T4103" t="s">
        <v>4061</v>
      </c>
      <c r="U4103" s="201">
        <v>28.62</v>
      </c>
      <c r="V4103" t="s">
        <v>2679</v>
      </c>
      <c r="W4103" t="s">
        <v>4185</v>
      </c>
      <c r="X4103" t="s">
        <v>4186</v>
      </c>
      <c r="Y4103" t="s">
        <v>3401</v>
      </c>
      <c r="Z4103" t="s">
        <v>3671</v>
      </c>
      <c r="AA4103">
        <v>107172</v>
      </c>
      <c r="AB4103" s="198">
        <v>37073</v>
      </c>
      <c r="AC4103" s="198">
        <v>37103</v>
      </c>
    </row>
    <row r="4104" spans="1:29" x14ac:dyDescent="0.2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25000</v>
      </c>
      <c r="G4104" s="202">
        <v>1292816</v>
      </c>
      <c r="H4104" s="198">
        <v>37035.464259259257</v>
      </c>
      <c r="I4104" t="s">
        <v>2863</v>
      </c>
      <c r="M4104" t="s">
        <v>3757</v>
      </c>
      <c r="N4104" t="s">
        <v>4183</v>
      </c>
      <c r="O4104" t="s">
        <v>2790</v>
      </c>
      <c r="Q4104" s="199">
        <v>25000</v>
      </c>
      <c r="S4104" t="s">
        <v>2767</v>
      </c>
      <c r="T4104" t="s">
        <v>4061</v>
      </c>
      <c r="U4104" s="201">
        <v>28.64</v>
      </c>
      <c r="V4104" t="s">
        <v>3986</v>
      </c>
      <c r="W4104" t="s">
        <v>4185</v>
      </c>
      <c r="X4104" t="s">
        <v>4186</v>
      </c>
      <c r="Y4104" t="s">
        <v>3401</v>
      </c>
      <c r="Z4104" t="s">
        <v>3671</v>
      </c>
      <c r="AA4104">
        <v>107173</v>
      </c>
      <c r="AB4104" s="198">
        <v>37073</v>
      </c>
      <c r="AC4104" s="198">
        <v>37103</v>
      </c>
    </row>
    <row r="4105" spans="1:29" x14ac:dyDescent="0.2">
      <c r="A4105" s="44" t="str">
        <f t="shared" si="316"/>
        <v>US Crude Financial</v>
      </c>
      <c r="B4105" s="44" t="str">
        <f t="shared" si="317"/>
        <v>US</v>
      </c>
      <c r="C4105" s="44" t="str">
        <f t="shared" si="318"/>
        <v>Crude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25000</v>
      </c>
      <c r="G4105" s="202">
        <v>1292817</v>
      </c>
      <c r="H4105" s="198">
        <v>37035.464444444442</v>
      </c>
      <c r="I4105" t="s">
        <v>2863</v>
      </c>
      <c r="M4105" t="s">
        <v>3757</v>
      </c>
      <c r="N4105" t="s">
        <v>4183</v>
      </c>
      <c r="O4105" t="s">
        <v>2790</v>
      </c>
      <c r="Q4105" s="199">
        <v>25000</v>
      </c>
      <c r="S4105" t="s">
        <v>2767</v>
      </c>
      <c r="T4105" t="s">
        <v>4061</v>
      </c>
      <c r="U4105" s="201">
        <v>28.66</v>
      </c>
      <c r="V4105" t="s">
        <v>1679</v>
      </c>
      <c r="W4105" t="s">
        <v>4185</v>
      </c>
      <c r="X4105" t="s">
        <v>4186</v>
      </c>
      <c r="Y4105" t="s">
        <v>3401</v>
      </c>
      <c r="Z4105" t="s">
        <v>3671</v>
      </c>
      <c r="AA4105">
        <v>107174</v>
      </c>
      <c r="AB4105" s="198">
        <v>37073</v>
      </c>
      <c r="AC4105" s="198">
        <v>37103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10</v>
      </c>
      <c r="G4106" s="202">
        <v>1292818</v>
      </c>
      <c r="H4106" s="198">
        <v>37035.464467592596</v>
      </c>
      <c r="I4106" t="s">
        <v>4057</v>
      </c>
      <c r="M4106" t="s">
        <v>2766</v>
      </c>
      <c r="N4106" t="s">
        <v>4072</v>
      </c>
      <c r="O4106" t="s">
        <v>4073</v>
      </c>
      <c r="P4106" s="199">
        <v>10</v>
      </c>
      <c r="S4106" t="s">
        <v>4060</v>
      </c>
      <c r="T4106" t="s">
        <v>4061</v>
      </c>
      <c r="U4106" s="201">
        <v>1547</v>
      </c>
      <c r="V4106" t="s">
        <v>2901</v>
      </c>
      <c r="W4106" t="s">
        <v>4068</v>
      </c>
      <c r="X4106" t="s">
        <v>4064</v>
      </c>
      <c r="Y4106" t="s">
        <v>4065</v>
      </c>
      <c r="Z4106" t="s">
        <v>4066</v>
      </c>
      <c r="AA4106">
        <v>2151808</v>
      </c>
    </row>
    <row r="4107" spans="1:29" x14ac:dyDescent="0.2">
      <c r="A4107" s="44" t="str">
        <f t="shared" ref="A4107:A4170" si="321">B4107&amp;" "&amp;C4107&amp;" "&amp;D4107</f>
        <v>US Natural Gas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13">
        <f t="shared" ref="F4107:F4170" si="325">E4107*SUM(P4107:Q4107)</f>
        <v>285</v>
      </c>
      <c r="G4107" s="202">
        <v>1292819</v>
      </c>
      <c r="H4107" s="198">
        <v>37035.464733796296</v>
      </c>
      <c r="I4107" t="s">
        <v>3078</v>
      </c>
      <c r="M4107" t="s">
        <v>2760</v>
      </c>
      <c r="N4107" t="s">
        <v>3220</v>
      </c>
      <c r="O4107" t="s">
        <v>2484</v>
      </c>
      <c r="Q4107" s="199">
        <v>285</v>
      </c>
      <c r="S4107" t="s">
        <v>2761</v>
      </c>
      <c r="T4107" t="s">
        <v>4061</v>
      </c>
      <c r="U4107" s="201">
        <v>3.94</v>
      </c>
      <c r="V4107" t="s">
        <v>4318</v>
      </c>
      <c r="W4107" t="s">
        <v>3004</v>
      </c>
      <c r="X4107" t="s">
        <v>3246</v>
      </c>
      <c r="Y4107" t="s">
        <v>3224</v>
      </c>
      <c r="Z4107" t="s">
        <v>3671</v>
      </c>
      <c r="AA4107">
        <v>809288</v>
      </c>
      <c r="AB4107" s="198">
        <v>37036.875</v>
      </c>
      <c r="AC4107" s="198">
        <v>37036.875</v>
      </c>
    </row>
    <row r="4108" spans="1:29" x14ac:dyDescent="0.2">
      <c r="A4108" s="44" t="str">
        <f t="shared" si="321"/>
        <v>US Crude Financial</v>
      </c>
      <c r="B4108" s="44" t="str">
        <f t="shared" si="322"/>
        <v>US</v>
      </c>
      <c r="C4108" s="44" t="str">
        <f t="shared" si="323"/>
        <v>Crude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25000</v>
      </c>
      <c r="G4108" s="202">
        <v>1292820</v>
      </c>
      <c r="H4108" s="198">
        <v>37035.464895833335</v>
      </c>
      <c r="I4108" t="s">
        <v>2863</v>
      </c>
      <c r="M4108" t="s">
        <v>3757</v>
      </c>
      <c r="N4108" t="s">
        <v>4183</v>
      </c>
      <c r="O4108" t="s">
        <v>2790</v>
      </c>
      <c r="Q4108" s="199">
        <v>25000</v>
      </c>
      <c r="S4108" t="s">
        <v>2767</v>
      </c>
      <c r="T4108" t="s">
        <v>4061</v>
      </c>
      <c r="U4108" s="201">
        <v>28.68</v>
      </c>
      <c r="V4108" t="s">
        <v>3986</v>
      </c>
      <c r="W4108" t="s">
        <v>4185</v>
      </c>
      <c r="X4108" t="s">
        <v>4186</v>
      </c>
      <c r="Y4108" t="s">
        <v>3401</v>
      </c>
      <c r="Z4108" t="s">
        <v>3671</v>
      </c>
      <c r="AA4108">
        <v>107175</v>
      </c>
      <c r="AB4108" s="198">
        <v>37073</v>
      </c>
      <c r="AC4108" s="198">
        <v>37103</v>
      </c>
    </row>
    <row r="4109" spans="1:29" x14ac:dyDescent="0.2">
      <c r="A4109" s="44" t="str">
        <f t="shared" si="321"/>
        <v>US Crude Financial</v>
      </c>
      <c r="B4109" s="44" t="str">
        <f t="shared" si="322"/>
        <v>US</v>
      </c>
      <c r="C4109" s="44" t="str">
        <f t="shared" si="323"/>
        <v>Crude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25000</v>
      </c>
      <c r="G4109" s="202">
        <v>1292821</v>
      </c>
      <c r="H4109" s="198">
        <v>37035.465011574073</v>
      </c>
      <c r="I4109" t="s">
        <v>2863</v>
      </c>
      <c r="M4109" t="s">
        <v>3757</v>
      </c>
      <c r="N4109" t="s">
        <v>4183</v>
      </c>
      <c r="O4109" t="s">
        <v>2790</v>
      </c>
      <c r="Q4109" s="199">
        <v>25000</v>
      </c>
      <c r="S4109" t="s">
        <v>2767</v>
      </c>
      <c r="T4109" t="s">
        <v>4061</v>
      </c>
      <c r="U4109" s="201">
        <v>28.7</v>
      </c>
      <c r="V4109" t="s">
        <v>3199</v>
      </c>
      <c r="W4109" t="s">
        <v>4185</v>
      </c>
      <c r="X4109" t="s">
        <v>4186</v>
      </c>
      <c r="Y4109" t="s">
        <v>3401</v>
      </c>
      <c r="Z4109" t="s">
        <v>3671</v>
      </c>
      <c r="AA4109">
        <v>107176</v>
      </c>
      <c r="AB4109" s="198">
        <v>37073</v>
      </c>
      <c r="AC4109" s="198">
        <v>37103</v>
      </c>
    </row>
    <row r="4110" spans="1:29" x14ac:dyDescent="0.2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31</v>
      </c>
      <c r="F4110" s="213">
        <f t="shared" si="325"/>
        <v>310000</v>
      </c>
      <c r="G4110" s="202">
        <v>1292824</v>
      </c>
      <c r="H4110" s="198">
        <v>37035.465092592596</v>
      </c>
      <c r="I4110" t="s">
        <v>2871</v>
      </c>
      <c r="M4110" t="s">
        <v>2760</v>
      </c>
      <c r="N4110" t="s">
        <v>2864</v>
      </c>
      <c r="O4110" t="s">
        <v>3234</v>
      </c>
      <c r="P4110" s="199">
        <v>10000</v>
      </c>
      <c r="S4110" t="s">
        <v>2761</v>
      </c>
      <c r="T4110" t="s">
        <v>4061</v>
      </c>
      <c r="U4110" s="201">
        <v>4.2074999999999996</v>
      </c>
      <c r="V4110" t="s">
        <v>2872</v>
      </c>
      <c r="W4110" t="s">
        <v>3529</v>
      </c>
      <c r="X4110" t="s">
        <v>2866</v>
      </c>
      <c r="Y4110" t="s">
        <v>4082</v>
      </c>
      <c r="Z4110" t="s">
        <v>3671</v>
      </c>
      <c r="AA4110" t="s">
        <v>876</v>
      </c>
      <c r="AB4110" s="198">
        <v>37073.875</v>
      </c>
      <c r="AC4110" s="198">
        <v>37103.875</v>
      </c>
    </row>
    <row r="4111" spans="1:29" x14ac:dyDescent="0.2">
      <c r="A4111" s="44" t="str">
        <f t="shared" si="321"/>
        <v>US Crude Financial</v>
      </c>
      <c r="B4111" s="44" t="str">
        <f t="shared" si="322"/>
        <v>US</v>
      </c>
      <c r="C4111" s="44" t="str">
        <f t="shared" si="323"/>
        <v>Crude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25000</v>
      </c>
      <c r="G4111" s="202">
        <v>1292823</v>
      </c>
      <c r="H4111" s="198">
        <v>37035.465092592596</v>
      </c>
      <c r="I4111" t="s">
        <v>2863</v>
      </c>
      <c r="M4111" t="s">
        <v>3757</v>
      </c>
      <c r="N4111" t="s">
        <v>4183</v>
      </c>
      <c r="O4111" t="s">
        <v>2790</v>
      </c>
      <c r="Q4111" s="199">
        <v>25000</v>
      </c>
      <c r="S4111" t="s">
        <v>2767</v>
      </c>
      <c r="T4111" t="s">
        <v>4061</v>
      </c>
      <c r="U4111" s="201">
        <v>28.7</v>
      </c>
      <c r="V4111" t="s">
        <v>3199</v>
      </c>
      <c r="W4111" t="s">
        <v>4185</v>
      </c>
      <c r="X4111" t="s">
        <v>4186</v>
      </c>
      <c r="Y4111" t="s">
        <v>3401</v>
      </c>
      <c r="Z4111" t="s">
        <v>3671</v>
      </c>
      <c r="AA4111">
        <v>107178</v>
      </c>
      <c r="AB4111" s="198">
        <v>37073</v>
      </c>
      <c r="AC4111" s="198">
        <v>37103</v>
      </c>
    </row>
    <row r="4112" spans="1:29" x14ac:dyDescent="0.2">
      <c r="A4112" s="44" t="str">
        <f t="shared" si="321"/>
        <v>US Natural Gas Financial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225000</v>
      </c>
      <c r="G4112" s="202">
        <v>1292827</v>
      </c>
      <c r="H4112" s="198">
        <v>37035.465254629627</v>
      </c>
      <c r="I4112" t="s">
        <v>2869</v>
      </c>
      <c r="M4112" t="s">
        <v>2760</v>
      </c>
      <c r="N4112" t="s">
        <v>2864</v>
      </c>
      <c r="O4112" t="s">
        <v>2865</v>
      </c>
      <c r="Q4112" s="199">
        <v>7500</v>
      </c>
      <c r="S4112" t="s">
        <v>2761</v>
      </c>
      <c r="T4112" t="s">
        <v>4061</v>
      </c>
      <c r="U4112" s="201">
        <v>4.1425000000000001</v>
      </c>
      <c r="V4112" t="s">
        <v>2870</v>
      </c>
      <c r="W4112" t="s">
        <v>3529</v>
      </c>
      <c r="X4112" t="s">
        <v>2866</v>
      </c>
      <c r="Y4112" t="s">
        <v>4082</v>
      </c>
      <c r="Z4112" t="s">
        <v>3671</v>
      </c>
      <c r="AA4112" t="s">
        <v>877</v>
      </c>
      <c r="AB4112" s="198">
        <v>37043.875</v>
      </c>
      <c r="AC4112" s="198">
        <v>37072.875</v>
      </c>
    </row>
    <row r="4113" spans="1:29" x14ac:dyDescent="0.2">
      <c r="A4113" s="44" t="str">
        <f t="shared" si="321"/>
        <v xml:space="preserve"> Natural Gas Physical</v>
      </c>
      <c r="B4113" s="44" t="str">
        <f t="shared" si="322"/>
        <v/>
      </c>
      <c r="C4113" s="44" t="str">
        <f t="shared" si="323"/>
        <v>Natural Gas</v>
      </c>
      <c r="D4113" s="44" t="str">
        <f t="shared" si="324"/>
        <v>Physical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10000</v>
      </c>
      <c r="G4113" s="202">
        <v>1292829</v>
      </c>
      <c r="H4113" s="198">
        <v>37035.46534722222</v>
      </c>
      <c r="I4113" t="s">
        <v>3128</v>
      </c>
      <c r="M4113" t="s">
        <v>2760</v>
      </c>
      <c r="N4113" t="s">
        <v>2697</v>
      </c>
      <c r="O4113" t="s">
        <v>4269</v>
      </c>
      <c r="P4113" s="199">
        <v>10000</v>
      </c>
      <c r="S4113" t="s">
        <v>4150</v>
      </c>
      <c r="T4113" t="s">
        <v>2698</v>
      </c>
      <c r="U4113" s="201">
        <v>5.5949999999999998</v>
      </c>
      <c r="V4113" t="s">
        <v>1749</v>
      </c>
      <c r="W4113" t="s">
        <v>2699</v>
      </c>
      <c r="X4113" t="s">
        <v>2700</v>
      </c>
      <c r="Y4113" t="s">
        <v>3224</v>
      </c>
      <c r="Z4113" t="s">
        <v>3672</v>
      </c>
      <c r="AA4113">
        <v>809293</v>
      </c>
      <c r="AB4113" s="198">
        <v>37035.875</v>
      </c>
      <c r="AC4113" s="198">
        <v>37035.875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30</v>
      </c>
      <c r="F4114" s="213">
        <f t="shared" si="325"/>
        <v>150000</v>
      </c>
      <c r="G4114" s="202">
        <v>1292828</v>
      </c>
      <c r="H4114" s="198">
        <v>37035.46534722222</v>
      </c>
      <c r="I4114" t="s">
        <v>3219</v>
      </c>
      <c r="M4114" t="s">
        <v>2760</v>
      </c>
      <c r="N4114" t="s">
        <v>3235</v>
      </c>
      <c r="O4114" t="s">
        <v>3098</v>
      </c>
      <c r="P4114" s="199">
        <v>5000</v>
      </c>
      <c r="S4114" t="s">
        <v>2761</v>
      </c>
      <c r="T4114" t="s">
        <v>4061</v>
      </c>
      <c r="U4114" s="201">
        <v>8.16</v>
      </c>
      <c r="V4114" t="s">
        <v>51</v>
      </c>
      <c r="W4114" t="s">
        <v>3083</v>
      </c>
      <c r="X4114" t="s">
        <v>3084</v>
      </c>
      <c r="Y4114" t="s">
        <v>4082</v>
      </c>
      <c r="Z4114" t="s">
        <v>3671</v>
      </c>
      <c r="AA4114" t="s">
        <v>878</v>
      </c>
      <c r="AB4114" s="198">
        <v>37043.875</v>
      </c>
      <c r="AC4114" s="198">
        <v>37072.875</v>
      </c>
    </row>
    <row r="4115" spans="1:29" x14ac:dyDescent="0.2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30</v>
      </c>
      <c r="F4115" s="213">
        <f t="shared" si="325"/>
        <v>150000</v>
      </c>
      <c r="G4115" s="202">
        <v>1292832</v>
      </c>
      <c r="H4115" s="198">
        <v>37035.466006944444</v>
      </c>
      <c r="I4115" t="s">
        <v>2935</v>
      </c>
      <c r="M4115" t="s">
        <v>2760</v>
      </c>
      <c r="N4115" t="s">
        <v>3220</v>
      </c>
      <c r="O4115" t="s">
        <v>4353</v>
      </c>
      <c r="Q4115" s="199">
        <v>5000</v>
      </c>
      <c r="S4115" t="s">
        <v>2761</v>
      </c>
      <c r="T4115" t="s">
        <v>4061</v>
      </c>
      <c r="U4115" s="201">
        <v>4.13</v>
      </c>
      <c r="V4115" t="s">
        <v>2936</v>
      </c>
      <c r="W4115" t="s">
        <v>2938</v>
      </c>
      <c r="X4115" t="s">
        <v>1775</v>
      </c>
      <c r="Y4115" t="s">
        <v>3224</v>
      </c>
      <c r="Z4115" t="s">
        <v>3671</v>
      </c>
      <c r="AA4115" t="s">
        <v>879</v>
      </c>
      <c r="AB4115" s="198">
        <v>37043</v>
      </c>
      <c r="AC4115" s="198">
        <v>37072</v>
      </c>
    </row>
    <row r="4116" spans="1:29" x14ac:dyDescent="0.2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25000</v>
      </c>
      <c r="G4116" s="202">
        <v>1292833</v>
      </c>
      <c r="H4116" s="198">
        <v>37035.466157407405</v>
      </c>
      <c r="I4116" t="s">
        <v>2863</v>
      </c>
      <c r="M4116" t="s">
        <v>3757</v>
      </c>
      <c r="N4116" t="s">
        <v>4183</v>
      </c>
      <c r="O4116" t="s">
        <v>2790</v>
      </c>
      <c r="Q4116" s="199">
        <v>25000</v>
      </c>
      <c r="S4116" t="s">
        <v>2767</v>
      </c>
      <c r="T4116" t="s">
        <v>4061</v>
      </c>
      <c r="U4116" s="201">
        <v>28.72</v>
      </c>
      <c r="V4116" t="s">
        <v>1679</v>
      </c>
      <c r="W4116" t="s">
        <v>4185</v>
      </c>
      <c r="X4116" t="s">
        <v>4186</v>
      </c>
      <c r="Y4116" t="s">
        <v>3401</v>
      </c>
      <c r="Z4116" t="s">
        <v>3671</v>
      </c>
      <c r="AA4116">
        <v>107179</v>
      </c>
      <c r="AB4116" s="198">
        <v>37073</v>
      </c>
      <c r="AC4116" s="198">
        <v>37103</v>
      </c>
    </row>
    <row r="4117" spans="1:29" x14ac:dyDescent="0.2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30</v>
      </c>
      <c r="F4117" s="213">
        <f t="shared" si="325"/>
        <v>150000</v>
      </c>
      <c r="G4117" s="202">
        <v>1292835</v>
      </c>
      <c r="H4117" s="198">
        <v>37035.466203703705</v>
      </c>
      <c r="I4117" t="s">
        <v>2831</v>
      </c>
      <c r="M4117" t="s">
        <v>2760</v>
      </c>
      <c r="N4117" t="s">
        <v>3220</v>
      </c>
      <c r="O4117" t="s">
        <v>880</v>
      </c>
      <c r="Q4117" s="199">
        <v>5000</v>
      </c>
      <c r="S4117" t="s">
        <v>2761</v>
      </c>
      <c r="T4117" t="s">
        <v>4061</v>
      </c>
      <c r="U4117" s="201">
        <v>2.7450000000000001</v>
      </c>
      <c r="V4117" t="s">
        <v>2701</v>
      </c>
      <c r="W4117" t="s">
        <v>3926</v>
      </c>
      <c r="X4117" t="s">
        <v>2735</v>
      </c>
      <c r="Y4117" t="s">
        <v>3224</v>
      </c>
      <c r="Z4117" t="s">
        <v>3671</v>
      </c>
      <c r="AA4117" t="s">
        <v>881</v>
      </c>
      <c r="AB4117" s="198">
        <v>37043.875</v>
      </c>
      <c r="AC4117" s="198">
        <v>37072.875</v>
      </c>
    </row>
    <row r="4118" spans="1:29" x14ac:dyDescent="0.2">
      <c r="A4118" s="44" t="str">
        <f t="shared" si="321"/>
        <v>US Crude Financial</v>
      </c>
      <c r="B4118" s="44" t="str">
        <f t="shared" si="322"/>
        <v>US</v>
      </c>
      <c r="C4118" s="44" t="str">
        <f t="shared" si="323"/>
        <v>Crude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25000</v>
      </c>
      <c r="G4118" s="202">
        <v>1292836</v>
      </c>
      <c r="H4118" s="198">
        <v>37035.466261574074</v>
      </c>
      <c r="I4118" t="s">
        <v>4182</v>
      </c>
      <c r="M4118" t="s">
        <v>3757</v>
      </c>
      <c r="N4118" t="s">
        <v>4183</v>
      </c>
      <c r="O4118" t="s">
        <v>2790</v>
      </c>
      <c r="Q4118" s="199">
        <v>25000</v>
      </c>
      <c r="S4118" t="s">
        <v>2767</v>
      </c>
      <c r="T4118" t="s">
        <v>4061</v>
      </c>
      <c r="U4118" s="201">
        <v>28.72</v>
      </c>
      <c r="V4118" t="s">
        <v>4184</v>
      </c>
      <c r="W4118" t="s">
        <v>4185</v>
      </c>
      <c r="X4118" t="s">
        <v>4186</v>
      </c>
      <c r="Y4118" t="s">
        <v>3401</v>
      </c>
      <c r="Z4118" t="s">
        <v>3671</v>
      </c>
      <c r="AA4118">
        <v>107181</v>
      </c>
      <c r="AB4118" s="198">
        <v>37073</v>
      </c>
      <c r="AC4118" s="198">
        <v>37103</v>
      </c>
    </row>
    <row r="4119" spans="1:29" x14ac:dyDescent="0.2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30</v>
      </c>
      <c r="F4119" s="213">
        <f t="shared" si="325"/>
        <v>150000</v>
      </c>
      <c r="G4119" s="202">
        <v>1292837</v>
      </c>
      <c r="H4119" s="198">
        <v>37035.466446759259</v>
      </c>
      <c r="I4119" t="s">
        <v>2834</v>
      </c>
      <c r="M4119" t="s">
        <v>2760</v>
      </c>
      <c r="N4119" t="s">
        <v>3235</v>
      </c>
      <c r="O4119" t="s">
        <v>4407</v>
      </c>
      <c r="P4119" s="199">
        <v>5000</v>
      </c>
      <c r="S4119" t="s">
        <v>2761</v>
      </c>
      <c r="T4119" t="s">
        <v>4061</v>
      </c>
      <c r="U4119" s="201">
        <v>0.17499999999999999</v>
      </c>
      <c r="V4119" t="s">
        <v>882</v>
      </c>
      <c r="W4119" t="s">
        <v>2690</v>
      </c>
      <c r="X4119" t="s">
        <v>2691</v>
      </c>
      <c r="Y4119" t="s">
        <v>4082</v>
      </c>
      <c r="Z4119" t="s">
        <v>3671</v>
      </c>
      <c r="AA4119" t="s">
        <v>883</v>
      </c>
      <c r="AB4119" s="198">
        <v>37043.875</v>
      </c>
      <c r="AC4119" s="198">
        <v>37072.875</v>
      </c>
    </row>
    <row r="4120" spans="1:29" x14ac:dyDescent="0.2">
      <c r="A4120" s="44" t="str">
        <f t="shared" si="321"/>
        <v>US Crude Financial</v>
      </c>
      <c r="B4120" s="44" t="str">
        <f t="shared" si="322"/>
        <v>US</v>
      </c>
      <c r="C4120" s="44" t="str">
        <f t="shared" si="323"/>
        <v>Crude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13">
        <f t="shared" si="325"/>
        <v>25000</v>
      </c>
      <c r="G4120" s="202">
        <v>1292839</v>
      </c>
      <c r="H4120" s="198">
        <v>37035.466527777775</v>
      </c>
      <c r="I4120" t="s">
        <v>4182</v>
      </c>
      <c r="M4120" t="s">
        <v>3757</v>
      </c>
      <c r="N4120" t="s">
        <v>4183</v>
      </c>
      <c r="O4120" t="s">
        <v>2790</v>
      </c>
      <c r="P4120" s="199">
        <v>25000</v>
      </c>
      <c r="S4120" t="s">
        <v>2767</v>
      </c>
      <c r="T4120" t="s">
        <v>4061</v>
      </c>
      <c r="U4120" s="201">
        <v>28.7</v>
      </c>
      <c r="V4120" t="s">
        <v>4184</v>
      </c>
      <c r="W4120" t="s">
        <v>4185</v>
      </c>
      <c r="X4120" t="s">
        <v>4186</v>
      </c>
      <c r="Y4120" t="s">
        <v>3401</v>
      </c>
      <c r="Z4120" t="s">
        <v>3671</v>
      </c>
      <c r="AA4120">
        <v>107182</v>
      </c>
      <c r="AB4120" s="198">
        <v>37073</v>
      </c>
      <c r="AC4120" s="198">
        <v>37103</v>
      </c>
    </row>
    <row r="4121" spans="1:29" x14ac:dyDescent="0.2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2</v>
      </c>
      <c r="G4121" s="202">
        <v>1292840</v>
      </c>
      <c r="H4121" s="198">
        <v>37035.466539351852</v>
      </c>
      <c r="I4121" t="s">
        <v>4131</v>
      </c>
      <c r="M4121" t="s">
        <v>2766</v>
      </c>
      <c r="N4121" t="s">
        <v>4087</v>
      </c>
      <c r="O4121" t="s">
        <v>4088</v>
      </c>
      <c r="P4121" s="199">
        <v>2</v>
      </c>
      <c r="S4121" t="s">
        <v>4089</v>
      </c>
      <c r="T4121" t="s">
        <v>4061</v>
      </c>
      <c r="U4121" s="201">
        <v>7135</v>
      </c>
      <c r="V4121" t="s">
        <v>3414</v>
      </c>
      <c r="W4121" t="s">
        <v>4090</v>
      </c>
      <c r="X4121" t="s">
        <v>4064</v>
      </c>
      <c r="Y4121" t="s">
        <v>4065</v>
      </c>
      <c r="Z4121" t="s">
        <v>4066</v>
      </c>
      <c r="AA4121">
        <v>2151804</v>
      </c>
    </row>
    <row r="4122" spans="1:29" x14ac:dyDescent="0.2">
      <c r="A4122" s="44" t="str">
        <f t="shared" si="321"/>
        <v xml:space="preserve"> Natural Gas Physical</v>
      </c>
      <c r="B4122" s="44" t="str">
        <f t="shared" si="322"/>
        <v/>
      </c>
      <c r="C4122" s="44" t="str">
        <f t="shared" si="323"/>
        <v>Natural Gas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30</v>
      </c>
      <c r="F4122" s="213">
        <f t="shared" si="325"/>
        <v>150000</v>
      </c>
      <c r="G4122" s="202">
        <v>1292841</v>
      </c>
      <c r="H4122" s="198">
        <v>37035.466689814813</v>
      </c>
      <c r="I4122" t="s">
        <v>3128</v>
      </c>
      <c r="M4122" t="s">
        <v>2760</v>
      </c>
      <c r="N4122" t="s">
        <v>2697</v>
      </c>
      <c r="O4122" t="s">
        <v>3813</v>
      </c>
      <c r="Q4122" s="199">
        <v>5000</v>
      </c>
      <c r="S4122" t="s">
        <v>4150</v>
      </c>
      <c r="T4122" t="s">
        <v>2698</v>
      </c>
      <c r="U4122" s="201">
        <v>5.6050000000000004</v>
      </c>
      <c r="V4122" t="s">
        <v>1749</v>
      </c>
      <c r="W4122" t="s">
        <v>3188</v>
      </c>
      <c r="X4122" t="s">
        <v>2700</v>
      </c>
      <c r="Y4122" t="s">
        <v>3224</v>
      </c>
      <c r="Z4122" t="s">
        <v>3672</v>
      </c>
      <c r="AA4122">
        <v>809301</v>
      </c>
      <c r="AB4122" s="198">
        <v>37043.875</v>
      </c>
      <c r="AC4122" s="198">
        <v>37072.875</v>
      </c>
    </row>
    <row r="4123" spans="1:29" x14ac:dyDescent="0.2">
      <c r="A4123" s="44" t="str">
        <f t="shared" si="321"/>
        <v xml:space="preserve"> Metals Financial</v>
      </c>
      <c r="B4123" s="44" t="str">
        <f t="shared" si="322"/>
        <v/>
      </c>
      <c r="C4123" s="44" t="str">
        <f t="shared" si="323"/>
        <v>Metals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2</v>
      </c>
      <c r="G4123" s="202">
        <v>1292842</v>
      </c>
      <c r="H4123" s="198">
        <v>37035.466805555552</v>
      </c>
      <c r="I4123" t="s">
        <v>4077</v>
      </c>
      <c r="M4123" t="s">
        <v>2766</v>
      </c>
      <c r="N4123" t="s">
        <v>4058</v>
      </c>
      <c r="O4123" t="s">
        <v>4059</v>
      </c>
      <c r="Q4123" s="199">
        <v>2</v>
      </c>
      <c r="S4123" t="s">
        <v>4060</v>
      </c>
      <c r="T4123" t="s">
        <v>4061</v>
      </c>
      <c r="U4123" s="201">
        <v>1744</v>
      </c>
      <c r="V4123" t="s">
        <v>3867</v>
      </c>
      <c r="W4123" t="s">
        <v>4068</v>
      </c>
      <c r="X4123" t="s">
        <v>4064</v>
      </c>
      <c r="Y4123" t="s">
        <v>4065</v>
      </c>
      <c r="Z4123" t="s">
        <v>4066</v>
      </c>
      <c r="AA4123">
        <v>2151802</v>
      </c>
    </row>
    <row r="4124" spans="1:29" x14ac:dyDescent="0.2">
      <c r="A4124" s="44" t="str">
        <f t="shared" si="321"/>
        <v>US Natural Gas Physical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30</v>
      </c>
      <c r="F4124" s="213">
        <f t="shared" si="325"/>
        <v>300000</v>
      </c>
      <c r="G4124" s="202">
        <v>1292843</v>
      </c>
      <c r="H4124" s="198">
        <v>37035.466909722221</v>
      </c>
      <c r="I4124" t="s">
        <v>3769</v>
      </c>
      <c r="M4124" t="s">
        <v>2760</v>
      </c>
      <c r="N4124" t="s">
        <v>3136</v>
      </c>
      <c r="O4124" t="s">
        <v>884</v>
      </c>
      <c r="Q4124" s="199">
        <v>10000</v>
      </c>
      <c r="S4124" t="s">
        <v>2761</v>
      </c>
      <c r="T4124" t="s">
        <v>4061</v>
      </c>
      <c r="U4124" s="201">
        <v>-5.0000000000000001E-3</v>
      </c>
      <c r="V4124" t="s">
        <v>4363</v>
      </c>
      <c r="W4124" t="s">
        <v>4253</v>
      </c>
      <c r="X4124" t="s">
        <v>4254</v>
      </c>
      <c r="Y4124" t="s">
        <v>3224</v>
      </c>
      <c r="Z4124" t="s">
        <v>3671</v>
      </c>
      <c r="AA4124" t="s">
        <v>885</v>
      </c>
      <c r="AB4124" s="198">
        <v>37043.875</v>
      </c>
      <c r="AC4124" s="198">
        <v>37072.875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300000</v>
      </c>
      <c r="G4125" s="202">
        <v>1292845</v>
      </c>
      <c r="H4125" s="198">
        <v>37035.467152777775</v>
      </c>
      <c r="I4125" t="s">
        <v>3268</v>
      </c>
      <c r="M4125" t="s">
        <v>2760</v>
      </c>
      <c r="N4125" t="s">
        <v>2864</v>
      </c>
      <c r="O4125" t="s">
        <v>2865</v>
      </c>
      <c r="Q4125" s="199">
        <v>10000</v>
      </c>
      <c r="S4125" t="s">
        <v>2761</v>
      </c>
      <c r="T4125" t="s">
        <v>4061</v>
      </c>
      <c r="U4125" s="201">
        <v>4.1449999999999996</v>
      </c>
      <c r="V4125" t="s">
        <v>3269</v>
      </c>
      <c r="W4125" t="s">
        <v>3529</v>
      </c>
      <c r="X4125" t="s">
        <v>2866</v>
      </c>
      <c r="Y4125" t="s">
        <v>4082</v>
      </c>
      <c r="Z4125" t="s">
        <v>3671</v>
      </c>
      <c r="AA4125" t="s">
        <v>886</v>
      </c>
      <c r="AB4125" s="198">
        <v>37043.875</v>
      </c>
      <c r="AC4125" s="198">
        <v>37072.875</v>
      </c>
    </row>
    <row r="4126" spans="1:29" x14ac:dyDescent="0.2">
      <c r="A4126" s="44" t="str">
        <f t="shared" si="321"/>
        <v>US Crude Financial</v>
      </c>
      <c r="B4126" s="44" t="str">
        <f t="shared" si="322"/>
        <v>US</v>
      </c>
      <c r="C4126" s="44" t="str">
        <f t="shared" si="323"/>
        <v>Crude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25000</v>
      </c>
      <c r="G4126" s="202">
        <v>1292848</v>
      </c>
      <c r="H4126" s="198">
        <v>37035.46738425926</v>
      </c>
      <c r="I4126" t="s">
        <v>2863</v>
      </c>
      <c r="M4126" t="s">
        <v>3757</v>
      </c>
      <c r="N4126" t="s">
        <v>4183</v>
      </c>
      <c r="O4126" t="s">
        <v>2790</v>
      </c>
      <c r="Q4126" s="199">
        <v>25000</v>
      </c>
      <c r="S4126" t="s">
        <v>2767</v>
      </c>
      <c r="T4126" t="s">
        <v>4061</v>
      </c>
      <c r="U4126" s="201">
        <v>28.68</v>
      </c>
      <c r="V4126" t="s">
        <v>3986</v>
      </c>
      <c r="W4126" t="s">
        <v>4185</v>
      </c>
      <c r="X4126" t="s">
        <v>4186</v>
      </c>
      <c r="Y4126" t="s">
        <v>3401</v>
      </c>
      <c r="Z4126" t="s">
        <v>3671</v>
      </c>
      <c r="AA4126">
        <v>107185</v>
      </c>
      <c r="AB4126" s="198">
        <v>37073</v>
      </c>
      <c r="AC4126" s="198">
        <v>37103</v>
      </c>
    </row>
    <row r="4127" spans="1:29" x14ac:dyDescent="0.2">
      <c r="A4127" s="44" t="str">
        <f t="shared" si="321"/>
        <v>US Natural Gas Physical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30</v>
      </c>
      <c r="F4127" s="213">
        <f t="shared" si="325"/>
        <v>150000</v>
      </c>
      <c r="G4127" s="202">
        <v>1292849</v>
      </c>
      <c r="H4127" s="198">
        <v>37035.467442129629</v>
      </c>
      <c r="I4127" t="s">
        <v>2831</v>
      </c>
      <c r="M4127" t="s">
        <v>2760</v>
      </c>
      <c r="N4127" t="s">
        <v>3220</v>
      </c>
      <c r="O4127" t="s">
        <v>880</v>
      </c>
      <c r="Q4127" s="199">
        <v>5000</v>
      </c>
      <c r="S4127" t="s">
        <v>2761</v>
      </c>
      <c r="T4127" t="s">
        <v>4061</v>
      </c>
      <c r="U4127" s="201">
        <v>2.7574999999999998</v>
      </c>
      <c r="V4127" t="s">
        <v>2701</v>
      </c>
      <c r="W4127" t="s">
        <v>3926</v>
      </c>
      <c r="X4127" t="s">
        <v>2735</v>
      </c>
      <c r="Y4127" t="s">
        <v>3224</v>
      </c>
      <c r="Z4127" t="s">
        <v>3671</v>
      </c>
      <c r="AA4127" t="s">
        <v>887</v>
      </c>
      <c r="AB4127" s="198">
        <v>37043.875</v>
      </c>
      <c r="AC4127" s="198">
        <v>37072.875</v>
      </c>
    </row>
    <row r="4128" spans="1:29" x14ac:dyDescent="0.2">
      <c r="A4128" s="44" t="str">
        <f t="shared" si="321"/>
        <v>US Power Physical</v>
      </c>
      <c r="B4128" s="44" t="str">
        <f t="shared" si="322"/>
        <v>US</v>
      </c>
      <c r="C4128" s="44" t="str">
        <f t="shared" si="323"/>
        <v>Power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5</v>
      </c>
      <c r="F4128" s="213">
        <f t="shared" si="325"/>
        <v>250</v>
      </c>
      <c r="G4128" s="202">
        <v>1292853</v>
      </c>
      <c r="H4128" s="198">
        <v>37035.467743055553</v>
      </c>
      <c r="I4128" t="s">
        <v>4513</v>
      </c>
      <c r="J4128" t="s">
        <v>3125</v>
      </c>
      <c r="K4128" t="s">
        <v>2852</v>
      </c>
      <c r="M4128" t="s">
        <v>3364</v>
      </c>
      <c r="N4128" t="s">
        <v>2802</v>
      </c>
      <c r="O4128" t="s">
        <v>4467</v>
      </c>
      <c r="P4128" s="199">
        <v>50</v>
      </c>
      <c r="S4128" t="s">
        <v>2759</v>
      </c>
      <c r="T4128" t="s">
        <v>4061</v>
      </c>
      <c r="U4128" s="201">
        <v>31</v>
      </c>
      <c r="V4128" t="s">
        <v>4503</v>
      </c>
      <c r="W4128" t="s">
        <v>2806</v>
      </c>
      <c r="X4128" t="s">
        <v>2807</v>
      </c>
      <c r="Y4128" t="s">
        <v>4193</v>
      </c>
      <c r="Z4128" t="s">
        <v>3666</v>
      </c>
      <c r="AA4128">
        <v>621680.1</v>
      </c>
      <c r="AB4128" s="198">
        <v>37039.875</v>
      </c>
      <c r="AC4128" s="198">
        <v>37043.875</v>
      </c>
    </row>
    <row r="4129" spans="1:29" x14ac:dyDescent="0.2">
      <c r="A4129" s="44" t="str">
        <f t="shared" si="321"/>
        <v xml:space="preserve"> Metals Financial</v>
      </c>
      <c r="B4129" s="44" t="str">
        <f t="shared" si="322"/>
        <v/>
      </c>
      <c r="C4129" s="44" t="str">
        <f t="shared" si="323"/>
        <v>Metals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5</v>
      </c>
      <c r="G4129" s="202">
        <v>1292855</v>
      </c>
      <c r="H4129" s="198">
        <v>37035.467870370368</v>
      </c>
      <c r="I4129" t="s">
        <v>4077</v>
      </c>
      <c r="M4129" t="s">
        <v>2766</v>
      </c>
      <c r="N4129" t="s">
        <v>4087</v>
      </c>
      <c r="O4129" t="s">
        <v>4088</v>
      </c>
      <c r="Q4129" s="199">
        <v>5</v>
      </c>
      <c r="S4129" t="s">
        <v>4089</v>
      </c>
      <c r="T4129" t="s">
        <v>4061</v>
      </c>
      <c r="U4129" s="201">
        <v>7150</v>
      </c>
      <c r="V4129" t="s">
        <v>4026</v>
      </c>
      <c r="W4129" t="s">
        <v>4090</v>
      </c>
      <c r="X4129" t="s">
        <v>4064</v>
      </c>
      <c r="Y4129" t="s">
        <v>4065</v>
      </c>
      <c r="Z4129" t="s">
        <v>4066</v>
      </c>
      <c r="AA4129">
        <v>2151800</v>
      </c>
    </row>
    <row r="4130" spans="1:29" x14ac:dyDescent="0.2">
      <c r="A4130" s="44" t="str">
        <f t="shared" si="321"/>
        <v>US Power Physical</v>
      </c>
      <c r="B4130" s="44" t="str">
        <f t="shared" si="322"/>
        <v>US</v>
      </c>
      <c r="C4130" s="44" t="str">
        <f t="shared" si="323"/>
        <v>Power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30</v>
      </c>
      <c r="F4130" s="213">
        <f t="shared" si="325"/>
        <v>1500</v>
      </c>
      <c r="G4130" s="202">
        <v>1292856</v>
      </c>
      <c r="H4130" s="198">
        <v>37035.467870370368</v>
      </c>
      <c r="I4130" t="s">
        <v>4513</v>
      </c>
      <c r="J4130" t="s">
        <v>3125</v>
      </c>
      <c r="K4130" t="s">
        <v>2852</v>
      </c>
      <c r="M4130" t="s">
        <v>3364</v>
      </c>
      <c r="N4130" t="s">
        <v>2802</v>
      </c>
      <c r="O4130" t="s">
        <v>2859</v>
      </c>
      <c r="P4130" s="199">
        <v>50</v>
      </c>
      <c r="S4130" t="s">
        <v>2759</v>
      </c>
      <c r="T4130" t="s">
        <v>4061</v>
      </c>
      <c r="U4130" s="201">
        <v>63.4</v>
      </c>
      <c r="V4130" t="s">
        <v>4503</v>
      </c>
      <c r="W4130" t="s">
        <v>2806</v>
      </c>
      <c r="X4130" t="s">
        <v>2807</v>
      </c>
      <c r="Y4130" t="s">
        <v>4193</v>
      </c>
      <c r="Z4130" t="s">
        <v>3666</v>
      </c>
      <c r="AA4130">
        <v>621681.1</v>
      </c>
      <c r="AB4130" s="198">
        <v>37043.71597222222</v>
      </c>
      <c r="AC4130" s="198">
        <v>37072.71597222222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30</v>
      </c>
      <c r="F4131" s="213">
        <f t="shared" si="325"/>
        <v>150000</v>
      </c>
      <c r="G4131" s="202">
        <v>1292857</v>
      </c>
      <c r="H4131" s="198">
        <v>37035.467951388891</v>
      </c>
      <c r="I4131" t="s">
        <v>2935</v>
      </c>
      <c r="J4131" t="s">
        <v>888</v>
      </c>
      <c r="K4131" t="s">
        <v>2852</v>
      </c>
      <c r="M4131" t="s">
        <v>2760</v>
      </c>
      <c r="N4131" t="s">
        <v>3235</v>
      </c>
      <c r="O4131" t="s">
        <v>3433</v>
      </c>
      <c r="P4131" s="199">
        <v>5000</v>
      </c>
      <c r="S4131" t="s">
        <v>2761</v>
      </c>
      <c r="T4131" t="s">
        <v>4061</v>
      </c>
      <c r="U4131" s="201">
        <v>2.75E-2</v>
      </c>
      <c r="V4131" t="s">
        <v>4341</v>
      </c>
      <c r="W4131" t="s">
        <v>3074</v>
      </c>
      <c r="X4131" t="s">
        <v>3075</v>
      </c>
      <c r="Y4131" t="s">
        <v>4082</v>
      </c>
      <c r="Z4131" t="s">
        <v>3671</v>
      </c>
      <c r="AA4131" t="s">
        <v>889</v>
      </c>
      <c r="AB4131" s="198">
        <v>37043</v>
      </c>
      <c r="AC4131" s="198">
        <v>37072</v>
      </c>
    </row>
    <row r="4132" spans="1:29" x14ac:dyDescent="0.2">
      <c r="A4132" s="44" t="str">
        <f t="shared" si="321"/>
        <v>US Natural Gas Physical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30</v>
      </c>
      <c r="F4132" s="213">
        <f t="shared" si="325"/>
        <v>150000</v>
      </c>
      <c r="G4132" s="202">
        <v>1292859</v>
      </c>
      <c r="H4132" s="198">
        <v>37035.468206018515</v>
      </c>
      <c r="I4132" t="s">
        <v>2813</v>
      </c>
      <c r="M4132" t="s">
        <v>2760</v>
      </c>
      <c r="N4132" t="s">
        <v>3220</v>
      </c>
      <c r="O4132" t="s">
        <v>4325</v>
      </c>
      <c r="Q4132" s="199">
        <v>5000</v>
      </c>
      <c r="S4132" t="s">
        <v>2761</v>
      </c>
      <c r="T4132" t="s">
        <v>4061</v>
      </c>
      <c r="U4132" s="201">
        <v>4.4924999999999997</v>
      </c>
      <c r="V4132" t="s">
        <v>3148</v>
      </c>
      <c r="W4132" t="s">
        <v>2668</v>
      </c>
      <c r="X4132" t="s">
        <v>2669</v>
      </c>
      <c r="Y4132" t="s">
        <v>3224</v>
      </c>
      <c r="Z4132" t="s">
        <v>3671</v>
      </c>
      <c r="AA4132" t="s">
        <v>890</v>
      </c>
      <c r="AB4132" s="198">
        <v>37043.875</v>
      </c>
      <c r="AC4132" s="198">
        <v>37072.875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150000</v>
      </c>
      <c r="G4133" s="202">
        <v>1292861</v>
      </c>
      <c r="H4133" s="198">
        <v>37035.468287037038</v>
      </c>
      <c r="I4133" t="s">
        <v>3306</v>
      </c>
      <c r="M4133" t="s">
        <v>2760</v>
      </c>
      <c r="N4133" t="s">
        <v>2864</v>
      </c>
      <c r="O4133" t="s">
        <v>2865</v>
      </c>
      <c r="Q4133" s="199">
        <v>5000</v>
      </c>
      <c r="S4133" t="s">
        <v>2761</v>
      </c>
      <c r="T4133" t="s">
        <v>4061</v>
      </c>
      <c r="U4133" s="201">
        <v>4.1475</v>
      </c>
      <c r="V4133" t="s">
        <v>2797</v>
      </c>
      <c r="W4133" t="s">
        <v>3529</v>
      </c>
      <c r="X4133" t="s">
        <v>2866</v>
      </c>
      <c r="Y4133" t="s">
        <v>4082</v>
      </c>
      <c r="Z4133" t="s">
        <v>3671</v>
      </c>
      <c r="AA4133" t="s">
        <v>891</v>
      </c>
      <c r="AB4133" s="198">
        <v>37043.875</v>
      </c>
      <c r="AC4133" s="198">
        <v>37072.875</v>
      </c>
    </row>
    <row r="4134" spans="1:29" x14ac:dyDescent="0.2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6</v>
      </c>
      <c r="F4134" s="213">
        <f t="shared" si="325"/>
        <v>180000</v>
      </c>
      <c r="G4134" s="202">
        <v>1292862</v>
      </c>
      <c r="H4134" s="198">
        <v>37035.468344907407</v>
      </c>
      <c r="I4134" t="s">
        <v>3769</v>
      </c>
      <c r="M4134" t="s">
        <v>2760</v>
      </c>
      <c r="N4134" t="s">
        <v>2864</v>
      </c>
      <c r="O4134" t="s">
        <v>808</v>
      </c>
      <c r="Q4134" s="199">
        <v>30000</v>
      </c>
      <c r="S4134" t="s">
        <v>2761</v>
      </c>
      <c r="T4134" t="s">
        <v>4061</v>
      </c>
      <c r="U4134" s="201">
        <v>4.07</v>
      </c>
      <c r="V4134" t="s">
        <v>3280</v>
      </c>
      <c r="W4134" t="s">
        <v>3281</v>
      </c>
      <c r="X4134" t="s">
        <v>4236</v>
      </c>
      <c r="Y4134" t="s">
        <v>4082</v>
      </c>
      <c r="Z4134" t="s">
        <v>3671</v>
      </c>
      <c r="AA4134" t="s">
        <v>892</v>
      </c>
      <c r="AB4134" s="198">
        <v>37037.875</v>
      </c>
      <c r="AC4134" s="198">
        <v>37042.875</v>
      </c>
    </row>
    <row r="4135" spans="1:29" x14ac:dyDescent="0.2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6</v>
      </c>
      <c r="F4135" s="213">
        <f t="shared" si="325"/>
        <v>180000</v>
      </c>
      <c r="G4135" s="202">
        <v>1292863</v>
      </c>
      <c r="H4135" s="198">
        <v>37035.46837962963</v>
      </c>
      <c r="I4135" t="s">
        <v>3769</v>
      </c>
      <c r="M4135" t="s">
        <v>2760</v>
      </c>
      <c r="N4135" t="s">
        <v>2864</v>
      </c>
      <c r="O4135" t="s">
        <v>808</v>
      </c>
      <c r="Q4135" s="199">
        <v>30000</v>
      </c>
      <c r="S4135" t="s">
        <v>2761</v>
      </c>
      <c r="T4135" t="s">
        <v>4061</v>
      </c>
      <c r="U4135" s="201">
        <v>4.0750000000000002</v>
      </c>
      <c r="V4135" t="s">
        <v>3280</v>
      </c>
      <c r="W4135" t="s">
        <v>3281</v>
      </c>
      <c r="X4135" t="s">
        <v>4236</v>
      </c>
      <c r="Y4135" t="s">
        <v>4082</v>
      </c>
      <c r="Z4135" t="s">
        <v>3671</v>
      </c>
      <c r="AA4135" t="s">
        <v>893</v>
      </c>
      <c r="AB4135" s="198">
        <v>37037.875</v>
      </c>
      <c r="AC4135" s="198">
        <v>37042.875</v>
      </c>
    </row>
    <row r="4136" spans="1:29" x14ac:dyDescent="0.2">
      <c r="A4136" s="44" t="str">
        <f t="shared" si="321"/>
        <v>US Power Physical</v>
      </c>
      <c r="B4136" s="44" t="str">
        <f t="shared" si="322"/>
        <v>US</v>
      </c>
      <c r="C4136" s="44" t="str">
        <f t="shared" si="323"/>
        <v>Power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5</v>
      </c>
      <c r="F4136" s="213">
        <f t="shared" si="325"/>
        <v>250</v>
      </c>
      <c r="G4136" s="202">
        <v>1292864</v>
      </c>
      <c r="H4136" s="198">
        <v>37035.468391203707</v>
      </c>
      <c r="I4136" t="s">
        <v>2825</v>
      </c>
      <c r="M4136" t="s">
        <v>3364</v>
      </c>
      <c r="N4136" t="s">
        <v>2802</v>
      </c>
      <c r="O4136" t="s">
        <v>2444</v>
      </c>
      <c r="Q4136" s="199">
        <v>50</v>
      </c>
      <c r="S4136" t="s">
        <v>2759</v>
      </c>
      <c r="T4136" t="s">
        <v>4061</v>
      </c>
      <c r="U4136" s="201">
        <v>39</v>
      </c>
      <c r="V4136" t="s">
        <v>2838</v>
      </c>
      <c r="W4136" t="s">
        <v>2811</v>
      </c>
      <c r="X4136" t="s">
        <v>2847</v>
      </c>
      <c r="Y4136" t="s">
        <v>4193</v>
      </c>
      <c r="Z4136" t="s">
        <v>3666</v>
      </c>
      <c r="AA4136">
        <v>621683.1</v>
      </c>
      <c r="AB4136" s="198">
        <v>37039.875</v>
      </c>
      <c r="AC4136" s="198">
        <v>37043.875</v>
      </c>
    </row>
    <row r="4137" spans="1:29" x14ac:dyDescent="0.2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30</v>
      </c>
      <c r="F4137" s="213">
        <f t="shared" si="325"/>
        <v>300000</v>
      </c>
      <c r="G4137" s="202">
        <v>1292865</v>
      </c>
      <c r="H4137" s="198">
        <v>37035.468831018516</v>
      </c>
      <c r="I4137" t="s">
        <v>2729</v>
      </c>
      <c r="M4137" t="s">
        <v>2760</v>
      </c>
      <c r="N4137" t="s">
        <v>3220</v>
      </c>
      <c r="O4137" t="s">
        <v>4334</v>
      </c>
      <c r="Q4137" s="199">
        <v>10000</v>
      </c>
      <c r="S4137" t="s">
        <v>2761</v>
      </c>
      <c r="T4137" t="s">
        <v>4061</v>
      </c>
      <c r="U4137" s="201">
        <v>3.355</v>
      </c>
      <c r="V4137" t="s">
        <v>2608</v>
      </c>
      <c r="W4137" t="s">
        <v>4279</v>
      </c>
      <c r="X4137" t="s">
        <v>2682</v>
      </c>
      <c r="Y4137" t="s">
        <v>3224</v>
      </c>
      <c r="Z4137" t="s">
        <v>3671</v>
      </c>
      <c r="AA4137" t="s">
        <v>894</v>
      </c>
      <c r="AB4137" s="198">
        <v>37043.875</v>
      </c>
      <c r="AC4137" s="198">
        <v>37072.875</v>
      </c>
    </row>
    <row r="4138" spans="1:29" x14ac:dyDescent="0.2">
      <c r="A4138" s="44" t="str">
        <f t="shared" si="321"/>
        <v xml:space="preserve"> Natural Gas Financial</v>
      </c>
      <c r="B4138" s="44" t="str">
        <f t="shared" si="322"/>
        <v/>
      </c>
      <c r="C4138" s="44" t="str">
        <f t="shared" si="323"/>
        <v>Natural Gas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600000</v>
      </c>
      <c r="G4138" s="202">
        <v>1292866</v>
      </c>
      <c r="H4138" s="198">
        <v>37035.468935185185</v>
      </c>
      <c r="I4138" t="s">
        <v>4398</v>
      </c>
      <c r="M4138" t="s">
        <v>2760</v>
      </c>
      <c r="N4138" t="s">
        <v>471</v>
      </c>
      <c r="O4138" t="s">
        <v>789</v>
      </c>
      <c r="P4138" s="199">
        <v>20000</v>
      </c>
      <c r="S4138" t="s">
        <v>4150</v>
      </c>
      <c r="T4138" t="s">
        <v>2698</v>
      </c>
      <c r="U4138" s="201">
        <v>0.15</v>
      </c>
      <c r="V4138" t="s">
        <v>790</v>
      </c>
      <c r="W4138" t="s">
        <v>791</v>
      </c>
      <c r="X4138" t="s">
        <v>475</v>
      </c>
      <c r="Y4138" t="s">
        <v>4082</v>
      </c>
      <c r="Z4138" t="s">
        <v>3672</v>
      </c>
      <c r="AA4138" t="s">
        <v>895</v>
      </c>
      <c r="AB4138" s="198">
        <v>37043</v>
      </c>
      <c r="AC4138" s="198">
        <v>37072</v>
      </c>
    </row>
    <row r="4139" spans="1:29" x14ac:dyDescent="0.2">
      <c r="A4139" s="44" t="str">
        <f t="shared" si="321"/>
        <v>US Crude Financial</v>
      </c>
      <c r="B4139" s="44" t="str">
        <f t="shared" si="322"/>
        <v>US</v>
      </c>
      <c r="C4139" s="44" t="str">
        <f t="shared" si="323"/>
        <v>Crude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25000</v>
      </c>
      <c r="G4139" s="202">
        <v>1292867</v>
      </c>
      <c r="H4139" s="198">
        <v>37035.468958333331</v>
      </c>
      <c r="I4139" t="s">
        <v>2863</v>
      </c>
      <c r="M4139" t="s">
        <v>3757</v>
      </c>
      <c r="N4139" t="s">
        <v>4183</v>
      </c>
      <c r="O4139" t="s">
        <v>2790</v>
      </c>
      <c r="P4139" s="199">
        <v>25000</v>
      </c>
      <c r="S4139" t="s">
        <v>2767</v>
      </c>
      <c r="T4139" t="s">
        <v>4061</v>
      </c>
      <c r="U4139" s="201">
        <v>28.66</v>
      </c>
      <c r="V4139" t="s">
        <v>1679</v>
      </c>
      <c r="W4139" t="s">
        <v>4185</v>
      </c>
      <c r="X4139" t="s">
        <v>4186</v>
      </c>
      <c r="Y4139" t="s">
        <v>3401</v>
      </c>
      <c r="Z4139" t="s">
        <v>3671</v>
      </c>
      <c r="AA4139">
        <v>107186</v>
      </c>
      <c r="AB4139" s="198">
        <v>37073</v>
      </c>
      <c r="AC4139" s="198">
        <v>37103</v>
      </c>
    </row>
    <row r="4140" spans="1:29" x14ac:dyDescent="0.2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6</v>
      </c>
      <c r="F4140" s="213">
        <f t="shared" si="325"/>
        <v>30000</v>
      </c>
      <c r="G4140" s="202">
        <v>1292868</v>
      </c>
      <c r="H4140" s="198">
        <v>37035.469097222223</v>
      </c>
      <c r="I4140" t="s">
        <v>2871</v>
      </c>
      <c r="M4140" t="s">
        <v>2760</v>
      </c>
      <c r="N4140" t="s">
        <v>2864</v>
      </c>
      <c r="O4140" t="s">
        <v>808</v>
      </c>
      <c r="P4140" s="199">
        <v>5000</v>
      </c>
      <c r="S4140" t="s">
        <v>2761</v>
      </c>
      <c r="T4140" t="s">
        <v>4061</v>
      </c>
      <c r="U4140" s="201">
        <v>4.07</v>
      </c>
      <c r="V4140" t="s">
        <v>2644</v>
      </c>
      <c r="W4140" t="s">
        <v>3281</v>
      </c>
      <c r="X4140" t="s">
        <v>4236</v>
      </c>
      <c r="Y4140" t="s">
        <v>4082</v>
      </c>
      <c r="Z4140" t="s">
        <v>3671</v>
      </c>
      <c r="AA4140" t="s">
        <v>896</v>
      </c>
      <c r="AB4140" s="198">
        <v>37037.875</v>
      </c>
      <c r="AC4140" s="198">
        <v>37042.875</v>
      </c>
    </row>
    <row r="4141" spans="1:29" x14ac:dyDescent="0.2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30</v>
      </c>
      <c r="F4141" s="213">
        <f t="shared" si="325"/>
        <v>1500</v>
      </c>
      <c r="G4141" s="202">
        <v>1292869</v>
      </c>
      <c r="H4141" s="198">
        <v>37035.46912037037</v>
      </c>
      <c r="I4141" t="s">
        <v>2873</v>
      </c>
      <c r="M4141" t="s">
        <v>3364</v>
      </c>
      <c r="N4141" t="s">
        <v>2802</v>
      </c>
      <c r="O4141" t="s">
        <v>3233</v>
      </c>
      <c r="Q4141" s="199">
        <v>50</v>
      </c>
      <c r="S4141" t="s">
        <v>2759</v>
      </c>
      <c r="T4141" t="s">
        <v>4061</v>
      </c>
      <c r="U4141" s="201">
        <v>62</v>
      </c>
      <c r="V4141" t="s">
        <v>3426</v>
      </c>
      <c r="W4141" t="s">
        <v>2819</v>
      </c>
      <c r="X4141" t="s">
        <v>2842</v>
      </c>
      <c r="Y4141" t="s">
        <v>4193</v>
      </c>
      <c r="Z4141" t="s">
        <v>3666</v>
      </c>
      <c r="AA4141">
        <v>621684.1</v>
      </c>
      <c r="AB4141" s="198">
        <v>37043.591666666667</v>
      </c>
      <c r="AC4141" s="198">
        <v>37072.591666666667</v>
      </c>
    </row>
    <row r="4142" spans="1:29" x14ac:dyDescent="0.2">
      <c r="A4142" s="44" t="str">
        <f t="shared" si="321"/>
        <v>US Power Physical</v>
      </c>
      <c r="B4142" s="44" t="str">
        <f t="shared" si="322"/>
        <v>US</v>
      </c>
      <c r="C4142" s="44" t="str">
        <f t="shared" si="323"/>
        <v>Power</v>
      </c>
      <c r="D4142" s="44" t="str">
        <f t="shared" si="324"/>
        <v>Physical</v>
      </c>
      <c r="E4142" s="44">
        <f>IF(VLOOKUP(S4142,'DD-Lookup'!$J$6:$L$50,3,FALSE)="Monthly",(YEAR(AC4142)-YEAR(AB4142))*12+MONTH(AC4142)-MONTH(AB4142)+1,(AC4142-AB4142+1))</f>
        <v>30</v>
      </c>
      <c r="F4142" s="213">
        <f t="shared" si="325"/>
        <v>750</v>
      </c>
      <c r="G4142" s="202">
        <v>1292870</v>
      </c>
      <c r="H4142" s="198">
        <v>37035.469201388885</v>
      </c>
      <c r="I4142" t="s">
        <v>2739</v>
      </c>
      <c r="M4142" t="s">
        <v>3364</v>
      </c>
      <c r="N4142" t="s">
        <v>2713</v>
      </c>
      <c r="O4142" t="s">
        <v>102</v>
      </c>
      <c r="P4142" s="199">
        <v>25</v>
      </c>
      <c r="S4142" t="s">
        <v>2759</v>
      </c>
      <c r="T4142" t="s">
        <v>4061</v>
      </c>
      <c r="U4142" s="201">
        <v>282</v>
      </c>
      <c r="V4142" t="s">
        <v>681</v>
      </c>
      <c r="W4142" t="s">
        <v>2770</v>
      </c>
      <c r="X4142" t="s">
        <v>2716</v>
      </c>
      <c r="Y4142" t="s">
        <v>4193</v>
      </c>
      <c r="Z4142" t="s">
        <v>3666</v>
      </c>
      <c r="AA4142">
        <v>621685.1</v>
      </c>
      <c r="AB4142" s="198">
        <v>37043.875</v>
      </c>
      <c r="AC4142" s="198">
        <v>37072.875</v>
      </c>
    </row>
    <row r="4143" spans="1:29" x14ac:dyDescent="0.2">
      <c r="A4143" s="44" t="str">
        <f t="shared" si="321"/>
        <v xml:space="preserve"> Power Financial</v>
      </c>
      <c r="B4143" s="44" t="str">
        <f t="shared" si="322"/>
        <v/>
      </c>
      <c r="C4143" s="44" t="str">
        <f t="shared" si="323"/>
        <v>Power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92</v>
      </c>
      <c r="F4143" s="213">
        <f t="shared" si="325"/>
        <v>2300</v>
      </c>
      <c r="G4143" s="202">
        <v>1292872</v>
      </c>
      <c r="H4143" s="198">
        <v>37035.469861111109</v>
      </c>
      <c r="I4143" t="s">
        <v>3827</v>
      </c>
      <c r="M4143" t="s">
        <v>3364</v>
      </c>
      <c r="N4143" t="s">
        <v>1718</v>
      </c>
      <c r="O4143" t="s">
        <v>897</v>
      </c>
      <c r="P4143" s="199">
        <v>25</v>
      </c>
      <c r="S4143" t="s">
        <v>2762</v>
      </c>
      <c r="T4143" t="s">
        <v>2698</v>
      </c>
      <c r="U4143" s="201">
        <v>94.5</v>
      </c>
      <c r="V4143" t="s">
        <v>898</v>
      </c>
      <c r="W4143" t="s">
        <v>1732</v>
      </c>
      <c r="X4143" t="s">
        <v>1733</v>
      </c>
      <c r="Y4143" t="s">
        <v>4193</v>
      </c>
      <c r="Z4143" t="s">
        <v>3672</v>
      </c>
      <c r="AA4143">
        <v>621687.1</v>
      </c>
      <c r="AB4143" s="198">
        <v>37165</v>
      </c>
      <c r="AC4143" s="198">
        <v>37256</v>
      </c>
    </row>
    <row r="4144" spans="1:29" x14ac:dyDescent="0.2">
      <c r="A4144" s="44" t="str">
        <f t="shared" si="321"/>
        <v>US Crude Financial</v>
      </c>
      <c r="B4144" s="44" t="str">
        <f t="shared" si="322"/>
        <v>US</v>
      </c>
      <c r="C4144" s="44" t="str">
        <f t="shared" si="323"/>
        <v>Crude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</v>
      </c>
      <c r="F4144" s="213">
        <f t="shared" si="325"/>
        <v>25000</v>
      </c>
      <c r="G4144" s="202">
        <v>1292873</v>
      </c>
      <c r="H4144" s="198">
        <v>37035.469907407409</v>
      </c>
      <c r="I4144" t="s">
        <v>2863</v>
      </c>
      <c r="M4144" t="s">
        <v>3757</v>
      </c>
      <c r="N4144" t="s">
        <v>4183</v>
      </c>
      <c r="O4144" t="s">
        <v>2790</v>
      </c>
      <c r="P4144" s="199">
        <v>25000</v>
      </c>
      <c r="S4144" t="s">
        <v>2767</v>
      </c>
      <c r="T4144" t="s">
        <v>4061</v>
      </c>
      <c r="U4144" s="201">
        <v>28.64</v>
      </c>
      <c r="V4144" t="s">
        <v>1679</v>
      </c>
      <c r="W4144" t="s">
        <v>4185</v>
      </c>
      <c r="X4144" t="s">
        <v>4186</v>
      </c>
      <c r="Y4144" t="s">
        <v>3401</v>
      </c>
      <c r="Z4144" t="s">
        <v>3671</v>
      </c>
      <c r="AA4144">
        <v>107187</v>
      </c>
      <c r="AB4144" s="198">
        <v>37073</v>
      </c>
      <c r="AC4144" s="198">
        <v>37103</v>
      </c>
    </row>
    <row r="4145" spans="1:29" x14ac:dyDescent="0.2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6</v>
      </c>
      <c r="F4145" s="213">
        <f t="shared" si="325"/>
        <v>330000</v>
      </c>
      <c r="G4145" s="202">
        <v>1292874</v>
      </c>
      <c r="H4145" s="198">
        <v>37035.469930555555</v>
      </c>
      <c r="I4145" t="s">
        <v>3769</v>
      </c>
      <c r="M4145" t="s">
        <v>2760</v>
      </c>
      <c r="N4145" t="s">
        <v>2864</v>
      </c>
      <c r="O4145" t="s">
        <v>899</v>
      </c>
      <c r="Q4145" s="199">
        <v>55000</v>
      </c>
      <c r="S4145" t="s">
        <v>2761</v>
      </c>
      <c r="T4145" t="s">
        <v>4061</v>
      </c>
      <c r="U4145" s="201">
        <v>4.07</v>
      </c>
      <c r="V4145" t="s">
        <v>3280</v>
      </c>
      <c r="W4145" t="s">
        <v>3074</v>
      </c>
      <c r="X4145" t="s">
        <v>3075</v>
      </c>
      <c r="Y4145" t="s">
        <v>4082</v>
      </c>
      <c r="Z4145" t="s">
        <v>3671</v>
      </c>
      <c r="AA4145" t="s">
        <v>900</v>
      </c>
      <c r="AB4145" s="198">
        <v>37037.875</v>
      </c>
      <c r="AC4145" s="198">
        <v>37042.875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225000</v>
      </c>
      <c r="G4146" s="202">
        <v>1292875</v>
      </c>
      <c r="H4146" s="198">
        <v>37035.469953703701</v>
      </c>
      <c r="I4146" t="s">
        <v>3228</v>
      </c>
      <c r="M4146" t="s">
        <v>2760</v>
      </c>
      <c r="N4146" t="s">
        <v>2864</v>
      </c>
      <c r="O4146" t="s">
        <v>2865</v>
      </c>
      <c r="P4146" s="199">
        <v>7500</v>
      </c>
      <c r="S4146" t="s">
        <v>2761</v>
      </c>
      <c r="T4146" t="s">
        <v>4061</v>
      </c>
      <c r="U4146" s="201">
        <v>4.1449999999999996</v>
      </c>
      <c r="V4146" t="s">
        <v>3939</v>
      </c>
      <c r="W4146" t="s">
        <v>3529</v>
      </c>
      <c r="X4146" t="s">
        <v>2866</v>
      </c>
      <c r="Y4146" t="s">
        <v>4082</v>
      </c>
      <c r="Z4146" t="s">
        <v>3671</v>
      </c>
      <c r="AA4146" t="s">
        <v>901</v>
      </c>
      <c r="AB4146" s="198">
        <v>37043.875</v>
      </c>
      <c r="AC4146" s="198">
        <v>37072.875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31</v>
      </c>
      <c r="F4147" s="213">
        <f t="shared" si="325"/>
        <v>77500</v>
      </c>
      <c r="G4147" s="202">
        <v>1292876</v>
      </c>
      <c r="H4147" s="198">
        <v>37035.470185185186</v>
      </c>
      <c r="I4147" t="s">
        <v>2849</v>
      </c>
      <c r="M4147" t="s">
        <v>2760</v>
      </c>
      <c r="N4147" t="s">
        <v>2864</v>
      </c>
      <c r="O4147" t="s">
        <v>2875</v>
      </c>
      <c r="P4147" s="199">
        <v>2500</v>
      </c>
      <c r="S4147" t="s">
        <v>2761</v>
      </c>
      <c r="T4147" t="s">
        <v>4061</v>
      </c>
      <c r="U4147" s="201">
        <v>4.2949999999999999</v>
      </c>
      <c r="V4147" t="s">
        <v>4025</v>
      </c>
      <c r="W4147" t="s">
        <v>3529</v>
      </c>
      <c r="X4147" t="s">
        <v>2866</v>
      </c>
      <c r="Y4147" t="s">
        <v>4082</v>
      </c>
      <c r="Z4147" t="s">
        <v>3671</v>
      </c>
      <c r="AA4147" t="s">
        <v>902</v>
      </c>
      <c r="AB4147" s="198">
        <v>37104.875</v>
      </c>
      <c r="AC4147" s="198">
        <v>37134.875</v>
      </c>
    </row>
    <row r="4148" spans="1:29" x14ac:dyDescent="0.2">
      <c r="A4148" s="44" t="str">
        <f t="shared" si="321"/>
        <v xml:space="preserve"> Crude Financial</v>
      </c>
      <c r="B4148" s="44" t="str">
        <f t="shared" si="322"/>
        <v/>
      </c>
      <c r="C4148" s="44" t="str">
        <f t="shared" si="323"/>
        <v>Crude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2</v>
      </c>
      <c r="F4148" s="213">
        <f t="shared" si="325"/>
        <v>100000</v>
      </c>
      <c r="G4148" s="202">
        <v>1292879</v>
      </c>
      <c r="H4148" s="198">
        <v>37035.470254629632</v>
      </c>
      <c r="I4148" t="s">
        <v>4507</v>
      </c>
      <c r="M4148" t="s">
        <v>3757</v>
      </c>
      <c r="N4148" t="s">
        <v>4270</v>
      </c>
      <c r="O4148" t="s">
        <v>4271</v>
      </c>
      <c r="P4148" s="199">
        <v>50000</v>
      </c>
      <c r="S4148" t="s">
        <v>2763</v>
      </c>
      <c r="T4148" t="s">
        <v>4061</v>
      </c>
      <c r="U4148" s="201">
        <v>0.75</v>
      </c>
      <c r="V4148" t="s">
        <v>4272</v>
      </c>
      <c r="W4148" t="s">
        <v>4166</v>
      </c>
      <c r="X4148" t="s">
        <v>4167</v>
      </c>
      <c r="Y4148" t="s">
        <v>4082</v>
      </c>
      <c r="Z4148" t="s">
        <v>1923</v>
      </c>
      <c r="AA4148" t="s">
        <v>903</v>
      </c>
      <c r="AB4148" s="198">
        <v>37073</v>
      </c>
      <c r="AC4148" s="198">
        <v>37134</v>
      </c>
    </row>
    <row r="4149" spans="1:29" x14ac:dyDescent="0.2">
      <c r="A4149" s="44" t="str">
        <f t="shared" si="321"/>
        <v>US Power Physical</v>
      </c>
      <c r="B4149" s="44" t="str">
        <f t="shared" si="322"/>
        <v>US</v>
      </c>
      <c r="C4149" s="44" t="str">
        <f t="shared" si="323"/>
        <v>Power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30</v>
      </c>
      <c r="F4149" s="213">
        <f t="shared" si="325"/>
        <v>1500</v>
      </c>
      <c r="G4149" s="202">
        <v>1292880</v>
      </c>
      <c r="H4149" s="198">
        <v>37035.470266203702</v>
      </c>
      <c r="I4149" t="s">
        <v>2758</v>
      </c>
      <c r="M4149" t="s">
        <v>3364</v>
      </c>
      <c r="N4149" t="s">
        <v>2802</v>
      </c>
      <c r="O4149" t="s">
        <v>2441</v>
      </c>
      <c r="P4149" s="199">
        <v>50</v>
      </c>
      <c r="S4149" t="s">
        <v>2759</v>
      </c>
      <c r="T4149" t="s">
        <v>4061</v>
      </c>
      <c r="U4149" s="201">
        <v>40.25</v>
      </c>
      <c r="V4149" t="s">
        <v>480</v>
      </c>
      <c r="W4149" t="s">
        <v>2861</v>
      </c>
      <c r="X4149" t="s">
        <v>3993</v>
      </c>
      <c r="Y4149" t="s">
        <v>4193</v>
      </c>
      <c r="Z4149" t="s">
        <v>3666</v>
      </c>
      <c r="AA4149">
        <v>621688.1</v>
      </c>
      <c r="AB4149" s="198">
        <v>37500.875</v>
      </c>
      <c r="AC4149" s="198">
        <v>37529.875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1500</v>
      </c>
      <c r="G4150" s="202">
        <v>1292882</v>
      </c>
      <c r="H4150" s="198">
        <v>37035.47047453704</v>
      </c>
      <c r="I4150" t="s">
        <v>3100</v>
      </c>
      <c r="M4150" t="s">
        <v>2760</v>
      </c>
      <c r="N4150" t="s">
        <v>2864</v>
      </c>
      <c r="O4150" t="s">
        <v>3983</v>
      </c>
      <c r="Q4150" s="199">
        <v>50</v>
      </c>
      <c r="S4150" t="s">
        <v>3118</v>
      </c>
      <c r="T4150" t="s">
        <v>4061</v>
      </c>
      <c r="U4150" s="201">
        <v>4.1449999999999996</v>
      </c>
      <c r="V4150" t="s">
        <v>1746</v>
      </c>
      <c r="W4150" t="s">
        <v>3529</v>
      </c>
      <c r="X4150" t="s">
        <v>2866</v>
      </c>
      <c r="Y4150" t="s">
        <v>4082</v>
      </c>
      <c r="Z4150" t="s">
        <v>3671</v>
      </c>
      <c r="AA4150" t="s">
        <v>904</v>
      </c>
      <c r="AB4150" s="198">
        <v>37043.875</v>
      </c>
      <c r="AC4150" s="198">
        <v>37072.875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31</v>
      </c>
      <c r="F4151" s="213">
        <f t="shared" si="325"/>
        <v>1550</v>
      </c>
      <c r="G4151" s="202">
        <v>1292883</v>
      </c>
      <c r="H4151" s="198">
        <v>37035.47047453704</v>
      </c>
      <c r="I4151" t="s">
        <v>3100</v>
      </c>
      <c r="M4151" t="s">
        <v>2760</v>
      </c>
      <c r="N4151" t="s">
        <v>2864</v>
      </c>
      <c r="O4151" t="s">
        <v>3984</v>
      </c>
      <c r="P4151" s="199">
        <v>50</v>
      </c>
      <c r="S4151" t="s">
        <v>3118</v>
      </c>
      <c r="T4151" t="s">
        <v>4061</v>
      </c>
      <c r="U4151" s="201">
        <v>4.2110000000000003</v>
      </c>
      <c r="V4151" t="s">
        <v>1746</v>
      </c>
      <c r="W4151" t="s">
        <v>3529</v>
      </c>
      <c r="X4151" t="s">
        <v>2866</v>
      </c>
      <c r="Y4151" t="s">
        <v>4082</v>
      </c>
      <c r="Z4151" t="s">
        <v>3671</v>
      </c>
      <c r="AA4151" t="s">
        <v>905</v>
      </c>
      <c r="AB4151" s="198">
        <v>37073.875</v>
      </c>
      <c r="AC4151" s="198">
        <v>37103.875</v>
      </c>
    </row>
    <row r="4152" spans="1:29" x14ac:dyDescent="0.2">
      <c r="A4152" s="44" t="str">
        <f t="shared" si="321"/>
        <v>US Crude Financial</v>
      </c>
      <c r="B4152" s="44" t="str">
        <f t="shared" si="322"/>
        <v>US</v>
      </c>
      <c r="C4152" s="44" t="str">
        <f t="shared" si="323"/>
        <v>Crude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25000</v>
      </c>
      <c r="G4152" s="202">
        <v>1292884</v>
      </c>
      <c r="H4152" s="198">
        <v>37035.470567129632</v>
      </c>
      <c r="I4152" t="s">
        <v>4031</v>
      </c>
      <c r="M4152" t="s">
        <v>3757</v>
      </c>
      <c r="N4152" t="s">
        <v>4183</v>
      </c>
      <c r="O4152" t="s">
        <v>2790</v>
      </c>
      <c r="P4152" s="199">
        <v>25000</v>
      </c>
      <c r="S4152" t="s">
        <v>2767</v>
      </c>
      <c r="T4152" t="s">
        <v>4061</v>
      </c>
      <c r="U4152" s="201">
        <v>28.62</v>
      </c>
      <c r="V4152" t="s">
        <v>4305</v>
      </c>
      <c r="W4152" t="s">
        <v>4185</v>
      </c>
      <c r="X4152" t="s">
        <v>4186</v>
      </c>
      <c r="Y4152" t="s">
        <v>3401</v>
      </c>
      <c r="Z4152" t="s">
        <v>3671</v>
      </c>
      <c r="AA4152">
        <v>107188</v>
      </c>
      <c r="AB4152" s="198">
        <v>37073</v>
      </c>
      <c r="AC4152" s="198">
        <v>37103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300000</v>
      </c>
      <c r="G4153" s="202">
        <v>1292885</v>
      </c>
      <c r="H4153" s="198">
        <v>37035.470706018517</v>
      </c>
      <c r="I4153" t="s">
        <v>2863</v>
      </c>
      <c r="M4153" t="s">
        <v>2760</v>
      </c>
      <c r="N4153" t="s">
        <v>2864</v>
      </c>
      <c r="O4153" t="s">
        <v>2865</v>
      </c>
      <c r="Q4153" s="199">
        <v>10000</v>
      </c>
      <c r="S4153" t="s">
        <v>2761</v>
      </c>
      <c r="T4153" t="s">
        <v>4061</v>
      </c>
      <c r="U4153" s="201">
        <v>4.1475</v>
      </c>
      <c r="V4153" t="s">
        <v>3033</v>
      </c>
      <c r="W4153" t="s">
        <v>3529</v>
      </c>
      <c r="X4153" t="s">
        <v>2866</v>
      </c>
      <c r="Y4153" t="s">
        <v>4082</v>
      </c>
      <c r="Z4153" t="s">
        <v>3671</v>
      </c>
      <c r="AA4153" t="s">
        <v>906</v>
      </c>
      <c r="AB4153" s="198">
        <v>37043.875</v>
      </c>
      <c r="AC4153" s="198">
        <v>37072.875</v>
      </c>
    </row>
    <row r="4154" spans="1:29" x14ac:dyDescent="0.2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30</v>
      </c>
      <c r="F4154" s="213">
        <f t="shared" si="325"/>
        <v>1500</v>
      </c>
      <c r="G4154" s="202">
        <v>1292886</v>
      </c>
      <c r="H4154" s="198">
        <v>37035.47079861111</v>
      </c>
      <c r="I4154" t="s">
        <v>2758</v>
      </c>
      <c r="M4154" t="s">
        <v>3364</v>
      </c>
      <c r="N4154" t="s">
        <v>2802</v>
      </c>
      <c r="O4154" t="s">
        <v>2441</v>
      </c>
      <c r="P4154" s="199">
        <v>50</v>
      </c>
      <c r="S4154" t="s">
        <v>2759</v>
      </c>
      <c r="T4154" t="s">
        <v>4061</v>
      </c>
      <c r="U4154" s="201">
        <v>39.5</v>
      </c>
      <c r="V4154" t="s">
        <v>480</v>
      </c>
      <c r="W4154" t="s">
        <v>2861</v>
      </c>
      <c r="X4154" t="s">
        <v>3993</v>
      </c>
      <c r="Y4154" t="s">
        <v>4193</v>
      </c>
      <c r="Z4154" t="s">
        <v>3666</v>
      </c>
      <c r="AA4154">
        <v>621689.1</v>
      </c>
      <c r="AB4154" s="198">
        <v>37500.875</v>
      </c>
      <c r="AC4154" s="198">
        <v>37529.875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300000</v>
      </c>
      <c r="G4155" s="202">
        <v>1292887</v>
      </c>
      <c r="H4155" s="198">
        <v>37035.470983796295</v>
      </c>
      <c r="I4155" t="s">
        <v>3769</v>
      </c>
      <c r="M4155" t="s">
        <v>2760</v>
      </c>
      <c r="N4155" t="s">
        <v>2864</v>
      </c>
      <c r="O4155" t="s">
        <v>2865</v>
      </c>
      <c r="Q4155" s="199">
        <v>10000</v>
      </c>
      <c r="S4155" t="s">
        <v>2761</v>
      </c>
      <c r="T4155" t="s">
        <v>4061</v>
      </c>
      <c r="U4155" s="201">
        <v>4.1500000000000004</v>
      </c>
      <c r="V4155" t="s">
        <v>4013</v>
      </c>
      <c r="W4155" t="s">
        <v>3529</v>
      </c>
      <c r="X4155" t="s">
        <v>2866</v>
      </c>
      <c r="Y4155" t="s">
        <v>4082</v>
      </c>
      <c r="Z4155" t="s">
        <v>3671</v>
      </c>
      <c r="AA4155" t="s">
        <v>907</v>
      </c>
      <c r="AB4155" s="198">
        <v>37043.875</v>
      </c>
      <c r="AC4155" s="198">
        <v>37072.875</v>
      </c>
    </row>
    <row r="4156" spans="1:29" x14ac:dyDescent="0.2">
      <c r="A4156" s="44" t="str">
        <f t="shared" si="321"/>
        <v>US Crude Financial</v>
      </c>
      <c r="B4156" s="44" t="str">
        <f t="shared" si="322"/>
        <v>US</v>
      </c>
      <c r="C4156" s="44" t="str">
        <f t="shared" si="323"/>
        <v>Crude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25000</v>
      </c>
      <c r="G4156" s="202">
        <v>1292890</v>
      </c>
      <c r="H4156" s="198">
        <v>37035.471145833333</v>
      </c>
      <c r="I4156" t="s">
        <v>2863</v>
      </c>
      <c r="M4156" t="s">
        <v>3757</v>
      </c>
      <c r="N4156" t="s">
        <v>4183</v>
      </c>
      <c r="O4156" t="s">
        <v>2790</v>
      </c>
      <c r="Q4156" s="199">
        <v>25000</v>
      </c>
      <c r="S4156" t="s">
        <v>2767</v>
      </c>
      <c r="T4156" t="s">
        <v>4061</v>
      </c>
      <c r="U4156" s="201">
        <v>28.64</v>
      </c>
      <c r="V4156" t="s">
        <v>3986</v>
      </c>
      <c r="W4156" t="s">
        <v>4185</v>
      </c>
      <c r="X4156" t="s">
        <v>4186</v>
      </c>
      <c r="Y4156" t="s">
        <v>3401</v>
      </c>
      <c r="Z4156" t="s">
        <v>3671</v>
      </c>
      <c r="AA4156">
        <v>107189</v>
      </c>
      <c r="AB4156" s="198">
        <v>37073</v>
      </c>
      <c r="AC4156" s="198">
        <v>37103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30</v>
      </c>
      <c r="F4157" s="213">
        <f t="shared" si="325"/>
        <v>300000</v>
      </c>
      <c r="G4157" s="202">
        <v>1292891</v>
      </c>
      <c r="H4157" s="198">
        <v>37035.471377314818</v>
      </c>
      <c r="I4157" t="s">
        <v>2834</v>
      </c>
      <c r="M4157" t="s">
        <v>2760</v>
      </c>
      <c r="N4157" t="s">
        <v>2864</v>
      </c>
      <c r="O4157" t="s">
        <v>2865</v>
      </c>
      <c r="P4157" s="199">
        <v>10000</v>
      </c>
      <c r="S4157" t="s">
        <v>2761</v>
      </c>
      <c r="T4157" t="s">
        <v>4061</v>
      </c>
      <c r="U4157" s="201">
        <v>4.1500000000000004</v>
      </c>
      <c r="V4157" t="s">
        <v>1942</v>
      </c>
      <c r="W4157" t="s">
        <v>3529</v>
      </c>
      <c r="X4157" t="s">
        <v>2866</v>
      </c>
      <c r="Y4157" t="s">
        <v>4082</v>
      </c>
      <c r="Z4157" t="s">
        <v>3671</v>
      </c>
      <c r="AA4157" t="s">
        <v>908</v>
      </c>
      <c r="AB4157" s="198">
        <v>37043.875</v>
      </c>
      <c r="AC4157" s="198">
        <v>37072.875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30</v>
      </c>
      <c r="F4158" s="213">
        <f t="shared" si="325"/>
        <v>150000</v>
      </c>
      <c r="G4158" s="202">
        <v>1292894</v>
      </c>
      <c r="H4158" s="198">
        <v>37035.471585648149</v>
      </c>
      <c r="I4158" t="s">
        <v>3890</v>
      </c>
      <c r="M4158" t="s">
        <v>2760</v>
      </c>
      <c r="N4158" t="s">
        <v>2864</v>
      </c>
      <c r="O4158" t="s">
        <v>2865</v>
      </c>
      <c r="P4158" s="199">
        <v>5000</v>
      </c>
      <c r="S4158" t="s">
        <v>2761</v>
      </c>
      <c r="T4158" t="s">
        <v>4061</v>
      </c>
      <c r="U4158" s="201">
        <v>4.1475</v>
      </c>
      <c r="V4158" t="s">
        <v>867</v>
      </c>
      <c r="W4158" t="s">
        <v>3529</v>
      </c>
      <c r="X4158" t="s">
        <v>2866</v>
      </c>
      <c r="Y4158" t="s">
        <v>4082</v>
      </c>
      <c r="Z4158" t="s">
        <v>3671</v>
      </c>
      <c r="AA4158" t="s">
        <v>909</v>
      </c>
      <c r="AB4158" s="198">
        <v>37043.875</v>
      </c>
      <c r="AC4158" s="198">
        <v>37072.875</v>
      </c>
    </row>
    <row r="4159" spans="1:29" x14ac:dyDescent="0.2">
      <c r="A4159" s="44" t="str">
        <f t="shared" si="321"/>
        <v>US Power Physical</v>
      </c>
      <c r="B4159" s="44" t="str">
        <f t="shared" si="322"/>
        <v>US</v>
      </c>
      <c r="C4159" s="44" t="str">
        <f t="shared" si="323"/>
        <v>Power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</v>
      </c>
      <c r="G4159" s="202">
        <v>1292896</v>
      </c>
      <c r="H4159" s="198">
        <v>37035.471631944441</v>
      </c>
      <c r="I4159" t="s">
        <v>3306</v>
      </c>
      <c r="M4159" t="s">
        <v>3364</v>
      </c>
      <c r="N4159" t="s">
        <v>2802</v>
      </c>
      <c r="O4159" t="s">
        <v>2991</v>
      </c>
      <c r="Q4159" s="199">
        <v>50</v>
      </c>
      <c r="S4159" t="s">
        <v>2759</v>
      </c>
      <c r="T4159" t="s">
        <v>4061</v>
      </c>
      <c r="U4159" s="201">
        <v>42.3</v>
      </c>
      <c r="V4159" t="s">
        <v>4501</v>
      </c>
      <c r="W4159" t="s">
        <v>2841</v>
      </c>
      <c r="X4159" t="s">
        <v>2842</v>
      </c>
      <c r="Y4159" t="s">
        <v>4193</v>
      </c>
      <c r="Z4159" t="s">
        <v>3666</v>
      </c>
      <c r="AA4159">
        <v>621694.1</v>
      </c>
      <c r="AB4159" s="198">
        <v>37135.591666666667</v>
      </c>
      <c r="AC4159" s="198">
        <v>37164.591666666667</v>
      </c>
    </row>
    <row r="4160" spans="1:29" x14ac:dyDescent="0.2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25000</v>
      </c>
      <c r="G4160" s="202">
        <v>1292897</v>
      </c>
      <c r="H4160" s="198">
        <v>37035.471643518518</v>
      </c>
      <c r="I4160" t="s">
        <v>2863</v>
      </c>
      <c r="M4160" t="s">
        <v>3757</v>
      </c>
      <c r="N4160" t="s">
        <v>4183</v>
      </c>
      <c r="O4160" t="s">
        <v>2790</v>
      </c>
      <c r="P4160" s="199">
        <v>25000</v>
      </c>
      <c r="S4160" t="s">
        <v>2767</v>
      </c>
      <c r="T4160" t="s">
        <v>4061</v>
      </c>
      <c r="U4160" s="201">
        <v>28.62</v>
      </c>
      <c r="V4160" t="s">
        <v>3986</v>
      </c>
      <c r="W4160" t="s">
        <v>4185</v>
      </c>
      <c r="X4160" t="s">
        <v>4186</v>
      </c>
      <c r="Y4160" t="s">
        <v>3401</v>
      </c>
      <c r="Z4160" t="s">
        <v>3671</v>
      </c>
      <c r="AA4160">
        <v>107190</v>
      </c>
      <c r="AB4160" s="198">
        <v>37073</v>
      </c>
      <c r="AC4160" s="198">
        <v>37103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153</v>
      </c>
      <c r="F4161" s="213">
        <f t="shared" si="325"/>
        <v>765000</v>
      </c>
      <c r="G4161" s="202">
        <v>1292901</v>
      </c>
      <c r="H4161" s="198">
        <v>37035.471851851849</v>
      </c>
      <c r="I4161" t="s">
        <v>3268</v>
      </c>
      <c r="M4161" t="s">
        <v>2760</v>
      </c>
      <c r="N4161" t="s">
        <v>2864</v>
      </c>
      <c r="O4161" t="s">
        <v>4239</v>
      </c>
      <c r="P4161" s="199">
        <v>5000</v>
      </c>
      <c r="S4161" t="s">
        <v>2761</v>
      </c>
      <c r="T4161" t="s">
        <v>4061</v>
      </c>
      <c r="U4161" s="201">
        <v>4.2649999999999997</v>
      </c>
      <c r="V4161" t="s">
        <v>3269</v>
      </c>
      <c r="W4161" t="s">
        <v>3529</v>
      </c>
      <c r="X4161" t="s">
        <v>2866</v>
      </c>
      <c r="Y4161" t="s">
        <v>4082</v>
      </c>
      <c r="Z4161" t="s">
        <v>3671</v>
      </c>
      <c r="AA4161" t="s">
        <v>910</v>
      </c>
      <c r="AB4161" s="198">
        <v>37043</v>
      </c>
      <c r="AC4161" s="198">
        <v>37195</v>
      </c>
    </row>
    <row r="4162" spans="1:29" x14ac:dyDescent="0.2">
      <c r="A4162" s="44" t="str">
        <f t="shared" si="321"/>
        <v>US Natural Gas Financial</v>
      </c>
      <c r="B4162" s="44" t="str">
        <f t="shared" si="322"/>
        <v>US</v>
      </c>
      <c r="C4162" s="44" t="str">
        <f t="shared" si="323"/>
        <v>Natural Gas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30</v>
      </c>
      <c r="F4162" s="213">
        <f t="shared" si="325"/>
        <v>300000</v>
      </c>
      <c r="G4162" s="202">
        <v>1292903</v>
      </c>
      <c r="H4162" s="198">
        <v>37035.471944444442</v>
      </c>
      <c r="I4162" t="s">
        <v>3769</v>
      </c>
      <c r="M4162" t="s">
        <v>2760</v>
      </c>
      <c r="N4162" t="s">
        <v>3235</v>
      </c>
      <c r="O4162" t="s">
        <v>2939</v>
      </c>
      <c r="Q4162" s="199">
        <v>10000</v>
      </c>
      <c r="S4162" t="s">
        <v>2761</v>
      </c>
      <c r="T4162" t="s">
        <v>4061</v>
      </c>
      <c r="U4162" s="201">
        <v>-4.2500000000000003E-2</v>
      </c>
      <c r="V4162" t="s">
        <v>1781</v>
      </c>
      <c r="W4162" t="s">
        <v>3074</v>
      </c>
      <c r="X4162" t="s">
        <v>3075</v>
      </c>
      <c r="Y4162" t="s">
        <v>4082</v>
      </c>
      <c r="Z4162" t="s">
        <v>3671</v>
      </c>
      <c r="AA4162" t="s">
        <v>911</v>
      </c>
      <c r="AB4162" s="198">
        <v>37043.875</v>
      </c>
      <c r="AC4162" s="198">
        <v>37072.875</v>
      </c>
    </row>
    <row r="4163" spans="1:29" x14ac:dyDescent="0.2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62</v>
      </c>
      <c r="F4163" s="213">
        <f t="shared" si="325"/>
        <v>3100</v>
      </c>
      <c r="G4163" s="202">
        <v>1292905</v>
      </c>
      <c r="H4163" s="198">
        <v>37035.472071759257</v>
      </c>
      <c r="I4163" t="s">
        <v>2825</v>
      </c>
      <c r="M4163" t="s">
        <v>3364</v>
      </c>
      <c r="N4163" t="s">
        <v>2802</v>
      </c>
      <c r="O4163" t="s">
        <v>912</v>
      </c>
      <c r="P4163" s="199">
        <v>50</v>
      </c>
      <c r="S4163" t="s">
        <v>2759</v>
      </c>
      <c r="T4163" t="s">
        <v>4061</v>
      </c>
      <c r="U4163" s="201">
        <v>28.25</v>
      </c>
      <c r="V4163" t="s">
        <v>2838</v>
      </c>
      <c r="W4163" t="s">
        <v>2823</v>
      </c>
      <c r="X4163" t="s">
        <v>2815</v>
      </c>
      <c r="Y4163" t="s">
        <v>4193</v>
      </c>
      <c r="Z4163" t="s">
        <v>3666</v>
      </c>
      <c r="AA4163">
        <v>621699.1</v>
      </c>
      <c r="AB4163" s="198">
        <v>37073.875</v>
      </c>
      <c r="AC4163" s="198">
        <v>37134.875</v>
      </c>
    </row>
    <row r="4164" spans="1:29" x14ac:dyDescent="0.2">
      <c r="A4164" s="44" t="str">
        <f t="shared" si="321"/>
        <v>US Crude Financial</v>
      </c>
      <c r="B4164" s="44" t="str">
        <f t="shared" si="322"/>
        <v>US</v>
      </c>
      <c r="C4164" s="44" t="str">
        <f t="shared" si="323"/>
        <v>Crude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25000</v>
      </c>
      <c r="G4164" s="202">
        <v>1292906</v>
      </c>
      <c r="H4164" s="198">
        <v>37035.472083333334</v>
      </c>
      <c r="I4164" t="s">
        <v>2863</v>
      </c>
      <c r="M4164" t="s">
        <v>3757</v>
      </c>
      <c r="N4164" t="s">
        <v>4183</v>
      </c>
      <c r="O4164" t="s">
        <v>2790</v>
      </c>
      <c r="Q4164" s="199">
        <v>25000</v>
      </c>
      <c r="S4164" t="s">
        <v>2767</v>
      </c>
      <c r="T4164" t="s">
        <v>4061</v>
      </c>
      <c r="U4164" s="201">
        <v>28.64</v>
      </c>
      <c r="V4164" t="s">
        <v>3199</v>
      </c>
      <c r="W4164" t="s">
        <v>4185</v>
      </c>
      <c r="X4164" t="s">
        <v>4186</v>
      </c>
      <c r="Y4164" t="s">
        <v>3401</v>
      </c>
      <c r="Z4164" t="s">
        <v>3671</v>
      </c>
      <c r="AA4164">
        <v>107191</v>
      </c>
      <c r="AB4164" s="198">
        <v>37073</v>
      </c>
      <c r="AC4164" s="198">
        <v>37103</v>
      </c>
    </row>
    <row r="4165" spans="1:29" x14ac:dyDescent="0.2">
      <c r="A4165" s="44" t="str">
        <f t="shared" si="321"/>
        <v>US Power Physical</v>
      </c>
      <c r="B4165" s="44" t="str">
        <f t="shared" si="322"/>
        <v>US</v>
      </c>
      <c r="C4165" s="44" t="str">
        <f t="shared" si="323"/>
        <v>Power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62</v>
      </c>
      <c r="F4165" s="213">
        <f t="shared" si="325"/>
        <v>3100</v>
      </c>
      <c r="G4165" s="202">
        <v>1292907</v>
      </c>
      <c r="H4165" s="198">
        <v>37035.47216435185</v>
      </c>
      <c r="I4165" t="s">
        <v>2825</v>
      </c>
      <c r="M4165" t="s">
        <v>3364</v>
      </c>
      <c r="N4165" t="s">
        <v>2802</v>
      </c>
      <c r="O4165" t="s">
        <v>912</v>
      </c>
      <c r="P4165" s="199">
        <v>50</v>
      </c>
      <c r="S4165" t="s">
        <v>2759</v>
      </c>
      <c r="T4165" t="s">
        <v>4061</v>
      </c>
      <c r="U4165" s="201">
        <v>28</v>
      </c>
      <c r="V4165" t="s">
        <v>2838</v>
      </c>
      <c r="W4165" t="s">
        <v>2823</v>
      </c>
      <c r="X4165" t="s">
        <v>2815</v>
      </c>
      <c r="Y4165" t="s">
        <v>4193</v>
      </c>
      <c r="Z4165" t="s">
        <v>3666</v>
      </c>
      <c r="AA4165">
        <v>621700.1</v>
      </c>
      <c r="AB4165" s="198">
        <v>37073.875</v>
      </c>
      <c r="AC4165" s="198">
        <v>37134.875</v>
      </c>
    </row>
    <row r="4166" spans="1:29" x14ac:dyDescent="0.2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92</v>
      </c>
      <c r="F4166" s="213">
        <f t="shared" si="325"/>
        <v>4600</v>
      </c>
      <c r="G4166" s="202">
        <v>1292908</v>
      </c>
      <c r="H4166" s="198">
        <v>37035.472349537034</v>
      </c>
      <c r="I4166" t="s">
        <v>2758</v>
      </c>
      <c r="M4166" t="s">
        <v>3364</v>
      </c>
      <c r="N4166" t="s">
        <v>2802</v>
      </c>
      <c r="O4166" t="s">
        <v>2438</v>
      </c>
      <c r="P4166" s="199">
        <v>50</v>
      </c>
      <c r="S4166" t="s">
        <v>2759</v>
      </c>
      <c r="T4166" t="s">
        <v>4061</v>
      </c>
      <c r="U4166" s="201">
        <v>37.75</v>
      </c>
      <c r="V4166" t="s">
        <v>480</v>
      </c>
      <c r="W4166" t="s">
        <v>2861</v>
      </c>
      <c r="X4166" t="s">
        <v>3993</v>
      </c>
      <c r="Y4166" t="s">
        <v>4193</v>
      </c>
      <c r="Z4166" t="s">
        <v>3666</v>
      </c>
      <c r="AA4166">
        <v>621701.1</v>
      </c>
      <c r="AB4166" s="198">
        <v>37530.875</v>
      </c>
      <c r="AC4166" s="198">
        <v>37621.875</v>
      </c>
    </row>
    <row r="4167" spans="1:29" x14ac:dyDescent="0.2">
      <c r="A4167" s="44" t="str">
        <f t="shared" si="321"/>
        <v>US Power Physical</v>
      </c>
      <c r="B4167" s="44" t="str">
        <f t="shared" si="322"/>
        <v>US</v>
      </c>
      <c r="C4167" s="44" t="str">
        <f t="shared" si="323"/>
        <v>Power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5</v>
      </c>
      <c r="F4167" s="213">
        <f t="shared" si="325"/>
        <v>250</v>
      </c>
      <c r="G4167" s="202">
        <v>1292909</v>
      </c>
      <c r="H4167" s="198">
        <v>37035.472372685188</v>
      </c>
      <c r="I4167" t="s">
        <v>4513</v>
      </c>
      <c r="J4167" t="s">
        <v>3125</v>
      </c>
      <c r="K4167" t="s">
        <v>2852</v>
      </c>
      <c r="M4167" t="s">
        <v>3364</v>
      </c>
      <c r="N4167" t="s">
        <v>2802</v>
      </c>
      <c r="O4167" t="s">
        <v>4467</v>
      </c>
      <c r="P4167" s="199">
        <v>50</v>
      </c>
      <c r="S4167" t="s">
        <v>2759</v>
      </c>
      <c r="T4167" t="s">
        <v>4061</v>
      </c>
      <c r="U4167" s="201">
        <v>30.5</v>
      </c>
      <c r="V4167" t="s">
        <v>4503</v>
      </c>
      <c r="W4167" t="s">
        <v>2806</v>
      </c>
      <c r="X4167" t="s">
        <v>2807</v>
      </c>
      <c r="Y4167" t="s">
        <v>4193</v>
      </c>
      <c r="Z4167" t="s">
        <v>3666</v>
      </c>
      <c r="AA4167">
        <v>621702.1</v>
      </c>
      <c r="AB4167" s="198">
        <v>37039.875</v>
      </c>
      <c r="AC4167" s="198">
        <v>37043.875</v>
      </c>
    </row>
    <row r="4168" spans="1:29" x14ac:dyDescent="0.2">
      <c r="A4168" s="44" t="str">
        <f t="shared" si="321"/>
        <v xml:space="preserve"> Oil Products Financial</v>
      </c>
      <c r="B4168" s="44" t="str">
        <f t="shared" si="322"/>
        <v/>
      </c>
      <c r="C4168" s="44" t="str">
        <f t="shared" si="323"/>
        <v>Oil Products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5</v>
      </c>
      <c r="F4168" s="213">
        <f t="shared" si="325"/>
        <v>25000</v>
      </c>
      <c r="G4168" s="202">
        <v>1292910</v>
      </c>
      <c r="H4168" s="198">
        <v>37035.472685185188</v>
      </c>
      <c r="I4168" t="s">
        <v>4507</v>
      </c>
      <c r="M4168" t="s">
        <v>2764</v>
      </c>
      <c r="N4168" t="s">
        <v>2362</v>
      </c>
      <c r="O4168" t="s">
        <v>2363</v>
      </c>
      <c r="P4168" s="199">
        <v>5000</v>
      </c>
      <c r="S4168" t="s">
        <v>3775</v>
      </c>
      <c r="T4168" t="s">
        <v>4061</v>
      </c>
      <c r="U4168" s="201">
        <v>1.25</v>
      </c>
      <c r="V4168" t="s">
        <v>4510</v>
      </c>
      <c r="W4168" t="s">
        <v>4511</v>
      </c>
      <c r="X4168" t="s">
        <v>4512</v>
      </c>
      <c r="Y4168" t="s">
        <v>4082</v>
      </c>
      <c r="Z4168" t="s">
        <v>1923</v>
      </c>
      <c r="AA4168" t="s">
        <v>913</v>
      </c>
      <c r="AB4168" s="198">
        <v>37039.875</v>
      </c>
      <c r="AC4168" s="198">
        <v>37043.875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600000</v>
      </c>
      <c r="G4169" s="202">
        <v>1292911</v>
      </c>
      <c r="H4169" s="198">
        <v>37035.473321759258</v>
      </c>
      <c r="I4169" t="s">
        <v>2839</v>
      </c>
      <c r="M4169" t="s">
        <v>2760</v>
      </c>
      <c r="N4169" t="s">
        <v>3235</v>
      </c>
      <c r="O4169" t="s">
        <v>3272</v>
      </c>
      <c r="P4169" s="199">
        <v>20000</v>
      </c>
      <c r="S4169" t="s">
        <v>2761</v>
      </c>
      <c r="T4169" t="s">
        <v>4061</v>
      </c>
      <c r="U4169" s="201">
        <v>0.41499999999999998</v>
      </c>
      <c r="V4169" t="s">
        <v>3070</v>
      </c>
      <c r="W4169" t="s">
        <v>3236</v>
      </c>
      <c r="X4169" t="s">
        <v>3237</v>
      </c>
      <c r="Y4169" t="s">
        <v>4082</v>
      </c>
      <c r="Z4169" t="s">
        <v>3671</v>
      </c>
      <c r="AA4169" t="s">
        <v>914</v>
      </c>
      <c r="AB4169" s="198">
        <v>37043.875</v>
      </c>
      <c r="AC4169" s="198">
        <v>37072.875</v>
      </c>
    </row>
    <row r="4170" spans="1:29" x14ac:dyDescent="0.2">
      <c r="A4170" s="44" t="str">
        <f t="shared" si="321"/>
        <v>US Oil Products Financial</v>
      </c>
      <c r="B4170" s="44" t="str">
        <f t="shared" si="322"/>
        <v>US</v>
      </c>
      <c r="C4170" s="44" t="str">
        <f t="shared" si="323"/>
        <v>Oil Products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25000</v>
      </c>
      <c r="G4170" s="202">
        <v>1292912</v>
      </c>
      <c r="H4170" s="198">
        <v>37035.473530092589</v>
      </c>
      <c r="I4170" t="s">
        <v>4182</v>
      </c>
      <c r="M4170" t="s">
        <v>2764</v>
      </c>
      <c r="N4170" t="s">
        <v>1721</v>
      </c>
      <c r="O4170" t="s">
        <v>1722</v>
      </c>
      <c r="Q4170" s="199">
        <v>25000</v>
      </c>
      <c r="S4170" t="s">
        <v>3301</v>
      </c>
      <c r="T4170" t="s">
        <v>4061</v>
      </c>
      <c r="U4170" s="201">
        <v>79.900000000000006</v>
      </c>
      <c r="V4170" t="s">
        <v>4184</v>
      </c>
      <c r="W4170" t="s">
        <v>1944</v>
      </c>
      <c r="X4170" t="s">
        <v>1945</v>
      </c>
      <c r="Y4170" t="s">
        <v>3401</v>
      </c>
      <c r="Z4170" t="s">
        <v>3671</v>
      </c>
      <c r="AA4170">
        <v>107192</v>
      </c>
      <c r="AB4170" s="198">
        <v>37043</v>
      </c>
      <c r="AC4170" s="198">
        <v>37072</v>
      </c>
    </row>
    <row r="4171" spans="1:29" x14ac:dyDescent="0.2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30</v>
      </c>
      <c r="F4171" s="213">
        <f t="shared" ref="F4171:F4234" si="330">E4171*SUM(P4171:Q4171)</f>
        <v>38700</v>
      </c>
      <c r="G4171" s="202">
        <v>1292913</v>
      </c>
      <c r="H4171" s="198">
        <v>37035.47383101852</v>
      </c>
      <c r="I4171" t="s">
        <v>4241</v>
      </c>
      <c r="M4171" t="s">
        <v>2760</v>
      </c>
      <c r="N4171" t="s">
        <v>3235</v>
      </c>
      <c r="O4171" t="s">
        <v>4354</v>
      </c>
      <c r="Q4171" s="199">
        <v>1290</v>
      </c>
      <c r="S4171" t="s">
        <v>2761</v>
      </c>
      <c r="T4171" t="s">
        <v>4061</v>
      </c>
      <c r="U4171" s="201">
        <v>-7.0000000000000007E-2</v>
      </c>
      <c r="V4171" t="s">
        <v>4273</v>
      </c>
      <c r="W4171" t="s">
        <v>2750</v>
      </c>
      <c r="X4171" t="s">
        <v>2751</v>
      </c>
      <c r="Y4171" t="s">
        <v>4082</v>
      </c>
      <c r="Z4171" t="s">
        <v>3671</v>
      </c>
      <c r="AA4171" t="s">
        <v>915</v>
      </c>
      <c r="AB4171" s="198">
        <v>37043.875</v>
      </c>
      <c r="AC4171" s="198">
        <v>37072.875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153</v>
      </c>
      <c r="F4172" s="213">
        <f t="shared" si="330"/>
        <v>765000</v>
      </c>
      <c r="G4172" s="202">
        <v>1292914</v>
      </c>
      <c r="H4172" s="198">
        <v>37035.473981481482</v>
      </c>
      <c r="I4172" t="s">
        <v>3268</v>
      </c>
      <c r="M4172" t="s">
        <v>2760</v>
      </c>
      <c r="N4172" t="s">
        <v>2864</v>
      </c>
      <c r="O4172" t="s">
        <v>4239</v>
      </c>
      <c r="P4172" s="199">
        <v>5000</v>
      </c>
      <c r="S4172" t="s">
        <v>2761</v>
      </c>
      <c r="T4172" t="s">
        <v>4061</v>
      </c>
      <c r="U4172" s="201">
        <v>4.26</v>
      </c>
      <c r="V4172" t="s">
        <v>3269</v>
      </c>
      <c r="W4172" t="s">
        <v>3529</v>
      </c>
      <c r="X4172" t="s">
        <v>2866</v>
      </c>
      <c r="Y4172" t="s">
        <v>4082</v>
      </c>
      <c r="Z4172" t="s">
        <v>3671</v>
      </c>
      <c r="AA4172" t="s">
        <v>916</v>
      </c>
      <c r="AB4172" s="198">
        <v>37043</v>
      </c>
      <c r="AC4172" s="198">
        <v>37195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30</v>
      </c>
      <c r="F4173" s="213">
        <f t="shared" si="330"/>
        <v>150000</v>
      </c>
      <c r="G4173" s="202">
        <v>1292915</v>
      </c>
      <c r="H4173" s="198">
        <v>37035.474004629628</v>
      </c>
      <c r="I4173" t="s">
        <v>2935</v>
      </c>
      <c r="M4173" t="s">
        <v>2760</v>
      </c>
      <c r="N4173" t="s">
        <v>2864</v>
      </c>
      <c r="O4173" t="s">
        <v>2865</v>
      </c>
      <c r="P4173" s="199">
        <v>5000</v>
      </c>
      <c r="S4173" t="s">
        <v>2761</v>
      </c>
      <c r="T4173" t="s">
        <v>4061</v>
      </c>
      <c r="U4173" s="201">
        <v>4.1449999999999996</v>
      </c>
      <c r="V4173" t="s">
        <v>4335</v>
      </c>
      <c r="W4173" t="s">
        <v>3529</v>
      </c>
      <c r="X4173" t="s">
        <v>2866</v>
      </c>
      <c r="Y4173" t="s">
        <v>4082</v>
      </c>
      <c r="Z4173" t="s">
        <v>3671</v>
      </c>
      <c r="AA4173" t="s">
        <v>917</v>
      </c>
      <c r="AB4173" s="198">
        <v>37043.875</v>
      </c>
      <c r="AC4173" s="198">
        <v>37072.875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31</v>
      </c>
      <c r="F4174" s="213">
        <f t="shared" si="330"/>
        <v>155000</v>
      </c>
      <c r="G4174" s="202">
        <v>1292916</v>
      </c>
      <c r="H4174" s="198">
        <v>37035.474085648151</v>
      </c>
      <c r="I4174" t="s">
        <v>4182</v>
      </c>
      <c r="M4174" t="s">
        <v>2760</v>
      </c>
      <c r="N4174" t="s">
        <v>2864</v>
      </c>
      <c r="O4174" t="s">
        <v>2875</v>
      </c>
      <c r="P4174" s="199">
        <v>5000</v>
      </c>
      <c r="S4174" t="s">
        <v>2761</v>
      </c>
      <c r="T4174" t="s">
        <v>4061</v>
      </c>
      <c r="U4174" s="201">
        <v>4.2949999999999999</v>
      </c>
      <c r="V4174" t="s">
        <v>2965</v>
      </c>
      <c r="W4174" t="s">
        <v>3529</v>
      </c>
      <c r="X4174" t="s">
        <v>2866</v>
      </c>
      <c r="Y4174" t="s">
        <v>4082</v>
      </c>
      <c r="Z4174" t="s">
        <v>3671</v>
      </c>
      <c r="AA4174" t="s">
        <v>918</v>
      </c>
      <c r="AB4174" s="198">
        <v>37104.875</v>
      </c>
      <c r="AC4174" s="198">
        <v>37134.875</v>
      </c>
    </row>
    <row r="4175" spans="1:29" x14ac:dyDescent="0.2">
      <c r="A4175" s="44" t="str">
        <f t="shared" si="326"/>
        <v>US Natural Gas Physical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Physical</v>
      </c>
      <c r="E4175" s="44">
        <f>IF(VLOOKUP(S4175,'DD-Lookup'!$J$6:$L$50,3,FALSE)="Monthly",(YEAR(AC4175)-YEAR(AB4175))*12+MONTH(AC4175)-MONTH(AB4175)+1,(AC4175-AB4175+1))</f>
        <v>30</v>
      </c>
      <c r="F4175" s="213">
        <f t="shared" si="330"/>
        <v>150000</v>
      </c>
      <c r="G4175" s="202">
        <v>1292919</v>
      </c>
      <c r="H4175" s="198">
        <v>37035.474166666667</v>
      </c>
      <c r="I4175" t="s">
        <v>2935</v>
      </c>
      <c r="M4175" t="s">
        <v>2760</v>
      </c>
      <c r="N4175" t="s">
        <v>3220</v>
      </c>
      <c r="O4175" t="s">
        <v>4353</v>
      </c>
      <c r="Q4175" s="199">
        <v>5000</v>
      </c>
      <c r="S4175" t="s">
        <v>2761</v>
      </c>
      <c r="T4175" t="s">
        <v>4061</v>
      </c>
      <c r="U4175" s="201">
        <v>4.1325000000000003</v>
      </c>
      <c r="V4175" t="s">
        <v>2936</v>
      </c>
      <c r="W4175" t="s">
        <v>2938</v>
      </c>
      <c r="X4175" t="s">
        <v>1775</v>
      </c>
      <c r="Y4175" t="s">
        <v>3224</v>
      </c>
      <c r="Z4175" t="s">
        <v>3671</v>
      </c>
      <c r="AA4175" t="s">
        <v>919</v>
      </c>
      <c r="AB4175" s="198">
        <v>37043</v>
      </c>
      <c r="AC4175" s="198">
        <v>37072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150000</v>
      </c>
      <c r="G4176" s="202">
        <v>1292920</v>
      </c>
      <c r="H4176" s="198">
        <v>37035.474247685182</v>
      </c>
      <c r="I4176" t="s">
        <v>2834</v>
      </c>
      <c r="M4176" t="s">
        <v>2760</v>
      </c>
      <c r="N4176" t="s">
        <v>3235</v>
      </c>
      <c r="O4176" t="s">
        <v>2707</v>
      </c>
      <c r="P4176" s="199">
        <v>5000</v>
      </c>
      <c r="S4176" t="s">
        <v>2761</v>
      </c>
      <c r="T4176" t="s">
        <v>4061</v>
      </c>
      <c r="U4176" s="201">
        <v>-1.2949999999999999</v>
      </c>
      <c r="V4176" t="s">
        <v>447</v>
      </c>
      <c r="W4176" t="s">
        <v>2708</v>
      </c>
      <c r="X4176" t="s">
        <v>2709</v>
      </c>
      <c r="Y4176" t="s">
        <v>4082</v>
      </c>
      <c r="Z4176" t="s">
        <v>3671</v>
      </c>
      <c r="AA4176" t="s">
        <v>920</v>
      </c>
      <c r="AB4176" s="198">
        <v>37043.875</v>
      </c>
      <c r="AC4176" s="198">
        <v>37072.875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30</v>
      </c>
      <c r="F4177" s="213">
        <f t="shared" si="330"/>
        <v>150000</v>
      </c>
      <c r="G4177" s="202">
        <v>1292921</v>
      </c>
      <c r="H4177" s="198">
        <v>37035.474270833336</v>
      </c>
      <c r="I4177" t="s">
        <v>3306</v>
      </c>
      <c r="M4177" t="s">
        <v>2760</v>
      </c>
      <c r="N4177" t="s">
        <v>2864</v>
      </c>
      <c r="O4177" t="s">
        <v>2865</v>
      </c>
      <c r="P4177" s="199">
        <v>5000</v>
      </c>
      <c r="S4177" t="s">
        <v>2761</v>
      </c>
      <c r="T4177" t="s">
        <v>4061</v>
      </c>
      <c r="U4177" s="201">
        <v>4.1425000000000001</v>
      </c>
      <c r="V4177" t="s">
        <v>3793</v>
      </c>
      <c r="W4177" t="s">
        <v>3529</v>
      </c>
      <c r="X4177" t="s">
        <v>2866</v>
      </c>
      <c r="Y4177" t="s">
        <v>4082</v>
      </c>
      <c r="Z4177" t="s">
        <v>3671</v>
      </c>
      <c r="AA4177" t="s">
        <v>921</v>
      </c>
      <c r="AB4177" s="198">
        <v>37043.875</v>
      </c>
      <c r="AC4177" s="198">
        <v>37072.875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30</v>
      </c>
      <c r="F4178" s="213">
        <f t="shared" si="330"/>
        <v>1950000</v>
      </c>
      <c r="G4178" s="202">
        <v>1292922</v>
      </c>
      <c r="H4178" s="198">
        <v>37035.474328703705</v>
      </c>
      <c r="I4178" t="s">
        <v>2818</v>
      </c>
      <c r="M4178" t="s">
        <v>2760</v>
      </c>
      <c r="N4178" t="s">
        <v>2864</v>
      </c>
      <c r="O4178" t="s">
        <v>4372</v>
      </c>
      <c r="P4178" s="199">
        <v>65000</v>
      </c>
      <c r="S4178" t="s">
        <v>2761</v>
      </c>
      <c r="T4178" t="s">
        <v>4061</v>
      </c>
      <c r="U4178" s="201">
        <v>-7.4999999999999997E-3</v>
      </c>
      <c r="V4178" t="s">
        <v>4328</v>
      </c>
      <c r="W4178" t="s">
        <v>2726</v>
      </c>
      <c r="X4178" t="s">
        <v>2727</v>
      </c>
      <c r="Y4178" t="s">
        <v>4082</v>
      </c>
      <c r="Z4178" t="s">
        <v>3671</v>
      </c>
      <c r="AA4178" t="s">
        <v>922</v>
      </c>
      <c r="AB4178" s="198">
        <v>37043.875</v>
      </c>
      <c r="AC4178" s="198">
        <v>37072.875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10000</v>
      </c>
      <c r="G4179" s="202">
        <v>1292926</v>
      </c>
      <c r="H4179" s="198">
        <v>37035.474444444444</v>
      </c>
      <c r="I4179" t="s">
        <v>3128</v>
      </c>
      <c r="M4179" t="s">
        <v>2760</v>
      </c>
      <c r="N4179" t="s">
        <v>2697</v>
      </c>
      <c r="O4179" t="s">
        <v>4269</v>
      </c>
      <c r="P4179" s="199">
        <v>10000</v>
      </c>
      <c r="S4179" t="s">
        <v>4150</v>
      </c>
      <c r="T4179" t="s">
        <v>2698</v>
      </c>
      <c r="U4179" s="201">
        <v>5.58</v>
      </c>
      <c r="V4179" t="s">
        <v>1749</v>
      </c>
      <c r="W4179" t="s">
        <v>2699</v>
      </c>
      <c r="X4179" t="s">
        <v>2700</v>
      </c>
      <c r="Y4179" t="s">
        <v>3224</v>
      </c>
      <c r="Z4179" t="s">
        <v>3672</v>
      </c>
      <c r="AA4179">
        <v>809327</v>
      </c>
      <c r="AB4179" s="198">
        <v>37035.875</v>
      </c>
      <c r="AC4179" s="198">
        <v>37035.875</v>
      </c>
    </row>
    <row r="4180" spans="1:29" x14ac:dyDescent="0.2">
      <c r="A4180" s="44" t="str">
        <f t="shared" si="326"/>
        <v xml:space="preserve"> Natural Gas Physical</v>
      </c>
      <c r="B4180" s="44" t="str">
        <f t="shared" si="327"/>
        <v/>
      </c>
      <c r="C4180" s="44" t="str">
        <f t="shared" si="328"/>
        <v>Natural Gas</v>
      </c>
      <c r="D4180" s="44" t="str">
        <f t="shared" si="329"/>
        <v>Physical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5000</v>
      </c>
      <c r="G4180" s="202">
        <v>1292927</v>
      </c>
      <c r="H4180" s="198">
        <v>37035.474490740744</v>
      </c>
      <c r="I4180" t="s">
        <v>3128</v>
      </c>
      <c r="M4180" t="s">
        <v>2760</v>
      </c>
      <c r="N4180" t="s">
        <v>2697</v>
      </c>
      <c r="O4180" t="s">
        <v>703</v>
      </c>
      <c r="P4180" s="199">
        <v>5000</v>
      </c>
      <c r="S4180" t="s">
        <v>4150</v>
      </c>
      <c r="T4180" t="s">
        <v>2698</v>
      </c>
      <c r="U4180" s="201">
        <v>5.57</v>
      </c>
      <c r="V4180" t="s">
        <v>1749</v>
      </c>
      <c r="W4180" t="s">
        <v>2699</v>
      </c>
      <c r="X4180" t="s">
        <v>2700</v>
      </c>
      <c r="Y4180" t="s">
        <v>3224</v>
      </c>
      <c r="Z4180" t="s">
        <v>3672</v>
      </c>
      <c r="AA4180">
        <v>809329</v>
      </c>
      <c r="AB4180" s="198">
        <v>37036.875</v>
      </c>
      <c r="AC4180" s="198">
        <v>37036.875</v>
      </c>
    </row>
    <row r="4181" spans="1:29" x14ac:dyDescent="0.2">
      <c r="A4181" s="44" t="str">
        <f t="shared" si="326"/>
        <v xml:space="preserve"> Natural Gas Physical</v>
      </c>
      <c r="B4181" s="44" t="str">
        <f t="shared" si="327"/>
        <v/>
      </c>
      <c r="C4181" s="44" t="str">
        <f t="shared" si="328"/>
        <v>Natural Gas</v>
      </c>
      <c r="D4181" s="44" t="str">
        <f t="shared" si="329"/>
        <v>Physical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10000</v>
      </c>
      <c r="G4181" s="202">
        <v>1292928</v>
      </c>
      <c r="H4181" s="198">
        <v>37035.474548611113</v>
      </c>
      <c r="I4181" t="s">
        <v>3128</v>
      </c>
      <c r="M4181" t="s">
        <v>2760</v>
      </c>
      <c r="N4181" t="s">
        <v>2697</v>
      </c>
      <c r="O4181" t="s">
        <v>4269</v>
      </c>
      <c r="P4181" s="199">
        <v>10000</v>
      </c>
      <c r="S4181" t="s">
        <v>4150</v>
      </c>
      <c r="T4181" t="s">
        <v>2698</v>
      </c>
      <c r="U4181" s="201">
        <v>5.57</v>
      </c>
      <c r="V4181" t="s">
        <v>1749</v>
      </c>
      <c r="W4181" t="s">
        <v>2699</v>
      </c>
      <c r="X4181" t="s">
        <v>2700</v>
      </c>
      <c r="Y4181" t="s">
        <v>3224</v>
      </c>
      <c r="Z4181" t="s">
        <v>3672</v>
      </c>
      <c r="AA4181">
        <v>809330</v>
      </c>
      <c r="AB4181" s="198">
        <v>37035.875</v>
      </c>
      <c r="AC4181" s="198">
        <v>37035.875</v>
      </c>
    </row>
    <row r="4182" spans="1:29" x14ac:dyDescent="0.2">
      <c r="A4182" s="44" t="str">
        <f t="shared" si="326"/>
        <v xml:space="preserve"> Natural Gas Physical</v>
      </c>
      <c r="B4182" s="44" t="str">
        <f t="shared" si="327"/>
        <v/>
      </c>
      <c r="C4182" s="44" t="str">
        <f t="shared" si="328"/>
        <v>Natural Gas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1</v>
      </c>
      <c r="F4182" s="213">
        <f t="shared" si="330"/>
        <v>10000</v>
      </c>
      <c r="G4182" s="202">
        <v>1292929</v>
      </c>
      <c r="H4182" s="198">
        <v>37035.474594907406</v>
      </c>
      <c r="I4182" t="s">
        <v>3128</v>
      </c>
      <c r="M4182" t="s">
        <v>2760</v>
      </c>
      <c r="N4182" t="s">
        <v>2697</v>
      </c>
      <c r="O4182" t="s">
        <v>4269</v>
      </c>
      <c r="P4182" s="199">
        <v>10000</v>
      </c>
      <c r="S4182" t="s">
        <v>4150</v>
      </c>
      <c r="T4182" t="s">
        <v>2698</v>
      </c>
      <c r="U4182" s="201">
        <v>5.56</v>
      </c>
      <c r="V4182" t="s">
        <v>1749</v>
      </c>
      <c r="W4182" t="s">
        <v>2699</v>
      </c>
      <c r="X4182" t="s">
        <v>2700</v>
      </c>
      <c r="Y4182" t="s">
        <v>3224</v>
      </c>
      <c r="Z4182" t="s">
        <v>3672</v>
      </c>
      <c r="AA4182">
        <v>809331</v>
      </c>
      <c r="AB4182" s="198">
        <v>37035.875</v>
      </c>
      <c r="AC4182" s="198">
        <v>37035.875</v>
      </c>
    </row>
    <row r="4183" spans="1:29" x14ac:dyDescent="0.2">
      <c r="A4183" s="44" t="str">
        <f t="shared" si="326"/>
        <v xml:space="preserve"> Natural Gas Physical</v>
      </c>
      <c r="B4183" s="44" t="str">
        <f t="shared" si="327"/>
        <v/>
      </c>
      <c r="C4183" s="44" t="str">
        <f t="shared" si="328"/>
        <v>Natural Gas</v>
      </c>
      <c r="D4183" s="44" t="str">
        <f t="shared" si="329"/>
        <v>Physical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</v>
      </c>
      <c r="G4183" s="202">
        <v>1292930</v>
      </c>
      <c r="H4183" s="198">
        <v>37035.474629629629</v>
      </c>
      <c r="I4183" t="s">
        <v>3128</v>
      </c>
      <c r="M4183" t="s">
        <v>2760</v>
      </c>
      <c r="N4183" t="s">
        <v>2697</v>
      </c>
      <c r="O4183" t="s">
        <v>703</v>
      </c>
      <c r="P4183" s="199">
        <v>5000</v>
      </c>
      <c r="S4183" t="s">
        <v>4150</v>
      </c>
      <c r="T4183" t="s">
        <v>2698</v>
      </c>
      <c r="U4183" s="201">
        <v>5.55</v>
      </c>
      <c r="V4183" t="s">
        <v>1749</v>
      </c>
      <c r="W4183" t="s">
        <v>2699</v>
      </c>
      <c r="X4183" t="s">
        <v>2700</v>
      </c>
      <c r="Y4183" t="s">
        <v>3224</v>
      </c>
      <c r="Z4183" t="s">
        <v>3672</v>
      </c>
      <c r="AA4183">
        <v>809332</v>
      </c>
      <c r="AB4183" s="198">
        <v>37036.875</v>
      </c>
      <c r="AC4183" s="198">
        <v>37036.875</v>
      </c>
    </row>
    <row r="4184" spans="1:29" x14ac:dyDescent="0.2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10000</v>
      </c>
      <c r="G4184" s="202">
        <v>1292931</v>
      </c>
      <c r="H4184" s="198">
        <v>37035.474664351852</v>
      </c>
      <c r="I4184" t="s">
        <v>3128</v>
      </c>
      <c r="M4184" t="s">
        <v>2760</v>
      </c>
      <c r="N4184" t="s">
        <v>2697</v>
      </c>
      <c r="O4184" t="s">
        <v>4269</v>
      </c>
      <c r="P4184" s="199">
        <v>10000</v>
      </c>
      <c r="S4184" t="s">
        <v>4150</v>
      </c>
      <c r="T4184" t="s">
        <v>2698</v>
      </c>
      <c r="U4184" s="201">
        <v>5.5449999999999999</v>
      </c>
      <c r="V4184" t="s">
        <v>1749</v>
      </c>
      <c r="W4184" t="s">
        <v>2699</v>
      </c>
      <c r="X4184" t="s">
        <v>2700</v>
      </c>
      <c r="Y4184" t="s">
        <v>3224</v>
      </c>
      <c r="Z4184" t="s">
        <v>3672</v>
      </c>
      <c r="AA4184">
        <v>809333</v>
      </c>
      <c r="AB4184" s="198">
        <v>37035.875</v>
      </c>
      <c r="AC4184" s="198">
        <v>37035.875</v>
      </c>
    </row>
    <row r="4185" spans="1:29" x14ac:dyDescent="0.2">
      <c r="A4185" s="44" t="str">
        <f t="shared" si="326"/>
        <v xml:space="preserve"> Natural Gas Physical</v>
      </c>
      <c r="B4185" s="44" t="str">
        <f t="shared" si="327"/>
        <v/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7</v>
      </c>
      <c r="F4185" s="213">
        <f t="shared" si="330"/>
        <v>70000</v>
      </c>
      <c r="G4185" s="202">
        <v>1292932</v>
      </c>
      <c r="H4185" s="198">
        <v>37035.474699074075</v>
      </c>
      <c r="I4185" t="s">
        <v>3128</v>
      </c>
      <c r="M4185" t="s">
        <v>2760</v>
      </c>
      <c r="N4185" t="s">
        <v>2697</v>
      </c>
      <c r="O4185" t="s">
        <v>277</v>
      </c>
      <c r="P4185" s="199">
        <v>10000</v>
      </c>
      <c r="S4185" t="s">
        <v>4150</v>
      </c>
      <c r="T4185" t="s">
        <v>2698</v>
      </c>
      <c r="U4185" s="201">
        <v>5.53</v>
      </c>
      <c r="V4185" t="s">
        <v>1749</v>
      </c>
      <c r="W4185" t="s">
        <v>3188</v>
      </c>
      <c r="X4185" t="s">
        <v>2700</v>
      </c>
      <c r="Y4185" t="s">
        <v>3224</v>
      </c>
      <c r="Z4185" t="s">
        <v>3672</v>
      </c>
      <c r="AA4185">
        <v>809334</v>
      </c>
      <c r="AB4185" s="198">
        <v>37036.875</v>
      </c>
      <c r="AC4185" s="198">
        <v>37042.875</v>
      </c>
    </row>
    <row r="4186" spans="1:29" x14ac:dyDescent="0.2">
      <c r="A4186" s="44" t="str">
        <f t="shared" si="326"/>
        <v>US Natural Gas Physical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30</v>
      </c>
      <c r="F4186" s="213">
        <f t="shared" si="330"/>
        <v>300000</v>
      </c>
      <c r="G4186" s="202">
        <v>1292933</v>
      </c>
      <c r="H4186" s="198">
        <v>37035.474710648145</v>
      </c>
      <c r="I4186" t="s">
        <v>2729</v>
      </c>
      <c r="M4186" t="s">
        <v>2760</v>
      </c>
      <c r="N4186" t="s">
        <v>3220</v>
      </c>
      <c r="O4186" t="s">
        <v>4300</v>
      </c>
      <c r="Q4186" s="199">
        <v>10000</v>
      </c>
      <c r="S4186" t="s">
        <v>2761</v>
      </c>
      <c r="T4186" t="s">
        <v>4061</v>
      </c>
      <c r="U4186" s="201">
        <v>2.8050000000000002</v>
      </c>
      <c r="V4186" t="s">
        <v>3802</v>
      </c>
      <c r="W4186" t="s">
        <v>4279</v>
      </c>
      <c r="X4186" t="s">
        <v>2682</v>
      </c>
      <c r="Y4186" t="s">
        <v>3224</v>
      </c>
      <c r="Z4186" t="s">
        <v>3671</v>
      </c>
      <c r="AA4186" t="s">
        <v>923</v>
      </c>
      <c r="AB4186" s="198">
        <v>37043.875</v>
      </c>
      <c r="AC4186" s="198">
        <v>37072.875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3">
        <f t="shared" si="330"/>
        <v>300000</v>
      </c>
      <c r="G4187" s="202">
        <v>1292934</v>
      </c>
      <c r="H4187" s="198">
        <v>37035.474814814814</v>
      </c>
      <c r="I4187" t="s">
        <v>3890</v>
      </c>
      <c r="M4187" t="s">
        <v>2760</v>
      </c>
      <c r="N4187" t="s">
        <v>2864</v>
      </c>
      <c r="O4187" t="s">
        <v>2865</v>
      </c>
      <c r="Q4187" s="199">
        <v>10000</v>
      </c>
      <c r="S4187" t="s">
        <v>2761</v>
      </c>
      <c r="T4187" t="s">
        <v>4061</v>
      </c>
      <c r="U4187" s="201">
        <v>4.1449999999999996</v>
      </c>
      <c r="V4187" t="s">
        <v>3242</v>
      </c>
      <c r="W4187" t="s">
        <v>3529</v>
      </c>
      <c r="X4187" t="s">
        <v>2866</v>
      </c>
      <c r="Y4187" t="s">
        <v>4082</v>
      </c>
      <c r="Z4187" t="s">
        <v>3671</v>
      </c>
      <c r="AA4187" t="s">
        <v>924</v>
      </c>
      <c r="AB4187" s="198">
        <v>37043.875</v>
      </c>
      <c r="AC4187" s="198">
        <v>37072.875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30</v>
      </c>
      <c r="F4188" s="213">
        <f t="shared" si="330"/>
        <v>150000</v>
      </c>
      <c r="G4188" s="202">
        <v>1292935</v>
      </c>
      <c r="H4188" s="198">
        <v>37035.474826388891</v>
      </c>
      <c r="I4188" t="s">
        <v>3890</v>
      </c>
      <c r="M4188" t="s">
        <v>2760</v>
      </c>
      <c r="N4188" t="s">
        <v>3235</v>
      </c>
      <c r="O4188" t="s">
        <v>3098</v>
      </c>
      <c r="Q4188" s="199">
        <v>5000</v>
      </c>
      <c r="S4188" t="s">
        <v>2761</v>
      </c>
      <c r="T4188" t="s">
        <v>4061</v>
      </c>
      <c r="U4188" s="201">
        <v>8.26</v>
      </c>
      <c r="V4188" t="s">
        <v>3135</v>
      </c>
      <c r="W4188" t="s">
        <v>3083</v>
      </c>
      <c r="X4188" t="s">
        <v>3084</v>
      </c>
      <c r="Y4188" t="s">
        <v>4082</v>
      </c>
      <c r="Z4188" t="s">
        <v>3671</v>
      </c>
      <c r="AA4188" t="s">
        <v>925</v>
      </c>
      <c r="AB4188" s="198">
        <v>37043.875</v>
      </c>
      <c r="AC4188" s="198">
        <v>37072.875</v>
      </c>
    </row>
    <row r="4189" spans="1:29" x14ac:dyDescent="0.2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25000</v>
      </c>
      <c r="G4189" s="202">
        <v>1292936</v>
      </c>
      <c r="H4189" s="198">
        <v>37035.475011574075</v>
      </c>
      <c r="I4189" t="s">
        <v>4182</v>
      </c>
      <c r="M4189" t="s">
        <v>3757</v>
      </c>
      <c r="N4189" t="s">
        <v>4183</v>
      </c>
      <c r="O4189" t="s">
        <v>2790</v>
      </c>
      <c r="Q4189" s="199">
        <v>25000</v>
      </c>
      <c r="S4189" t="s">
        <v>2767</v>
      </c>
      <c r="T4189" t="s">
        <v>4061</v>
      </c>
      <c r="U4189" s="201">
        <v>28.66</v>
      </c>
      <c r="V4189" t="s">
        <v>4184</v>
      </c>
      <c r="W4189" t="s">
        <v>4185</v>
      </c>
      <c r="X4189" t="s">
        <v>4186</v>
      </c>
      <c r="Y4189" t="s">
        <v>3401</v>
      </c>
      <c r="Z4189" t="s">
        <v>3671</v>
      </c>
      <c r="AA4189">
        <v>107193</v>
      </c>
      <c r="AB4189" s="198">
        <v>37073</v>
      </c>
      <c r="AC4189" s="198">
        <v>37103</v>
      </c>
    </row>
    <row r="4190" spans="1:29" x14ac:dyDescent="0.2">
      <c r="A4190" s="44" t="str">
        <f t="shared" si="326"/>
        <v>US Power Physical</v>
      </c>
      <c r="B4190" s="44" t="str">
        <f t="shared" si="327"/>
        <v>US</v>
      </c>
      <c r="C4190" s="44" t="str">
        <f t="shared" si="328"/>
        <v>Power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30</v>
      </c>
      <c r="F4190" s="213">
        <f t="shared" si="330"/>
        <v>1500</v>
      </c>
      <c r="G4190" s="202">
        <v>1292937</v>
      </c>
      <c r="H4190" s="198">
        <v>37035.475069444445</v>
      </c>
      <c r="I4190" t="s">
        <v>2873</v>
      </c>
      <c r="M4190" t="s">
        <v>3364</v>
      </c>
      <c r="N4190" t="s">
        <v>2802</v>
      </c>
      <c r="O4190" t="s">
        <v>2860</v>
      </c>
      <c r="P4190" s="199">
        <v>50</v>
      </c>
      <c r="S4190" t="s">
        <v>2759</v>
      </c>
      <c r="T4190" t="s">
        <v>4061</v>
      </c>
      <c r="U4190" s="201">
        <v>46.1</v>
      </c>
      <c r="V4190" t="s">
        <v>3426</v>
      </c>
      <c r="W4190" t="s">
        <v>2811</v>
      </c>
      <c r="X4190" t="s">
        <v>2862</v>
      </c>
      <c r="Y4190" t="s">
        <v>4193</v>
      </c>
      <c r="Z4190" t="s">
        <v>3666</v>
      </c>
      <c r="AA4190">
        <v>621704.1</v>
      </c>
      <c r="AB4190" s="198">
        <v>37135.594444444447</v>
      </c>
      <c r="AC4190" s="198">
        <v>37164.594444444447</v>
      </c>
    </row>
    <row r="4191" spans="1:29" x14ac:dyDescent="0.2">
      <c r="A4191" s="44" t="str">
        <f t="shared" si="326"/>
        <v>US Power Physical</v>
      </c>
      <c r="B4191" s="44" t="str">
        <f t="shared" si="327"/>
        <v>US</v>
      </c>
      <c r="C4191" s="44" t="str">
        <f t="shared" si="328"/>
        <v>Power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59</v>
      </c>
      <c r="F4191" s="213">
        <f t="shared" si="330"/>
        <v>2950</v>
      </c>
      <c r="G4191" s="202">
        <v>1292938</v>
      </c>
      <c r="H4191" s="198">
        <v>37035.475162037037</v>
      </c>
      <c r="I4191" t="s">
        <v>2818</v>
      </c>
      <c r="M4191" t="s">
        <v>3364</v>
      </c>
      <c r="N4191" t="s">
        <v>2802</v>
      </c>
      <c r="O4191" t="s">
        <v>4290</v>
      </c>
      <c r="P4191" s="199">
        <v>50</v>
      </c>
      <c r="S4191" t="s">
        <v>2759</v>
      </c>
      <c r="T4191" t="s">
        <v>4061</v>
      </c>
      <c r="U4191" s="201">
        <v>43</v>
      </c>
      <c r="V4191" t="s">
        <v>2822</v>
      </c>
      <c r="W4191" t="s">
        <v>2811</v>
      </c>
      <c r="X4191" t="s">
        <v>2847</v>
      </c>
      <c r="Y4191" t="s">
        <v>4193</v>
      </c>
      <c r="Z4191" t="s">
        <v>3666</v>
      </c>
      <c r="AA4191">
        <v>621706.1</v>
      </c>
      <c r="AB4191" s="198">
        <v>37257.594444444447</v>
      </c>
      <c r="AC4191" s="198">
        <v>37315.594444444447</v>
      </c>
    </row>
    <row r="4192" spans="1:29" x14ac:dyDescent="0.2">
      <c r="A4192" s="44" t="str">
        <f t="shared" si="326"/>
        <v>US Crude Financial</v>
      </c>
      <c r="B4192" s="44" t="str">
        <f t="shared" si="327"/>
        <v>US</v>
      </c>
      <c r="C4192" s="44" t="str">
        <f t="shared" si="328"/>
        <v>Crude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25000</v>
      </c>
      <c r="G4192" s="202">
        <v>1292939</v>
      </c>
      <c r="H4192" s="198">
        <v>37035.475347222222</v>
      </c>
      <c r="I4192" t="s">
        <v>1930</v>
      </c>
      <c r="M4192" t="s">
        <v>3757</v>
      </c>
      <c r="N4192" t="s">
        <v>4183</v>
      </c>
      <c r="O4192" t="s">
        <v>2790</v>
      </c>
      <c r="Q4192" s="199">
        <v>25000</v>
      </c>
      <c r="S4192" t="s">
        <v>2767</v>
      </c>
      <c r="T4192" t="s">
        <v>4061</v>
      </c>
      <c r="U4192" s="201">
        <v>28.68</v>
      </c>
      <c r="V4192" t="s">
        <v>926</v>
      </c>
      <c r="W4192" t="s">
        <v>4185</v>
      </c>
      <c r="X4192" t="s">
        <v>4186</v>
      </c>
      <c r="Y4192" t="s">
        <v>3401</v>
      </c>
      <c r="Z4192" t="s">
        <v>3671</v>
      </c>
      <c r="AA4192">
        <v>107194</v>
      </c>
      <c r="AB4192" s="198">
        <v>37073</v>
      </c>
      <c r="AC4192" s="198">
        <v>37103</v>
      </c>
    </row>
    <row r="4193" spans="1:31" x14ac:dyDescent="0.2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150000</v>
      </c>
      <c r="G4193" s="202">
        <v>1292940</v>
      </c>
      <c r="H4193" s="198">
        <v>37035.475462962961</v>
      </c>
      <c r="I4193" t="s">
        <v>3219</v>
      </c>
      <c r="M4193" t="s">
        <v>2760</v>
      </c>
      <c r="N4193" t="s">
        <v>3235</v>
      </c>
      <c r="O4193" t="s">
        <v>3098</v>
      </c>
      <c r="P4193" s="199">
        <v>5000</v>
      </c>
      <c r="S4193" t="s">
        <v>2761</v>
      </c>
      <c r="T4193" t="s">
        <v>4061</v>
      </c>
      <c r="U4193" s="201">
        <v>8.16</v>
      </c>
      <c r="V4193" t="s">
        <v>51</v>
      </c>
      <c r="W4193" t="s">
        <v>3083</v>
      </c>
      <c r="X4193" t="s">
        <v>3084</v>
      </c>
      <c r="Y4193" t="s">
        <v>4082</v>
      </c>
      <c r="Z4193" t="s">
        <v>3671</v>
      </c>
      <c r="AA4193" t="s">
        <v>927</v>
      </c>
      <c r="AB4193" s="198">
        <v>37043.875</v>
      </c>
      <c r="AC4193" s="198">
        <v>37072.875</v>
      </c>
    </row>
    <row r="4194" spans="1:31" x14ac:dyDescent="0.2">
      <c r="A4194" s="44" t="str">
        <f t="shared" si="326"/>
        <v>US Power Physical</v>
      </c>
      <c r="B4194" s="44" t="str">
        <f t="shared" si="327"/>
        <v>US</v>
      </c>
      <c r="C4194" s="44" t="str">
        <f t="shared" si="328"/>
        <v>Power</v>
      </c>
      <c r="D4194" s="44" t="str">
        <f t="shared" si="329"/>
        <v>Physical</v>
      </c>
      <c r="E4194" s="44">
        <f>IF(VLOOKUP(S4194,'DD-Lookup'!$J$6:$L$50,3,FALSE)="Monthly",(YEAR(AC4194)-YEAR(AB4194))*12+MONTH(AC4194)-MONTH(AB4194)+1,(AC4194-AB4194+1))</f>
        <v>4</v>
      </c>
      <c r="F4194" s="213">
        <f t="shared" si="330"/>
        <v>200</v>
      </c>
      <c r="G4194" s="202">
        <v>1292942</v>
      </c>
      <c r="H4194" s="198">
        <v>37035.475555555553</v>
      </c>
      <c r="I4194" t="s">
        <v>2844</v>
      </c>
      <c r="M4194" t="s">
        <v>3364</v>
      </c>
      <c r="N4194" t="s">
        <v>2802</v>
      </c>
      <c r="O4194" t="s">
        <v>2993</v>
      </c>
      <c r="Q4194" s="199">
        <v>50</v>
      </c>
      <c r="S4194" t="s">
        <v>2759</v>
      </c>
      <c r="T4194" t="s">
        <v>4061</v>
      </c>
      <c r="U4194" s="201">
        <v>34.25</v>
      </c>
      <c r="V4194" t="s">
        <v>2845</v>
      </c>
      <c r="W4194" t="s">
        <v>2819</v>
      </c>
      <c r="X4194" t="s">
        <v>2820</v>
      </c>
      <c r="Y4194" t="s">
        <v>4193</v>
      </c>
      <c r="Z4194" t="s">
        <v>3666</v>
      </c>
      <c r="AA4194">
        <v>621708.1</v>
      </c>
      <c r="AB4194" s="198">
        <v>37040.875</v>
      </c>
      <c r="AC4194" s="198">
        <v>37043.875</v>
      </c>
    </row>
    <row r="4195" spans="1:31" x14ac:dyDescent="0.2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30</v>
      </c>
      <c r="F4195" s="213">
        <f t="shared" si="330"/>
        <v>300000</v>
      </c>
      <c r="G4195" s="202">
        <v>1292945</v>
      </c>
      <c r="H4195" s="198">
        <v>37035.475659722222</v>
      </c>
      <c r="I4195" t="s">
        <v>3827</v>
      </c>
      <c r="M4195" t="s">
        <v>2760</v>
      </c>
      <c r="N4195" t="s">
        <v>2864</v>
      </c>
      <c r="O4195" t="s">
        <v>1777</v>
      </c>
      <c r="P4195" s="199">
        <v>10000</v>
      </c>
      <c r="S4195" t="s">
        <v>2761</v>
      </c>
      <c r="T4195" t="s">
        <v>4061</v>
      </c>
      <c r="U4195" s="201">
        <v>-2.75E-2</v>
      </c>
      <c r="V4195" t="s">
        <v>1728</v>
      </c>
      <c r="W4195" t="s">
        <v>2750</v>
      </c>
      <c r="X4195" t="s">
        <v>2751</v>
      </c>
      <c r="Y4195" t="s">
        <v>4082</v>
      </c>
      <c r="Z4195" t="s">
        <v>3671</v>
      </c>
      <c r="AA4195" t="s">
        <v>928</v>
      </c>
      <c r="AB4195" s="198">
        <v>37043.875</v>
      </c>
      <c r="AC4195" s="198">
        <v>37072.875</v>
      </c>
    </row>
    <row r="4196" spans="1:31" x14ac:dyDescent="0.2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10</v>
      </c>
      <c r="G4196" s="202">
        <v>1292946</v>
      </c>
      <c r="H4196" s="198">
        <v>37035.475740740738</v>
      </c>
      <c r="I4196" t="s">
        <v>4077</v>
      </c>
      <c r="M4196" t="s">
        <v>2766</v>
      </c>
      <c r="N4196" t="s">
        <v>4135</v>
      </c>
      <c r="O4196" t="s">
        <v>4136</v>
      </c>
      <c r="P4196" s="199">
        <v>10</v>
      </c>
      <c r="S4196" t="s">
        <v>4060</v>
      </c>
      <c r="T4196" t="s">
        <v>4061</v>
      </c>
      <c r="U4196" s="201">
        <v>951</v>
      </c>
      <c r="V4196" t="s">
        <v>3867</v>
      </c>
      <c r="W4196" t="s">
        <v>4090</v>
      </c>
      <c r="X4196" t="s">
        <v>4064</v>
      </c>
      <c r="Y4196" t="s">
        <v>4065</v>
      </c>
      <c r="Z4196" t="s">
        <v>4066</v>
      </c>
      <c r="AA4196">
        <v>2151798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10</v>
      </c>
      <c r="G4197" s="202">
        <v>1292947</v>
      </c>
      <c r="H4197" s="198">
        <v>37035.476111111115</v>
      </c>
      <c r="I4197" t="s">
        <v>4077</v>
      </c>
      <c r="M4197" t="s">
        <v>2766</v>
      </c>
      <c r="N4197" t="s">
        <v>4135</v>
      </c>
      <c r="O4197" t="s">
        <v>4136</v>
      </c>
      <c r="P4197" s="199">
        <v>10</v>
      </c>
      <c r="S4197" t="s">
        <v>4060</v>
      </c>
      <c r="T4197" t="s">
        <v>4061</v>
      </c>
      <c r="U4197" s="201">
        <v>951</v>
      </c>
      <c r="V4197" t="s">
        <v>3867</v>
      </c>
      <c r="W4197" t="s">
        <v>4090</v>
      </c>
      <c r="X4197" t="s">
        <v>4064</v>
      </c>
      <c r="Y4197" t="s">
        <v>4065</v>
      </c>
      <c r="Z4197" t="s">
        <v>4066</v>
      </c>
      <c r="AA4197">
        <v>2151796</v>
      </c>
    </row>
    <row r="4198" spans="1:31" x14ac:dyDescent="0.2">
      <c r="A4198" s="44" t="str">
        <f t="shared" si="326"/>
        <v>US Power Physical</v>
      </c>
      <c r="B4198" s="44" t="str">
        <f t="shared" si="327"/>
        <v>US</v>
      </c>
      <c r="C4198" s="44" t="str">
        <f t="shared" si="328"/>
        <v>Power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4</v>
      </c>
      <c r="F4198" s="213">
        <f t="shared" si="330"/>
        <v>200</v>
      </c>
      <c r="G4198" s="202">
        <v>1292948</v>
      </c>
      <c r="H4198" s="198">
        <v>37035.47625</v>
      </c>
      <c r="I4198" t="s">
        <v>2844</v>
      </c>
      <c r="M4198" t="s">
        <v>3364</v>
      </c>
      <c r="N4198" t="s">
        <v>2802</v>
      </c>
      <c r="O4198" t="s">
        <v>2993</v>
      </c>
      <c r="Q4198" s="199">
        <v>50</v>
      </c>
      <c r="S4198" t="s">
        <v>2759</v>
      </c>
      <c r="T4198" t="s">
        <v>4061</v>
      </c>
      <c r="U4198" s="201">
        <v>34.25</v>
      </c>
      <c r="V4198" t="s">
        <v>2845</v>
      </c>
      <c r="W4198" t="s">
        <v>2819</v>
      </c>
      <c r="X4198" t="s">
        <v>2820</v>
      </c>
      <c r="Y4198" t="s">
        <v>4193</v>
      </c>
      <c r="Z4198" t="s">
        <v>3666</v>
      </c>
      <c r="AA4198">
        <v>621710.1</v>
      </c>
      <c r="AB4198" s="198">
        <v>37040.875</v>
      </c>
      <c r="AC4198" s="198">
        <v>37043.875</v>
      </c>
    </row>
    <row r="4199" spans="1:31" x14ac:dyDescent="0.2">
      <c r="A4199" s="44" t="str">
        <f t="shared" si="326"/>
        <v xml:space="preserve"> Natural Gas Physical</v>
      </c>
      <c r="B4199" s="44" t="str">
        <f t="shared" si="327"/>
        <v/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2500</v>
      </c>
      <c r="G4199" s="202">
        <v>1292950</v>
      </c>
      <c r="H4199" s="198">
        <v>37035.476620370369</v>
      </c>
      <c r="I4199" t="s">
        <v>3150</v>
      </c>
      <c r="M4199" t="s">
        <v>2760</v>
      </c>
      <c r="N4199" t="s">
        <v>2697</v>
      </c>
      <c r="O4199" t="s">
        <v>4269</v>
      </c>
      <c r="Q4199" s="199">
        <v>2500</v>
      </c>
      <c r="S4199" t="s">
        <v>4150</v>
      </c>
      <c r="T4199" t="s">
        <v>2698</v>
      </c>
      <c r="U4199" s="201">
        <v>5.5549999999999997</v>
      </c>
      <c r="V4199" t="s">
        <v>4411</v>
      </c>
      <c r="W4199" t="s">
        <v>2699</v>
      </c>
      <c r="X4199" t="s">
        <v>2700</v>
      </c>
      <c r="Y4199" t="s">
        <v>3224</v>
      </c>
      <c r="Z4199" t="s">
        <v>3672</v>
      </c>
      <c r="AA4199">
        <v>809341</v>
      </c>
      <c r="AB4199" s="198">
        <v>37035.875</v>
      </c>
      <c r="AC4199" s="198">
        <v>37035.875</v>
      </c>
    </row>
    <row r="4200" spans="1:31" x14ac:dyDescent="0.2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150000</v>
      </c>
      <c r="G4200" s="202">
        <v>1292951</v>
      </c>
      <c r="H4200" s="198">
        <v>37035.476655092592</v>
      </c>
      <c r="I4200" t="s">
        <v>3238</v>
      </c>
      <c r="M4200" t="s">
        <v>2760</v>
      </c>
      <c r="N4200" t="s">
        <v>2697</v>
      </c>
      <c r="O4200" t="s">
        <v>3813</v>
      </c>
      <c r="P4200" s="199">
        <v>5000</v>
      </c>
      <c r="S4200" t="s">
        <v>4150</v>
      </c>
      <c r="T4200" t="s">
        <v>2698</v>
      </c>
      <c r="U4200" s="201">
        <v>5.57</v>
      </c>
      <c r="V4200" t="s">
        <v>833</v>
      </c>
      <c r="W4200" t="s">
        <v>3188</v>
      </c>
      <c r="X4200" t="s">
        <v>2700</v>
      </c>
      <c r="Y4200" t="s">
        <v>3224</v>
      </c>
      <c r="Z4200" t="s">
        <v>3672</v>
      </c>
      <c r="AA4200">
        <v>809342</v>
      </c>
      <c r="AB4200" s="198">
        <v>37043.875</v>
      </c>
      <c r="AC4200" s="198">
        <v>37072.875</v>
      </c>
    </row>
    <row r="4201" spans="1:31" x14ac:dyDescent="0.2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25000</v>
      </c>
      <c r="G4201" s="202">
        <v>1292952</v>
      </c>
      <c r="H4201" s="198">
        <v>37035.476701388892</v>
      </c>
      <c r="I4201" t="s">
        <v>2863</v>
      </c>
      <c r="M4201" t="s">
        <v>3757</v>
      </c>
      <c r="N4201" t="s">
        <v>3803</v>
      </c>
      <c r="O4201" t="s">
        <v>3804</v>
      </c>
      <c r="P4201" s="199">
        <v>25000</v>
      </c>
      <c r="S4201" t="s">
        <v>2763</v>
      </c>
      <c r="T4201" t="s">
        <v>4061</v>
      </c>
      <c r="U4201" s="201">
        <v>-0.16</v>
      </c>
      <c r="V4201" t="s">
        <v>3986</v>
      </c>
      <c r="W4201" t="s">
        <v>4491</v>
      </c>
      <c r="X4201" t="s">
        <v>3805</v>
      </c>
      <c r="Y4201" t="s">
        <v>4082</v>
      </c>
      <c r="Z4201" t="s">
        <v>3671</v>
      </c>
      <c r="AA4201" t="s">
        <v>929</v>
      </c>
      <c r="AB4201" s="198">
        <v>37073</v>
      </c>
      <c r="AC4201" s="198">
        <v>37103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3">
        <f t="shared" si="330"/>
        <v>225000</v>
      </c>
      <c r="G4202" s="202">
        <v>1292953</v>
      </c>
      <c r="H4202" s="198">
        <v>37035.477118055554</v>
      </c>
      <c r="I4202" t="s">
        <v>4398</v>
      </c>
      <c r="M4202" t="s">
        <v>2760</v>
      </c>
      <c r="N4202" t="s">
        <v>2864</v>
      </c>
      <c r="O4202" t="s">
        <v>2865</v>
      </c>
      <c r="P4202" s="199">
        <v>7500</v>
      </c>
      <c r="S4202" t="s">
        <v>2761</v>
      </c>
      <c r="T4202" t="s">
        <v>4061</v>
      </c>
      <c r="U4202" s="201">
        <v>4.1375000000000002</v>
      </c>
      <c r="V4202" t="s">
        <v>790</v>
      </c>
      <c r="W4202" t="s">
        <v>3529</v>
      </c>
      <c r="X4202" t="s">
        <v>2866</v>
      </c>
      <c r="Y4202" t="s">
        <v>4082</v>
      </c>
      <c r="Z4202" t="s">
        <v>3671</v>
      </c>
      <c r="AA4202" t="s">
        <v>930</v>
      </c>
      <c r="AB4202" s="198">
        <v>37043.875</v>
      </c>
      <c r="AC4202" s="198">
        <v>37072.875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300000</v>
      </c>
      <c r="G4203" s="202">
        <v>1292954</v>
      </c>
      <c r="H4203" s="198">
        <v>37035.477199074077</v>
      </c>
      <c r="I4203" t="s">
        <v>3268</v>
      </c>
      <c r="M4203" t="s">
        <v>2760</v>
      </c>
      <c r="N4203" t="s">
        <v>2864</v>
      </c>
      <c r="O4203" t="s">
        <v>2865</v>
      </c>
      <c r="Q4203" s="199">
        <v>10000</v>
      </c>
      <c r="S4203" t="s">
        <v>2761</v>
      </c>
      <c r="T4203" t="s">
        <v>4061</v>
      </c>
      <c r="U4203" s="201">
        <v>4.1425000000000001</v>
      </c>
      <c r="V4203" t="s">
        <v>3269</v>
      </c>
      <c r="W4203" t="s">
        <v>3529</v>
      </c>
      <c r="X4203" t="s">
        <v>2866</v>
      </c>
      <c r="Y4203" t="s">
        <v>4082</v>
      </c>
      <c r="Z4203" t="s">
        <v>3671</v>
      </c>
      <c r="AA4203" t="s">
        <v>931</v>
      </c>
      <c r="AB4203" s="198">
        <v>37043.875</v>
      </c>
      <c r="AC4203" s="198">
        <v>37072.875</v>
      </c>
    </row>
    <row r="4204" spans="1:31" x14ac:dyDescent="0.2">
      <c r="A4204" s="44" t="str">
        <f t="shared" si="326"/>
        <v>US Natural Gas Physical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300000</v>
      </c>
      <c r="G4204" s="202">
        <v>1292957</v>
      </c>
      <c r="H4204" s="198">
        <v>37035.477465277778</v>
      </c>
      <c r="I4204" t="s">
        <v>2935</v>
      </c>
      <c r="M4204" t="s">
        <v>2760</v>
      </c>
      <c r="N4204" t="s">
        <v>3220</v>
      </c>
      <c r="O4204" t="s">
        <v>4347</v>
      </c>
      <c r="Q4204" s="199">
        <v>10000</v>
      </c>
      <c r="S4204" t="s">
        <v>2761</v>
      </c>
      <c r="T4204" t="s">
        <v>4061</v>
      </c>
      <c r="U4204" s="201">
        <v>4.0650000000000004</v>
      </c>
      <c r="V4204" t="s">
        <v>3968</v>
      </c>
      <c r="W4204" t="s">
        <v>3074</v>
      </c>
      <c r="X4204" t="s">
        <v>4348</v>
      </c>
      <c r="Y4204" t="s">
        <v>3224</v>
      </c>
      <c r="Z4204" t="s">
        <v>3671</v>
      </c>
      <c r="AA4204" t="s">
        <v>932</v>
      </c>
      <c r="AB4204" s="198">
        <v>37043.407638888886</v>
      </c>
      <c r="AC4204" s="198">
        <v>37072.407638888886</v>
      </c>
    </row>
    <row r="4205" spans="1:31" x14ac:dyDescent="0.2">
      <c r="A4205" s="44" t="str">
        <f t="shared" si="326"/>
        <v xml:space="preserve"> Natural Gas Physical</v>
      </c>
      <c r="B4205" s="44" t="str">
        <f t="shared" si="327"/>
        <v/>
      </c>
      <c r="C4205" s="44" t="str">
        <f t="shared" si="328"/>
        <v>Natural Gas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30</v>
      </c>
      <c r="F4205" s="213">
        <f t="shared" si="330"/>
        <v>150000</v>
      </c>
      <c r="G4205" s="202">
        <v>1292958</v>
      </c>
      <c r="H4205" s="198">
        <v>37035.477581018517</v>
      </c>
      <c r="I4205" t="s">
        <v>3238</v>
      </c>
      <c r="M4205" t="s">
        <v>2760</v>
      </c>
      <c r="N4205" t="s">
        <v>2697</v>
      </c>
      <c r="O4205" t="s">
        <v>3813</v>
      </c>
      <c r="P4205" s="199">
        <v>5000</v>
      </c>
      <c r="S4205" t="s">
        <v>4150</v>
      </c>
      <c r="T4205" t="s">
        <v>2698</v>
      </c>
      <c r="U4205" s="201">
        <v>5.57</v>
      </c>
      <c r="V4205" t="s">
        <v>833</v>
      </c>
      <c r="W4205" t="s">
        <v>3188</v>
      </c>
      <c r="X4205" t="s">
        <v>2700</v>
      </c>
      <c r="Y4205" t="s">
        <v>3224</v>
      </c>
      <c r="Z4205" t="s">
        <v>3672</v>
      </c>
      <c r="AA4205">
        <v>809347</v>
      </c>
      <c r="AB4205" s="198">
        <v>37043.875</v>
      </c>
      <c r="AC4205" s="198">
        <v>37072.875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5</v>
      </c>
      <c r="F4206" s="213">
        <f t="shared" si="330"/>
        <v>250</v>
      </c>
      <c r="G4206" s="202">
        <v>1292959</v>
      </c>
      <c r="H4206" s="198">
        <v>37035.477858796294</v>
      </c>
      <c r="I4206" t="s">
        <v>2825</v>
      </c>
      <c r="M4206" t="s">
        <v>3364</v>
      </c>
      <c r="N4206" t="s">
        <v>2802</v>
      </c>
      <c r="O4206" t="s">
        <v>4467</v>
      </c>
      <c r="Q4206" s="199">
        <v>50</v>
      </c>
      <c r="S4206" t="s">
        <v>2759</v>
      </c>
      <c r="T4206" t="s">
        <v>4061</v>
      </c>
      <c r="U4206" s="201">
        <v>31</v>
      </c>
      <c r="V4206" t="s">
        <v>2838</v>
      </c>
      <c r="W4206" t="s">
        <v>2806</v>
      </c>
      <c r="X4206" t="s">
        <v>2807</v>
      </c>
      <c r="Y4206" t="s">
        <v>4193</v>
      </c>
      <c r="Z4206" t="s">
        <v>3666</v>
      </c>
      <c r="AA4206">
        <v>621711.1</v>
      </c>
      <c r="AB4206" s="198">
        <v>37039.875</v>
      </c>
      <c r="AC4206" s="198">
        <v>37043.875</v>
      </c>
    </row>
    <row r="4207" spans="1:31" x14ac:dyDescent="0.2">
      <c r="A4207" s="44" t="str">
        <f t="shared" si="326"/>
        <v>US Power Physical</v>
      </c>
      <c r="B4207" s="44" t="str">
        <f t="shared" si="327"/>
        <v>US</v>
      </c>
      <c r="C4207" s="44" t="str">
        <f t="shared" si="328"/>
        <v>Power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5</v>
      </c>
      <c r="F4207" s="213">
        <f t="shared" si="330"/>
        <v>250</v>
      </c>
      <c r="G4207" s="202">
        <v>1292960</v>
      </c>
      <c r="H4207" s="198">
        <v>37035.478043981479</v>
      </c>
      <c r="I4207" t="s">
        <v>2825</v>
      </c>
      <c r="M4207" t="s">
        <v>3364</v>
      </c>
      <c r="N4207" t="s">
        <v>2802</v>
      </c>
      <c r="O4207" t="s">
        <v>4356</v>
      </c>
      <c r="Q4207" s="199">
        <v>50</v>
      </c>
      <c r="S4207" t="s">
        <v>2759</v>
      </c>
      <c r="T4207" t="s">
        <v>4061</v>
      </c>
      <c r="U4207" s="201">
        <v>63</v>
      </c>
      <c r="V4207" t="s">
        <v>2437</v>
      </c>
      <c r="W4207" t="s">
        <v>2819</v>
      </c>
      <c r="X4207" t="s">
        <v>2820</v>
      </c>
      <c r="Y4207" t="s">
        <v>4193</v>
      </c>
      <c r="Z4207" t="s">
        <v>3666</v>
      </c>
      <c r="AA4207">
        <v>621712.1</v>
      </c>
      <c r="AB4207" s="198">
        <v>37046.875</v>
      </c>
      <c r="AC4207" s="198">
        <v>37050.875</v>
      </c>
      <c r="AE4207" s="116">
        <f>IF(S4207="Gallon",F4207/42,F4207)</f>
        <v>250</v>
      </c>
    </row>
    <row r="4208" spans="1:31" x14ac:dyDescent="0.2">
      <c r="A4208" s="44" t="str">
        <f t="shared" si="326"/>
        <v>US Power Physical</v>
      </c>
      <c r="B4208" s="44" t="str">
        <f t="shared" si="327"/>
        <v>US</v>
      </c>
      <c r="C4208" s="44" t="str">
        <f t="shared" si="328"/>
        <v>Power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5</v>
      </c>
      <c r="F4208" s="213">
        <f t="shared" si="330"/>
        <v>250</v>
      </c>
      <c r="G4208" s="202">
        <v>1292961</v>
      </c>
      <c r="H4208" s="198">
        <v>37035.478067129632</v>
      </c>
      <c r="I4208" t="s">
        <v>2825</v>
      </c>
      <c r="M4208" t="s">
        <v>3364</v>
      </c>
      <c r="N4208" t="s">
        <v>2802</v>
      </c>
      <c r="O4208" t="s">
        <v>2444</v>
      </c>
      <c r="Q4208" s="199">
        <v>50</v>
      </c>
      <c r="S4208" t="s">
        <v>2759</v>
      </c>
      <c r="T4208" t="s">
        <v>4061</v>
      </c>
      <c r="U4208" s="201">
        <v>39.5</v>
      </c>
      <c r="V4208" t="s">
        <v>2838</v>
      </c>
      <c r="W4208" t="s">
        <v>2811</v>
      </c>
      <c r="X4208" t="s">
        <v>2847</v>
      </c>
      <c r="Y4208" t="s">
        <v>4193</v>
      </c>
      <c r="Z4208" t="s">
        <v>3666</v>
      </c>
      <c r="AA4208">
        <v>621714.1</v>
      </c>
      <c r="AB4208" s="198">
        <v>37039.875</v>
      </c>
      <c r="AC4208" s="198">
        <v>37043.875</v>
      </c>
    </row>
    <row r="4209" spans="1:31" x14ac:dyDescent="0.2">
      <c r="A4209" s="44" t="str">
        <f t="shared" si="326"/>
        <v>US Power Physical</v>
      </c>
      <c r="B4209" s="44" t="str">
        <f t="shared" si="327"/>
        <v>US</v>
      </c>
      <c r="C4209" s="44" t="str">
        <f t="shared" si="328"/>
        <v>Power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5</v>
      </c>
      <c r="F4209" s="213">
        <f t="shared" si="330"/>
        <v>250</v>
      </c>
      <c r="G4209" s="202">
        <v>1292962</v>
      </c>
      <c r="H4209" s="198">
        <v>37035.478113425925</v>
      </c>
      <c r="I4209" t="s">
        <v>2825</v>
      </c>
      <c r="M4209" t="s">
        <v>3364</v>
      </c>
      <c r="N4209" t="s">
        <v>2802</v>
      </c>
      <c r="O4209" t="s">
        <v>4467</v>
      </c>
      <c r="Q4209" s="199">
        <v>50</v>
      </c>
      <c r="S4209" t="s">
        <v>2759</v>
      </c>
      <c r="T4209" t="s">
        <v>4061</v>
      </c>
      <c r="U4209" s="201">
        <v>31.5</v>
      </c>
      <c r="V4209" t="s">
        <v>2838</v>
      </c>
      <c r="W4209" t="s">
        <v>2806</v>
      </c>
      <c r="X4209" t="s">
        <v>2807</v>
      </c>
      <c r="Y4209" t="s">
        <v>4193</v>
      </c>
      <c r="Z4209" t="s">
        <v>3666</v>
      </c>
      <c r="AA4209">
        <v>621715.1</v>
      </c>
      <c r="AB4209" s="198">
        <v>37039.875</v>
      </c>
      <c r="AC4209" s="198">
        <v>37043.875</v>
      </c>
    </row>
    <row r="4210" spans="1:31" x14ac:dyDescent="0.2">
      <c r="A4210" s="44" t="str">
        <f t="shared" si="326"/>
        <v>US Power Physical</v>
      </c>
      <c r="B4210" s="44" t="str">
        <f t="shared" si="327"/>
        <v>US</v>
      </c>
      <c r="C4210" s="44" t="str">
        <f t="shared" si="328"/>
        <v>Power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4</v>
      </c>
      <c r="F4210" s="213">
        <f t="shared" si="330"/>
        <v>200</v>
      </c>
      <c r="G4210" s="202">
        <v>1292963</v>
      </c>
      <c r="H4210" s="198">
        <v>37035.478136574071</v>
      </c>
      <c r="I4210" t="s">
        <v>2825</v>
      </c>
      <c r="M4210" t="s">
        <v>3364</v>
      </c>
      <c r="N4210" t="s">
        <v>2802</v>
      </c>
      <c r="O4210" t="s">
        <v>2993</v>
      </c>
      <c r="Q4210" s="199">
        <v>50</v>
      </c>
      <c r="S4210" t="s">
        <v>2759</v>
      </c>
      <c r="T4210" t="s">
        <v>4061</v>
      </c>
      <c r="U4210" s="201">
        <v>34.25</v>
      </c>
      <c r="V4210" t="s">
        <v>2437</v>
      </c>
      <c r="W4210" t="s">
        <v>2819</v>
      </c>
      <c r="X4210" t="s">
        <v>2820</v>
      </c>
      <c r="Y4210" t="s">
        <v>4193</v>
      </c>
      <c r="Z4210" t="s">
        <v>3666</v>
      </c>
      <c r="AA4210">
        <v>621716.1</v>
      </c>
      <c r="AB4210" s="198">
        <v>37040.875</v>
      </c>
      <c r="AC4210" s="198">
        <v>37043.875</v>
      </c>
    </row>
    <row r="4211" spans="1:31" x14ac:dyDescent="0.2">
      <c r="A4211" s="44" t="str">
        <f t="shared" si="326"/>
        <v>US Natural Gas Physical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150000</v>
      </c>
      <c r="G4211" s="202">
        <v>1292964</v>
      </c>
      <c r="H4211" s="198">
        <v>37035.478148148148</v>
      </c>
      <c r="I4211" t="s">
        <v>3267</v>
      </c>
      <c r="M4211" t="s">
        <v>2760</v>
      </c>
      <c r="N4211" t="s">
        <v>3220</v>
      </c>
      <c r="O4211" t="s">
        <v>4334</v>
      </c>
      <c r="Q4211" s="199">
        <v>5000</v>
      </c>
      <c r="S4211" t="s">
        <v>2761</v>
      </c>
      <c r="T4211" t="s">
        <v>4061</v>
      </c>
      <c r="U4211" s="201">
        <v>3.3325</v>
      </c>
      <c r="V4211" t="s">
        <v>3088</v>
      </c>
      <c r="W4211" t="s">
        <v>4279</v>
      </c>
      <c r="X4211" t="s">
        <v>2682</v>
      </c>
      <c r="Y4211" t="s">
        <v>3224</v>
      </c>
      <c r="Z4211" t="s">
        <v>3671</v>
      </c>
      <c r="AA4211" t="s">
        <v>933</v>
      </c>
      <c r="AB4211" s="198">
        <v>37043.875</v>
      </c>
      <c r="AC4211" s="198">
        <v>37072.875</v>
      </c>
      <c r="AE4211" s="116">
        <f>IF(S4211="Gallon",F4211/42,F4211)</f>
        <v>150000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300000</v>
      </c>
      <c r="G4212" s="202">
        <v>1292965</v>
      </c>
      <c r="H4212" s="198">
        <v>37035.478263888886</v>
      </c>
      <c r="I4212" t="s">
        <v>2935</v>
      </c>
      <c r="M4212" t="s">
        <v>2760</v>
      </c>
      <c r="N4212" t="s">
        <v>3235</v>
      </c>
      <c r="O4212" t="s">
        <v>3031</v>
      </c>
      <c r="P4212" s="199">
        <v>10000</v>
      </c>
      <c r="S4212" t="s">
        <v>2761</v>
      </c>
      <c r="T4212" t="s">
        <v>4061</v>
      </c>
      <c r="U4212" s="201">
        <v>-0.05</v>
      </c>
      <c r="V4212" t="s">
        <v>4335</v>
      </c>
      <c r="W4212" t="s">
        <v>3074</v>
      </c>
      <c r="X4212" t="s">
        <v>3075</v>
      </c>
      <c r="Y4212" t="s">
        <v>4082</v>
      </c>
      <c r="Z4212" t="s">
        <v>3671</v>
      </c>
      <c r="AA4212" t="s">
        <v>934</v>
      </c>
      <c r="AB4212" s="198">
        <v>37043.875</v>
      </c>
      <c r="AC4212" s="198">
        <v>37072.875</v>
      </c>
    </row>
    <row r="4213" spans="1:31" x14ac:dyDescent="0.2">
      <c r="A4213" s="44" t="str">
        <f t="shared" si="326"/>
        <v>US Power Physical</v>
      </c>
      <c r="B4213" s="44" t="str">
        <f t="shared" si="327"/>
        <v>US</v>
      </c>
      <c r="C4213" s="44" t="str">
        <f t="shared" si="328"/>
        <v>Power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</v>
      </c>
      <c r="G4213" s="202">
        <v>1292966</v>
      </c>
      <c r="H4213" s="198">
        <v>37035.47828703704</v>
      </c>
      <c r="I4213" t="s">
        <v>3306</v>
      </c>
      <c r="M4213" t="s">
        <v>3364</v>
      </c>
      <c r="N4213" t="s">
        <v>2802</v>
      </c>
      <c r="O4213" t="s">
        <v>3233</v>
      </c>
      <c r="Q4213" s="199">
        <v>50</v>
      </c>
      <c r="S4213" t="s">
        <v>2759</v>
      </c>
      <c r="T4213" t="s">
        <v>4061</v>
      </c>
      <c r="U4213" s="201">
        <v>61.75</v>
      </c>
      <c r="V4213" t="s">
        <v>2829</v>
      </c>
      <c r="W4213" t="s">
        <v>2819</v>
      </c>
      <c r="X4213" t="s">
        <v>2842</v>
      </c>
      <c r="Y4213" t="s">
        <v>4193</v>
      </c>
      <c r="Z4213" t="s">
        <v>3666</v>
      </c>
      <c r="AA4213">
        <v>621717.1</v>
      </c>
      <c r="AB4213" s="198">
        <v>37043.591666666667</v>
      </c>
      <c r="AC4213" s="198">
        <v>37072.591666666667</v>
      </c>
    </row>
    <row r="4214" spans="1:31" x14ac:dyDescent="0.2">
      <c r="A4214" s="44" t="str">
        <f t="shared" si="326"/>
        <v>US Natural Gas Physical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30</v>
      </c>
      <c r="F4214" s="213">
        <f t="shared" si="330"/>
        <v>300000</v>
      </c>
      <c r="G4214" s="202">
        <v>1292967</v>
      </c>
      <c r="H4214" s="198">
        <v>37035.478321759256</v>
      </c>
      <c r="I4214" t="s">
        <v>2935</v>
      </c>
      <c r="M4214" t="s">
        <v>2760</v>
      </c>
      <c r="N4214" t="s">
        <v>3136</v>
      </c>
      <c r="O4214" t="s">
        <v>525</v>
      </c>
      <c r="P4214" s="199">
        <v>10000</v>
      </c>
      <c r="S4214" t="s">
        <v>2761</v>
      </c>
      <c r="T4214" t="s">
        <v>4061</v>
      </c>
      <c r="U4214" s="201">
        <v>-1.4999999999999999E-2</v>
      </c>
      <c r="V4214" t="s">
        <v>3968</v>
      </c>
      <c r="W4214" t="s">
        <v>2938</v>
      </c>
      <c r="X4214" t="s">
        <v>4348</v>
      </c>
      <c r="Y4214" t="s">
        <v>3224</v>
      </c>
      <c r="Z4214" t="s">
        <v>3671</v>
      </c>
      <c r="AA4214" t="s">
        <v>935</v>
      </c>
      <c r="AB4214" s="198">
        <v>37043.409722222219</v>
      </c>
      <c r="AC4214" s="198">
        <v>37072.409722222219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151</v>
      </c>
      <c r="F4215" s="213">
        <f t="shared" si="330"/>
        <v>755000</v>
      </c>
      <c r="G4215" s="202">
        <v>1292968</v>
      </c>
      <c r="H4215" s="198">
        <v>37035.478460648148</v>
      </c>
      <c r="I4215" t="s">
        <v>4033</v>
      </c>
      <c r="M4215" t="s">
        <v>2760</v>
      </c>
      <c r="N4215" t="s">
        <v>2864</v>
      </c>
      <c r="O4215" t="s">
        <v>3253</v>
      </c>
      <c r="P4215" s="199">
        <v>5000</v>
      </c>
      <c r="S4215" t="s">
        <v>2761</v>
      </c>
      <c r="T4215" t="s">
        <v>4061</v>
      </c>
      <c r="U4215" s="201">
        <v>4.6399999999999997</v>
      </c>
      <c r="V4215" t="s">
        <v>3987</v>
      </c>
      <c r="W4215" t="s">
        <v>3529</v>
      </c>
      <c r="X4215" t="s">
        <v>2866</v>
      </c>
      <c r="Y4215" t="s">
        <v>4082</v>
      </c>
      <c r="Z4215" t="s">
        <v>3671</v>
      </c>
      <c r="AA4215" t="s">
        <v>936</v>
      </c>
      <c r="AB4215" s="198">
        <v>37196</v>
      </c>
      <c r="AC4215" s="198">
        <v>37346</v>
      </c>
    </row>
    <row r="4216" spans="1:31" x14ac:dyDescent="0.2">
      <c r="A4216" s="44" t="str">
        <f t="shared" si="326"/>
        <v>US Power Physical</v>
      </c>
      <c r="B4216" s="44" t="str">
        <f t="shared" si="327"/>
        <v>US</v>
      </c>
      <c r="C4216" s="44" t="str">
        <f t="shared" si="328"/>
        <v>Power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5</v>
      </c>
      <c r="F4216" s="213">
        <f t="shared" si="330"/>
        <v>250</v>
      </c>
      <c r="G4216" s="202">
        <v>1292969</v>
      </c>
      <c r="H4216" s="198">
        <v>37035.478680555556</v>
      </c>
      <c r="I4216" t="s">
        <v>2825</v>
      </c>
      <c r="M4216" t="s">
        <v>3364</v>
      </c>
      <c r="N4216" t="s">
        <v>2802</v>
      </c>
      <c r="O4216" t="s">
        <v>4356</v>
      </c>
      <c r="Q4216" s="199">
        <v>50</v>
      </c>
      <c r="S4216" t="s">
        <v>2759</v>
      </c>
      <c r="T4216" t="s">
        <v>4061</v>
      </c>
      <c r="U4216" s="201">
        <v>63.5</v>
      </c>
      <c r="V4216" t="s">
        <v>2437</v>
      </c>
      <c r="W4216" t="s">
        <v>2819</v>
      </c>
      <c r="X4216" t="s">
        <v>2820</v>
      </c>
      <c r="Y4216" t="s">
        <v>4193</v>
      </c>
      <c r="Z4216" t="s">
        <v>3666</v>
      </c>
      <c r="AA4216">
        <v>621718.1</v>
      </c>
      <c r="AB4216" s="198">
        <v>37046.875</v>
      </c>
      <c r="AC4216" s="198">
        <v>37050.875</v>
      </c>
    </row>
    <row r="4217" spans="1:31" x14ac:dyDescent="0.2">
      <c r="A4217" s="44" t="str">
        <f t="shared" si="326"/>
        <v>US Power Physical</v>
      </c>
      <c r="B4217" s="44" t="str">
        <f t="shared" si="327"/>
        <v>US</v>
      </c>
      <c r="C4217" s="44" t="str">
        <f t="shared" si="328"/>
        <v>Power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5</v>
      </c>
      <c r="F4217" s="213">
        <f t="shared" si="330"/>
        <v>250</v>
      </c>
      <c r="G4217" s="202">
        <v>1292970</v>
      </c>
      <c r="H4217" s="198">
        <v>37035.478773148148</v>
      </c>
      <c r="I4217" t="s">
        <v>2825</v>
      </c>
      <c r="M4217" t="s">
        <v>3364</v>
      </c>
      <c r="N4217" t="s">
        <v>2802</v>
      </c>
      <c r="O4217" t="s">
        <v>4467</v>
      </c>
      <c r="Q4217" s="199">
        <v>50</v>
      </c>
      <c r="S4217" t="s">
        <v>2759</v>
      </c>
      <c r="T4217" t="s">
        <v>4061</v>
      </c>
      <c r="U4217" s="201">
        <v>32</v>
      </c>
      <c r="V4217" t="s">
        <v>2838</v>
      </c>
      <c r="W4217" t="s">
        <v>2806</v>
      </c>
      <c r="X4217" t="s">
        <v>2807</v>
      </c>
      <c r="Y4217" t="s">
        <v>4193</v>
      </c>
      <c r="Z4217" t="s">
        <v>3666</v>
      </c>
      <c r="AA4217">
        <v>621719.1</v>
      </c>
      <c r="AB4217" s="198">
        <v>37039.875</v>
      </c>
      <c r="AC4217" s="198">
        <v>37043.875</v>
      </c>
    </row>
    <row r="4218" spans="1:31" x14ac:dyDescent="0.2">
      <c r="A4218" s="44" t="str">
        <f t="shared" si="326"/>
        <v xml:space="preserve"> Metals Financial</v>
      </c>
      <c r="B4218" s="44" t="str">
        <f t="shared" si="327"/>
        <v/>
      </c>
      <c r="C4218" s="44" t="str">
        <f t="shared" si="328"/>
        <v>Metals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13">
        <f t="shared" si="330"/>
        <v>20</v>
      </c>
      <c r="G4218" s="202">
        <v>1292973</v>
      </c>
      <c r="H4218" s="198">
        <v>37035.478981481479</v>
      </c>
      <c r="I4218" t="s">
        <v>4141</v>
      </c>
      <c r="M4218" t="s">
        <v>2766</v>
      </c>
      <c r="N4218" t="s">
        <v>4135</v>
      </c>
      <c r="O4218" t="s">
        <v>4136</v>
      </c>
      <c r="Q4218" s="199">
        <v>20</v>
      </c>
      <c r="S4218" t="s">
        <v>4060</v>
      </c>
      <c r="T4218" t="s">
        <v>4061</v>
      </c>
      <c r="U4218" s="201">
        <v>952</v>
      </c>
      <c r="V4218" t="s">
        <v>4142</v>
      </c>
      <c r="W4218" t="s">
        <v>4090</v>
      </c>
      <c r="X4218" t="s">
        <v>4064</v>
      </c>
      <c r="Y4218" t="s">
        <v>4065</v>
      </c>
      <c r="Z4218" t="s">
        <v>4066</v>
      </c>
      <c r="AA4218">
        <v>2151794</v>
      </c>
    </row>
    <row r="4219" spans="1:31" x14ac:dyDescent="0.2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25000</v>
      </c>
      <c r="G4219" s="202">
        <v>1292972</v>
      </c>
      <c r="H4219" s="198">
        <v>37035.478981481479</v>
      </c>
      <c r="I4219" t="s">
        <v>2863</v>
      </c>
      <c r="M4219" t="s">
        <v>3757</v>
      </c>
      <c r="N4219" t="s">
        <v>4183</v>
      </c>
      <c r="O4219" t="s">
        <v>2790</v>
      </c>
      <c r="P4219" s="199">
        <v>25000</v>
      </c>
      <c r="S4219" t="s">
        <v>2767</v>
      </c>
      <c r="T4219" t="s">
        <v>4061</v>
      </c>
      <c r="U4219" s="201">
        <v>28.66</v>
      </c>
      <c r="V4219" t="s">
        <v>1679</v>
      </c>
      <c r="W4219" t="s">
        <v>4185</v>
      </c>
      <c r="X4219" t="s">
        <v>4186</v>
      </c>
      <c r="Y4219" t="s">
        <v>3401</v>
      </c>
      <c r="Z4219" t="s">
        <v>3671</v>
      </c>
      <c r="AA4219">
        <v>107196</v>
      </c>
      <c r="AB4219" s="198">
        <v>37073</v>
      </c>
      <c r="AC4219" s="198">
        <v>37103</v>
      </c>
    </row>
    <row r="4220" spans="1:31" x14ac:dyDescent="0.2">
      <c r="A4220" s="44" t="str">
        <f t="shared" si="326"/>
        <v xml:space="preserve"> Natural Gas Physical</v>
      </c>
      <c r="B4220" s="44" t="str">
        <f t="shared" si="327"/>
        <v/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1</v>
      </c>
      <c r="F4220" s="213">
        <f t="shared" si="330"/>
        <v>10000</v>
      </c>
      <c r="G4220" s="202">
        <v>1292975</v>
      </c>
      <c r="H4220" s="198">
        <v>37035.47923611111</v>
      </c>
      <c r="I4220" t="s">
        <v>1762</v>
      </c>
      <c r="M4220" t="s">
        <v>2760</v>
      </c>
      <c r="N4220" t="s">
        <v>2697</v>
      </c>
      <c r="O4220" t="s">
        <v>4269</v>
      </c>
      <c r="P4220" s="199">
        <v>10000</v>
      </c>
      <c r="S4220" t="s">
        <v>4150</v>
      </c>
      <c r="T4220" t="s">
        <v>2698</v>
      </c>
      <c r="U4220" s="201">
        <v>5.51</v>
      </c>
      <c r="V4220" t="s">
        <v>4293</v>
      </c>
      <c r="W4220" t="s">
        <v>2699</v>
      </c>
      <c r="X4220" t="s">
        <v>2700</v>
      </c>
      <c r="Y4220" t="s">
        <v>3224</v>
      </c>
      <c r="Z4220" t="s">
        <v>3672</v>
      </c>
      <c r="AA4220">
        <v>809353</v>
      </c>
      <c r="AB4220" s="198">
        <v>37035.875</v>
      </c>
      <c r="AC4220" s="198">
        <v>37035.875</v>
      </c>
    </row>
    <row r="4221" spans="1:31" x14ac:dyDescent="0.2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30</v>
      </c>
      <c r="F4221" s="213">
        <f t="shared" si="330"/>
        <v>300000</v>
      </c>
      <c r="G4221" s="202">
        <v>1292977</v>
      </c>
      <c r="H4221" s="198">
        <v>37035.479317129626</v>
      </c>
      <c r="I4221" t="s">
        <v>3228</v>
      </c>
      <c r="M4221" t="s">
        <v>2760</v>
      </c>
      <c r="N4221" t="s">
        <v>2864</v>
      </c>
      <c r="O4221" t="s">
        <v>2865</v>
      </c>
      <c r="P4221" s="199">
        <v>10000</v>
      </c>
      <c r="S4221" t="s">
        <v>2761</v>
      </c>
      <c r="T4221" t="s">
        <v>4061</v>
      </c>
      <c r="U4221" s="201">
        <v>4.1375000000000002</v>
      </c>
      <c r="V4221" t="s">
        <v>4476</v>
      </c>
      <c r="W4221" t="s">
        <v>3529</v>
      </c>
      <c r="X4221" t="s">
        <v>2866</v>
      </c>
      <c r="Y4221" t="s">
        <v>4082</v>
      </c>
      <c r="Z4221" t="s">
        <v>3671</v>
      </c>
      <c r="AA4221" t="s">
        <v>937</v>
      </c>
      <c r="AB4221" s="198">
        <v>37043.875</v>
      </c>
      <c r="AC4221" s="198">
        <v>37072.875</v>
      </c>
    </row>
    <row r="4222" spans="1:31" x14ac:dyDescent="0.2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</v>
      </c>
      <c r="G4222" s="202">
        <v>1292978</v>
      </c>
      <c r="H4222" s="198">
        <v>37035.47934027778</v>
      </c>
      <c r="I4222" t="s">
        <v>2801</v>
      </c>
      <c r="M4222" t="s">
        <v>3364</v>
      </c>
      <c r="N4222" t="s">
        <v>2802</v>
      </c>
      <c r="O4222" t="s">
        <v>2859</v>
      </c>
      <c r="Q4222" s="199">
        <v>50</v>
      </c>
      <c r="S4222" t="s">
        <v>2759</v>
      </c>
      <c r="T4222" t="s">
        <v>4061</v>
      </c>
      <c r="U4222" s="201">
        <v>63.75</v>
      </c>
      <c r="V4222" t="s">
        <v>2987</v>
      </c>
      <c r="W4222" t="s">
        <v>2806</v>
      </c>
      <c r="X4222" t="s">
        <v>2807</v>
      </c>
      <c r="Y4222" t="s">
        <v>4193</v>
      </c>
      <c r="Z4222" t="s">
        <v>3666</v>
      </c>
      <c r="AA4222">
        <v>621723.1</v>
      </c>
      <c r="AB4222" s="198">
        <v>37043.71597222222</v>
      </c>
      <c r="AC4222" s="198">
        <v>37072.71597222222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151</v>
      </c>
      <c r="F4223" s="213">
        <f t="shared" si="330"/>
        <v>755000</v>
      </c>
      <c r="G4223" s="202">
        <v>1292979</v>
      </c>
      <c r="H4223" s="198">
        <v>37035.479502314818</v>
      </c>
      <c r="I4223" t="s">
        <v>2863</v>
      </c>
      <c r="M4223" t="s">
        <v>2760</v>
      </c>
      <c r="N4223" t="s">
        <v>2864</v>
      </c>
      <c r="O4223" t="s">
        <v>3253</v>
      </c>
      <c r="P4223" s="199">
        <v>5000</v>
      </c>
      <c r="S4223" t="s">
        <v>2761</v>
      </c>
      <c r="T4223" t="s">
        <v>4061</v>
      </c>
      <c r="U4223" s="201">
        <v>4.6349999999999998</v>
      </c>
      <c r="V4223" t="s">
        <v>2966</v>
      </c>
      <c r="W4223" t="s">
        <v>3529</v>
      </c>
      <c r="X4223" t="s">
        <v>2866</v>
      </c>
      <c r="Y4223" t="s">
        <v>4082</v>
      </c>
      <c r="Z4223" t="s">
        <v>3671</v>
      </c>
      <c r="AA4223" t="s">
        <v>938</v>
      </c>
      <c r="AB4223" s="198">
        <v>37196</v>
      </c>
      <c r="AC4223" s="198">
        <v>37346</v>
      </c>
    </row>
    <row r="4224" spans="1:31" x14ac:dyDescent="0.2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31</v>
      </c>
      <c r="F4224" s="213">
        <f t="shared" si="330"/>
        <v>155000</v>
      </c>
      <c r="G4224" s="202">
        <v>1292980</v>
      </c>
      <c r="H4224" s="198">
        <v>37035.479525462964</v>
      </c>
      <c r="I4224" t="s">
        <v>4031</v>
      </c>
      <c r="M4224" t="s">
        <v>2760</v>
      </c>
      <c r="N4224" t="s">
        <v>3235</v>
      </c>
      <c r="O4224" t="s">
        <v>410</v>
      </c>
      <c r="P4224" s="199">
        <v>5000</v>
      </c>
      <c r="S4224" t="s">
        <v>2761</v>
      </c>
      <c r="T4224" t="s">
        <v>4061</v>
      </c>
      <c r="U4224" s="201">
        <v>-0.68</v>
      </c>
      <c r="V4224" t="s">
        <v>3114</v>
      </c>
      <c r="W4224" t="s">
        <v>3152</v>
      </c>
      <c r="X4224" t="s">
        <v>3153</v>
      </c>
      <c r="Y4224" t="s">
        <v>4082</v>
      </c>
      <c r="Z4224" t="s">
        <v>3671</v>
      </c>
      <c r="AA4224" t="s">
        <v>939</v>
      </c>
      <c r="AB4224" s="198">
        <v>37104.875</v>
      </c>
      <c r="AC4224" s="198">
        <v>37134.875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9</v>
      </c>
      <c r="G4225" s="202">
        <v>1292983</v>
      </c>
      <c r="H4225" s="198">
        <v>37035.479641203703</v>
      </c>
      <c r="I4225" t="s">
        <v>1911</v>
      </c>
      <c r="M4225" t="s">
        <v>2766</v>
      </c>
      <c r="N4225" t="s">
        <v>4058</v>
      </c>
      <c r="O4225" t="s">
        <v>4002</v>
      </c>
      <c r="P4225" s="199">
        <v>9</v>
      </c>
      <c r="S4225" t="s">
        <v>4060</v>
      </c>
      <c r="T4225" t="s">
        <v>4061</v>
      </c>
      <c r="U4225" s="201">
        <v>1748</v>
      </c>
      <c r="V4225" t="s">
        <v>1912</v>
      </c>
      <c r="W4225" t="s">
        <v>4068</v>
      </c>
      <c r="X4225" t="s">
        <v>4064</v>
      </c>
      <c r="Y4225" t="s">
        <v>4065</v>
      </c>
      <c r="Z4225" t="s">
        <v>4066</v>
      </c>
      <c r="AA4225">
        <v>2151792</v>
      </c>
      <c r="AB4225" s="198">
        <v>37090.647222222222</v>
      </c>
      <c r="AC4225" s="198">
        <v>37090.647222222222</v>
      </c>
    </row>
    <row r="4226" spans="1:31" x14ac:dyDescent="0.2">
      <c r="A4226" s="44" t="str">
        <f t="shared" si="326"/>
        <v xml:space="preserve"> Natural Gas Physical</v>
      </c>
      <c r="B4226" s="44" t="str">
        <f t="shared" si="327"/>
        <v/>
      </c>
      <c r="C4226" s="44" t="str">
        <f t="shared" si="328"/>
        <v>Natural Gas</v>
      </c>
      <c r="D4226" s="44" t="str">
        <f t="shared" si="329"/>
        <v>Physical</v>
      </c>
      <c r="E4226" s="44">
        <f>IF(VLOOKUP(S4226,'DD-Lookup'!$J$6:$L$50,3,FALSE)="Monthly",(YEAR(AC4226)-YEAR(AB4226))*12+MONTH(AC4226)-MONTH(AB4226)+1,(AC4226-AB4226+1))</f>
        <v>1</v>
      </c>
      <c r="F4226" s="213">
        <f t="shared" si="330"/>
        <v>5000</v>
      </c>
      <c r="G4226" s="202">
        <v>1292982</v>
      </c>
      <c r="H4226" s="198">
        <v>37035.479641203703</v>
      </c>
      <c r="I4226" t="s">
        <v>3143</v>
      </c>
      <c r="M4226" t="s">
        <v>2760</v>
      </c>
      <c r="N4226" t="s">
        <v>2697</v>
      </c>
      <c r="O4226" t="s">
        <v>703</v>
      </c>
      <c r="P4226" s="199">
        <v>5000</v>
      </c>
      <c r="S4226" t="s">
        <v>4150</v>
      </c>
      <c r="T4226" t="s">
        <v>2698</v>
      </c>
      <c r="U4226" s="201">
        <v>5.52</v>
      </c>
      <c r="V4226" t="s">
        <v>1687</v>
      </c>
      <c r="W4226" t="s">
        <v>2699</v>
      </c>
      <c r="X4226" t="s">
        <v>2700</v>
      </c>
      <c r="Y4226" t="s">
        <v>3224</v>
      </c>
      <c r="Z4226" t="s">
        <v>3672</v>
      </c>
      <c r="AA4226">
        <v>809354</v>
      </c>
      <c r="AB4226" s="198">
        <v>37036.875</v>
      </c>
      <c r="AC4226" s="198">
        <v>37036.875</v>
      </c>
    </row>
    <row r="4227" spans="1:31" x14ac:dyDescent="0.2">
      <c r="A4227" s="44" t="str">
        <f t="shared" si="326"/>
        <v>US Power Physical</v>
      </c>
      <c r="B4227" s="44" t="str">
        <f t="shared" si="327"/>
        <v>US</v>
      </c>
      <c r="C4227" s="44" t="str">
        <f t="shared" si="328"/>
        <v>Power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30</v>
      </c>
      <c r="F4227" s="213">
        <f t="shared" si="330"/>
        <v>1500</v>
      </c>
      <c r="G4227" s="202">
        <v>1292984</v>
      </c>
      <c r="H4227" s="198">
        <v>37035.479687500003</v>
      </c>
      <c r="I4227" t="s">
        <v>2858</v>
      </c>
      <c r="J4227" t="s">
        <v>2851</v>
      </c>
      <c r="K4227" t="s">
        <v>2852</v>
      </c>
      <c r="M4227" t="s">
        <v>3364</v>
      </c>
      <c r="N4227" t="s">
        <v>2802</v>
      </c>
      <c r="O4227" t="s">
        <v>3233</v>
      </c>
      <c r="P4227" s="199">
        <v>50</v>
      </c>
      <c r="S4227" t="s">
        <v>2759</v>
      </c>
      <c r="T4227" t="s">
        <v>4061</v>
      </c>
      <c r="U4227" s="201">
        <v>61.75</v>
      </c>
      <c r="V4227" t="s">
        <v>3902</v>
      </c>
      <c r="W4227" t="s">
        <v>2819</v>
      </c>
      <c r="X4227" t="s">
        <v>2842</v>
      </c>
      <c r="Y4227" t="s">
        <v>4193</v>
      </c>
      <c r="Z4227" t="s">
        <v>3666</v>
      </c>
      <c r="AA4227">
        <v>621724.1</v>
      </c>
      <c r="AB4227" s="198">
        <v>37043.591666666667</v>
      </c>
      <c r="AC4227" s="198">
        <v>37072.591666666667</v>
      </c>
    </row>
    <row r="4228" spans="1:31" x14ac:dyDescent="0.2">
      <c r="A4228" s="44" t="str">
        <f t="shared" si="326"/>
        <v xml:space="preserve"> Natural Gas Physical</v>
      </c>
      <c r="B4228" s="44" t="str">
        <f t="shared" si="327"/>
        <v/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5000</v>
      </c>
      <c r="G4228" s="202">
        <v>1292989</v>
      </c>
      <c r="H4228" s="198">
        <v>37035.479884259257</v>
      </c>
      <c r="I4228" t="s">
        <v>940</v>
      </c>
      <c r="M4228" t="s">
        <v>2760</v>
      </c>
      <c r="N4228" t="s">
        <v>2697</v>
      </c>
      <c r="O4228" t="s">
        <v>4269</v>
      </c>
      <c r="P4228" s="199">
        <v>5000</v>
      </c>
      <c r="S4228" t="s">
        <v>4150</v>
      </c>
      <c r="T4228" t="s">
        <v>2698</v>
      </c>
      <c r="U4228" s="201">
        <v>5.5</v>
      </c>
      <c r="V4228" t="s">
        <v>941</v>
      </c>
      <c r="W4228" t="s">
        <v>2699</v>
      </c>
      <c r="X4228" t="s">
        <v>2700</v>
      </c>
      <c r="Y4228" t="s">
        <v>3224</v>
      </c>
      <c r="Z4228" t="s">
        <v>3672</v>
      </c>
      <c r="AA4228">
        <v>809355</v>
      </c>
      <c r="AB4228" s="198">
        <v>37035.875</v>
      </c>
      <c r="AC4228" s="198">
        <v>37035.875</v>
      </c>
    </row>
    <row r="4229" spans="1:31" x14ac:dyDescent="0.2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6</v>
      </c>
      <c r="G4229" s="202">
        <v>1292990</v>
      </c>
      <c r="H4229" s="198">
        <v>37035.47997685185</v>
      </c>
      <c r="I4229" t="s">
        <v>1911</v>
      </c>
      <c r="M4229" t="s">
        <v>2766</v>
      </c>
      <c r="N4229" t="s">
        <v>4058</v>
      </c>
      <c r="O4229" t="s">
        <v>4002</v>
      </c>
      <c r="P4229" s="199">
        <v>6</v>
      </c>
      <c r="S4229" t="s">
        <v>4060</v>
      </c>
      <c r="T4229" t="s">
        <v>4061</v>
      </c>
      <c r="U4229" s="201">
        <v>1748</v>
      </c>
      <c r="V4229" t="s">
        <v>1912</v>
      </c>
      <c r="W4229" t="s">
        <v>4068</v>
      </c>
      <c r="X4229" t="s">
        <v>4064</v>
      </c>
      <c r="Y4229" t="s">
        <v>4065</v>
      </c>
      <c r="Z4229" t="s">
        <v>4066</v>
      </c>
      <c r="AA4229">
        <v>2151790</v>
      </c>
      <c r="AB4229" s="198">
        <v>37090.647222222222</v>
      </c>
      <c r="AC4229" s="198">
        <v>37090.647222222222</v>
      </c>
    </row>
    <row r="4230" spans="1:31" x14ac:dyDescent="0.2">
      <c r="A4230" s="44" t="str">
        <f t="shared" si="326"/>
        <v>US Oil Products Financial</v>
      </c>
      <c r="B4230" s="44" t="str">
        <f t="shared" si="327"/>
        <v>US</v>
      </c>
      <c r="C4230" s="44" t="str">
        <f t="shared" si="328"/>
        <v>Oil Products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3</v>
      </c>
      <c r="F4230" s="213">
        <f t="shared" si="330"/>
        <v>150000</v>
      </c>
      <c r="G4230" s="202">
        <v>1292991</v>
      </c>
      <c r="H4230" s="198">
        <v>37035.480787037035</v>
      </c>
      <c r="I4230" t="s">
        <v>4409</v>
      </c>
      <c r="M4230" t="s">
        <v>2764</v>
      </c>
      <c r="N4230" t="s">
        <v>1943</v>
      </c>
      <c r="O4230" t="s">
        <v>1803</v>
      </c>
      <c r="Q4230" s="199">
        <v>50000</v>
      </c>
      <c r="S4230" t="s">
        <v>2767</v>
      </c>
      <c r="T4230" t="s">
        <v>4061</v>
      </c>
      <c r="U4230" s="201">
        <v>6.9</v>
      </c>
      <c r="V4230" t="s">
        <v>4410</v>
      </c>
      <c r="W4230" t="s">
        <v>1944</v>
      </c>
      <c r="X4230" t="s">
        <v>1945</v>
      </c>
      <c r="Y4230" t="s">
        <v>4082</v>
      </c>
      <c r="Z4230" t="s">
        <v>3671</v>
      </c>
      <c r="AA4230" t="s">
        <v>942</v>
      </c>
      <c r="AB4230" s="198">
        <v>37165</v>
      </c>
      <c r="AC4230" s="198">
        <v>37256</v>
      </c>
    </row>
    <row r="4231" spans="1:31" x14ac:dyDescent="0.2">
      <c r="A4231" s="44" t="str">
        <f t="shared" si="326"/>
        <v xml:space="preserve"> Natural Gas Physical</v>
      </c>
      <c r="B4231" s="44" t="str">
        <f t="shared" si="327"/>
        <v/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</v>
      </c>
      <c r="F4231" s="213">
        <f t="shared" si="330"/>
        <v>10000</v>
      </c>
      <c r="G4231" s="202">
        <v>1292992</v>
      </c>
      <c r="H4231" s="198">
        <v>37035.48096064815</v>
      </c>
      <c r="I4231" t="s">
        <v>3128</v>
      </c>
      <c r="M4231" t="s">
        <v>2760</v>
      </c>
      <c r="N4231" t="s">
        <v>2697</v>
      </c>
      <c r="O4231" t="s">
        <v>4269</v>
      </c>
      <c r="P4231" s="199">
        <v>10000</v>
      </c>
      <c r="S4231" t="s">
        <v>4150</v>
      </c>
      <c r="T4231" t="s">
        <v>2698</v>
      </c>
      <c r="U4231" s="201">
        <v>5.4950000000000001</v>
      </c>
      <c r="V4231" t="s">
        <v>1749</v>
      </c>
      <c r="W4231" t="s">
        <v>2699</v>
      </c>
      <c r="X4231" t="s">
        <v>2700</v>
      </c>
      <c r="Y4231" t="s">
        <v>3224</v>
      </c>
      <c r="Z4231" t="s">
        <v>3672</v>
      </c>
      <c r="AA4231">
        <v>809357</v>
      </c>
      <c r="AB4231" s="198">
        <v>37035.875</v>
      </c>
      <c r="AC4231" s="198">
        <v>37035.875</v>
      </c>
    </row>
    <row r="4232" spans="1:31" x14ac:dyDescent="0.2">
      <c r="A4232" s="44" t="str">
        <f t="shared" si="326"/>
        <v xml:space="preserve"> Natural Gas Physical</v>
      </c>
      <c r="B4232" s="44" t="str">
        <f t="shared" si="327"/>
        <v/>
      </c>
      <c r="C4232" s="44" t="str">
        <f t="shared" si="328"/>
        <v>Natural Gas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1</v>
      </c>
      <c r="F4232" s="213">
        <f t="shared" si="330"/>
        <v>5000</v>
      </c>
      <c r="G4232" s="202">
        <v>1292993</v>
      </c>
      <c r="H4232" s="198">
        <v>37035.481006944443</v>
      </c>
      <c r="I4232" t="s">
        <v>3128</v>
      </c>
      <c r="M4232" t="s">
        <v>2760</v>
      </c>
      <c r="N4232" t="s">
        <v>2697</v>
      </c>
      <c r="O4232" t="s">
        <v>703</v>
      </c>
      <c r="P4232" s="199">
        <v>5000</v>
      </c>
      <c r="S4232" t="s">
        <v>4150</v>
      </c>
      <c r="T4232" t="s">
        <v>2698</v>
      </c>
      <c r="U4232" s="201">
        <v>5.5</v>
      </c>
      <c r="V4232" t="s">
        <v>1749</v>
      </c>
      <c r="W4232" t="s">
        <v>2699</v>
      </c>
      <c r="X4232" t="s">
        <v>2700</v>
      </c>
      <c r="Y4232" t="s">
        <v>3224</v>
      </c>
      <c r="Z4232" t="s">
        <v>3672</v>
      </c>
      <c r="AA4232">
        <v>809358</v>
      </c>
      <c r="AB4232" s="198">
        <v>37036.875</v>
      </c>
      <c r="AC4232" s="198">
        <v>37036.875</v>
      </c>
    </row>
    <row r="4233" spans="1:31" x14ac:dyDescent="0.2">
      <c r="A4233" s="44" t="str">
        <f t="shared" si="326"/>
        <v xml:space="preserve"> Natural Gas Physical</v>
      </c>
      <c r="B4233" s="44" t="str">
        <f t="shared" si="327"/>
        <v/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10000</v>
      </c>
      <c r="G4233" s="202">
        <v>1292994</v>
      </c>
      <c r="H4233" s="198">
        <v>37035.481041666666</v>
      </c>
      <c r="I4233" t="s">
        <v>3128</v>
      </c>
      <c r="M4233" t="s">
        <v>2760</v>
      </c>
      <c r="N4233" t="s">
        <v>2697</v>
      </c>
      <c r="O4233" t="s">
        <v>4269</v>
      </c>
      <c r="P4233" s="199">
        <v>10000</v>
      </c>
      <c r="S4233" t="s">
        <v>4150</v>
      </c>
      <c r="T4233" t="s">
        <v>2698</v>
      </c>
      <c r="U4233" s="201">
        <v>5.4850000000000003</v>
      </c>
      <c r="V4233" t="s">
        <v>1749</v>
      </c>
      <c r="W4233" t="s">
        <v>2699</v>
      </c>
      <c r="X4233" t="s">
        <v>2700</v>
      </c>
      <c r="Y4233" t="s">
        <v>3224</v>
      </c>
      <c r="Z4233" t="s">
        <v>3672</v>
      </c>
      <c r="AA4233">
        <v>809359</v>
      </c>
      <c r="AB4233" s="198">
        <v>37035.875</v>
      </c>
      <c r="AC4233" s="198">
        <v>37035.875</v>
      </c>
    </row>
    <row r="4234" spans="1:31" x14ac:dyDescent="0.2">
      <c r="A4234" s="44" t="str">
        <f t="shared" si="326"/>
        <v xml:space="preserve"> Natural Gas Physical</v>
      </c>
      <c r="B4234" s="44" t="str">
        <f t="shared" si="327"/>
        <v/>
      </c>
      <c r="C4234" s="44" t="str">
        <f t="shared" si="328"/>
        <v>Natural Gas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1</v>
      </c>
      <c r="F4234" s="213">
        <f t="shared" si="330"/>
        <v>5000</v>
      </c>
      <c r="G4234" s="202">
        <v>1292995</v>
      </c>
      <c r="H4234" s="198">
        <v>37035.481076388889</v>
      </c>
      <c r="I4234" t="s">
        <v>3128</v>
      </c>
      <c r="M4234" t="s">
        <v>2760</v>
      </c>
      <c r="N4234" t="s">
        <v>2697</v>
      </c>
      <c r="O4234" t="s">
        <v>703</v>
      </c>
      <c r="P4234" s="199">
        <v>5000</v>
      </c>
      <c r="S4234" t="s">
        <v>4150</v>
      </c>
      <c r="T4234" t="s">
        <v>2698</v>
      </c>
      <c r="U4234" s="201">
        <v>5.48</v>
      </c>
      <c r="V4234" t="s">
        <v>1749</v>
      </c>
      <c r="W4234" t="s">
        <v>2699</v>
      </c>
      <c r="X4234" t="s">
        <v>2700</v>
      </c>
      <c r="Y4234" t="s">
        <v>3224</v>
      </c>
      <c r="Z4234" t="s">
        <v>3672</v>
      </c>
      <c r="AA4234">
        <v>809360</v>
      </c>
      <c r="AB4234" s="198">
        <v>37036.875</v>
      </c>
      <c r="AC4234" s="198">
        <v>37036.875</v>
      </c>
    </row>
    <row r="4235" spans="1:31" x14ac:dyDescent="0.2">
      <c r="A4235" s="44" t="str">
        <f t="shared" ref="A4235:A4298" si="331">B4235&amp;" "&amp;C4235&amp;" "&amp;D4235</f>
        <v>US Petchems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Petchems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10000</v>
      </c>
      <c r="G4235" s="202">
        <v>1292997</v>
      </c>
      <c r="H4235" s="198">
        <v>37035.481157407405</v>
      </c>
      <c r="I4235" t="s">
        <v>1820</v>
      </c>
      <c r="M4235" t="s">
        <v>1821</v>
      </c>
      <c r="N4235" t="s">
        <v>1822</v>
      </c>
      <c r="O4235" t="s">
        <v>1823</v>
      </c>
      <c r="P4235" s="199">
        <v>10000</v>
      </c>
      <c r="S4235" t="s">
        <v>3301</v>
      </c>
      <c r="T4235" t="s">
        <v>4061</v>
      </c>
      <c r="U4235" s="201">
        <v>1.1200000000000001</v>
      </c>
      <c r="V4235" t="s">
        <v>1824</v>
      </c>
      <c r="W4235" t="s">
        <v>1825</v>
      </c>
      <c r="X4235" t="s">
        <v>1826</v>
      </c>
      <c r="Y4235" t="s">
        <v>3401</v>
      </c>
      <c r="Z4235" t="s">
        <v>3671</v>
      </c>
      <c r="AA4235">
        <v>107198</v>
      </c>
      <c r="AB4235" s="198">
        <v>37073.875</v>
      </c>
      <c r="AC4235" s="198">
        <v>37103.875</v>
      </c>
      <c r="AE4235" s="116">
        <f>IF(S4235="Gallon",F4235/42,F4235)</f>
        <v>238.0952380952381</v>
      </c>
    </row>
    <row r="4236" spans="1:31" x14ac:dyDescent="0.2">
      <c r="A4236" s="44" t="str">
        <f t="shared" si="331"/>
        <v xml:space="preserve"> Natural Gas Physical</v>
      </c>
      <c r="B4236" s="44" t="str">
        <f t="shared" si="332"/>
        <v/>
      </c>
      <c r="C4236" s="44" t="str">
        <f t="shared" si="333"/>
        <v>Natural Gas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5000</v>
      </c>
      <c r="G4236" s="202">
        <v>1292998</v>
      </c>
      <c r="H4236" s="198">
        <v>37035.481226851851</v>
      </c>
      <c r="I4236" t="s">
        <v>1729</v>
      </c>
      <c r="M4236" t="s">
        <v>2760</v>
      </c>
      <c r="N4236" t="s">
        <v>2697</v>
      </c>
      <c r="O4236" t="s">
        <v>703</v>
      </c>
      <c r="Q4236" s="199">
        <v>5000</v>
      </c>
      <c r="S4236" t="s">
        <v>4150</v>
      </c>
      <c r="T4236" t="s">
        <v>2698</v>
      </c>
      <c r="U4236" s="201">
        <v>5.4950000000000001</v>
      </c>
      <c r="V4236" t="s">
        <v>1730</v>
      </c>
      <c r="W4236" t="s">
        <v>2699</v>
      </c>
      <c r="X4236" t="s">
        <v>2700</v>
      </c>
      <c r="Y4236" t="s">
        <v>3224</v>
      </c>
      <c r="Z4236" t="s">
        <v>3672</v>
      </c>
      <c r="AA4236">
        <v>809361</v>
      </c>
      <c r="AB4236" s="198">
        <v>37036.875</v>
      </c>
      <c r="AC4236" s="198">
        <v>37036.875</v>
      </c>
    </row>
    <row r="4237" spans="1:31" x14ac:dyDescent="0.2">
      <c r="A4237" s="44" t="str">
        <f t="shared" si="331"/>
        <v xml:space="preserve"> Natural Gas Physical</v>
      </c>
      <c r="B4237" s="44" t="str">
        <f t="shared" si="332"/>
        <v/>
      </c>
      <c r="C4237" s="44" t="str">
        <f t="shared" si="333"/>
        <v>Natural Gas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1</v>
      </c>
      <c r="F4237" s="213">
        <f t="shared" si="335"/>
        <v>10000</v>
      </c>
      <c r="G4237" s="202">
        <v>1292999</v>
      </c>
      <c r="H4237" s="198">
        <v>37035.481249999997</v>
      </c>
      <c r="I4237" t="s">
        <v>3143</v>
      </c>
      <c r="M4237" t="s">
        <v>2760</v>
      </c>
      <c r="N4237" t="s">
        <v>2697</v>
      </c>
      <c r="O4237" t="s">
        <v>4269</v>
      </c>
      <c r="Q4237" s="199">
        <v>10000</v>
      </c>
      <c r="S4237" t="s">
        <v>4150</v>
      </c>
      <c r="T4237" t="s">
        <v>2698</v>
      </c>
      <c r="U4237" s="201">
        <v>5.4850000000000003</v>
      </c>
      <c r="V4237" t="s">
        <v>1687</v>
      </c>
      <c r="W4237" t="s">
        <v>2699</v>
      </c>
      <c r="X4237" t="s">
        <v>2700</v>
      </c>
      <c r="Y4237" t="s">
        <v>3224</v>
      </c>
      <c r="Z4237" t="s">
        <v>3672</v>
      </c>
      <c r="AA4237">
        <v>809362</v>
      </c>
      <c r="AB4237" s="198">
        <v>37035.875</v>
      </c>
      <c r="AC4237" s="198">
        <v>37035.875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25000</v>
      </c>
      <c r="G4238" s="202">
        <v>1293000</v>
      </c>
      <c r="H4238" s="198">
        <v>37035.482083333336</v>
      </c>
      <c r="I4238" t="s">
        <v>3057</v>
      </c>
      <c r="M4238" t="s">
        <v>3757</v>
      </c>
      <c r="N4238" t="s">
        <v>4183</v>
      </c>
      <c r="O4238" t="s">
        <v>2967</v>
      </c>
      <c r="P4238" s="199">
        <v>25000</v>
      </c>
      <c r="S4238" t="s">
        <v>2767</v>
      </c>
      <c r="T4238" t="s">
        <v>4061</v>
      </c>
      <c r="U4238" s="201">
        <v>28.64</v>
      </c>
      <c r="V4238" t="s">
        <v>1699</v>
      </c>
      <c r="W4238" t="s">
        <v>4185</v>
      </c>
      <c r="X4238" t="s">
        <v>4266</v>
      </c>
      <c r="Y4238" t="s">
        <v>3401</v>
      </c>
      <c r="Z4238" t="s">
        <v>3671</v>
      </c>
      <c r="AA4238">
        <v>107200</v>
      </c>
      <c r="AB4238" s="198">
        <v>37073</v>
      </c>
      <c r="AC4238" s="198">
        <v>37103</v>
      </c>
    </row>
    <row r="4239" spans="1:31" x14ac:dyDescent="0.2">
      <c r="A4239" s="44" t="str">
        <f t="shared" si="331"/>
        <v>US Power Physical</v>
      </c>
      <c r="B4239" s="44" t="str">
        <f t="shared" si="332"/>
        <v>US</v>
      </c>
      <c r="C4239" s="44" t="str">
        <f t="shared" si="333"/>
        <v>Power</v>
      </c>
      <c r="D4239" s="44" t="str">
        <f t="shared" si="334"/>
        <v>Physical</v>
      </c>
      <c r="E4239" s="44">
        <f>IF(VLOOKUP(S4239,'DD-Lookup'!$J$6:$L$50,3,FALSE)="Monthly",(YEAR(AC4239)-YEAR(AB4239))*12+MONTH(AC4239)-MONTH(AB4239)+1,(AC4239-AB4239+1))</f>
        <v>92</v>
      </c>
      <c r="F4239" s="213">
        <f t="shared" si="335"/>
        <v>4600</v>
      </c>
      <c r="G4239" s="202">
        <v>1293002</v>
      </c>
      <c r="H4239" s="198">
        <v>37035.482418981483</v>
      </c>
      <c r="I4239" t="s">
        <v>3203</v>
      </c>
      <c r="M4239" t="s">
        <v>3364</v>
      </c>
      <c r="N4239" t="s">
        <v>2802</v>
      </c>
      <c r="O4239" t="s">
        <v>4495</v>
      </c>
      <c r="P4239" s="199">
        <v>50</v>
      </c>
      <c r="S4239" t="s">
        <v>2759</v>
      </c>
      <c r="T4239" t="s">
        <v>4061</v>
      </c>
      <c r="U4239" s="201">
        <v>55.25</v>
      </c>
      <c r="V4239" t="s">
        <v>4332</v>
      </c>
      <c r="W4239" t="s">
        <v>2848</v>
      </c>
      <c r="X4239" t="s">
        <v>2827</v>
      </c>
      <c r="Y4239" t="s">
        <v>4193</v>
      </c>
      <c r="Z4239" t="s">
        <v>3666</v>
      </c>
      <c r="AA4239">
        <v>621727.1</v>
      </c>
      <c r="AB4239" s="198">
        <v>37165.71597222222</v>
      </c>
      <c r="AC4239" s="198">
        <v>37256.71597222222</v>
      </c>
    </row>
    <row r="4240" spans="1:31" x14ac:dyDescent="0.2">
      <c r="A4240" s="44" t="str">
        <f t="shared" si="331"/>
        <v>US Crude Financial</v>
      </c>
      <c r="B4240" s="44" t="str">
        <f t="shared" si="332"/>
        <v>US</v>
      </c>
      <c r="C4240" s="44" t="str">
        <f t="shared" si="333"/>
        <v>Crude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13">
        <f t="shared" si="335"/>
        <v>25000</v>
      </c>
      <c r="G4240" s="202">
        <v>1293003</v>
      </c>
      <c r="H4240" s="198">
        <v>37035.482534722221</v>
      </c>
      <c r="I4240" t="s">
        <v>2863</v>
      </c>
      <c r="M4240" t="s">
        <v>3757</v>
      </c>
      <c r="N4240" t="s">
        <v>4183</v>
      </c>
      <c r="O4240" t="s">
        <v>2790</v>
      </c>
      <c r="P4240" s="199">
        <v>25000</v>
      </c>
      <c r="S4240" t="s">
        <v>2767</v>
      </c>
      <c r="T4240" t="s">
        <v>4061</v>
      </c>
      <c r="U4240" s="201">
        <v>28.62</v>
      </c>
      <c r="V4240" t="s">
        <v>3199</v>
      </c>
      <c r="W4240" t="s">
        <v>4185</v>
      </c>
      <c r="X4240" t="s">
        <v>4186</v>
      </c>
      <c r="Y4240" t="s">
        <v>3401</v>
      </c>
      <c r="Z4240" t="s">
        <v>3671</v>
      </c>
      <c r="AA4240">
        <v>107201</v>
      </c>
      <c r="AB4240" s="198">
        <v>37073</v>
      </c>
      <c r="AC4240" s="198">
        <v>37103</v>
      </c>
    </row>
    <row r="4241" spans="1:31" x14ac:dyDescent="0.2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30</v>
      </c>
      <c r="F4241" s="213">
        <f t="shared" si="335"/>
        <v>75000</v>
      </c>
      <c r="G4241" s="202">
        <v>1293004</v>
      </c>
      <c r="H4241" s="198">
        <v>37035.482557870368</v>
      </c>
      <c r="I4241" t="s">
        <v>4241</v>
      </c>
      <c r="M4241" t="s">
        <v>2760</v>
      </c>
      <c r="N4241" t="s">
        <v>2864</v>
      </c>
      <c r="O4241" t="s">
        <v>2865</v>
      </c>
      <c r="Q4241" s="199">
        <v>2500</v>
      </c>
      <c r="S4241" t="s">
        <v>2761</v>
      </c>
      <c r="T4241" t="s">
        <v>4061</v>
      </c>
      <c r="U4241" s="201">
        <v>4.1349999999999998</v>
      </c>
      <c r="V4241" t="s">
        <v>4273</v>
      </c>
      <c r="W4241" t="s">
        <v>3529</v>
      </c>
      <c r="X4241" t="s">
        <v>2866</v>
      </c>
      <c r="Y4241" t="s">
        <v>4082</v>
      </c>
      <c r="Z4241" t="s">
        <v>3671</v>
      </c>
      <c r="AA4241" t="s">
        <v>943</v>
      </c>
      <c r="AB4241" s="198">
        <v>37043.875</v>
      </c>
      <c r="AC4241" s="198">
        <v>37072.875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150000</v>
      </c>
      <c r="G4242" s="202">
        <v>1293005</v>
      </c>
      <c r="H4242" s="198">
        <v>37035.48265046296</v>
      </c>
      <c r="I4242" t="s">
        <v>2935</v>
      </c>
      <c r="M4242" t="s">
        <v>2760</v>
      </c>
      <c r="N4242" t="s">
        <v>2864</v>
      </c>
      <c r="O4242" t="s">
        <v>2865</v>
      </c>
      <c r="P4242" s="199">
        <v>5000</v>
      </c>
      <c r="S4242" t="s">
        <v>2761</v>
      </c>
      <c r="T4242" t="s">
        <v>4061</v>
      </c>
      <c r="U4242" s="201">
        <v>4.13</v>
      </c>
      <c r="V4242" t="s">
        <v>4335</v>
      </c>
      <c r="W4242" t="s">
        <v>3529</v>
      </c>
      <c r="X4242" t="s">
        <v>2866</v>
      </c>
      <c r="Y4242" t="s">
        <v>4082</v>
      </c>
      <c r="Z4242" t="s">
        <v>3671</v>
      </c>
      <c r="AA4242" t="s">
        <v>944</v>
      </c>
      <c r="AB4242" s="198">
        <v>37043.875</v>
      </c>
      <c r="AC4242" s="198">
        <v>37072.875</v>
      </c>
    </row>
    <row r="4243" spans="1:31" x14ac:dyDescent="0.2">
      <c r="A4243" s="44" t="str">
        <f t="shared" si="331"/>
        <v>US Natural Gas Physical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150000</v>
      </c>
      <c r="G4243" s="202">
        <v>1293006</v>
      </c>
      <c r="H4243" s="198">
        <v>37035.482881944445</v>
      </c>
      <c r="I4243" t="s">
        <v>2935</v>
      </c>
      <c r="M4243" t="s">
        <v>2760</v>
      </c>
      <c r="N4243" t="s">
        <v>3220</v>
      </c>
      <c r="O4243" t="s">
        <v>4353</v>
      </c>
      <c r="Q4243" s="199">
        <v>5000</v>
      </c>
      <c r="S4243" t="s">
        <v>2761</v>
      </c>
      <c r="T4243" t="s">
        <v>4061</v>
      </c>
      <c r="U4243" s="201">
        <v>4.1224999999999996</v>
      </c>
      <c r="V4243" t="s">
        <v>2936</v>
      </c>
      <c r="W4243" t="s">
        <v>2938</v>
      </c>
      <c r="X4243" t="s">
        <v>1775</v>
      </c>
      <c r="Y4243" t="s">
        <v>3224</v>
      </c>
      <c r="Z4243" t="s">
        <v>3671</v>
      </c>
      <c r="AA4243" t="s">
        <v>945</v>
      </c>
      <c r="AB4243" s="198">
        <v>37043</v>
      </c>
      <c r="AC4243" s="198">
        <v>37072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31</v>
      </c>
      <c r="F4244" s="213">
        <f t="shared" si="335"/>
        <v>155000</v>
      </c>
      <c r="G4244" s="202">
        <v>1293007</v>
      </c>
      <c r="H4244" s="198">
        <v>37035.482893518521</v>
      </c>
      <c r="I4244" t="s">
        <v>3264</v>
      </c>
      <c r="M4244" t="s">
        <v>2760</v>
      </c>
      <c r="N4244" t="s">
        <v>2864</v>
      </c>
      <c r="O4244" t="s">
        <v>3234</v>
      </c>
      <c r="P4244" s="199">
        <v>5000</v>
      </c>
      <c r="S4244" t="s">
        <v>2761</v>
      </c>
      <c r="T4244" t="s">
        <v>4061</v>
      </c>
      <c r="U4244" s="201">
        <v>4.2</v>
      </c>
      <c r="V4244" t="s">
        <v>2557</v>
      </c>
      <c r="W4244" t="s">
        <v>3529</v>
      </c>
      <c r="X4244" t="s">
        <v>2866</v>
      </c>
      <c r="Y4244" t="s">
        <v>4082</v>
      </c>
      <c r="Z4244" t="s">
        <v>3671</v>
      </c>
      <c r="AA4244" t="s">
        <v>946</v>
      </c>
      <c r="AB4244" s="198">
        <v>37073.875</v>
      </c>
      <c r="AC4244" s="198">
        <v>37103.875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151</v>
      </c>
      <c r="F4245" s="213">
        <f t="shared" si="335"/>
        <v>755000</v>
      </c>
      <c r="G4245" s="202">
        <v>1293009</v>
      </c>
      <c r="H4245" s="198">
        <v>37035.483414351853</v>
      </c>
      <c r="I4245" t="s">
        <v>2863</v>
      </c>
      <c r="M4245" t="s">
        <v>2760</v>
      </c>
      <c r="N4245" t="s">
        <v>2864</v>
      </c>
      <c r="O4245" t="s">
        <v>3253</v>
      </c>
      <c r="P4245" s="199">
        <v>5000</v>
      </c>
      <c r="S4245" t="s">
        <v>2761</v>
      </c>
      <c r="T4245" t="s">
        <v>4061</v>
      </c>
      <c r="U4245" s="201">
        <v>4.63</v>
      </c>
      <c r="V4245" t="s">
        <v>3174</v>
      </c>
      <c r="W4245" t="s">
        <v>3529</v>
      </c>
      <c r="X4245" t="s">
        <v>2866</v>
      </c>
      <c r="Y4245" t="s">
        <v>4082</v>
      </c>
      <c r="Z4245" t="s">
        <v>3671</v>
      </c>
      <c r="AA4245" t="s">
        <v>947</v>
      </c>
      <c r="AB4245" s="198">
        <v>37196</v>
      </c>
      <c r="AC4245" s="198">
        <v>37346</v>
      </c>
    </row>
    <row r="4246" spans="1:31" x14ac:dyDescent="0.2">
      <c r="A4246" s="44" t="str">
        <f t="shared" si="331"/>
        <v xml:space="preserve"> Metals Financial</v>
      </c>
      <c r="B4246" s="44" t="str">
        <f t="shared" si="332"/>
        <v/>
      </c>
      <c r="C4246" s="44" t="str">
        <f t="shared" si="333"/>
        <v>Metals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20</v>
      </c>
      <c r="G4246" s="202">
        <v>1293011</v>
      </c>
      <c r="H4246" s="198">
        <v>37035.483576388891</v>
      </c>
      <c r="I4246" t="s">
        <v>4085</v>
      </c>
      <c r="M4246" t="s">
        <v>2766</v>
      </c>
      <c r="N4246" t="s">
        <v>4072</v>
      </c>
      <c r="O4246" t="s">
        <v>4073</v>
      </c>
      <c r="P4246" s="199">
        <v>20</v>
      </c>
      <c r="S4246" t="s">
        <v>4060</v>
      </c>
      <c r="T4246" t="s">
        <v>4061</v>
      </c>
      <c r="U4246" s="201">
        <v>1546</v>
      </c>
      <c r="V4246" t="s">
        <v>4098</v>
      </c>
      <c r="W4246" t="s">
        <v>4068</v>
      </c>
      <c r="X4246" t="s">
        <v>4064</v>
      </c>
      <c r="Y4246" t="s">
        <v>4065</v>
      </c>
      <c r="Z4246" t="s">
        <v>4066</v>
      </c>
      <c r="AA4246">
        <v>2151788</v>
      </c>
    </row>
    <row r="4247" spans="1:31" x14ac:dyDescent="0.2">
      <c r="A4247" s="44" t="str">
        <f t="shared" si="331"/>
        <v>US Crude Financial</v>
      </c>
      <c r="B4247" s="44" t="str">
        <f t="shared" si="332"/>
        <v>US</v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3">
        <f t="shared" si="335"/>
        <v>25000</v>
      </c>
      <c r="G4247" s="202">
        <v>1293013</v>
      </c>
      <c r="H4247" s="198">
        <v>37035.483715277776</v>
      </c>
      <c r="I4247" t="s">
        <v>4182</v>
      </c>
      <c r="M4247" t="s">
        <v>3757</v>
      </c>
      <c r="N4247" t="s">
        <v>4183</v>
      </c>
      <c r="O4247" t="s">
        <v>2790</v>
      </c>
      <c r="Q4247" s="199">
        <v>25000</v>
      </c>
      <c r="S4247" t="s">
        <v>2767</v>
      </c>
      <c r="T4247" t="s">
        <v>4061</v>
      </c>
      <c r="U4247" s="201">
        <v>28.64</v>
      </c>
      <c r="V4247" t="s">
        <v>3201</v>
      </c>
      <c r="W4247" t="s">
        <v>4185</v>
      </c>
      <c r="X4247" t="s">
        <v>4186</v>
      </c>
      <c r="Y4247" t="s">
        <v>3401</v>
      </c>
      <c r="Z4247" t="s">
        <v>3671</v>
      </c>
      <c r="AA4247">
        <v>107202</v>
      </c>
      <c r="AB4247" s="198">
        <v>37073</v>
      </c>
      <c r="AC4247" s="198">
        <v>37103</v>
      </c>
    </row>
    <row r="4248" spans="1:31" x14ac:dyDescent="0.2">
      <c r="A4248" s="44" t="str">
        <f t="shared" si="331"/>
        <v xml:space="preserve"> Metals Financial</v>
      </c>
      <c r="B4248" s="44" t="str">
        <f t="shared" si="332"/>
        <v/>
      </c>
      <c r="C4248" s="44" t="str">
        <f t="shared" si="333"/>
        <v>Metals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</v>
      </c>
      <c r="F4248" s="213">
        <f t="shared" si="335"/>
        <v>16</v>
      </c>
      <c r="G4248" s="202">
        <v>1293014</v>
      </c>
      <c r="H4248" s="198">
        <v>37035.484027777777</v>
      </c>
      <c r="I4248" t="s">
        <v>4084</v>
      </c>
      <c r="M4248" t="s">
        <v>2766</v>
      </c>
      <c r="N4248" t="s">
        <v>4072</v>
      </c>
      <c r="O4248" t="s">
        <v>4073</v>
      </c>
      <c r="Q4248" s="199">
        <v>16</v>
      </c>
      <c r="S4248" t="s">
        <v>4060</v>
      </c>
      <c r="T4248" t="s">
        <v>4061</v>
      </c>
      <c r="U4248" s="201">
        <v>1547</v>
      </c>
      <c r="V4248" t="s">
        <v>4134</v>
      </c>
      <c r="W4248" t="s">
        <v>4068</v>
      </c>
      <c r="X4248" t="s">
        <v>4064</v>
      </c>
      <c r="Y4248" t="s">
        <v>4065</v>
      </c>
      <c r="Z4248" t="s">
        <v>4066</v>
      </c>
      <c r="AA4248">
        <v>2151786</v>
      </c>
    </row>
    <row r="4249" spans="1:31" x14ac:dyDescent="0.2">
      <c r="A4249" s="44" t="str">
        <f t="shared" si="331"/>
        <v>US Power Physical</v>
      </c>
      <c r="B4249" s="44" t="str">
        <f t="shared" si="332"/>
        <v>US</v>
      </c>
      <c r="C4249" s="44" t="str">
        <f t="shared" si="333"/>
        <v>Power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30</v>
      </c>
      <c r="F4249" s="213">
        <f t="shared" si="335"/>
        <v>1500</v>
      </c>
      <c r="G4249" s="202">
        <v>1293015</v>
      </c>
      <c r="H4249" s="198">
        <v>37035.484236111108</v>
      </c>
      <c r="I4249" t="s">
        <v>2758</v>
      </c>
      <c r="M4249" t="s">
        <v>3364</v>
      </c>
      <c r="N4249" t="s">
        <v>2802</v>
      </c>
      <c r="O4249" t="s">
        <v>2441</v>
      </c>
      <c r="P4249" s="199">
        <v>50</v>
      </c>
      <c r="S4249" t="s">
        <v>2759</v>
      </c>
      <c r="T4249" t="s">
        <v>4061</v>
      </c>
      <c r="U4249" s="201">
        <v>39</v>
      </c>
      <c r="V4249" t="s">
        <v>480</v>
      </c>
      <c r="W4249" t="s">
        <v>2861</v>
      </c>
      <c r="X4249" t="s">
        <v>3993</v>
      </c>
      <c r="Y4249" t="s">
        <v>4193</v>
      </c>
      <c r="Z4249" t="s">
        <v>3666</v>
      </c>
      <c r="AA4249">
        <v>621728.1</v>
      </c>
      <c r="AB4249" s="198">
        <v>37500.875</v>
      </c>
      <c r="AC4249" s="198">
        <v>37529.875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300000</v>
      </c>
      <c r="G4250" s="202">
        <v>1293016</v>
      </c>
      <c r="H4250" s="198">
        <v>37035.484305555554</v>
      </c>
      <c r="I4250" t="s">
        <v>2863</v>
      </c>
      <c r="M4250" t="s">
        <v>2760</v>
      </c>
      <c r="N4250" t="s">
        <v>2864</v>
      </c>
      <c r="O4250" t="s">
        <v>2865</v>
      </c>
      <c r="P4250" s="199">
        <v>10000</v>
      </c>
      <c r="S4250" t="s">
        <v>2761</v>
      </c>
      <c r="T4250" t="s">
        <v>4061</v>
      </c>
      <c r="U4250" s="201">
        <v>4.1275000000000004</v>
      </c>
      <c r="V4250" t="s">
        <v>3168</v>
      </c>
      <c r="W4250" t="s">
        <v>3529</v>
      </c>
      <c r="X4250" t="s">
        <v>2866</v>
      </c>
      <c r="Y4250" t="s">
        <v>4082</v>
      </c>
      <c r="Z4250" t="s">
        <v>3671</v>
      </c>
      <c r="AA4250" t="s">
        <v>948</v>
      </c>
      <c r="AB4250" s="198">
        <v>37043.875</v>
      </c>
      <c r="AC4250" s="198">
        <v>37072.875</v>
      </c>
    </row>
    <row r="4251" spans="1:31" x14ac:dyDescent="0.2">
      <c r="A4251" s="44" t="str">
        <f t="shared" si="331"/>
        <v>US Crude Financial</v>
      </c>
      <c r="B4251" s="44" t="str">
        <f t="shared" si="332"/>
        <v>US</v>
      </c>
      <c r="C4251" s="44" t="str">
        <f t="shared" si="333"/>
        <v>Crude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25000</v>
      </c>
      <c r="G4251" s="202">
        <v>1293018</v>
      </c>
      <c r="H4251" s="198">
        <v>37035.484432870369</v>
      </c>
      <c r="I4251" t="s">
        <v>3876</v>
      </c>
      <c r="M4251" t="s">
        <v>3757</v>
      </c>
      <c r="N4251" t="s">
        <v>4183</v>
      </c>
      <c r="O4251" t="s">
        <v>2790</v>
      </c>
      <c r="Q4251" s="199">
        <v>25000</v>
      </c>
      <c r="S4251" t="s">
        <v>2767</v>
      </c>
      <c r="T4251" t="s">
        <v>4061</v>
      </c>
      <c r="U4251" s="201">
        <v>28.66</v>
      </c>
      <c r="V4251" t="s">
        <v>2358</v>
      </c>
      <c r="W4251" t="s">
        <v>4185</v>
      </c>
      <c r="X4251" t="s">
        <v>4186</v>
      </c>
      <c r="Y4251" t="s">
        <v>3401</v>
      </c>
      <c r="Z4251" t="s">
        <v>3671</v>
      </c>
      <c r="AA4251">
        <v>107203</v>
      </c>
      <c r="AB4251" s="198">
        <v>37073</v>
      </c>
      <c r="AC4251" s="198">
        <v>37103</v>
      </c>
    </row>
    <row r="4252" spans="1:31" x14ac:dyDescent="0.2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300000</v>
      </c>
      <c r="G4252" s="202">
        <v>1293020</v>
      </c>
      <c r="H4252" s="198">
        <v>37035.484456018516</v>
      </c>
      <c r="I4252" t="s">
        <v>3244</v>
      </c>
      <c r="M4252" t="s">
        <v>2760</v>
      </c>
      <c r="N4252" t="s">
        <v>2864</v>
      </c>
      <c r="O4252" t="s">
        <v>2865</v>
      </c>
      <c r="Q4252" s="199">
        <v>10000</v>
      </c>
      <c r="S4252" t="s">
        <v>2761</v>
      </c>
      <c r="T4252" t="s">
        <v>4061</v>
      </c>
      <c r="U4252" s="201">
        <v>4.13</v>
      </c>
      <c r="V4252" t="s">
        <v>3247</v>
      </c>
      <c r="W4252" t="s">
        <v>3529</v>
      </c>
      <c r="X4252" t="s">
        <v>2866</v>
      </c>
      <c r="Y4252" t="s">
        <v>4082</v>
      </c>
      <c r="Z4252" t="s">
        <v>3671</v>
      </c>
      <c r="AA4252" t="s">
        <v>949</v>
      </c>
      <c r="AB4252" s="198">
        <v>37043.875</v>
      </c>
      <c r="AC4252" s="198">
        <v>37072.875</v>
      </c>
    </row>
    <row r="4253" spans="1:31" x14ac:dyDescent="0.2">
      <c r="A4253" s="44" t="str">
        <f t="shared" si="331"/>
        <v>US Natural Gas Financial</v>
      </c>
      <c r="B4253" s="44" t="str">
        <f t="shared" si="332"/>
        <v>US</v>
      </c>
      <c r="C4253" s="44" t="str">
        <f t="shared" si="333"/>
        <v>Natural Gas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30</v>
      </c>
      <c r="F4253" s="213">
        <f t="shared" si="335"/>
        <v>300000</v>
      </c>
      <c r="G4253" s="202">
        <v>1293022</v>
      </c>
      <c r="H4253" s="198">
        <v>37035.484537037039</v>
      </c>
      <c r="I4253" t="s">
        <v>3271</v>
      </c>
      <c r="M4253" t="s">
        <v>2760</v>
      </c>
      <c r="N4253" t="s">
        <v>2864</v>
      </c>
      <c r="O4253" t="s">
        <v>2865</v>
      </c>
      <c r="P4253" s="199">
        <v>10000</v>
      </c>
      <c r="S4253" t="s">
        <v>2761</v>
      </c>
      <c r="T4253" t="s">
        <v>4061</v>
      </c>
      <c r="U4253" s="201">
        <v>4.1275000000000004</v>
      </c>
      <c r="V4253" t="s">
        <v>3436</v>
      </c>
      <c r="W4253" t="s">
        <v>3529</v>
      </c>
      <c r="X4253" t="s">
        <v>2866</v>
      </c>
      <c r="Y4253" t="s">
        <v>4082</v>
      </c>
      <c r="Z4253" t="s">
        <v>3671</v>
      </c>
      <c r="AA4253" t="s">
        <v>950</v>
      </c>
      <c r="AB4253" s="198">
        <v>37043.875</v>
      </c>
      <c r="AC4253" s="198">
        <v>37072.875</v>
      </c>
    </row>
    <row r="4254" spans="1:31" x14ac:dyDescent="0.2">
      <c r="A4254" s="44" t="str">
        <f t="shared" si="331"/>
        <v xml:space="preserve"> Natural Gas Physical</v>
      </c>
      <c r="B4254" s="44" t="str">
        <f t="shared" si="332"/>
        <v/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1</v>
      </c>
      <c r="F4254" s="213">
        <f t="shared" si="335"/>
        <v>5000</v>
      </c>
      <c r="G4254" s="202">
        <v>1293023</v>
      </c>
      <c r="H4254" s="198">
        <v>37035.484560185185</v>
      </c>
      <c r="I4254" t="s">
        <v>2945</v>
      </c>
      <c r="M4254" t="s">
        <v>2760</v>
      </c>
      <c r="N4254" t="s">
        <v>2697</v>
      </c>
      <c r="O4254" t="s">
        <v>703</v>
      </c>
      <c r="P4254" s="199">
        <v>5000</v>
      </c>
      <c r="S4254" t="s">
        <v>4150</v>
      </c>
      <c r="T4254" t="s">
        <v>2698</v>
      </c>
      <c r="U4254" s="201">
        <v>5.47</v>
      </c>
      <c r="V4254" t="s">
        <v>1748</v>
      </c>
      <c r="W4254" t="s">
        <v>2699</v>
      </c>
      <c r="X4254" t="s">
        <v>2700</v>
      </c>
      <c r="Y4254" t="s">
        <v>3224</v>
      </c>
      <c r="Z4254" t="s">
        <v>3672</v>
      </c>
      <c r="AA4254">
        <v>809366</v>
      </c>
      <c r="AB4254" s="198">
        <v>37036.875</v>
      </c>
      <c r="AC4254" s="198">
        <v>37036.875</v>
      </c>
    </row>
    <row r="4255" spans="1:31" x14ac:dyDescent="0.2">
      <c r="A4255" s="44" t="str">
        <f t="shared" si="331"/>
        <v>US Natural Gas Financial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300000</v>
      </c>
      <c r="G4255" s="202">
        <v>1293024</v>
      </c>
      <c r="H4255" s="198">
        <v>37035.484675925924</v>
      </c>
      <c r="I4255" t="s">
        <v>3228</v>
      </c>
      <c r="M4255" t="s">
        <v>2760</v>
      </c>
      <c r="N4255" t="s">
        <v>2864</v>
      </c>
      <c r="O4255" t="s">
        <v>2865</v>
      </c>
      <c r="P4255" s="199">
        <v>10000</v>
      </c>
      <c r="S4255" t="s">
        <v>2761</v>
      </c>
      <c r="T4255" t="s">
        <v>4061</v>
      </c>
      <c r="U4255" s="201">
        <v>4.125</v>
      </c>
      <c r="V4255" t="s">
        <v>4476</v>
      </c>
      <c r="W4255" t="s">
        <v>3529</v>
      </c>
      <c r="X4255" t="s">
        <v>2866</v>
      </c>
      <c r="Y4255" t="s">
        <v>4082</v>
      </c>
      <c r="Z4255" t="s">
        <v>3671</v>
      </c>
      <c r="AA4255" t="s">
        <v>951</v>
      </c>
      <c r="AB4255" s="198">
        <v>37043.875</v>
      </c>
      <c r="AC4255" s="198">
        <v>37072.875</v>
      </c>
    </row>
    <row r="4256" spans="1:31" x14ac:dyDescent="0.2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31</v>
      </c>
      <c r="F4256" s="213">
        <f t="shared" si="335"/>
        <v>1550</v>
      </c>
      <c r="G4256" s="202">
        <v>1293025</v>
      </c>
      <c r="H4256" s="198">
        <v>37035.484722222223</v>
      </c>
      <c r="I4256" t="s">
        <v>3306</v>
      </c>
      <c r="M4256" t="s">
        <v>3364</v>
      </c>
      <c r="N4256" t="s">
        <v>2802</v>
      </c>
      <c r="O4256" t="s">
        <v>952</v>
      </c>
      <c r="Q4256" s="199">
        <v>50</v>
      </c>
      <c r="S4256" t="s">
        <v>2759</v>
      </c>
      <c r="T4256" t="s">
        <v>4061</v>
      </c>
      <c r="U4256" s="201">
        <v>81.75</v>
      </c>
      <c r="V4256" t="s">
        <v>4501</v>
      </c>
      <c r="W4256" t="s">
        <v>2841</v>
      </c>
      <c r="X4256" t="s">
        <v>2820</v>
      </c>
      <c r="Y4256" t="s">
        <v>4193</v>
      </c>
      <c r="Z4256" t="s">
        <v>3666</v>
      </c>
      <c r="AA4256">
        <v>621729.1</v>
      </c>
      <c r="AB4256" s="198">
        <v>37104.875</v>
      </c>
      <c r="AC4256" s="198">
        <v>37134.875</v>
      </c>
      <c r="AE4256" s="116">
        <f>IF(S4256="Gallon",F4256/42,F4256)</f>
        <v>1550</v>
      </c>
    </row>
    <row r="4257" spans="1:29" x14ac:dyDescent="0.2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30</v>
      </c>
      <c r="F4257" s="213">
        <f t="shared" si="335"/>
        <v>150000</v>
      </c>
      <c r="G4257" s="202">
        <v>1293028</v>
      </c>
      <c r="H4257" s="198">
        <v>37035.484837962962</v>
      </c>
      <c r="I4257" t="s">
        <v>3227</v>
      </c>
      <c r="M4257" t="s">
        <v>2760</v>
      </c>
      <c r="N4257" t="s">
        <v>2864</v>
      </c>
      <c r="O4257" t="s">
        <v>2865</v>
      </c>
      <c r="P4257" s="199">
        <v>5000</v>
      </c>
      <c r="S4257" t="s">
        <v>2761</v>
      </c>
      <c r="T4257" t="s">
        <v>4061</v>
      </c>
      <c r="U4257" s="201">
        <v>4.1224999999999996</v>
      </c>
      <c r="V4257" t="s">
        <v>4250</v>
      </c>
      <c r="W4257" t="s">
        <v>3529</v>
      </c>
      <c r="X4257" t="s">
        <v>2866</v>
      </c>
      <c r="Y4257" t="s">
        <v>4082</v>
      </c>
      <c r="Z4257" t="s">
        <v>3671</v>
      </c>
      <c r="AA4257" t="s">
        <v>953</v>
      </c>
      <c r="AB4257" s="198">
        <v>37043.875</v>
      </c>
      <c r="AC4257" s="198">
        <v>37072.875</v>
      </c>
    </row>
    <row r="4258" spans="1:29" x14ac:dyDescent="0.2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300000</v>
      </c>
      <c r="G4258" s="202">
        <v>1293030</v>
      </c>
      <c r="H4258" s="198">
        <v>37035.484837962962</v>
      </c>
      <c r="I4258" t="s">
        <v>3769</v>
      </c>
      <c r="M4258" t="s">
        <v>2760</v>
      </c>
      <c r="N4258" t="s">
        <v>3235</v>
      </c>
      <c r="O4258" t="s">
        <v>2939</v>
      </c>
      <c r="Q4258" s="199">
        <v>10000</v>
      </c>
      <c r="S4258" t="s">
        <v>2761</v>
      </c>
      <c r="T4258" t="s">
        <v>4061</v>
      </c>
      <c r="U4258" s="201">
        <v>-4.2500000000000003E-2</v>
      </c>
      <c r="V4258" t="s">
        <v>1781</v>
      </c>
      <c r="W4258" t="s">
        <v>3074</v>
      </c>
      <c r="X4258" t="s">
        <v>3075</v>
      </c>
      <c r="Y4258" t="s">
        <v>4082</v>
      </c>
      <c r="Z4258" t="s">
        <v>3671</v>
      </c>
      <c r="AA4258" t="s">
        <v>954</v>
      </c>
      <c r="AB4258" s="198">
        <v>37043.875</v>
      </c>
      <c r="AC4258" s="198">
        <v>37072.875</v>
      </c>
    </row>
    <row r="4259" spans="1:29" x14ac:dyDescent="0.2">
      <c r="A4259" s="44" t="str">
        <f t="shared" si="331"/>
        <v>US Power Physical</v>
      </c>
      <c r="B4259" s="44" t="str">
        <f t="shared" si="332"/>
        <v>US</v>
      </c>
      <c r="C4259" s="44" t="str">
        <f t="shared" si="333"/>
        <v>Power</v>
      </c>
      <c r="D4259" s="44" t="str">
        <f t="shared" si="334"/>
        <v>Physical</v>
      </c>
      <c r="E4259" s="44">
        <f>IF(VLOOKUP(S4259,'DD-Lookup'!$J$6:$L$50,3,FALSE)="Monthly",(YEAR(AC4259)-YEAR(AB4259))*12+MONTH(AC4259)-MONTH(AB4259)+1,(AC4259-AB4259+1))</f>
        <v>62</v>
      </c>
      <c r="F4259" s="213">
        <f t="shared" si="335"/>
        <v>3100</v>
      </c>
      <c r="G4259" s="202">
        <v>1293031</v>
      </c>
      <c r="H4259" s="198">
        <v>37035.484861111108</v>
      </c>
      <c r="I4259" t="s">
        <v>3306</v>
      </c>
      <c r="M4259" t="s">
        <v>3364</v>
      </c>
      <c r="N4259" t="s">
        <v>2802</v>
      </c>
      <c r="O4259" t="s">
        <v>2470</v>
      </c>
      <c r="Q4259" s="199">
        <v>50</v>
      </c>
      <c r="S4259" t="s">
        <v>2759</v>
      </c>
      <c r="T4259" t="s">
        <v>4061</v>
      </c>
      <c r="U4259" s="201">
        <v>90.25</v>
      </c>
      <c r="V4259" t="s">
        <v>4501</v>
      </c>
      <c r="W4259" t="s">
        <v>2841</v>
      </c>
      <c r="X4259" t="s">
        <v>2842</v>
      </c>
      <c r="Y4259" t="s">
        <v>4193</v>
      </c>
      <c r="Z4259" t="s">
        <v>3666</v>
      </c>
      <c r="AA4259">
        <v>621732.1</v>
      </c>
      <c r="AB4259" s="198">
        <v>37073.591666666667</v>
      </c>
      <c r="AC4259" s="198">
        <v>37134.591666666667</v>
      </c>
    </row>
    <row r="4260" spans="1:29" x14ac:dyDescent="0.2">
      <c r="A4260" s="44" t="str">
        <f t="shared" si="331"/>
        <v>US Power Financial</v>
      </c>
      <c r="B4260" s="44" t="str">
        <f t="shared" si="332"/>
        <v>US</v>
      </c>
      <c r="C4260" s="44" t="str">
        <f t="shared" si="333"/>
        <v>Power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50</v>
      </c>
      <c r="G4260" s="202">
        <v>1293033</v>
      </c>
      <c r="H4260" s="198">
        <v>37035.484895833331</v>
      </c>
      <c r="I4260" t="s">
        <v>2858</v>
      </c>
      <c r="M4260" t="s">
        <v>3364</v>
      </c>
      <c r="N4260" t="s">
        <v>4190</v>
      </c>
      <c r="O4260" t="s">
        <v>955</v>
      </c>
      <c r="Q4260" s="199">
        <v>50</v>
      </c>
      <c r="S4260" t="s">
        <v>2759</v>
      </c>
      <c r="T4260" t="s">
        <v>4061</v>
      </c>
      <c r="U4260" s="201">
        <v>51.75</v>
      </c>
      <c r="V4260" t="s">
        <v>3210</v>
      </c>
      <c r="W4260" t="s">
        <v>2835</v>
      </c>
      <c r="X4260" t="s">
        <v>2810</v>
      </c>
      <c r="Y4260" t="s">
        <v>4193</v>
      </c>
      <c r="Z4260" t="s">
        <v>3671</v>
      </c>
      <c r="AA4260">
        <v>621734.1</v>
      </c>
      <c r="AB4260" s="198">
        <v>37040.875</v>
      </c>
      <c r="AC4260" s="198">
        <v>37040.875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150000</v>
      </c>
      <c r="G4261" s="202">
        <v>1293035</v>
      </c>
      <c r="H4261" s="198">
        <v>37035.484930555554</v>
      </c>
      <c r="I4261" t="s">
        <v>3228</v>
      </c>
      <c r="M4261" t="s">
        <v>2760</v>
      </c>
      <c r="N4261" t="s">
        <v>2864</v>
      </c>
      <c r="O4261" t="s">
        <v>2865</v>
      </c>
      <c r="P4261" s="199">
        <v>5000</v>
      </c>
      <c r="S4261" t="s">
        <v>2761</v>
      </c>
      <c r="T4261" t="s">
        <v>4061</v>
      </c>
      <c r="U4261" s="201">
        <v>4.1224999999999996</v>
      </c>
      <c r="V4261" t="s">
        <v>4476</v>
      </c>
      <c r="W4261" t="s">
        <v>3529</v>
      </c>
      <c r="X4261" t="s">
        <v>2866</v>
      </c>
      <c r="Y4261" t="s">
        <v>4082</v>
      </c>
      <c r="Z4261" t="s">
        <v>3671</v>
      </c>
      <c r="AA4261" t="s">
        <v>956</v>
      </c>
      <c r="AB4261" s="198">
        <v>37043.875</v>
      </c>
      <c r="AC4261" s="198">
        <v>37072.875</v>
      </c>
    </row>
    <row r="4262" spans="1:29" x14ac:dyDescent="0.2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30</v>
      </c>
      <c r="F4262" s="213">
        <f t="shared" si="335"/>
        <v>150000</v>
      </c>
      <c r="G4262" s="202">
        <v>1293038</v>
      </c>
      <c r="H4262" s="198">
        <v>37035.485011574077</v>
      </c>
      <c r="I4262" t="s">
        <v>3228</v>
      </c>
      <c r="M4262" t="s">
        <v>2760</v>
      </c>
      <c r="N4262" t="s">
        <v>2864</v>
      </c>
      <c r="O4262" t="s">
        <v>2865</v>
      </c>
      <c r="P4262" s="199">
        <v>5000</v>
      </c>
      <c r="S4262" t="s">
        <v>2761</v>
      </c>
      <c r="T4262" t="s">
        <v>4061</v>
      </c>
      <c r="U4262" s="201">
        <v>4.12</v>
      </c>
      <c r="V4262" t="s">
        <v>3202</v>
      </c>
      <c r="W4262" t="s">
        <v>3529</v>
      </c>
      <c r="X4262" t="s">
        <v>2866</v>
      </c>
      <c r="Y4262" t="s">
        <v>4082</v>
      </c>
      <c r="Z4262" t="s">
        <v>3671</v>
      </c>
      <c r="AA4262" t="s">
        <v>957</v>
      </c>
      <c r="AB4262" s="198">
        <v>37043.875</v>
      </c>
      <c r="AC4262" s="198">
        <v>37072.875</v>
      </c>
    </row>
    <row r="4263" spans="1:29" x14ac:dyDescent="0.2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30</v>
      </c>
      <c r="F4263" s="213">
        <f t="shared" si="335"/>
        <v>150000</v>
      </c>
      <c r="G4263" s="202">
        <v>1293041</v>
      </c>
      <c r="H4263" s="198">
        <v>37035.48510416667</v>
      </c>
      <c r="I4263" t="s">
        <v>2863</v>
      </c>
      <c r="M4263" t="s">
        <v>2760</v>
      </c>
      <c r="N4263" t="s">
        <v>2864</v>
      </c>
      <c r="O4263" t="s">
        <v>2865</v>
      </c>
      <c r="P4263" s="199">
        <v>5000</v>
      </c>
      <c r="S4263" t="s">
        <v>2761</v>
      </c>
      <c r="T4263" t="s">
        <v>4061</v>
      </c>
      <c r="U4263" s="201">
        <v>4.12</v>
      </c>
      <c r="V4263" t="s">
        <v>3168</v>
      </c>
      <c r="W4263" t="s">
        <v>3529</v>
      </c>
      <c r="X4263" t="s">
        <v>2866</v>
      </c>
      <c r="Y4263" t="s">
        <v>4082</v>
      </c>
      <c r="Z4263" t="s">
        <v>3671</v>
      </c>
      <c r="AA4263" t="s">
        <v>958</v>
      </c>
      <c r="AB4263" s="198">
        <v>37043.875</v>
      </c>
      <c r="AC4263" s="198">
        <v>37072.875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300000</v>
      </c>
      <c r="G4264" s="202">
        <v>1293042</v>
      </c>
      <c r="H4264" s="198">
        <v>37035.485219907408</v>
      </c>
      <c r="I4264" t="s">
        <v>2801</v>
      </c>
      <c r="M4264" t="s">
        <v>2760</v>
      </c>
      <c r="N4264" t="s">
        <v>2864</v>
      </c>
      <c r="O4264" t="s">
        <v>2865</v>
      </c>
      <c r="P4264" s="199">
        <v>10000</v>
      </c>
      <c r="S4264" t="s">
        <v>2761</v>
      </c>
      <c r="T4264" t="s">
        <v>4061</v>
      </c>
      <c r="U4264" s="201">
        <v>4.1174999999999997</v>
      </c>
      <c r="V4264" t="s">
        <v>3908</v>
      </c>
      <c r="W4264" t="s">
        <v>3529</v>
      </c>
      <c r="X4264" t="s">
        <v>2866</v>
      </c>
      <c r="Y4264" t="s">
        <v>4082</v>
      </c>
      <c r="Z4264" t="s">
        <v>3671</v>
      </c>
      <c r="AA4264" t="s">
        <v>959</v>
      </c>
      <c r="AB4264" s="198">
        <v>37043.875</v>
      </c>
      <c r="AC4264" s="198">
        <v>37072.875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30</v>
      </c>
      <c r="F4265" s="213">
        <f t="shared" si="335"/>
        <v>300000</v>
      </c>
      <c r="G4265" s="202">
        <v>1293046</v>
      </c>
      <c r="H4265" s="198">
        <v>37035.485324074078</v>
      </c>
      <c r="I4265" t="s">
        <v>4031</v>
      </c>
      <c r="M4265" t="s">
        <v>2760</v>
      </c>
      <c r="N4265" t="s">
        <v>2864</v>
      </c>
      <c r="O4265" t="s">
        <v>2865</v>
      </c>
      <c r="P4265" s="199">
        <v>10000</v>
      </c>
      <c r="S4265" t="s">
        <v>2761</v>
      </c>
      <c r="T4265" t="s">
        <v>4061</v>
      </c>
      <c r="U4265" s="201">
        <v>4.1150000000000002</v>
      </c>
      <c r="V4265" t="s">
        <v>83</v>
      </c>
      <c r="W4265" t="s">
        <v>3529</v>
      </c>
      <c r="X4265" t="s">
        <v>2866</v>
      </c>
      <c r="Y4265" t="s">
        <v>4082</v>
      </c>
      <c r="Z4265" t="s">
        <v>3671</v>
      </c>
      <c r="AA4265" t="s">
        <v>960</v>
      </c>
      <c r="AB4265" s="198">
        <v>37043.875</v>
      </c>
      <c r="AC4265" s="198">
        <v>37072.875</v>
      </c>
    </row>
    <row r="4266" spans="1:29" x14ac:dyDescent="0.2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30</v>
      </c>
      <c r="F4266" s="213">
        <f t="shared" si="335"/>
        <v>150000</v>
      </c>
      <c r="G4266" s="202">
        <v>1293047</v>
      </c>
      <c r="H4266" s="198">
        <v>37035.485347222224</v>
      </c>
      <c r="I4266" t="s">
        <v>3306</v>
      </c>
      <c r="M4266" t="s">
        <v>2760</v>
      </c>
      <c r="N4266" t="s">
        <v>3235</v>
      </c>
      <c r="O4266" t="s">
        <v>3098</v>
      </c>
      <c r="Q4266" s="199">
        <v>5000</v>
      </c>
      <c r="S4266" t="s">
        <v>2761</v>
      </c>
      <c r="T4266" t="s">
        <v>4061</v>
      </c>
      <c r="U4266" s="201">
        <v>8.24</v>
      </c>
      <c r="V4266" t="s">
        <v>3040</v>
      </c>
      <c r="W4266" t="s">
        <v>3083</v>
      </c>
      <c r="X4266" t="s">
        <v>3084</v>
      </c>
      <c r="Y4266" t="s">
        <v>4082</v>
      </c>
      <c r="Z4266" t="s">
        <v>3671</v>
      </c>
      <c r="AA4266" t="s">
        <v>961</v>
      </c>
      <c r="AB4266" s="198">
        <v>37043.875</v>
      </c>
      <c r="AC4266" s="198">
        <v>37072.875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153</v>
      </c>
      <c r="F4267" s="213">
        <f t="shared" si="335"/>
        <v>382500</v>
      </c>
      <c r="G4267" s="202">
        <v>1293050</v>
      </c>
      <c r="H4267" s="198">
        <v>37035.485601851855</v>
      </c>
      <c r="I4267" t="s">
        <v>3128</v>
      </c>
      <c r="M4267" t="s">
        <v>2760</v>
      </c>
      <c r="N4267" t="s">
        <v>2864</v>
      </c>
      <c r="O4267" t="s">
        <v>4239</v>
      </c>
      <c r="P4267" s="199">
        <v>2500</v>
      </c>
      <c r="S4267" t="s">
        <v>2761</v>
      </c>
      <c r="T4267" t="s">
        <v>4061</v>
      </c>
      <c r="U4267" s="201">
        <v>4.2300000000000004</v>
      </c>
      <c r="V4267" t="s">
        <v>3808</v>
      </c>
      <c r="W4267" t="s">
        <v>3529</v>
      </c>
      <c r="X4267" t="s">
        <v>2866</v>
      </c>
      <c r="Y4267" t="s">
        <v>4082</v>
      </c>
      <c r="Z4267" t="s">
        <v>3671</v>
      </c>
      <c r="AA4267" t="s">
        <v>962</v>
      </c>
      <c r="AB4267" s="198">
        <v>37043</v>
      </c>
      <c r="AC4267" s="198">
        <v>37195</v>
      </c>
    </row>
    <row r="4268" spans="1:29" x14ac:dyDescent="0.2">
      <c r="A4268" s="44" t="str">
        <f t="shared" si="331"/>
        <v>US Natural Gas Physical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Physical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300000</v>
      </c>
      <c r="G4268" s="202">
        <v>1293051</v>
      </c>
      <c r="H4268" s="198">
        <v>37035.485601851855</v>
      </c>
      <c r="I4268" t="s">
        <v>2813</v>
      </c>
      <c r="M4268" t="s">
        <v>2760</v>
      </c>
      <c r="N4268" t="s">
        <v>3220</v>
      </c>
      <c r="O4268" t="s">
        <v>1768</v>
      </c>
      <c r="P4268" s="199">
        <v>10000</v>
      </c>
      <c r="S4268" t="s">
        <v>2761</v>
      </c>
      <c r="T4268" t="s">
        <v>4061</v>
      </c>
      <c r="U4268" s="201">
        <v>4.3025000000000002</v>
      </c>
      <c r="V4268" t="s">
        <v>3148</v>
      </c>
      <c r="W4268" t="s">
        <v>4263</v>
      </c>
      <c r="X4268" t="s">
        <v>4264</v>
      </c>
      <c r="Y4268" t="s">
        <v>3224</v>
      </c>
      <c r="Z4268" t="s">
        <v>3671</v>
      </c>
      <c r="AA4268" t="s">
        <v>963</v>
      </c>
      <c r="AB4268" s="198">
        <v>37043.875</v>
      </c>
      <c r="AC4268" s="198">
        <v>37072.875</v>
      </c>
    </row>
    <row r="4269" spans="1:29" x14ac:dyDescent="0.2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30</v>
      </c>
      <c r="F4269" s="213">
        <f t="shared" si="335"/>
        <v>75000</v>
      </c>
      <c r="G4269" s="202">
        <v>1293053</v>
      </c>
      <c r="H4269" s="198">
        <v>37035.48574074074</v>
      </c>
      <c r="I4269" t="s">
        <v>4241</v>
      </c>
      <c r="M4269" t="s">
        <v>2760</v>
      </c>
      <c r="N4269" t="s">
        <v>2864</v>
      </c>
      <c r="O4269" t="s">
        <v>2865</v>
      </c>
      <c r="Q4269" s="199">
        <v>2500</v>
      </c>
      <c r="S4269" t="s">
        <v>2761</v>
      </c>
      <c r="T4269" t="s">
        <v>4061</v>
      </c>
      <c r="U4269" s="201">
        <v>4.1124999999999998</v>
      </c>
      <c r="V4269" t="s">
        <v>4273</v>
      </c>
      <c r="W4269" t="s">
        <v>3529</v>
      </c>
      <c r="X4269" t="s">
        <v>2866</v>
      </c>
      <c r="Y4269" t="s">
        <v>4082</v>
      </c>
      <c r="Z4269" t="s">
        <v>3671</v>
      </c>
      <c r="AA4269" t="s">
        <v>964</v>
      </c>
      <c r="AB4269" s="198">
        <v>37043.875</v>
      </c>
      <c r="AC4269" s="198">
        <v>37072.875</v>
      </c>
    </row>
    <row r="4270" spans="1:29" x14ac:dyDescent="0.2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300000</v>
      </c>
      <c r="G4270" s="202">
        <v>1293057</v>
      </c>
      <c r="H4270" s="198">
        <v>37035.486006944448</v>
      </c>
      <c r="I4270" t="s">
        <v>3268</v>
      </c>
      <c r="M4270" t="s">
        <v>2760</v>
      </c>
      <c r="N4270" t="s">
        <v>2864</v>
      </c>
      <c r="O4270" t="s">
        <v>2865</v>
      </c>
      <c r="Q4270" s="199">
        <v>10000</v>
      </c>
      <c r="S4270" t="s">
        <v>2761</v>
      </c>
      <c r="T4270" t="s">
        <v>4061</v>
      </c>
      <c r="U4270" s="201">
        <v>4.1124999999999998</v>
      </c>
      <c r="V4270" t="s">
        <v>3269</v>
      </c>
      <c r="W4270" t="s">
        <v>3529</v>
      </c>
      <c r="X4270" t="s">
        <v>2866</v>
      </c>
      <c r="Y4270" t="s">
        <v>4082</v>
      </c>
      <c r="Z4270" t="s">
        <v>3671</v>
      </c>
      <c r="AA4270" t="s">
        <v>965</v>
      </c>
      <c r="AB4270" s="198">
        <v>37043.875</v>
      </c>
      <c r="AC4270" s="198">
        <v>37072.875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151</v>
      </c>
      <c r="F4271" s="213">
        <f t="shared" si="335"/>
        <v>755000</v>
      </c>
      <c r="G4271" s="202">
        <v>1293058</v>
      </c>
      <c r="H4271" s="198">
        <v>37035.486134259256</v>
      </c>
      <c r="I4271" t="s">
        <v>3244</v>
      </c>
      <c r="M4271" t="s">
        <v>2760</v>
      </c>
      <c r="N4271" t="s">
        <v>2864</v>
      </c>
      <c r="O4271" t="s">
        <v>3253</v>
      </c>
      <c r="Q4271" s="199">
        <v>5000</v>
      </c>
      <c r="S4271" t="s">
        <v>2761</v>
      </c>
      <c r="T4271" t="s">
        <v>4061</v>
      </c>
      <c r="U4271" s="201">
        <v>4.62</v>
      </c>
      <c r="V4271" t="s">
        <v>3831</v>
      </c>
      <c r="W4271" t="s">
        <v>3529</v>
      </c>
      <c r="X4271" t="s">
        <v>2866</v>
      </c>
      <c r="Y4271" t="s">
        <v>4082</v>
      </c>
      <c r="Z4271" t="s">
        <v>3671</v>
      </c>
      <c r="AA4271" t="s">
        <v>966</v>
      </c>
      <c r="AB4271" s="198">
        <v>37196</v>
      </c>
      <c r="AC4271" s="198">
        <v>37346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3">
        <f t="shared" si="335"/>
        <v>300000</v>
      </c>
      <c r="G4272" s="202">
        <v>1293060</v>
      </c>
      <c r="H4272" s="198">
        <v>37035.486157407409</v>
      </c>
      <c r="I4272" t="s">
        <v>2863</v>
      </c>
      <c r="M4272" t="s">
        <v>2760</v>
      </c>
      <c r="N4272" t="s">
        <v>2864</v>
      </c>
      <c r="O4272" t="s">
        <v>2865</v>
      </c>
      <c r="Q4272" s="199">
        <v>10000</v>
      </c>
      <c r="S4272" t="s">
        <v>2761</v>
      </c>
      <c r="T4272" t="s">
        <v>4061</v>
      </c>
      <c r="U4272" s="201">
        <v>4.1150000000000002</v>
      </c>
      <c r="V4272" t="s">
        <v>3168</v>
      </c>
      <c r="W4272" t="s">
        <v>3529</v>
      </c>
      <c r="X4272" t="s">
        <v>2866</v>
      </c>
      <c r="Y4272" t="s">
        <v>4082</v>
      </c>
      <c r="Z4272" t="s">
        <v>3671</v>
      </c>
      <c r="AA4272" t="s">
        <v>967</v>
      </c>
      <c r="AB4272" s="198">
        <v>37043.875</v>
      </c>
      <c r="AC4272" s="198">
        <v>37072.875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2</v>
      </c>
      <c r="G4273" s="202">
        <v>1293061</v>
      </c>
      <c r="H4273" s="198">
        <v>37035.486192129632</v>
      </c>
      <c r="I4273" t="s">
        <v>4084</v>
      </c>
      <c r="M4273" t="s">
        <v>2766</v>
      </c>
      <c r="N4273" t="s">
        <v>4072</v>
      </c>
      <c r="O4273" t="s">
        <v>4073</v>
      </c>
      <c r="Q4273" s="199">
        <v>2</v>
      </c>
      <c r="S4273" t="s">
        <v>4060</v>
      </c>
      <c r="T4273" t="s">
        <v>4061</v>
      </c>
      <c r="U4273" s="201">
        <v>1547</v>
      </c>
      <c r="V4273" t="s">
        <v>4134</v>
      </c>
      <c r="W4273" t="s">
        <v>4068</v>
      </c>
      <c r="X4273" t="s">
        <v>4064</v>
      </c>
      <c r="Y4273" t="s">
        <v>4065</v>
      </c>
      <c r="Z4273" t="s">
        <v>4066</v>
      </c>
      <c r="AA4273">
        <v>2151782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3">
        <f t="shared" si="335"/>
        <v>600000</v>
      </c>
      <c r="G4274" s="202">
        <v>1293064</v>
      </c>
      <c r="H4274" s="198">
        <v>37035.486273148148</v>
      </c>
      <c r="I4274" t="s">
        <v>2818</v>
      </c>
      <c r="M4274" t="s">
        <v>2760</v>
      </c>
      <c r="N4274" t="s">
        <v>3235</v>
      </c>
      <c r="O4274" t="s">
        <v>2898</v>
      </c>
      <c r="Q4274" s="199">
        <v>20000</v>
      </c>
      <c r="S4274" t="s">
        <v>2761</v>
      </c>
      <c r="T4274" t="s">
        <v>4061</v>
      </c>
      <c r="U4274" s="201">
        <v>6.9</v>
      </c>
      <c r="V4274" t="s">
        <v>3091</v>
      </c>
      <c r="W4274" t="s">
        <v>2708</v>
      </c>
      <c r="X4274" t="s">
        <v>2709</v>
      </c>
      <c r="Y4274" t="s">
        <v>4082</v>
      </c>
      <c r="Z4274" t="s">
        <v>3671</v>
      </c>
      <c r="AA4274" t="s">
        <v>968</v>
      </c>
      <c r="AB4274" s="198">
        <v>37043.875</v>
      </c>
      <c r="AC4274" s="198">
        <v>37072.875</v>
      </c>
      <c r="AE4274" s="116">
        <f>IF(S4274="Gallon",F4274/42,F4274)</f>
        <v>600000</v>
      </c>
    </row>
    <row r="4275" spans="1:31" x14ac:dyDescent="0.2">
      <c r="A4275" s="44" t="str">
        <f t="shared" si="331"/>
        <v xml:space="preserve"> Natural Gas Physical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30</v>
      </c>
      <c r="F4275" s="213">
        <f t="shared" si="335"/>
        <v>150000</v>
      </c>
      <c r="G4275" s="202">
        <v>1293072</v>
      </c>
      <c r="H4275" s="198">
        <v>37035.486493055556</v>
      </c>
      <c r="I4275" t="s">
        <v>2945</v>
      </c>
      <c r="M4275" t="s">
        <v>2760</v>
      </c>
      <c r="N4275" t="s">
        <v>2697</v>
      </c>
      <c r="O4275" t="s">
        <v>3813</v>
      </c>
      <c r="Q4275" s="199">
        <v>5000</v>
      </c>
      <c r="S4275" t="s">
        <v>4150</v>
      </c>
      <c r="T4275" t="s">
        <v>2698</v>
      </c>
      <c r="U4275" s="201">
        <v>5.53</v>
      </c>
      <c r="V4275" t="s">
        <v>2946</v>
      </c>
      <c r="W4275" t="s">
        <v>3188</v>
      </c>
      <c r="X4275" t="s">
        <v>2700</v>
      </c>
      <c r="Y4275" t="s">
        <v>3224</v>
      </c>
      <c r="Z4275" t="s">
        <v>3672</v>
      </c>
      <c r="AA4275">
        <v>809373</v>
      </c>
      <c r="AB4275" s="198">
        <v>37043.875</v>
      </c>
      <c r="AC4275" s="198">
        <v>37072.875</v>
      </c>
    </row>
    <row r="4276" spans="1:31" x14ac:dyDescent="0.2">
      <c r="A4276" s="44" t="str">
        <f t="shared" si="331"/>
        <v>US Natural Gas Financial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31</v>
      </c>
      <c r="F4276" s="213">
        <f t="shared" si="335"/>
        <v>77500</v>
      </c>
      <c r="G4276" s="202">
        <v>1293073</v>
      </c>
      <c r="H4276" s="198">
        <v>37035.486504629633</v>
      </c>
      <c r="I4276" t="s">
        <v>2834</v>
      </c>
      <c r="M4276" t="s">
        <v>2760</v>
      </c>
      <c r="N4276" t="s">
        <v>2864</v>
      </c>
      <c r="O4276" t="s">
        <v>3234</v>
      </c>
      <c r="P4276" s="199">
        <v>2500</v>
      </c>
      <c r="S4276" t="s">
        <v>2761</v>
      </c>
      <c r="T4276" t="s">
        <v>4061</v>
      </c>
      <c r="U4276" s="201">
        <v>4.1849999999999996</v>
      </c>
      <c r="V4276" t="s">
        <v>4392</v>
      </c>
      <c r="W4276" t="s">
        <v>3529</v>
      </c>
      <c r="X4276" t="s">
        <v>2866</v>
      </c>
      <c r="Y4276" t="s">
        <v>4082</v>
      </c>
      <c r="Z4276" t="s">
        <v>3671</v>
      </c>
      <c r="AA4276" t="s">
        <v>969</v>
      </c>
      <c r="AB4276" s="198">
        <v>37073.875</v>
      </c>
      <c r="AC4276" s="198">
        <v>37103.875</v>
      </c>
    </row>
    <row r="4277" spans="1:31" x14ac:dyDescent="0.2">
      <c r="A4277" s="44" t="str">
        <f t="shared" si="331"/>
        <v>US Power Physical</v>
      </c>
      <c r="B4277" s="44" t="str">
        <f t="shared" si="332"/>
        <v>US</v>
      </c>
      <c r="C4277" s="44" t="str">
        <f t="shared" si="333"/>
        <v>Power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</v>
      </c>
      <c r="G4277" s="202">
        <v>1293075</v>
      </c>
      <c r="H4277" s="198">
        <v>37035.486516203702</v>
      </c>
      <c r="I4277" t="s">
        <v>3306</v>
      </c>
      <c r="M4277" t="s">
        <v>3364</v>
      </c>
      <c r="N4277" t="s">
        <v>2802</v>
      </c>
      <c r="O4277" t="s">
        <v>3233</v>
      </c>
      <c r="P4277" s="199">
        <v>50</v>
      </c>
      <c r="S4277" t="s">
        <v>2759</v>
      </c>
      <c r="T4277" t="s">
        <v>4061</v>
      </c>
      <c r="U4277" s="201">
        <v>61.75</v>
      </c>
      <c r="V4277" t="s">
        <v>2829</v>
      </c>
      <c r="W4277" t="s">
        <v>2819</v>
      </c>
      <c r="X4277" t="s">
        <v>2842</v>
      </c>
      <c r="Y4277" t="s">
        <v>4193</v>
      </c>
      <c r="Z4277" t="s">
        <v>3666</v>
      </c>
      <c r="AA4277">
        <v>621747.1</v>
      </c>
      <c r="AB4277" s="198">
        <v>37043.591666666667</v>
      </c>
      <c r="AC4277" s="198">
        <v>37072.591666666667</v>
      </c>
    </row>
    <row r="4278" spans="1:31" x14ac:dyDescent="0.2">
      <c r="A4278" s="44" t="str">
        <f t="shared" si="331"/>
        <v xml:space="preserve"> Natural Gas Physical</v>
      </c>
      <c r="B4278" s="44" t="str">
        <f t="shared" si="332"/>
        <v/>
      </c>
      <c r="C4278" s="44" t="str">
        <f t="shared" si="333"/>
        <v>Natural Gas</v>
      </c>
      <c r="D4278" s="44" t="str">
        <f t="shared" si="334"/>
        <v>Physical</v>
      </c>
      <c r="E4278" s="44">
        <f>IF(VLOOKUP(S4278,'DD-Lookup'!$J$6:$L$50,3,FALSE)="Monthly",(YEAR(AC4278)-YEAR(AB4278))*12+MONTH(AC4278)-MONTH(AB4278)+1,(AC4278-AB4278+1))</f>
        <v>1</v>
      </c>
      <c r="F4278" s="213">
        <f t="shared" si="335"/>
        <v>5000</v>
      </c>
      <c r="G4278" s="202">
        <v>1293076</v>
      </c>
      <c r="H4278" s="198">
        <v>37035.486550925925</v>
      </c>
      <c r="I4278" t="s">
        <v>1729</v>
      </c>
      <c r="M4278" t="s">
        <v>2760</v>
      </c>
      <c r="N4278" t="s">
        <v>2697</v>
      </c>
      <c r="O4278" t="s">
        <v>4269</v>
      </c>
      <c r="Q4278" s="199">
        <v>5000</v>
      </c>
      <c r="S4278" t="s">
        <v>4150</v>
      </c>
      <c r="T4278" t="s">
        <v>2698</v>
      </c>
      <c r="U4278" s="201">
        <v>5.4749999999999996</v>
      </c>
      <c r="V4278" t="s">
        <v>1730</v>
      </c>
      <c r="W4278" t="s">
        <v>2699</v>
      </c>
      <c r="X4278" t="s">
        <v>2700</v>
      </c>
      <c r="Y4278" t="s">
        <v>3224</v>
      </c>
      <c r="Z4278" t="s">
        <v>3672</v>
      </c>
      <c r="AA4278">
        <v>809374</v>
      </c>
      <c r="AB4278" s="198">
        <v>37035.875</v>
      </c>
      <c r="AC4278" s="198">
        <v>37035.875</v>
      </c>
    </row>
    <row r="4279" spans="1:31" x14ac:dyDescent="0.2">
      <c r="A4279" s="44" t="str">
        <f t="shared" si="331"/>
        <v>US Power Physical</v>
      </c>
      <c r="B4279" s="44" t="str">
        <f t="shared" si="332"/>
        <v>US</v>
      </c>
      <c r="C4279" s="44" t="str">
        <f t="shared" si="333"/>
        <v>Power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5</v>
      </c>
      <c r="F4279" s="213">
        <f t="shared" si="335"/>
        <v>250</v>
      </c>
      <c r="G4279" s="202">
        <v>1293077</v>
      </c>
      <c r="H4279" s="198">
        <v>37035.486608796295</v>
      </c>
      <c r="I4279" t="s">
        <v>2825</v>
      </c>
      <c r="M4279" t="s">
        <v>3364</v>
      </c>
      <c r="N4279" t="s">
        <v>2802</v>
      </c>
      <c r="O4279" t="s">
        <v>2399</v>
      </c>
      <c r="P4279" s="199">
        <v>50</v>
      </c>
      <c r="S4279" t="s">
        <v>2759</v>
      </c>
      <c r="T4279" t="s">
        <v>4061</v>
      </c>
      <c r="U4279" s="201">
        <v>66</v>
      </c>
      <c r="V4279" t="s">
        <v>3915</v>
      </c>
      <c r="W4279" t="s">
        <v>2809</v>
      </c>
      <c r="X4279" t="s">
        <v>2810</v>
      </c>
      <c r="Y4279" t="s">
        <v>4193</v>
      </c>
      <c r="Z4279" t="s">
        <v>3666</v>
      </c>
      <c r="AA4279">
        <v>621748.1</v>
      </c>
      <c r="AB4279" s="198">
        <v>37046.875</v>
      </c>
      <c r="AC4279" s="198">
        <v>37050.875</v>
      </c>
      <c r="AE4279" s="116">
        <f>IF(S4279="Gallon",F4279/42,F4279)</f>
        <v>250</v>
      </c>
    </row>
    <row r="4280" spans="1:31" x14ac:dyDescent="0.2">
      <c r="A4280" s="44" t="str">
        <f t="shared" si="331"/>
        <v>US Power Financial</v>
      </c>
      <c r="B4280" s="44" t="str">
        <f t="shared" si="332"/>
        <v>US</v>
      </c>
      <c r="C4280" s="44" t="str">
        <f t="shared" si="333"/>
        <v>Power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5</v>
      </c>
      <c r="F4280" s="213">
        <f t="shared" si="335"/>
        <v>250</v>
      </c>
      <c r="G4280" s="202">
        <v>1293078</v>
      </c>
      <c r="H4280" s="198">
        <v>37035.486666666664</v>
      </c>
      <c r="I4280" t="s">
        <v>2825</v>
      </c>
      <c r="M4280" t="s">
        <v>3364</v>
      </c>
      <c r="N4280" t="s">
        <v>4190</v>
      </c>
      <c r="O4280" t="s">
        <v>2392</v>
      </c>
      <c r="P4280" s="199">
        <v>50</v>
      </c>
      <c r="S4280" t="s">
        <v>2759</v>
      </c>
      <c r="T4280" t="s">
        <v>4061</v>
      </c>
      <c r="U4280" s="201">
        <v>67</v>
      </c>
      <c r="V4280" t="s">
        <v>3915</v>
      </c>
      <c r="W4280" t="s">
        <v>2835</v>
      </c>
      <c r="X4280" t="s">
        <v>2810</v>
      </c>
      <c r="Y4280" t="s">
        <v>4193</v>
      </c>
      <c r="Z4280" t="s">
        <v>3671</v>
      </c>
      <c r="AA4280">
        <v>621749.1</v>
      </c>
      <c r="AB4280" s="198">
        <v>37046.875</v>
      </c>
      <c r="AC4280" s="198">
        <v>37050.875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30</v>
      </c>
      <c r="F4281" s="213">
        <f t="shared" si="335"/>
        <v>300000</v>
      </c>
      <c r="G4281" s="202">
        <v>1293080</v>
      </c>
      <c r="H4281" s="198">
        <v>37035.486689814818</v>
      </c>
      <c r="I4281" t="s">
        <v>3244</v>
      </c>
      <c r="M4281" t="s">
        <v>2760</v>
      </c>
      <c r="N4281" t="s">
        <v>2864</v>
      </c>
      <c r="O4281" t="s">
        <v>2865</v>
      </c>
      <c r="Q4281" s="199">
        <v>10000</v>
      </c>
      <c r="S4281" t="s">
        <v>2761</v>
      </c>
      <c r="T4281" t="s">
        <v>4061</v>
      </c>
      <c r="U4281" s="201">
        <v>4.12</v>
      </c>
      <c r="V4281" t="s">
        <v>3247</v>
      </c>
      <c r="W4281" t="s">
        <v>3529</v>
      </c>
      <c r="X4281" t="s">
        <v>2866</v>
      </c>
      <c r="Y4281" t="s">
        <v>4082</v>
      </c>
      <c r="Z4281" t="s">
        <v>3671</v>
      </c>
      <c r="AA4281" t="s">
        <v>970</v>
      </c>
      <c r="AB4281" s="198">
        <v>37043.875</v>
      </c>
      <c r="AC4281" s="198">
        <v>37072.875</v>
      </c>
    </row>
    <row r="4282" spans="1:31" x14ac:dyDescent="0.2">
      <c r="A4282" s="44" t="str">
        <f t="shared" si="331"/>
        <v xml:space="preserve"> Natural Gas Physical</v>
      </c>
      <c r="B4282" s="44" t="str">
        <f t="shared" si="332"/>
        <v/>
      </c>
      <c r="C4282" s="44" t="str">
        <f t="shared" si="333"/>
        <v>Natural Gas</v>
      </c>
      <c r="D4282" s="44" t="str">
        <f t="shared" si="334"/>
        <v>Physical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5000</v>
      </c>
      <c r="G4282" s="202">
        <v>1293081</v>
      </c>
      <c r="H4282" s="198">
        <v>37035.48673611111</v>
      </c>
      <c r="I4282" t="s">
        <v>1799</v>
      </c>
      <c r="M4282" t="s">
        <v>2760</v>
      </c>
      <c r="N4282" t="s">
        <v>2697</v>
      </c>
      <c r="O4282" t="s">
        <v>4269</v>
      </c>
      <c r="Q4282" s="199">
        <v>5000</v>
      </c>
      <c r="S4282" t="s">
        <v>4150</v>
      </c>
      <c r="T4282" t="s">
        <v>2698</v>
      </c>
      <c r="U4282" s="201">
        <v>5.4749999999999996</v>
      </c>
      <c r="V4282" t="s">
        <v>1800</v>
      </c>
      <c r="W4282" t="s">
        <v>2699</v>
      </c>
      <c r="X4282" t="s">
        <v>2700</v>
      </c>
      <c r="Y4282" t="s">
        <v>3224</v>
      </c>
      <c r="Z4282" t="s">
        <v>3672</v>
      </c>
      <c r="AA4282">
        <v>809375</v>
      </c>
      <c r="AB4282" s="198">
        <v>37035.875</v>
      </c>
      <c r="AC4282" s="198">
        <v>37035.875</v>
      </c>
    </row>
    <row r="4283" spans="1:31" x14ac:dyDescent="0.2">
      <c r="A4283" s="44" t="str">
        <f t="shared" si="331"/>
        <v xml:space="preserve"> Natural Gas Physical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5000</v>
      </c>
      <c r="G4283" s="202">
        <v>1293083</v>
      </c>
      <c r="H4283" s="198">
        <v>37035.486921296295</v>
      </c>
      <c r="I4283" t="s">
        <v>1698</v>
      </c>
      <c r="M4283" t="s">
        <v>2760</v>
      </c>
      <c r="N4283" t="s">
        <v>2697</v>
      </c>
      <c r="O4283" t="s">
        <v>703</v>
      </c>
      <c r="Q4283" s="199">
        <v>5000</v>
      </c>
      <c r="S4283" t="s">
        <v>4150</v>
      </c>
      <c r="T4283" t="s">
        <v>2698</v>
      </c>
      <c r="U4283" s="201">
        <v>5.48</v>
      </c>
      <c r="V4283" t="s">
        <v>1780</v>
      </c>
      <c r="W4283" t="s">
        <v>2699</v>
      </c>
      <c r="X4283" t="s">
        <v>2700</v>
      </c>
      <c r="Y4283" t="s">
        <v>3224</v>
      </c>
      <c r="Z4283" t="s">
        <v>3672</v>
      </c>
      <c r="AA4283">
        <v>809376</v>
      </c>
      <c r="AB4283" s="198">
        <v>37036.875</v>
      </c>
      <c r="AC4283" s="198">
        <v>37036.875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151</v>
      </c>
      <c r="F4284" s="213">
        <f t="shared" si="335"/>
        <v>377500</v>
      </c>
      <c r="G4284" s="202">
        <v>1293084</v>
      </c>
      <c r="H4284" s="198">
        <v>37035.486956018518</v>
      </c>
      <c r="I4284" t="s">
        <v>3244</v>
      </c>
      <c r="M4284" t="s">
        <v>2760</v>
      </c>
      <c r="N4284" t="s">
        <v>2864</v>
      </c>
      <c r="O4284" t="s">
        <v>3253</v>
      </c>
      <c r="Q4284" s="199">
        <v>2500</v>
      </c>
      <c r="S4284" t="s">
        <v>2761</v>
      </c>
      <c r="T4284" t="s">
        <v>4061</v>
      </c>
      <c r="U4284" s="201">
        <v>4.625</v>
      </c>
      <c r="V4284" t="s">
        <v>3190</v>
      </c>
      <c r="W4284" t="s">
        <v>3529</v>
      </c>
      <c r="X4284" t="s">
        <v>2866</v>
      </c>
      <c r="Y4284" t="s">
        <v>4082</v>
      </c>
      <c r="Z4284" t="s">
        <v>3671</v>
      </c>
      <c r="AA4284" t="s">
        <v>971</v>
      </c>
      <c r="AB4284" s="198">
        <v>37196</v>
      </c>
      <c r="AC4284" s="198">
        <v>37346</v>
      </c>
    </row>
    <row r="4285" spans="1:31" x14ac:dyDescent="0.2">
      <c r="A4285" s="44" t="str">
        <f t="shared" si="331"/>
        <v>US Power Physical</v>
      </c>
      <c r="B4285" s="44" t="str">
        <f t="shared" si="332"/>
        <v>US</v>
      </c>
      <c r="C4285" s="44" t="str">
        <f t="shared" si="333"/>
        <v>Power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92</v>
      </c>
      <c r="F4285" s="213">
        <f t="shared" si="335"/>
        <v>4600</v>
      </c>
      <c r="G4285" s="202">
        <v>1293087</v>
      </c>
      <c r="H4285" s="198">
        <v>37035.487129629626</v>
      </c>
      <c r="I4285" t="s">
        <v>2831</v>
      </c>
      <c r="J4285" t="s">
        <v>4480</v>
      </c>
      <c r="K4285" t="s">
        <v>2852</v>
      </c>
      <c r="M4285" t="s">
        <v>3364</v>
      </c>
      <c r="N4285" t="s">
        <v>2855</v>
      </c>
      <c r="O4285" t="s">
        <v>2553</v>
      </c>
      <c r="Q4285" s="199">
        <v>50</v>
      </c>
      <c r="S4285" t="s">
        <v>2759</v>
      </c>
      <c r="T4285" t="s">
        <v>4061</v>
      </c>
      <c r="U4285" s="201">
        <v>38.25</v>
      </c>
      <c r="V4285" t="s">
        <v>3427</v>
      </c>
      <c r="W4285" t="s">
        <v>3262</v>
      </c>
      <c r="X4285" t="s">
        <v>3263</v>
      </c>
      <c r="Y4285" t="s">
        <v>4193</v>
      </c>
      <c r="Z4285" t="s">
        <v>3666</v>
      </c>
      <c r="AA4285">
        <v>621750.1</v>
      </c>
      <c r="AB4285" s="198">
        <v>37165</v>
      </c>
      <c r="AC4285" s="198">
        <v>37256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31</v>
      </c>
      <c r="F4286" s="213">
        <f t="shared" si="335"/>
        <v>155000</v>
      </c>
      <c r="G4286" s="202">
        <v>1293089</v>
      </c>
      <c r="H4286" s="198">
        <v>37035.487372685187</v>
      </c>
      <c r="I4286" t="s">
        <v>3167</v>
      </c>
      <c r="M4286" t="s">
        <v>2760</v>
      </c>
      <c r="N4286" t="s">
        <v>2864</v>
      </c>
      <c r="O4286" t="s">
        <v>3234</v>
      </c>
      <c r="Q4286" s="199">
        <v>5000</v>
      </c>
      <c r="S4286" t="s">
        <v>2761</v>
      </c>
      <c r="T4286" t="s">
        <v>4061</v>
      </c>
      <c r="U4286" s="201">
        <v>4.1924999999999999</v>
      </c>
      <c r="V4286" t="s">
        <v>3184</v>
      </c>
      <c r="W4286" t="s">
        <v>3529</v>
      </c>
      <c r="X4286" t="s">
        <v>2866</v>
      </c>
      <c r="Y4286" t="s">
        <v>4082</v>
      </c>
      <c r="Z4286" t="s">
        <v>3671</v>
      </c>
      <c r="AA4286" t="s">
        <v>972</v>
      </c>
      <c r="AB4286" s="198">
        <v>37073.875</v>
      </c>
      <c r="AC4286" s="198">
        <v>37103.875</v>
      </c>
    </row>
    <row r="4287" spans="1:31" x14ac:dyDescent="0.2">
      <c r="A4287" s="44" t="str">
        <f t="shared" si="331"/>
        <v xml:space="preserve"> Natural Gas Financial</v>
      </c>
      <c r="B4287" s="44" t="str">
        <f t="shared" si="332"/>
        <v/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123</v>
      </c>
      <c r="F4287" s="213">
        <f t="shared" si="335"/>
        <v>615000</v>
      </c>
      <c r="G4287" s="202">
        <v>1293091</v>
      </c>
      <c r="H4287" s="198">
        <v>37035.48741898148</v>
      </c>
      <c r="I4287" t="s">
        <v>3268</v>
      </c>
      <c r="M4287" t="s">
        <v>2760</v>
      </c>
      <c r="N4287" t="s">
        <v>4017</v>
      </c>
      <c r="O4287" t="s">
        <v>4018</v>
      </c>
      <c r="P4287" s="199">
        <v>5000</v>
      </c>
      <c r="S4287" t="s">
        <v>2761</v>
      </c>
      <c r="T4287" t="s">
        <v>4061</v>
      </c>
      <c r="U4287" s="201">
        <v>-0.36</v>
      </c>
      <c r="V4287" t="s">
        <v>1703</v>
      </c>
      <c r="W4287" t="s">
        <v>4019</v>
      </c>
      <c r="X4287" t="s">
        <v>4020</v>
      </c>
      <c r="Y4287" t="s">
        <v>4082</v>
      </c>
      <c r="Z4287" t="s">
        <v>3672</v>
      </c>
      <c r="AA4287" t="s">
        <v>973</v>
      </c>
      <c r="AB4287" s="198">
        <v>37073</v>
      </c>
      <c r="AC4287" s="198">
        <v>37195</v>
      </c>
    </row>
    <row r="4288" spans="1:31" x14ac:dyDescent="0.2">
      <c r="A4288" s="44" t="str">
        <f t="shared" si="331"/>
        <v xml:space="preserve"> Natural Gas Physical</v>
      </c>
      <c r="B4288" s="44" t="str">
        <f t="shared" si="332"/>
        <v/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150000</v>
      </c>
      <c r="G4288" s="202">
        <v>1293092</v>
      </c>
      <c r="H4288" s="198">
        <v>37035.487430555557</v>
      </c>
      <c r="I4288" t="s">
        <v>1698</v>
      </c>
      <c r="M4288" t="s">
        <v>2760</v>
      </c>
      <c r="N4288" t="s">
        <v>2697</v>
      </c>
      <c r="O4288" t="s">
        <v>3813</v>
      </c>
      <c r="Q4288" s="199">
        <v>5000</v>
      </c>
      <c r="S4288" t="s">
        <v>4150</v>
      </c>
      <c r="T4288" t="s">
        <v>2698</v>
      </c>
      <c r="U4288" s="201">
        <v>5.54</v>
      </c>
      <c r="V4288" t="s">
        <v>1780</v>
      </c>
      <c r="W4288" t="s">
        <v>3188</v>
      </c>
      <c r="X4288" t="s">
        <v>2700</v>
      </c>
      <c r="Y4288" t="s">
        <v>3224</v>
      </c>
      <c r="Z4288" t="s">
        <v>3672</v>
      </c>
      <c r="AA4288">
        <v>809378</v>
      </c>
      <c r="AB4288" s="198">
        <v>37043.875</v>
      </c>
      <c r="AC4288" s="198">
        <v>37072.875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31</v>
      </c>
      <c r="F4289" s="213">
        <f t="shared" si="335"/>
        <v>232500</v>
      </c>
      <c r="G4289" s="202">
        <v>1293093</v>
      </c>
      <c r="H4289" s="198">
        <v>37035.487476851849</v>
      </c>
      <c r="I4289" t="s">
        <v>3769</v>
      </c>
      <c r="M4289" t="s">
        <v>2760</v>
      </c>
      <c r="N4289" t="s">
        <v>2864</v>
      </c>
      <c r="O4289" t="s">
        <v>3234</v>
      </c>
      <c r="P4289" s="199">
        <v>7500</v>
      </c>
      <c r="S4289" t="s">
        <v>2761</v>
      </c>
      <c r="T4289" t="s">
        <v>4061</v>
      </c>
      <c r="U4289" s="201">
        <v>4.1875</v>
      </c>
      <c r="V4289" t="s">
        <v>2670</v>
      </c>
      <c r="W4289" t="s">
        <v>3529</v>
      </c>
      <c r="X4289" t="s">
        <v>2866</v>
      </c>
      <c r="Y4289" t="s">
        <v>4082</v>
      </c>
      <c r="Z4289" t="s">
        <v>3671</v>
      </c>
      <c r="AA4289" t="s">
        <v>974</v>
      </c>
      <c r="AB4289" s="198">
        <v>37073.875</v>
      </c>
      <c r="AC4289" s="198">
        <v>37103.875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150000</v>
      </c>
      <c r="G4290" s="202">
        <v>1293095</v>
      </c>
      <c r="H4290" s="198">
        <v>37035.487592592595</v>
      </c>
      <c r="I4290" t="s">
        <v>3155</v>
      </c>
      <c r="M4290" t="s">
        <v>2760</v>
      </c>
      <c r="N4290" t="s">
        <v>3235</v>
      </c>
      <c r="O4290" t="s">
        <v>3917</v>
      </c>
      <c r="Q4290" s="199">
        <v>5000</v>
      </c>
      <c r="S4290" t="s">
        <v>2761</v>
      </c>
      <c r="T4290" t="s">
        <v>4061</v>
      </c>
      <c r="U4290" s="201">
        <v>0.20250000000000001</v>
      </c>
      <c r="V4290" t="s">
        <v>4428</v>
      </c>
      <c r="W4290" t="s">
        <v>3236</v>
      </c>
      <c r="X4290" t="s">
        <v>3237</v>
      </c>
      <c r="Y4290" t="s">
        <v>4082</v>
      </c>
      <c r="Z4290" t="s">
        <v>3671</v>
      </c>
      <c r="AA4290" t="s">
        <v>975</v>
      </c>
      <c r="AB4290" s="198">
        <v>37043.875</v>
      </c>
      <c r="AC4290" s="198">
        <v>37072.875</v>
      </c>
    </row>
    <row r="4291" spans="1:29" x14ac:dyDescent="0.2">
      <c r="A4291" s="44" t="str">
        <f t="shared" si="331"/>
        <v>US Crude Financial</v>
      </c>
      <c r="B4291" s="44" t="str">
        <f t="shared" si="332"/>
        <v>US</v>
      </c>
      <c r="C4291" s="44" t="str">
        <f t="shared" si="333"/>
        <v>Crude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25000</v>
      </c>
      <c r="G4291" s="202">
        <v>1293098</v>
      </c>
      <c r="H4291" s="198">
        <v>37035.48777777778</v>
      </c>
      <c r="I4291" t="s">
        <v>3057</v>
      </c>
      <c r="M4291" t="s">
        <v>3757</v>
      </c>
      <c r="N4291" t="s">
        <v>4183</v>
      </c>
      <c r="O4291" t="s">
        <v>2967</v>
      </c>
      <c r="P4291" s="199">
        <v>25000</v>
      </c>
      <c r="S4291" t="s">
        <v>2767</v>
      </c>
      <c r="T4291" t="s">
        <v>4061</v>
      </c>
      <c r="U4291" s="201">
        <v>28.64</v>
      </c>
      <c r="V4291" t="s">
        <v>1699</v>
      </c>
      <c r="W4291" t="s">
        <v>4185</v>
      </c>
      <c r="X4291" t="s">
        <v>4266</v>
      </c>
      <c r="Y4291" t="s">
        <v>3401</v>
      </c>
      <c r="Z4291" t="s">
        <v>3671</v>
      </c>
      <c r="AA4291">
        <v>107204</v>
      </c>
      <c r="AB4291" s="198">
        <v>37073</v>
      </c>
      <c r="AC4291" s="198">
        <v>37103</v>
      </c>
    </row>
    <row r="4292" spans="1:29" x14ac:dyDescent="0.2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31</v>
      </c>
      <c r="F4292" s="213">
        <f t="shared" si="335"/>
        <v>387500</v>
      </c>
      <c r="G4292" s="202">
        <v>1293099</v>
      </c>
      <c r="H4292" s="198">
        <v>37035.487812500003</v>
      </c>
      <c r="I4292" t="s">
        <v>2863</v>
      </c>
      <c r="M4292" t="s">
        <v>2760</v>
      </c>
      <c r="N4292" t="s">
        <v>2864</v>
      </c>
      <c r="O4292" t="s">
        <v>2875</v>
      </c>
      <c r="P4292" s="199">
        <v>12500</v>
      </c>
      <c r="S4292" t="s">
        <v>2761</v>
      </c>
      <c r="T4292" t="s">
        <v>4061</v>
      </c>
      <c r="U4292" s="201">
        <v>4.2649999999999997</v>
      </c>
      <c r="V4292" t="s">
        <v>3174</v>
      </c>
      <c r="W4292" t="s">
        <v>3529</v>
      </c>
      <c r="X4292" t="s">
        <v>2866</v>
      </c>
      <c r="Y4292" t="s">
        <v>4082</v>
      </c>
      <c r="Z4292" t="s">
        <v>3671</v>
      </c>
      <c r="AA4292" t="s">
        <v>976</v>
      </c>
      <c r="AB4292" s="198">
        <v>37104.875</v>
      </c>
      <c r="AC4292" s="198">
        <v>37134.875</v>
      </c>
    </row>
    <row r="4293" spans="1:29" x14ac:dyDescent="0.2">
      <c r="A4293" s="44" t="str">
        <f t="shared" si="331"/>
        <v>US Natural Gas Financial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30</v>
      </c>
      <c r="F4293" s="213">
        <f t="shared" si="335"/>
        <v>75000</v>
      </c>
      <c r="G4293" s="202">
        <v>1293102</v>
      </c>
      <c r="H4293" s="198">
        <v>37035.487905092596</v>
      </c>
      <c r="I4293" t="s">
        <v>3228</v>
      </c>
      <c r="M4293" t="s">
        <v>2760</v>
      </c>
      <c r="N4293" t="s">
        <v>2864</v>
      </c>
      <c r="O4293" t="s">
        <v>2865</v>
      </c>
      <c r="P4293" s="199">
        <v>2500</v>
      </c>
      <c r="S4293" t="s">
        <v>2761</v>
      </c>
      <c r="T4293" t="s">
        <v>4061</v>
      </c>
      <c r="U4293" s="201">
        <v>4.1150000000000002</v>
      </c>
      <c r="V4293" t="s">
        <v>4476</v>
      </c>
      <c r="W4293" t="s">
        <v>3529</v>
      </c>
      <c r="X4293" t="s">
        <v>2866</v>
      </c>
      <c r="Y4293" t="s">
        <v>4082</v>
      </c>
      <c r="Z4293" t="s">
        <v>3671</v>
      </c>
      <c r="AA4293" t="s">
        <v>977</v>
      </c>
      <c r="AB4293" s="198">
        <v>37043.875</v>
      </c>
      <c r="AC4293" s="198">
        <v>37072.875</v>
      </c>
    </row>
    <row r="4294" spans="1:29" x14ac:dyDescent="0.2">
      <c r="A4294" s="44" t="str">
        <f t="shared" si="331"/>
        <v>US Crude Financial</v>
      </c>
      <c r="B4294" s="44" t="str">
        <f t="shared" si="332"/>
        <v>US</v>
      </c>
      <c r="C4294" s="44" t="str">
        <f t="shared" si="333"/>
        <v>Crude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1</v>
      </c>
      <c r="F4294" s="213">
        <f t="shared" si="335"/>
        <v>25000</v>
      </c>
      <c r="G4294" s="202">
        <v>1293105</v>
      </c>
      <c r="H4294" s="198">
        <v>37035.488067129627</v>
      </c>
      <c r="I4294" t="s">
        <v>3057</v>
      </c>
      <c r="M4294" t="s">
        <v>3757</v>
      </c>
      <c r="N4294" t="s">
        <v>4183</v>
      </c>
      <c r="O4294" t="s">
        <v>2967</v>
      </c>
      <c r="P4294" s="199">
        <v>25000</v>
      </c>
      <c r="S4294" t="s">
        <v>2767</v>
      </c>
      <c r="T4294" t="s">
        <v>4061</v>
      </c>
      <c r="U4294" s="201">
        <v>28.62</v>
      </c>
      <c r="V4294" t="s">
        <v>1699</v>
      </c>
      <c r="W4294" t="s">
        <v>4185</v>
      </c>
      <c r="X4294" t="s">
        <v>4266</v>
      </c>
      <c r="Y4294" t="s">
        <v>3401</v>
      </c>
      <c r="Z4294" t="s">
        <v>3671</v>
      </c>
      <c r="AA4294">
        <v>107205</v>
      </c>
      <c r="AB4294" s="198">
        <v>37073</v>
      </c>
      <c r="AC4294" s="198">
        <v>37103</v>
      </c>
    </row>
    <row r="4295" spans="1:29" x14ac:dyDescent="0.2">
      <c r="A4295" s="44" t="str">
        <f t="shared" si="331"/>
        <v>US Oil Products Financial</v>
      </c>
      <c r="B4295" s="44" t="str">
        <f t="shared" si="332"/>
        <v>US</v>
      </c>
      <c r="C4295" s="44" t="str">
        <f t="shared" si="333"/>
        <v>Oil Products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</v>
      </c>
      <c r="F4295" s="213">
        <f t="shared" si="335"/>
        <v>75000</v>
      </c>
      <c r="G4295" s="202">
        <v>1293107</v>
      </c>
      <c r="H4295" s="198">
        <v>37035.48810185185</v>
      </c>
      <c r="I4295" t="s">
        <v>2664</v>
      </c>
      <c r="M4295" t="s">
        <v>2764</v>
      </c>
      <c r="N4295" t="s">
        <v>1943</v>
      </c>
      <c r="O4295" t="s">
        <v>1803</v>
      </c>
      <c r="P4295" s="199">
        <v>25000</v>
      </c>
      <c r="S4295" t="s">
        <v>2767</v>
      </c>
      <c r="T4295" t="s">
        <v>4061</v>
      </c>
      <c r="U4295" s="201">
        <v>6.83</v>
      </c>
      <c r="V4295" t="s">
        <v>978</v>
      </c>
      <c r="W4295" t="s">
        <v>1944</v>
      </c>
      <c r="X4295" t="s">
        <v>1945</v>
      </c>
      <c r="Y4295" t="s">
        <v>4082</v>
      </c>
      <c r="Z4295" t="s">
        <v>3671</v>
      </c>
      <c r="AA4295" t="s">
        <v>979</v>
      </c>
      <c r="AB4295" s="198">
        <v>37165</v>
      </c>
      <c r="AC4295" s="198">
        <v>37256</v>
      </c>
    </row>
    <row r="4296" spans="1:29" x14ac:dyDescent="0.2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3</v>
      </c>
      <c r="F4296" s="213">
        <f t="shared" si="335"/>
        <v>150</v>
      </c>
      <c r="G4296" s="202">
        <v>1293108</v>
      </c>
      <c r="H4296" s="198">
        <v>37035.488136574073</v>
      </c>
      <c r="I4296" t="s">
        <v>2871</v>
      </c>
      <c r="M4296" t="s">
        <v>3364</v>
      </c>
      <c r="N4296" t="s">
        <v>2802</v>
      </c>
      <c r="O4296" t="s">
        <v>2798</v>
      </c>
      <c r="P4296" s="199">
        <v>50</v>
      </c>
      <c r="S4296" t="s">
        <v>2759</v>
      </c>
      <c r="T4296" t="s">
        <v>4061</v>
      </c>
      <c r="U4296" s="201">
        <v>48.5</v>
      </c>
      <c r="V4296" t="s">
        <v>3411</v>
      </c>
      <c r="W4296" t="s">
        <v>2809</v>
      </c>
      <c r="X4296" t="s">
        <v>2810</v>
      </c>
      <c r="Y4296" t="s">
        <v>4193</v>
      </c>
      <c r="Z4296" t="s">
        <v>3666</v>
      </c>
      <c r="AA4296">
        <v>621754.1</v>
      </c>
      <c r="AB4296" s="198">
        <v>37040.875</v>
      </c>
      <c r="AC4296" s="198">
        <v>37042.875</v>
      </c>
    </row>
    <row r="4297" spans="1:29" x14ac:dyDescent="0.2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30</v>
      </c>
      <c r="F4297" s="213">
        <f t="shared" si="335"/>
        <v>750</v>
      </c>
      <c r="G4297" s="202">
        <v>1293110</v>
      </c>
      <c r="H4297" s="198">
        <v>37035.488252314812</v>
      </c>
      <c r="I4297" t="s">
        <v>2818</v>
      </c>
      <c r="M4297" t="s">
        <v>3364</v>
      </c>
      <c r="N4297" t="s">
        <v>2710</v>
      </c>
      <c r="O4297" t="s">
        <v>2900</v>
      </c>
      <c r="P4297" s="199">
        <v>25</v>
      </c>
      <c r="S4297" t="s">
        <v>2759</v>
      </c>
      <c r="T4297" t="s">
        <v>4061</v>
      </c>
      <c r="U4297" s="201">
        <v>312.5</v>
      </c>
      <c r="V4297" t="s">
        <v>3064</v>
      </c>
      <c r="W4297" t="s">
        <v>2711</v>
      </c>
      <c r="X4297" t="s">
        <v>2712</v>
      </c>
      <c r="Y4297" t="s">
        <v>4193</v>
      </c>
      <c r="Z4297" t="s">
        <v>3666</v>
      </c>
      <c r="AA4297">
        <v>621756.1</v>
      </c>
      <c r="AB4297" s="198">
        <v>37043.875</v>
      </c>
      <c r="AC4297" s="198">
        <v>37072.875</v>
      </c>
    </row>
    <row r="4298" spans="1:29" x14ac:dyDescent="0.2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30</v>
      </c>
      <c r="F4298" s="213">
        <f t="shared" si="335"/>
        <v>300000</v>
      </c>
      <c r="G4298" s="202">
        <v>1293112</v>
      </c>
      <c r="H4298" s="198">
        <v>37035.488298611112</v>
      </c>
      <c r="I4298" t="s">
        <v>3890</v>
      </c>
      <c r="M4298" t="s">
        <v>2760</v>
      </c>
      <c r="N4298" t="s">
        <v>2864</v>
      </c>
      <c r="O4298" t="s">
        <v>2865</v>
      </c>
      <c r="P4298" s="199">
        <v>10000</v>
      </c>
      <c r="S4298" t="s">
        <v>2761</v>
      </c>
      <c r="T4298" t="s">
        <v>4061</v>
      </c>
      <c r="U4298" s="201">
        <v>4.1124999999999998</v>
      </c>
      <c r="V4298" t="s">
        <v>3242</v>
      </c>
      <c r="W4298" t="s">
        <v>3529</v>
      </c>
      <c r="X4298" t="s">
        <v>2866</v>
      </c>
      <c r="Y4298" t="s">
        <v>4082</v>
      </c>
      <c r="Z4298" t="s">
        <v>3671</v>
      </c>
      <c r="AA4298" t="s">
        <v>980</v>
      </c>
      <c r="AB4298" s="198">
        <v>37043.875</v>
      </c>
      <c r="AC4298" s="198">
        <v>37072.875</v>
      </c>
    </row>
    <row r="4299" spans="1:29" x14ac:dyDescent="0.2">
      <c r="A4299" s="44" t="str">
        <f t="shared" ref="A4299:A4362" si="336">B4299&amp;" "&amp;C4299&amp;" "&amp;D4299</f>
        <v>US Power Physical</v>
      </c>
      <c r="B4299" s="44" t="str">
        <f t="shared" ref="B4299:B4362" si="337">IF((LEFT(N4299,2)="US"),"US","")</f>
        <v>US</v>
      </c>
      <c r="C4299" s="44" t="str">
        <f t="shared" ref="C4299:C4362" si="338">M4299</f>
        <v>Power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50</v>
      </c>
      <c r="G4299" s="202">
        <v>1293116</v>
      </c>
      <c r="H4299" s="198">
        <v>37035.488726851851</v>
      </c>
      <c r="I4299" t="s">
        <v>2825</v>
      </c>
      <c r="M4299" t="s">
        <v>3364</v>
      </c>
      <c r="N4299" t="s">
        <v>2802</v>
      </c>
      <c r="O4299" t="s">
        <v>981</v>
      </c>
      <c r="P4299" s="199">
        <v>50</v>
      </c>
      <c r="S4299" t="s">
        <v>2759</v>
      </c>
      <c r="T4299" t="s">
        <v>4061</v>
      </c>
      <c r="U4299" s="201">
        <v>48.25</v>
      </c>
      <c r="V4299" t="s">
        <v>3915</v>
      </c>
      <c r="W4299" t="s">
        <v>2809</v>
      </c>
      <c r="X4299" t="s">
        <v>2810</v>
      </c>
      <c r="Y4299" t="s">
        <v>4193</v>
      </c>
      <c r="Z4299" t="s">
        <v>3666</v>
      </c>
      <c r="AA4299">
        <v>621757.1</v>
      </c>
      <c r="AB4299" s="198">
        <v>37040.875</v>
      </c>
      <c r="AC4299" s="198">
        <v>37040.875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450000</v>
      </c>
      <c r="G4300" s="202">
        <v>1293117</v>
      </c>
      <c r="H4300" s="198">
        <v>37035.488796296297</v>
      </c>
      <c r="I4300" t="s">
        <v>3228</v>
      </c>
      <c r="M4300" t="s">
        <v>2760</v>
      </c>
      <c r="N4300" t="s">
        <v>2864</v>
      </c>
      <c r="O4300" t="s">
        <v>2865</v>
      </c>
      <c r="Q4300" s="199">
        <v>15000</v>
      </c>
      <c r="S4300" t="s">
        <v>2761</v>
      </c>
      <c r="T4300" t="s">
        <v>4061</v>
      </c>
      <c r="U4300" s="201">
        <v>4.1100000000000003</v>
      </c>
      <c r="V4300" t="s">
        <v>982</v>
      </c>
      <c r="W4300" t="s">
        <v>3529</v>
      </c>
      <c r="X4300" t="s">
        <v>2866</v>
      </c>
      <c r="Y4300" t="s">
        <v>4082</v>
      </c>
      <c r="Z4300" t="s">
        <v>3671</v>
      </c>
      <c r="AA4300" t="s">
        <v>983</v>
      </c>
      <c r="AB4300" s="198">
        <v>37043.875</v>
      </c>
      <c r="AC4300" s="198">
        <v>37072.875</v>
      </c>
    </row>
    <row r="4301" spans="1:29" x14ac:dyDescent="0.2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750</v>
      </c>
      <c r="G4301" s="202">
        <v>1293119</v>
      </c>
      <c r="H4301" s="198">
        <v>37035.48883101852</v>
      </c>
      <c r="I4301" t="s">
        <v>3306</v>
      </c>
      <c r="M4301" t="s">
        <v>3364</v>
      </c>
      <c r="N4301" t="s">
        <v>2713</v>
      </c>
      <c r="O4301" t="s">
        <v>984</v>
      </c>
      <c r="P4301" s="199">
        <v>25</v>
      </c>
      <c r="S4301" t="s">
        <v>2759</v>
      </c>
      <c r="T4301" t="s">
        <v>4061</v>
      </c>
      <c r="U4301" s="201">
        <v>107</v>
      </c>
      <c r="V4301" t="s">
        <v>985</v>
      </c>
      <c r="W4301" t="s">
        <v>2721</v>
      </c>
      <c r="X4301" t="s">
        <v>2716</v>
      </c>
      <c r="Y4301" t="s">
        <v>4193</v>
      </c>
      <c r="Z4301" t="s">
        <v>3666</v>
      </c>
      <c r="AA4301">
        <v>621758.1</v>
      </c>
      <c r="AB4301" s="198">
        <v>37043.875</v>
      </c>
      <c r="AC4301" s="198">
        <v>37072.875</v>
      </c>
    </row>
    <row r="4302" spans="1:29" x14ac:dyDescent="0.2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151</v>
      </c>
      <c r="F4302" s="213">
        <f t="shared" si="340"/>
        <v>377500</v>
      </c>
      <c r="G4302" s="202">
        <v>1293120</v>
      </c>
      <c r="H4302" s="198">
        <v>37035.488912037035</v>
      </c>
      <c r="I4302" t="s">
        <v>4033</v>
      </c>
      <c r="M4302" t="s">
        <v>2760</v>
      </c>
      <c r="N4302" t="s">
        <v>2864</v>
      </c>
      <c r="O4302" t="s">
        <v>3253</v>
      </c>
      <c r="Q4302" s="199">
        <v>2500</v>
      </c>
      <c r="S4302" t="s">
        <v>2761</v>
      </c>
      <c r="T4302" t="s">
        <v>4061</v>
      </c>
      <c r="U4302" s="201">
        <v>4.6150000000000002</v>
      </c>
      <c r="V4302" t="s">
        <v>3987</v>
      </c>
      <c r="W4302" t="s">
        <v>3529</v>
      </c>
      <c r="X4302" t="s">
        <v>2866</v>
      </c>
      <c r="Y4302" t="s">
        <v>4082</v>
      </c>
      <c r="Z4302" t="s">
        <v>3671</v>
      </c>
      <c r="AA4302" t="s">
        <v>986</v>
      </c>
      <c r="AB4302" s="198">
        <v>37196</v>
      </c>
      <c r="AC4302" s="198">
        <v>37346</v>
      </c>
    </row>
    <row r="4303" spans="1:29" x14ac:dyDescent="0.2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2</v>
      </c>
      <c r="G4303" s="202">
        <v>1293121</v>
      </c>
      <c r="H4303" s="198">
        <v>37035.488935185182</v>
      </c>
      <c r="I4303" t="s">
        <v>4122</v>
      </c>
      <c r="M4303" t="s">
        <v>2766</v>
      </c>
      <c r="N4303" t="s">
        <v>4072</v>
      </c>
      <c r="O4303" t="s">
        <v>4073</v>
      </c>
      <c r="Q4303" s="199">
        <v>2</v>
      </c>
      <c r="S4303" t="s">
        <v>4060</v>
      </c>
      <c r="T4303" t="s">
        <v>4061</v>
      </c>
      <c r="U4303" s="201">
        <v>1547</v>
      </c>
      <c r="V4303" t="s">
        <v>4138</v>
      </c>
      <c r="W4303" t="s">
        <v>4068</v>
      </c>
      <c r="X4303" t="s">
        <v>4064</v>
      </c>
      <c r="Y4303" t="s">
        <v>4065</v>
      </c>
      <c r="Z4303" t="s">
        <v>4066</v>
      </c>
      <c r="AA4303">
        <v>2151780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300000</v>
      </c>
      <c r="G4304" s="202">
        <v>1293122</v>
      </c>
      <c r="H4304" s="198">
        <v>37035.489062499997</v>
      </c>
      <c r="I4304" t="s">
        <v>4182</v>
      </c>
      <c r="M4304" t="s">
        <v>2760</v>
      </c>
      <c r="N4304" t="s">
        <v>2864</v>
      </c>
      <c r="O4304" t="s">
        <v>2865</v>
      </c>
      <c r="P4304" s="199">
        <v>10000</v>
      </c>
      <c r="S4304" t="s">
        <v>2761</v>
      </c>
      <c r="T4304" t="s">
        <v>4061</v>
      </c>
      <c r="U4304" s="201">
        <v>4.1074999999999999</v>
      </c>
      <c r="V4304" t="s">
        <v>3936</v>
      </c>
      <c r="W4304" t="s">
        <v>3529</v>
      </c>
      <c r="X4304" t="s">
        <v>2866</v>
      </c>
      <c r="Y4304" t="s">
        <v>4082</v>
      </c>
      <c r="Z4304" t="s">
        <v>3671</v>
      </c>
      <c r="AA4304" t="s">
        <v>987</v>
      </c>
      <c r="AB4304" s="198">
        <v>37043.875</v>
      </c>
      <c r="AC4304" s="198">
        <v>37072.875</v>
      </c>
    </row>
    <row r="4305" spans="1:29" x14ac:dyDescent="0.2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6</v>
      </c>
      <c r="F4305" s="213">
        <f t="shared" si="340"/>
        <v>180000</v>
      </c>
      <c r="G4305" s="202">
        <v>1293124</v>
      </c>
      <c r="H4305" s="198">
        <v>37035.489201388889</v>
      </c>
      <c r="I4305" t="s">
        <v>3112</v>
      </c>
      <c r="M4305" t="s">
        <v>2760</v>
      </c>
      <c r="N4305" t="s">
        <v>2864</v>
      </c>
      <c r="O4305" t="s">
        <v>808</v>
      </c>
      <c r="P4305" s="199">
        <v>30000</v>
      </c>
      <c r="S4305" t="s">
        <v>2761</v>
      </c>
      <c r="T4305" t="s">
        <v>4061</v>
      </c>
      <c r="U4305" s="201">
        <v>4.05</v>
      </c>
      <c r="V4305" t="s">
        <v>2964</v>
      </c>
      <c r="W4305" t="s">
        <v>3281</v>
      </c>
      <c r="X4305" t="s">
        <v>4236</v>
      </c>
      <c r="Y4305" t="s">
        <v>4082</v>
      </c>
      <c r="Z4305" t="s">
        <v>3671</v>
      </c>
      <c r="AA4305" t="s">
        <v>988</v>
      </c>
      <c r="AB4305" s="198">
        <v>37037.875</v>
      </c>
      <c r="AC4305" s="198">
        <v>37042.875</v>
      </c>
    </row>
    <row r="4306" spans="1:29" x14ac:dyDescent="0.2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30</v>
      </c>
      <c r="F4306" s="213">
        <f t="shared" si="340"/>
        <v>300000</v>
      </c>
      <c r="G4306" s="202">
        <v>1293126</v>
      </c>
      <c r="H4306" s="198">
        <v>37035.489305555559</v>
      </c>
      <c r="I4306" t="s">
        <v>3769</v>
      </c>
      <c r="M4306" t="s">
        <v>2760</v>
      </c>
      <c r="N4306" t="s">
        <v>3235</v>
      </c>
      <c r="O4306" t="s">
        <v>3031</v>
      </c>
      <c r="Q4306" s="199">
        <v>10000</v>
      </c>
      <c r="S4306" t="s">
        <v>2761</v>
      </c>
      <c r="T4306" t="s">
        <v>4061</v>
      </c>
      <c r="U4306" s="201">
        <v>-4.2500000000000003E-2</v>
      </c>
      <c r="V4306" t="s">
        <v>1781</v>
      </c>
      <c r="W4306" t="s">
        <v>3074</v>
      </c>
      <c r="X4306" t="s">
        <v>3075</v>
      </c>
      <c r="Y4306" t="s">
        <v>4082</v>
      </c>
      <c r="Z4306" t="s">
        <v>3671</v>
      </c>
      <c r="AA4306" t="s">
        <v>989</v>
      </c>
      <c r="AB4306" s="198">
        <v>37043.875</v>
      </c>
      <c r="AC4306" s="198">
        <v>37072.875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31</v>
      </c>
      <c r="F4307" s="213">
        <f t="shared" si="340"/>
        <v>155000</v>
      </c>
      <c r="G4307" s="202">
        <v>1293127</v>
      </c>
      <c r="H4307" s="198">
        <v>37035.489328703705</v>
      </c>
      <c r="I4307" t="s">
        <v>3167</v>
      </c>
      <c r="M4307" t="s">
        <v>2760</v>
      </c>
      <c r="N4307" t="s">
        <v>2864</v>
      </c>
      <c r="O4307" t="s">
        <v>3234</v>
      </c>
      <c r="Q4307" s="199">
        <v>5000</v>
      </c>
      <c r="S4307" t="s">
        <v>2761</v>
      </c>
      <c r="T4307" t="s">
        <v>4061</v>
      </c>
      <c r="U4307" s="201">
        <v>4.18</v>
      </c>
      <c r="V4307" t="s">
        <v>3184</v>
      </c>
      <c r="W4307" t="s">
        <v>3529</v>
      </c>
      <c r="X4307" t="s">
        <v>2866</v>
      </c>
      <c r="Y4307" t="s">
        <v>4082</v>
      </c>
      <c r="Z4307" t="s">
        <v>3671</v>
      </c>
      <c r="AA4307" t="s">
        <v>990</v>
      </c>
      <c r="AB4307" s="198">
        <v>37073.875</v>
      </c>
      <c r="AC4307" s="198">
        <v>37103.875</v>
      </c>
    </row>
    <row r="4308" spans="1:29" x14ac:dyDescent="0.2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13">
        <f t="shared" si="340"/>
        <v>150000</v>
      </c>
      <c r="G4308" s="202">
        <v>1293129</v>
      </c>
      <c r="H4308" s="198">
        <v>37035.489421296297</v>
      </c>
      <c r="I4308" t="s">
        <v>3244</v>
      </c>
      <c r="M4308" t="s">
        <v>2760</v>
      </c>
      <c r="N4308" t="s">
        <v>2864</v>
      </c>
      <c r="O4308" t="s">
        <v>2865</v>
      </c>
      <c r="Q4308" s="199">
        <v>5000</v>
      </c>
      <c r="S4308" t="s">
        <v>2761</v>
      </c>
      <c r="T4308" t="s">
        <v>4061</v>
      </c>
      <c r="U4308" s="201">
        <v>4.1100000000000003</v>
      </c>
      <c r="V4308" t="s">
        <v>3831</v>
      </c>
      <c r="W4308" t="s">
        <v>3529</v>
      </c>
      <c r="X4308" t="s">
        <v>2866</v>
      </c>
      <c r="Y4308" t="s">
        <v>4082</v>
      </c>
      <c r="Z4308" t="s">
        <v>3671</v>
      </c>
      <c r="AA4308" t="s">
        <v>991</v>
      </c>
      <c r="AB4308" s="198">
        <v>37043.875</v>
      </c>
      <c r="AC4308" s="198">
        <v>37072.875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30</v>
      </c>
      <c r="F4309" s="213">
        <f t="shared" si="340"/>
        <v>300000</v>
      </c>
      <c r="G4309" s="202">
        <v>1293130</v>
      </c>
      <c r="H4309" s="198">
        <v>37035.489594907405</v>
      </c>
      <c r="I4309" t="s">
        <v>2863</v>
      </c>
      <c r="M4309" t="s">
        <v>2760</v>
      </c>
      <c r="N4309" t="s">
        <v>2864</v>
      </c>
      <c r="O4309" t="s">
        <v>2865</v>
      </c>
      <c r="P4309" s="199">
        <v>10000</v>
      </c>
      <c r="S4309" t="s">
        <v>2761</v>
      </c>
      <c r="T4309" t="s">
        <v>4061</v>
      </c>
      <c r="U4309" s="201">
        <v>4.1074999999999999</v>
      </c>
      <c r="V4309" t="s">
        <v>3168</v>
      </c>
      <c r="W4309" t="s">
        <v>3529</v>
      </c>
      <c r="X4309" t="s">
        <v>2866</v>
      </c>
      <c r="Y4309" t="s">
        <v>4082</v>
      </c>
      <c r="Z4309" t="s">
        <v>3671</v>
      </c>
      <c r="AA4309" t="s">
        <v>992</v>
      </c>
      <c r="AB4309" s="198">
        <v>37043.875</v>
      </c>
      <c r="AC4309" s="198">
        <v>37072.875</v>
      </c>
    </row>
    <row r="4310" spans="1:29" x14ac:dyDescent="0.2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30</v>
      </c>
      <c r="F4310" s="213">
        <f t="shared" si="340"/>
        <v>300000</v>
      </c>
      <c r="G4310" s="202">
        <v>1293131</v>
      </c>
      <c r="H4310" s="198">
        <v>37035.489745370367</v>
      </c>
      <c r="I4310" t="s">
        <v>3244</v>
      </c>
      <c r="M4310" t="s">
        <v>2760</v>
      </c>
      <c r="N4310" t="s">
        <v>2864</v>
      </c>
      <c r="O4310" t="s">
        <v>2865</v>
      </c>
      <c r="Q4310" s="199">
        <v>10000</v>
      </c>
      <c r="S4310" t="s">
        <v>2761</v>
      </c>
      <c r="T4310" t="s">
        <v>4061</v>
      </c>
      <c r="U4310" s="201">
        <v>4.1100000000000003</v>
      </c>
      <c r="V4310" t="s">
        <v>3831</v>
      </c>
      <c r="W4310" t="s">
        <v>3529</v>
      </c>
      <c r="X4310" t="s">
        <v>2866</v>
      </c>
      <c r="Y4310" t="s">
        <v>4082</v>
      </c>
      <c r="Z4310" t="s">
        <v>3671</v>
      </c>
      <c r="AA4310" t="s">
        <v>993</v>
      </c>
      <c r="AB4310" s="198">
        <v>37043.875</v>
      </c>
      <c r="AC4310" s="198">
        <v>37072.875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3">
        <f t="shared" si="340"/>
        <v>150000</v>
      </c>
      <c r="G4311" s="202">
        <v>1293132</v>
      </c>
      <c r="H4311" s="198">
        <v>37035.489791666667</v>
      </c>
      <c r="I4311" t="s">
        <v>2951</v>
      </c>
      <c r="M4311" t="s">
        <v>2760</v>
      </c>
      <c r="N4311" t="s">
        <v>3235</v>
      </c>
      <c r="O4311" t="s">
        <v>3031</v>
      </c>
      <c r="P4311" s="199">
        <v>5000</v>
      </c>
      <c r="S4311" t="s">
        <v>2761</v>
      </c>
      <c r="T4311" t="s">
        <v>4061</v>
      </c>
      <c r="U4311" s="201">
        <v>-4.4999999999999998E-2</v>
      </c>
      <c r="V4311" t="s">
        <v>2952</v>
      </c>
      <c r="W4311" t="s">
        <v>3074</v>
      </c>
      <c r="X4311" t="s">
        <v>3075</v>
      </c>
      <c r="Y4311" t="s">
        <v>4082</v>
      </c>
      <c r="Z4311" t="s">
        <v>3671</v>
      </c>
      <c r="AA4311" t="s">
        <v>994</v>
      </c>
      <c r="AB4311" s="198">
        <v>37043.875</v>
      </c>
      <c r="AC4311" s="198">
        <v>37072.875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25000</v>
      </c>
      <c r="G4312" s="202">
        <v>1293134</v>
      </c>
      <c r="H4312" s="198">
        <v>37035.490034722221</v>
      </c>
      <c r="I4312" t="s">
        <v>2863</v>
      </c>
      <c r="M4312" t="s">
        <v>3757</v>
      </c>
      <c r="N4312" t="s">
        <v>3803</v>
      </c>
      <c r="O4312" t="s">
        <v>3804</v>
      </c>
      <c r="P4312" s="199">
        <v>25000</v>
      </c>
      <c r="S4312" t="s">
        <v>2763</v>
      </c>
      <c r="T4312" t="s">
        <v>4061</v>
      </c>
      <c r="U4312" s="201">
        <v>-0.17</v>
      </c>
      <c r="V4312" t="s">
        <v>3199</v>
      </c>
      <c r="W4312" t="s">
        <v>4491</v>
      </c>
      <c r="X4312" t="s">
        <v>3805</v>
      </c>
      <c r="Y4312" t="s">
        <v>4082</v>
      </c>
      <c r="Z4312" t="s">
        <v>3671</v>
      </c>
      <c r="AA4312" t="s">
        <v>995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25000</v>
      </c>
      <c r="G4313" s="202">
        <v>1293135</v>
      </c>
      <c r="H4313" s="198">
        <v>37035.490115740744</v>
      </c>
      <c r="I4313" t="s">
        <v>4182</v>
      </c>
      <c r="M4313" t="s">
        <v>3757</v>
      </c>
      <c r="N4313" t="s">
        <v>4183</v>
      </c>
      <c r="O4313" t="s">
        <v>2790</v>
      </c>
      <c r="Q4313" s="199">
        <v>25000</v>
      </c>
      <c r="S4313" t="s">
        <v>2767</v>
      </c>
      <c r="T4313" t="s">
        <v>4061</v>
      </c>
      <c r="U4313" s="201">
        <v>28.64</v>
      </c>
      <c r="V4313" t="s">
        <v>3201</v>
      </c>
      <c r="W4313" t="s">
        <v>4185</v>
      </c>
      <c r="X4313" t="s">
        <v>4186</v>
      </c>
      <c r="Y4313" t="s">
        <v>3401</v>
      </c>
      <c r="Z4313" t="s">
        <v>3671</v>
      </c>
      <c r="AA4313">
        <v>107206</v>
      </c>
      <c r="AB4313" s="198">
        <v>37073</v>
      </c>
      <c r="AC4313" s="198">
        <v>37103</v>
      </c>
    </row>
    <row r="4314" spans="1:29" x14ac:dyDescent="0.2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30</v>
      </c>
      <c r="F4314" s="213">
        <f t="shared" si="340"/>
        <v>300000</v>
      </c>
      <c r="G4314" s="202">
        <v>1293136</v>
      </c>
      <c r="H4314" s="198">
        <v>37035.49013888889</v>
      </c>
      <c r="I4314" t="s">
        <v>3112</v>
      </c>
      <c r="M4314" t="s">
        <v>2760</v>
      </c>
      <c r="N4314" t="s">
        <v>2864</v>
      </c>
      <c r="O4314" t="s">
        <v>2865</v>
      </c>
      <c r="Q4314" s="199">
        <v>10000</v>
      </c>
      <c r="S4314" t="s">
        <v>2761</v>
      </c>
      <c r="T4314" t="s">
        <v>4061</v>
      </c>
      <c r="U4314" s="201">
        <v>4.1124999999999998</v>
      </c>
      <c r="V4314" t="s">
        <v>2964</v>
      </c>
      <c r="W4314" t="s">
        <v>3529</v>
      </c>
      <c r="X4314" t="s">
        <v>2866</v>
      </c>
      <c r="Y4314" t="s">
        <v>4082</v>
      </c>
      <c r="Z4314" t="s">
        <v>3671</v>
      </c>
      <c r="AA4314" t="s">
        <v>996</v>
      </c>
      <c r="AB4314" s="198">
        <v>37043.875</v>
      </c>
      <c r="AC4314" s="198">
        <v>37072.875</v>
      </c>
    </row>
    <row r="4315" spans="1:29" x14ac:dyDescent="0.2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30</v>
      </c>
      <c r="F4315" s="213">
        <f t="shared" si="340"/>
        <v>300000</v>
      </c>
      <c r="G4315" s="202">
        <v>1293139</v>
      </c>
      <c r="H4315" s="198">
        <v>37035.490300925929</v>
      </c>
      <c r="I4315" t="s">
        <v>3219</v>
      </c>
      <c r="M4315" t="s">
        <v>2760</v>
      </c>
      <c r="N4315" t="s">
        <v>2864</v>
      </c>
      <c r="O4315" t="s">
        <v>2865</v>
      </c>
      <c r="Q4315" s="199">
        <v>10000</v>
      </c>
      <c r="S4315" t="s">
        <v>2761</v>
      </c>
      <c r="T4315" t="s">
        <v>4061</v>
      </c>
      <c r="U4315" s="201">
        <v>4.1124999999999998</v>
      </c>
      <c r="V4315" t="s">
        <v>4261</v>
      </c>
      <c r="W4315" t="s">
        <v>3529</v>
      </c>
      <c r="X4315" t="s">
        <v>2866</v>
      </c>
      <c r="Y4315" t="s">
        <v>4082</v>
      </c>
      <c r="Z4315" t="s">
        <v>3671</v>
      </c>
      <c r="AA4315" t="s">
        <v>997</v>
      </c>
      <c r="AB4315" s="198">
        <v>37043.875</v>
      </c>
      <c r="AC4315" s="198">
        <v>37072.875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300000</v>
      </c>
      <c r="G4316" s="202">
        <v>1293140</v>
      </c>
      <c r="H4316" s="198">
        <v>37035.490381944444</v>
      </c>
      <c r="I4316" t="s">
        <v>2874</v>
      </c>
      <c r="M4316" t="s">
        <v>2760</v>
      </c>
      <c r="N4316" t="s">
        <v>3235</v>
      </c>
      <c r="O4316" t="s">
        <v>3917</v>
      </c>
      <c r="Q4316" s="199">
        <v>10000</v>
      </c>
      <c r="S4316" t="s">
        <v>2761</v>
      </c>
      <c r="T4316" t="s">
        <v>4061</v>
      </c>
      <c r="U4316" s="201">
        <v>0.20250000000000001</v>
      </c>
      <c r="V4316" t="s">
        <v>3954</v>
      </c>
      <c r="W4316" t="s">
        <v>3236</v>
      </c>
      <c r="X4316" t="s">
        <v>3237</v>
      </c>
      <c r="Y4316" t="s">
        <v>4082</v>
      </c>
      <c r="Z4316" t="s">
        <v>3671</v>
      </c>
      <c r="AA4316" t="s">
        <v>998</v>
      </c>
      <c r="AB4316" s="198">
        <v>37043.875</v>
      </c>
      <c r="AC4316" s="198">
        <v>37072.875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30</v>
      </c>
      <c r="F4317" s="213">
        <f t="shared" si="340"/>
        <v>150000</v>
      </c>
      <c r="G4317" s="202">
        <v>1293141</v>
      </c>
      <c r="H4317" s="198">
        <v>37035.490393518521</v>
      </c>
      <c r="I4317" t="s">
        <v>3264</v>
      </c>
      <c r="M4317" t="s">
        <v>2760</v>
      </c>
      <c r="N4317" t="s">
        <v>2864</v>
      </c>
      <c r="O4317" t="s">
        <v>2865</v>
      </c>
      <c r="P4317" s="199">
        <v>5000</v>
      </c>
      <c r="S4317" t="s">
        <v>2761</v>
      </c>
      <c r="T4317" t="s">
        <v>4061</v>
      </c>
      <c r="U4317" s="201">
        <v>4.1100000000000003</v>
      </c>
      <c r="V4317" t="s">
        <v>2557</v>
      </c>
      <c r="W4317" t="s">
        <v>3529</v>
      </c>
      <c r="X4317" t="s">
        <v>2866</v>
      </c>
      <c r="Y4317" t="s">
        <v>4082</v>
      </c>
      <c r="Z4317" t="s">
        <v>3671</v>
      </c>
      <c r="AA4317" t="s">
        <v>999</v>
      </c>
      <c r="AB4317" s="198">
        <v>37043.875</v>
      </c>
      <c r="AC4317" s="198">
        <v>37072.875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31</v>
      </c>
      <c r="F4318" s="213">
        <f t="shared" si="340"/>
        <v>77500</v>
      </c>
      <c r="G4318" s="202">
        <v>1293142</v>
      </c>
      <c r="H4318" s="198">
        <v>37035.490486111114</v>
      </c>
      <c r="I4318" t="s">
        <v>3982</v>
      </c>
      <c r="M4318" t="s">
        <v>2760</v>
      </c>
      <c r="N4318" t="s">
        <v>2864</v>
      </c>
      <c r="O4318" t="s">
        <v>2875</v>
      </c>
      <c r="Q4318" s="199">
        <v>2500</v>
      </c>
      <c r="S4318" t="s">
        <v>2761</v>
      </c>
      <c r="T4318" t="s">
        <v>4061</v>
      </c>
      <c r="U4318" s="201">
        <v>4.2649999999999997</v>
      </c>
      <c r="V4318" t="s">
        <v>4029</v>
      </c>
      <c r="W4318" t="s">
        <v>3529</v>
      </c>
      <c r="X4318" t="s">
        <v>2866</v>
      </c>
      <c r="Y4318" t="s">
        <v>4082</v>
      </c>
      <c r="Z4318" t="s">
        <v>3671</v>
      </c>
      <c r="AA4318" t="s">
        <v>1000</v>
      </c>
      <c r="AB4318" s="198">
        <v>37104.875</v>
      </c>
      <c r="AC4318" s="198">
        <v>37134.875</v>
      </c>
    </row>
    <row r="4319" spans="1:29" x14ac:dyDescent="0.2">
      <c r="A4319" s="44" t="str">
        <f t="shared" si="336"/>
        <v>US Natural Gas Physical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Physical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150000</v>
      </c>
      <c r="G4319" s="202">
        <v>1293145</v>
      </c>
      <c r="H4319" s="198">
        <v>37035.490567129629</v>
      </c>
      <c r="I4319" t="s">
        <v>1001</v>
      </c>
      <c r="M4319" t="s">
        <v>2760</v>
      </c>
      <c r="N4319" t="s">
        <v>3220</v>
      </c>
      <c r="O4319" t="s">
        <v>1002</v>
      </c>
      <c r="Q4319" s="199">
        <v>5000</v>
      </c>
      <c r="S4319" t="s">
        <v>2761</v>
      </c>
      <c r="T4319" t="s">
        <v>4061</v>
      </c>
      <c r="U4319" s="201">
        <v>4.085</v>
      </c>
      <c r="V4319" t="s">
        <v>1003</v>
      </c>
      <c r="W4319" t="s">
        <v>4253</v>
      </c>
      <c r="X4319" t="s">
        <v>4254</v>
      </c>
      <c r="Y4319" t="s">
        <v>3224</v>
      </c>
      <c r="Z4319" t="s">
        <v>3671</v>
      </c>
      <c r="AA4319" t="s">
        <v>1004</v>
      </c>
      <c r="AB4319" s="198">
        <v>37043.875</v>
      </c>
      <c r="AC4319" s="198">
        <v>37072.875</v>
      </c>
    </row>
    <row r="4320" spans="1:29" x14ac:dyDescent="0.2">
      <c r="A4320" s="44" t="str">
        <f t="shared" si="336"/>
        <v xml:space="preserve"> Natural Gas Physical</v>
      </c>
      <c r="B4320" s="44" t="str">
        <f t="shared" si="337"/>
        <v/>
      </c>
      <c r="C4320" s="44" t="str">
        <f t="shared" si="338"/>
        <v>Natural Gas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1293147</v>
      </c>
      <c r="H4320" s="198">
        <v>37035.490578703706</v>
      </c>
      <c r="I4320" t="s">
        <v>2945</v>
      </c>
      <c r="M4320" t="s">
        <v>2760</v>
      </c>
      <c r="N4320" t="s">
        <v>2697</v>
      </c>
      <c r="O4320" t="s">
        <v>3813</v>
      </c>
      <c r="Q4320" s="199">
        <v>5000</v>
      </c>
      <c r="S4320" t="s">
        <v>4150</v>
      </c>
      <c r="T4320" t="s">
        <v>2698</v>
      </c>
      <c r="U4320" s="201">
        <v>5.51</v>
      </c>
      <c r="V4320" t="s">
        <v>2946</v>
      </c>
      <c r="W4320" t="s">
        <v>3188</v>
      </c>
      <c r="X4320" t="s">
        <v>2700</v>
      </c>
      <c r="Y4320" t="s">
        <v>3224</v>
      </c>
      <c r="Z4320" t="s">
        <v>3672</v>
      </c>
      <c r="AA4320">
        <v>809386</v>
      </c>
      <c r="AB4320" s="198">
        <v>37043.875</v>
      </c>
      <c r="AC4320" s="198">
        <v>37072.875</v>
      </c>
    </row>
    <row r="4321" spans="1:31" x14ac:dyDescent="0.2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30</v>
      </c>
      <c r="F4321" s="213">
        <f t="shared" si="340"/>
        <v>750</v>
      </c>
      <c r="G4321" s="202">
        <v>1293149</v>
      </c>
      <c r="H4321" s="198">
        <v>37035.49082175926</v>
      </c>
      <c r="I4321" t="s">
        <v>3095</v>
      </c>
      <c r="J4321" t="s">
        <v>3125</v>
      </c>
      <c r="K4321" t="s">
        <v>2852</v>
      </c>
      <c r="M4321" t="s">
        <v>3364</v>
      </c>
      <c r="N4321" t="s">
        <v>2710</v>
      </c>
      <c r="O4321" t="s">
        <v>3996</v>
      </c>
      <c r="P4321" s="199">
        <v>25</v>
      </c>
      <c r="S4321" t="s">
        <v>2759</v>
      </c>
      <c r="T4321" t="s">
        <v>4061</v>
      </c>
      <c r="U4321" s="201">
        <v>300</v>
      </c>
      <c r="V4321" t="s">
        <v>1005</v>
      </c>
      <c r="W4321" t="s">
        <v>3164</v>
      </c>
      <c r="X4321" t="s">
        <v>3165</v>
      </c>
      <c r="Y4321" t="s">
        <v>4193</v>
      </c>
      <c r="Z4321" t="s">
        <v>3666</v>
      </c>
      <c r="AA4321">
        <v>621759.1</v>
      </c>
      <c r="AB4321" s="198">
        <v>37043.875</v>
      </c>
      <c r="AC4321" s="198">
        <v>37072.875</v>
      </c>
      <c r="AE4321" s="116">
        <f>IF(S4321="Gallon",F4321/42,F4321)</f>
        <v>750</v>
      </c>
    </row>
    <row r="4322" spans="1:31" x14ac:dyDescent="0.2">
      <c r="A4322" s="44" t="str">
        <f t="shared" si="336"/>
        <v>US Natural Gas Financial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153</v>
      </c>
      <c r="F4322" s="213">
        <f t="shared" si="340"/>
        <v>1530000</v>
      </c>
      <c r="G4322" s="202">
        <v>1293150</v>
      </c>
      <c r="H4322" s="198">
        <v>37035.490833333337</v>
      </c>
      <c r="I4322" t="s">
        <v>3219</v>
      </c>
      <c r="M4322" t="s">
        <v>2760</v>
      </c>
      <c r="N4322" t="s">
        <v>2864</v>
      </c>
      <c r="O4322" t="s">
        <v>4239</v>
      </c>
      <c r="Q4322" s="199">
        <v>10000</v>
      </c>
      <c r="S4322" t="s">
        <v>2761</v>
      </c>
      <c r="T4322" t="s">
        <v>4061</v>
      </c>
      <c r="U4322" s="201">
        <v>4.24</v>
      </c>
      <c r="V4322" t="s">
        <v>4261</v>
      </c>
      <c r="W4322" t="s">
        <v>3529</v>
      </c>
      <c r="X4322" t="s">
        <v>2866</v>
      </c>
      <c r="Y4322" t="s">
        <v>4082</v>
      </c>
      <c r="Z4322" t="s">
        <v>3671</v>
      </c>
      <c r="AA4322" t="s">
        <v>1006</v>
      </c>
      <c r="AB4322" s="198">
        <v>37043</v>
      </c>
      <c r="AC4322" s="198">
        <v>37195</v>
      </c>
    </row>
    <row r="4323" spans="1:31" x14ac:dyDescent="0.2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30</v>
      </c>
      <c r="F4323" s="213">
        <f t="shared" si="340"/>
        <v>150000</v>
      </c>
      <c r="G4323" s="202">
        <v>1293151</v>
      </c>
      <c r="H4323" s="198">
        <v>37035.490960648145</v>
      </c>
      <c r="I4323" t="s">
        <v>4284</v>
      </c>
      <c r="M4323" t="s">
        <v>2760</v>
      </c>
      <c r="N4323" t="s">
        <v>2864</v>
      </c>
      <c r="O4323" t="s">
        <v>2561</v>
      </c>
      <c r="Q4323" s="199">
        <v>5000</v>
      </c>
      <c r="S4323" t="s">
        <v>2761</v>
      </c>
      <c r="T4323" t="s">
        <v>4061</v>
      </c>
      <c r="U4323" s="201">
        <v>4.5525000000000002</v>
      </c>
      <c r="V4323" t="s">
        <v>4285</v>
      </c>
      <c r="W4323" t="s">
        <v>2668</v>
      </c>
      <c r="X4323" t="s">
        <v>4389</v>
      </c>
      <c r="Y4323" t="s">
        <v>4082</v>
      </c>
      <c r="Z4323" t="s">
        <v>3671</v>
      </c>
      <c r="AA4323" t="s">
        <v>1007</v>
      </c>
      <c r="AB4323" s="198">
        <v>37043.875</v>
      </c>
      <c r="AC4323" s="198">
        <v>37072.875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3">
        <f t="shared" si="340"/>
        <v>150000</v>
      </c>
      <c r="G4324" s="202">
        <v>1293154</v>
      </c>
      <c r="H4324" s="198">
        <v>37035.490995370368</v>
      </c>
      <c r="I4324" t="s">
        <v>3769</v>
      </c>
      <c r="M4324" t="s">
        <v>2760</v>
      </c>
      <c r="N4324" t="s">
        <v>3235</v>
      </c>
      <c r="O4324" t="s">
        <v>3098</v>
      </c>
      <c r="Q4324" s="199">
        <v>5000</v>
      </c>
      <c r="S4324" t="s">
        <v>2761</v>
      </c>
      <c r="T4324" t="s">
        <v>4061</v>
      </c>
      <c r="U4324" s="201">
        <v>8.32</v>
      </c>
      <c r="V4324" t="s">
        <v>3443</v>
      </c>
      <c r="W4324" t="s">
        <v>3083</v>
      </c>
      <c r="X4324" t="s">
        <v>3084</v>
      </c>
      <c r="Y4324" t="s">
        <v>4082</v>
      </c>
      <c r="Z4324" t="s">
        <v>3671</v>
      </c>
      <c r="AA4324" t="s">
        <v>1008</v>
      </c>
      <c r="AB4324" s="198">
        <v>37043.875</v>
      </c>
      <c r="AC4324" s="198">
        <v>37072.875</v>
      </c>
    </row>
    <row r="4325" spans="1:31" x14ac:dyDescent="0.2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30</v>
      </c>
      <c r="F4325" s="213">
        <f t="shared" si="340"/>
        <v>1500</v>
      </c>
      <c r="G4325" s="202">
        <v>1293153</v>
      </c>
      <c r="H4325" s="198">
        <v>37035.490995370368</v>
      </c>
      <c r="I4325" t="s">
        <v>4513</v>
      </c>
      <c r="M4325" t="s">
        <v>3364</v>
      </c>
      <c r="N4325" t="s">
        <v>2802</v>
      </c>
      <c r="O4325" t="s">
        <v>2991</v>
      </c>
      <c r="Q4325" s="199">
        <v>50</v>
      </c>
      <c r="S4325" t="s">
        <v>2759</v>
      </c>
      <c r="T4325" t="s">
        <v>4061</v>
      </c>
      <c r="U4325" s="201">
        <v>42.75</v>
      </c>
      <c r="V4325" t="s">
        <v>1009</v>
      </c>
      <c r="W4325" t="s">
        <v>2841</v>
      </c>
      <c r="X4325" t="s">
        <v>2842</v>
      </c>
      <c r="Y4325" t="s">
        <v>4193</v>
      </c>
      <c r="Z4325" t="s">
        <v>3666</v>
      </c>
      <c r="AA4325">
        <v>621760.1</v>
      </c>
      <c r="AB4325" s="198">
        <v>37135.591666666667</v>
      </c>
      <c r="AC4325" s="198">
        <v>37164.591666666667</v>
      </c>
    </row>
    <row r="4326" spans="1:31" x14ac:dyDescent="0.2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30</v>
      </c>
      <c r="F4326" s="213">
        <f t="shared" si="340"/>
        <v>1500</v>
      </c>
      <c r="G4326" s="202">
        <v>1293155</v>
      </c>
      <c r="H4326" s="198">
        <v>37035.491053240738</v>
      </c>
      <c r="I4326" t="s">
        <v>4033</v>
      </c>
      <c r="M4326" t="s">
        <v>3364</v>
      </c>
      <c r="N4326" t="s">
        <v>2802</v>
      </c>
      <c r="O4326" t="s">
        <v>2656</v>
      </c>
      <c r="P4326" s="199">
        <v>50</v>
      </c>
      <c r="S4326" t="s">
        <v>2759</v>
      </c>
      <c r="T4326" t="s">
        <v>4061</v>
      </c>
      <c r="U4326" s="201">
        <v>71.5</v>
      </c>
      <c r="V4326" t="s">
        <v>1010</v>
      </c>
      <c r="W4326" t="s">
        <v>2811</v>
      </c>
      <c r="X4326" t="s">
        <v>2862</v>
      </c>
      <c r="Y4326" t="s">
        <v>4193</v>
      </c>
      <c r="Z4326" t="s">
        <v>3666</v>
      </c>
      <c r="AA4326">
        <v>621761.1</v>
      </c>
      <c r="AB4326" s="198">
        <v>37043.594444444447</v>
      </c>
      <c r="AC4326" s="198">
        <v>37072.594444444447</v>
      </c>
    </row>
    <row r="4327" spans="1:31" x14ac:dyDescent="0.2">
      <c r="A4327" s="44" t="str">
        <f t="shared" si="336"/>
        <v xml:space="preserve"> Natural Gas Physical</v>
      </c>
      <c r="B4327" s="44" t="str">
        <f t="shared" si="337"/>
        <v/>
      </c>
      <c r="C4327" s="44" t="str">
        <f t="shared" si="338"/>
        <v>Natural Gas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10000</v>
      </c>
      <c r="G4327" s="202">
        <v>1293156</v>
      </c>
      <c r="H4327" s="198">
        <v>37035.491064814814</v>
      </c>
      <c r="I4327" t="s">
        <v>3143</v>
      </c>
      <c r="M4327" t="s">
        <v>2760</v>
      </c>
      <c r="N4327" t="s">
        <v>2697</v>
      </c>
      <c r="O4327" t="s">
        <v>4269</v>
      </c>
      <c r="Q4327" s="199">
        <v>10000</v>
      </c>
      <c r="S4327" t="s">
        <v>4150</v>
      </c>
      <c r="T4327" t="s">
        <v>2698</v>
      </c>
      <c r="U4327" s="201">
        <v>5.4749999999999996</v>
      </c>
      <c r="V4327" t="s">
        <v>1687</v>
      </c>
      <c r="W4327" t="s">
        <v>2699</v>
      </c>
      <c r="X4327" t="s">
        <v>2700</v>
      </c>
      <c r="Y4327" t="s">
        <v>3224</v>
      </c>
      <c r="Z4327" t="s">
        <v>3672</v>
      </c>
      <c r="AA4327">
        <v>809389</v>
      </c>
      <c r="AB4327" s="198">
        <v>37035.875</v>
      </c>
      <c r="AC4327" s="198">
        <v>37035.875</v>
      </c>
    </row>
    <row r="4328" spans="1:31" x14ac:dyDescent="0.2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30</v>
      </c>
      <c r="F4328" s="213">
        <f t="shared" si="340"/>
        <v>150000</v>
      </c>
      <c r="G4328" s="202">
        <v>1293157</v>
      </c>
      <c r="H4328" s="198">
        <v>37035.491261574076</v>
      </c>
      <c r="I4328" t="s">
        <v>2834</v>
      </c>
      <c r="M4328" t="s">
        <v>2760</v>
      </c>
      <c r="N4328" t="s">
        <v>2864</v>
      </c>
      <c r="O4328" t="s">
        <v>2865</v>
      </c>
      <c r="P4328" s="199">
        <v>5000</v>
      </c>
      <c r="S4328" t="s">
        <v>2761</v>
      </c>
      <c r="T4328" t="s">
        <v>4061</v>
      </c>
      <c r="U4328" s="201">
        <v>4.1124999999999998</v>
      </c>
      <c r="V4328" t="s">
        <v>4392</v>
      </c>
      <c r="W4328" t="s">
        <v>3529</v>
      </c>
      <c r="X4328" t="s">
        <v>2866</v>
      </c>
      <c r="Y4328" t="s">
        <v>4082</v>
      </c>
      <c r="Z4328" t="s">
        <v>3671</v>
      </c>
      <c r="AA4328" t="s">
        <v>1011</v>
      </c>
      <c r="AB4328" s="198">
        <v>37043.875</v>
      </c>
      <c r="AC4328" s="198">
        <v>37072.875</v>
      </c>
    </row>
    <row r="4329" spans="1:31" x14ac:dyDescent="0.2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31</v>
      </c>
      <c r="F4329" s="213">
        <f t="shared" si="340"/>
        <v>155000</v>
      </c>
      <c r="G4329" s="202">
        <v>1293159</v>
      </c>
      <c r="H4329" s="198">
        <v>37035.49145833333</v>
      </c>
      <c r="I4329" t="s">
        <v>2801</v>
      </c>
      <c r="M4329" t="s">
        <v>2760</v>
      </c>
      <c r="N4329" t="s">
        <v>2864</v>
      </c>
      <c r="O4329" t="s">
        <v>3234</v>
      </c>
      <c r="Q4329" s="199">
        <v>5000</v>
      </c>
      <c r="S4329" t="s">
        <v>2761</v>
      </c>
      <c r="T4329" t="s">
        <v>4061</v>
      </c>
      <c r="U4329" s="201">
        <v>4.1849999999999996</v>
      </c>
      <c r="V4329" t="s">
        <v>4016</v>
      </c>
      <c r="W4329" t="s">
        <v>3529</v>
      </c>
      <c r="X4329" t="s">
        <v>2866</v>
      </c>
      <c r="Y4329" t="s">
        <v>4082</v>
      </c>
      <c r="Z4329" t="s">
        <v>3671</v>
      </c>
      <c r="AA4329" t="s">
        <v>1012</v>
      </c>
      <c r="AB4329" s="198">
        <v>37073.875</v>
      </c>
      <c r="AC4329" s="198">
        <v>37103.875</v>
      </c>
    </row>
    <row r="4330" spans="1:31" x14ac:dyDescent="0.2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30</v>
      </c>
      <c r="F4330" s="213">
        <f t="shared" si="340"/>
        <v>1500</v>
      </c>
      <c r="G4330" s="202">
        <v>1293162</v>
      </c>
      <c r="H4330" s="198">
        <v>37035.491481481484</v>
      </c>
      <c r="I4330" t="s">
        <v>4513</v>
      </c>
      <c r="M4330" t="s">
        <v>3364</v>
      </c>
      <c r="N4330" t="s">
        <v>2802</v>
      </c>
      <c r="O4330" t="s">
        <v>3955</v>
      </c>
      <c r="Q4330" s="199">
        <v>50</v>
      </c>
      <c r="S4330" t="s">
        <v>2759</v>
      </c>
      <c r="T4330" t="s">
        <v>4061</v>
      </c>
      <c r="U4330" s="201">
        <v>37</v>
      </c>
      <c r="V4330" t="s">
        <v>3947</v>
      </c>
      <c r="W4330" t="s">
        <v>2811</v>
      </c>
      <c r="X4330" t="s">
        <v>1756</v>
      </c>
      <c r="Y4330" t="s">
        <v>4193</v>
      </c>
      <c r="Z4330" t="s">
        <v>3666</v>
      </c>
      <c r="AA4330">
        <v>621764.1</v>
      </c>
      <c r="AB4330" s="198">
        <v>37500.875</v>
      </c>
      <c r="AC4330" s="198">
        <v>37529.875</v>
      </c>
    </row>
    <row r="4331" spans="1:31" x14ac:dyDescent="0.2">
      <c r="A4331" s="44" t="str">
        <f t="shared" si="336"/>
        <v>US Power Physical</v>
      </c>
      <c r="B4331" s="44" t="str">
        <f t="shared" si="337"/>
        <v>US</v>
      </c>
      <c r="C4331" s="44" t="str">
        <f t="shared" si="338"/>
        <v>Power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30</v>
      </c>
      <c r="F4331" s="213">
        <f t="shared" si="340"/>
        <v>1500</v>
      </c>
      <c r="G4331" s="202">
        <v>1293164</v>
      </c>
      <c r="H4331" s="198">
        <v>37035.491550925923</v>
      </c>
      <c r="I4331" t="s">
        <v>1853</v>
      </c>
      <c r="M4331" t="s">
        <v>3364</v>
      </c>
      <c r="N4331" t="s">
        <v>2802</v>
      </c>
      <c r="O4331" t="s">
        <v>2859</v>
      </c>
      <c r="Q4331" s="199">
        <v>50</v>
      </c>
      <c r="S4331" t="s">
        <v>2759</v>
      </c>
      <c r="T4331" t="s">
        <v>4061</v>
      </c>
      <c r="U4331" s="201">
        <v>63.25</v>
      </c>
      <c r="V4331" t="s">
        <v>1854</v>
      </c>
      <c r="W4331" t="s">
        <v>2806</v>
      </c>
      <c r="X4331" t="s">
        <v>2807</v>
      </c>
      <c r="Y4331" t="s">
        <v>4193</v>
      </c>
      <c r="Z4331" t="s">
        <v>3666</v>
      </c>
      <c r="AA4331">
        <v>621765.1</v>
      </c>
      <c r="AB4331" s="198">
        <v>37043.71597222222</v>
      </c>
      <c r="AC4331" s="198">
        <v>37072.71597222222</v>
      </c>
    </row>
    <row r="4332" spans="1:31" x14ac:dyDescent="0.2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6</v>
      </c>
      <c r="F4332" s="213">
        <f t="shared" si="340"/>
        <v>180000</v>
      </c>
      <c r="G4332" s="202">
        <v>1293165</v>
      </c>
      <c r="H4332" s="198">
        <v>37035.491851851853</v>
      </c>
      <c r="I4332" t="s">
        <v>2674</v>
      </c>
      <c r="M4332" t="s">
        <v>2760</v>
      </c>
      <c r="N4332" t="s">
        <v>2864</v>
      </c>
      <c r="O4332" t="s">
        <v>808</v>
      </c>
      <c r="Q4332" s="199">
        <v>30000</v>
      </c>
      <c r="S4332" t="s">
        <v>2761</v>
      </c>
      <c r="T4332" t="s">
        <v>4061</v>
      </c>
      <c r="U4332" s="201">
        <v>4.0549999999999997</v>
      </c>
      <c r="V4332" t="s">
        <v>2675</v>
      </c>
      <c r="W4332" t="s">
        <v>3281</v>
      </c>
      <c r="X4332" t="s">
        <v>4236</v>
      </c>
      <c r="Y4332" t="s">
        <v>4082</v>
      </c>
      <c r="Z4332" t="s">
        <v>3671</v>
      </c>
      <c r="AA4332" t="s">
        <v>1013</v>
      </c>
      <c r="AB4332" s="198">
        <v>37037.875</v>
      </c>
      <c r="AC4332" s="198">
        <v>37042.875</v>
      </c>
    </row>
    <row r="4333" spans="1:31" x14ac:dyDescent="0.2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25000</v>
      </c>
      <c r="G4333" s="202">
        <v>1293166</v>
      </c>
      <c r="H4333" s="198">
        <v>37035.491875</v>
      </c>
      <c r="I4333" t="s">
        <v>3876</v>
      </c>
      <c r="M4333" t="s">
        <v>3757</v>
      </c>
      <c r="N4333" t="s">
        <v>4183</v>
      </c>
      <c r="O4333" t="s">
        <v>2790</v>
      </c>
      <c r="Q4333" s="199">
        <v>25000</v>
      </c>
      <c r="S4333" t="s">
        <v>2767</v>
      </c>
      <c r="T4333" t="s">
        <v>4061</v>
      </c>
      <c r="U4333" s="201">
        <v>28.66</v>
      </c>
      <c r="V4333" t="s">
        <v>2358</v>
      </c>
      <c r="W4333" t="s">
        <v>4185</v>
      </c>
      <c r="X4333" t="s">
        <v>4186</v>
      </c>
      <c r="Y4333" t="s">
        <v>3401</v>
      </c>
      <c r="Z4333" t="s">
        <v>3671</v>
      </c>
      <c r="AA4333">
        <v>107207</v>
      </c>
      <c r="AB4333" s="198">
        <v>37073</v>
      </c>
      <c r="AC4333" s="198">
        <v>37103</v>
      </c>
    </row>
    <row r="4334" spans="1:31" x14ac:dyDescent="0.2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30</v>
      </c>
      <c r="F4334" s="213">
        <f t="shared" si="340"/>
        <v>300000</v>
      </c>
      <c r="G4334" s="202">
        <v>1293167</v>
      </c>
      <c r="H4334" s="198">
        <v>37035.491990740738</v>
      </c>
      <c r="I4334" t="s">
        <v>2818</v>
      </c>
      <c r="M4334" t="s">
        <v>2760</v>
      </c>
      <c r="N4334" t="s">
        <v>2864</v>
      </c>
      <c r="O4334" t="s">
        <v>2865</v>
      </c>
      <c r="Q4334" s="199">
        <v>10000</v>
      </c>
      <c r="S4334" t="s">
        <v>2761</v>
      </c>
      <c r="T4334" t="s">
        <v>4061</v>
      </c>
      <c r="U4334" s="201">
        <v>4.1150000000000002</v>
      </c>
      <c r="V4334" t="s">
        <v>2659</v>
      </c>
      <c r="W4334" t="s">
        <v>3529</v>
      </c>
      <c r="X4334" t="s">
        <v>2866</v>
      </c>
      <c r="Y4334" t="s">
        <v>4082</v>
      </c>
      <c r="Z4334" t="s">
        <v>3671</v>
      </c>
      <c r="AA4334" t="s">
        <v>1014</v>
      </c>
      <c r="AB4334" s="198">
        <v>37043.875</v>
      </c>
      <c r="AC4334" s="198">
        <v>37072.875</v>
      </c>
    </row>
    <row r="4335" spans="1:31" x14ac:dyDescent="0.2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3</v>
      </c>
      <c r="F4335" s="213">
        <f t="shared" si="340"/>
        <v>75</v>
      </c>
      <c r="G4335" s="202">
        <v>1293168</v>
      </c>
      <c r="H4335" s="198">
        <v>37035.492025462961</v>
      </c>
      <c r="I4335" t="s">
        <v>2858</v>
      </c>
      <c r="M4335" t="s">
        <v>3364</v>
      </c>
      <c r="N4335" t="s">
        <v>2710</v>
      </c>
      <c r="O4335" t="s">
        <v>4371</v>
      </c>
      <c r="P4335" s="199">
        <v>25</v>
      </c>
      <c r="S4335" t="s">
        <v>2759</v>
      </c>
      <c r="T4335" t="s">
        <v>4061</v>
      </c>
      <c r="U4335" s="201">
        <v>200</v>
      </c>
      <c r="V4335" t="s">
        <v>2769</v>
      </c>
      <c r="W4335" t="s">
        <v>2717</v>
      </c>
      <c r="X4335" t="s">
        <v>2712</v>
      </c>
      <c r="Y4335" t="s">
        <v>4193</v>
      </c>
      <c r="Z4335" t="s">
        <v>3666</v>
      </c>
      <c r="AA4335">
        <v>621766.1</v>
      </c>
      <c r="AB4335" s="198">
        <v>37040.875</v>
      </c>
      <c r="AC4335" s="198">
        <v>37042.875</v>
      </c>
    </row>
    <row r="4336" spans="1:31" x14ac:dyDescent="0.2">
      <c r="A4336" s="44" t="str">
        <f t="shared" si="336"/>
        <v xml:space="preserve"> Natural Gas Physical</v>
      </c>
      <c r="B4336" s="44" t="str">
        <f t="shared" si="337"/>
        <v/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5000</v>
      </c>
      <c r="G4336" s="202">
        <v>1293171</v>
      </c>
      <c r="H4336" s="198">
        <v>37035.492314814815</v>
      </c>
      <c r="I4336" t="s">
        <v>1698</v>
      </c>
      <c r="M4336" t="s">
        <v>2760</v>
      </c>
      <c r="N4336" t="s">
        <v>2697</v>
      </c>
      <c r="O4336" t="s">
        <v>703</v>
      </c>
      <c r="Q4336" s="199">
        <v>5000</v>
      </c>
      <c r="S4336" t="s">
        <v>4150</v>
      </c>
      <c r="T4336" t="s">
        <v>2698</v>
      </c>
      <c r="U4336" s="201">
        <v>5.48</v>
      </c>
      <c r="V4336" t="s">
        <v>1780</v>
      </c>
      <c r="W4336" t="s">
        <v>2699</v>
      </c>
      <c r="X4336" t="s">
        <v>2700</v>
      </c>
      <c r="Y4336" t="s">
        <v>3224</v>
      </c>
      <c r="Z4336" t="s">
        <v>3672</v>
      </c>
      <c r="AA4336">
        <v>809390</v>
      </c>
      <c r="AB4336" s="198">
        <v>37036.875</v>
      </c>
      <c r="AC4336" s="198">
        <v>37036.875</v>
      </c>
    </row>
    <row r="4337" spans="1:29" x14ac:dyDescent="0.2">
      <c r="A4337" s="44" t="str">
        <f t="shared" si="336"/>
        <v>US Power Physical</v>
      </c>
      <c r="B4337" s="44" t="str">
        <f t="shared" si="337"/>
        <v>US</v>
      </c>
      <c r="C4337" s="44" t="str">
        <f t="shared" si="338"/>
        <v>Power</v>
      </c>
      <c r="D4337" s="44" t="str">
        <f t="shared" si="339"/>
        <v>Physical</v>
      </c>
      <c r="E4337" s="44">
        <f>IF(VLOOKUP(S4337,'DD-Lookup'!$J$6:$L$50,3,FALSE)="Monthly",(YEAR(AC4337)-YEAR(AB4337))*12+MONTH(AC4337)-MONTH(AB4337)+1,(AC4337-AB4337+1))</f>
        <v>30</v>
      </c>
      <c r="F4337" s="213">
        <f t="shared" si="340"/>
        <v>1500</v>
      </c>
      <c r="G4337" s="202">
        <v>1293173</v>
      </c>
      <c r="H4337" s="198">
        <v>37035.492523148147</v>
      </c>
      <c r="I4337" t="s">
        <v>2873</v>
      </c>
      <c r="M4337" t="s">
        <v>3364</v>
      </c>
      <c r="N4337" t="s">
        <v>2802</v>
      </c>
      <c r="O4337" t="s">
        <v>2859</v>
      </c>
      <c r="Q4337" s="199">
        <v>50</v>
      </c>
      <c r="S4337" t="s">
        <v>2759</v>
      </c>
      <c r="T4337" t="s">
        <v>4061</v>
      </c>
      <c r="U4337" s="201">
        <v>63.5</v>
      </c>
      <c r="V4337" t="s">
        <v>4172</v>
      </c>
      <c r="W4337" t="s">
        <v>2806</v>
      </c>
      <c r="X4337" t="s">
        <v>2807</v>
      </c>
      <c r="Y4337" t="s">
        <v>4193</v>
      </c>
      <c r="Z4337" t="s">
        <v>3666</v>
      </c>
      <c r="AA4337">
        <v>621767.1</v>
      </c>
      <c r="AB4337" s="198">
        <v>37043.71597222222</v>
      </c>
      <c r="AC4337" s="198">
        <v>37072.71597222222</v>
      </c>
    </row>
    <row r="4338" spans="1:29" x14ac:dyDescent="0.2">
      <c r="A4338" s="44" t="str">
        <f t="shared" si="336"/>
        <v>US Power Physical</v>
      </c>
      <c r="B4338" s="44" t="str">
        <f t="shared" si="337"/>
        <v>US</v>
      </c>
      <c r="C4338" s="44" t="str">
        <f t="shared" si="338"/>
        <v>Power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30</v>
      </c>
      <c r="F4338" s="213">
        <f t="shared" si="340"/>
        <v>1500</v>
      </c>
      <c r="G4338" s="202">
        <v>1293175</v>
      </c>
      <c r="H4338" s="198">
        <v>37035.492627314816</v>
      </c>
      <c r="I4338" t="s">
        <v>2831</v>
      </c>
      <c r="M4338" t="s">
        <v>3364</v>
      </c>
      <c r="N4338" t="s">
        <v>2802</v>
      </c>
      <c r="O4338" t="s">
        <v>4494</v>
      </c>
      <c r="Q4338" s="199">
        <v>50</v>
      </c>
      <c r="S4338" t="s">
        <v>2759</v>
      </c>
      <c r="T4338" t="s">
        <v>4061</v>
      </c>
      <c r="U4338" s="201">
        <v>59.5</v>
      </c>
      <c r="V4338" t="s">
        <v>3232</v>
      </c>
      <c r="W4338" t="s">
        <v>2814</v>
      </c>
      <c r="X4338" t="s">
        <v>2824</v>
      </c>
      <c r="Y4338" t="s">
        <v>4193</v>
      </c>
      <c r="Z4338" t="s">
        <v>3666</v>
      </c>
      <c r="AA4338">
        <v>621770.1</v>
      </c>
      <c r="AB4338" s="198">
        <v>37043.710416666669</v>
      </c>
      <c r="AC4338" s="198">
        <v>37072.710416666669</v>
      </c>
    </row>
    <row r="4339" spans="1:29" x14ac:dyDescent="0.2">
      <c r="A4339" s="44" t="str">
        <f t="shared" si="336"/>
        <v>US Natural Gas Financial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30</v>
      </c>
      <c r="F4339" s="213">
        <f t="shared" si="340"/>
        <v>150000</v>
      </c>
      <c r="G4339" s="202">
        <v>1293176</v>
      </c>
      <c r="H4339" s="198">
        <v>37035.492673611108</v>
      </c>
      <c r="I4339" t="s">
        <v>3890</v>
      </c>
      <c r="M4339" t="s">
        <v>2760</v>
      </c>
      <c r="N4339" t="s">
        <v>2864</v>
      </c>
      <c r="O4339" t="s">
        <v>2865</v>
      </c>
      <c r="Q4339" s="199">
        <v>5000</v>
      </c>
      <c r="S4339" t="s">
        <v>2761</v>
      </c>
      <c r="T4339" t="s">
        <v>4061</v>
      </c>
      <c r="U4339" s="201">
        <v>4.1224999999999996</v>
      </c>
      <c r="V4339" t="s">
        <v>867</v>
      </c>
      <c r="W4339" t="s">
        <v>3529</v>
      </c>
      <c r="X4339" t="s">
        <v>2866</v>
      </c>
      <c r="Y4339" t="s">
        <v>4082</v>
      </c>
      <c r="Z4339" t="s">
        <v>3671</v>
      </c>
      <c r="AA4339" t="s">
        <v>1015</v>
      </c>
      <c r="AB4339" s="198">
        <v>37043.875</v>
      </c>
      <c r="AC4339" s="198">
        <v>37072.875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151</v>
      </c>
      <c r="F4340" s="213">
        <f t="shared" si="340"/>
        <v>377500</v>
      </c>
      <c r="G4340" s="202">
        <v>1293177</v>
      </c>
      <c r="H4340" s="198">
        <v>37035.492731481485</v>
      </c>
      <c r="I4340" t="s">
        <v>4255</v>
      </c>
      <c r="M4340" t="s">
        <v>2760</v>
      </c>
      <c r="N4340" t="s">
        <v>2864</v>
      </c>
      <c r="O4340" t="s">
        <v>3253</v>
      </c>
      <c r="Q4340" s="199">
        <v>2500</v>
      </c>
      <c r="S4340" t="s">
        <v>2761</v>
      </c>
      <c r="T4340" t="s">
        <v>4061</v>
      </c>
      <c r="U4340" s="201">
        <v>4.63</v>
      </c>
      <c r="V4340" t="s">
        <v>3166</v>
      </c>
      <c r="W4340" t="s">
        <v>3529</v>
      </c>
      <c r="X4340" t="s">
        <v>2866</v>
      </c>
      <c r="Y4340" t="s">
        <v>4082</v>
      </c>
      <c r="Z4340" t="s">
        <v>3671</v>
      </c>
      <c r="AA4340" t="s">
        <v>1016</v>
      </c>
      <c r="AB4340" s="198">
        <v>37196</v>
      </c>
      <c r="AC4340" s="198">
        <v>37346</v>
      </c>
    </row>
    <row r="4341" spans="1:29" x14ac:dyDescent="0.2">
      <c r="A4341" s="44" t="str">
        <f t="shared" si="336"/>
        <v>US Crude Financial</v>
      </c>
      <c r="B4341" s="44" t="str">
        <f t="shared" si="337"/>
        <v>US</v>
      </c>
      <c r="C4341" s="44" t="str">
        <f t="shared" si="338"/>
        <v>Crude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25000</v>
      </c>
      <c r="G4341" s="202">
        <v>1293178</v>
      </c>
      <c r="H4341" s="198">
        <v>37035.492800925924</v>
      </c>
      <c r="I4341" t="s">
        <v>3057</v>
      </c>
      <c r="M4341" t="s">
        <v>3757</v>
      </c>
      <c r="N4341" t="s">
        <v>4183</v>
      </c>
      <c r="O4341" t="s">
        <v>2967</v>
      </c>
      <c r="Q4341" s="199">
        <v>25000</v>
      </c>
      <c r="S4341" t="s">
        <v>2767</v>
      </c>
      <c r="T4341" t="s">
        <v>4061</v>
      </c>
      <c r="U4341" s="201">
        <v>28.68</v>
      </c>
      <c r="V4341" t="s">
        <v>1699</v>
      </c>
      <c r="W4341" t="s">
        <v>4185</v>
      </c>
      <c r="X4341" t="s">
        <v>4266</v>
      </c>
      <c r="Y4341" t="s">
        <v>3401</v>
      </c>
      <c r="Z4341" t="s">
        <v>3671</v>
      </c>
      <c r="AA4341">
        <v>107208</v>
      </c>
      <c r="AB4341" s="198">
        <v>37073</v>
      </c>
      <c r="AC4341" s="198">
        <v>37103</v>
      </c>
    </row>
    <row r="4342" spans="1:29" x14ac:dyDescent="0.2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31</v>
      </c>
      <c r="F4342" s="213">
        <f t="shared" si="340"/>
        <v>155000</v>
      </c>
      <c r="G4342" s="202">
        <v>1293179</v>
      </c>
      <c r="H4342" s="198">
        <v>37035.49291666667</v>
      </c>
      <c r="I4342" t="s">
        <v>2871</v>
      </c>
      <c r="M4342" t="s">
        <v>2760</v>
      </c>
      <c r="N4342" t="s">
        <v>2864</v>
      </c>
      <c r="O4342" t="s">
        <v>3234</v>
      </c>
      <c r="P4342" s="199">
        <v>5000</v>
      </c>
      <c r="S4342" t="s">
        <v>2761</v>
      </c>
      <c r="T4342" t="s">
        <v>4061</v>
      </c>
      <c r="U4342" s="201">
        <v>4.1875</v>
      </c>
      <c r="V4342" t="s">
        <v>4489</v>
      </c>
      <c r="W4342" t="s">
        <v>3529</v>
      </c>
      <c r="X4342" t="s">
        <v>2866</v>
      </c>
      <c r="Y4342" t="s">
        <v>4082</v>
      </c>
      <c r="Z4342" t="s">
        <v>3671</v>
      </c>
      <c r="AA4342" t="s">
        <v>1017</v>
      </c>
      <c r="AB4342" s="198">
        <v>37073.875</v>
      </c>
      <c r="AC4342" s="198">
        <v>37103.875</v>
      </c>
    </row>
    <row r="4343" spans="1:29" x14ac:dyDescent="0.2">
      <c r="A4343" s="44" t="str">
        <f t="shared" si="336"/>
        <v>US Power Physical</v>
      </c>
      <c r="B4343" s="44" t="str">
        <f t="shared" si="337"/>
        <v>US</v>
      </c>
      <c r="C4343" s="44" t="str">
        <f t="shared" si="338"/>
        <v>Power</v>
      </c>
      <c r="D4343" s="44" t="str">
        <f t="shared" si="339"/>
        <v>Physical</v>
      </c>
      <c r="E4343" s="44">
        <f>IF(VLOOKUP(S4343,'DD-Lookup'!$J$6:$L$50,3,FALSE)="Monthly",(YEAR(AC4343)-YEAR(AB4343))*12+MONTH(AC4343)-MONTH(AB4343)+1,(AC4343-AB4343+1))</f>
        <v>59</v>
      </c>
      <c r="F4343" s="213">
        <f t="shared" si="340"/>
        <v>2950</v>
      </c>
      <c r="G4343" s="202">
        <v>1293181</v>
      </c>
      <c r="H4343" s="198">
        <v>37035.492928240739</v>
      </c>
      <c r="I4343" t="s">
        <v>2873</v>
      </c>
      <c r="M4343" t="s">
        <v>3364</v>
      </c>
      <c r="N4343" t="s">
        <v>2802</v>
      </c>
      <c r="O4343" t="s">
        <v>4200</v>
      </c>
      <c r="P4343" s="199">
        <v>50</v>
      </c>
      <c r="S4343" t="s">
        <v>2759</v>
      </c>
      <c r="T4343" t="s">
        <v>4061</v>
      </c>
      <c r="U4343" s="201">
        <v>40.75</v>
      </c>
      <c r="V4343" t="s">
        <v>3426</v>
      </c>
      <c r="W4343" t="s">
        <v>2823</v>
      </c>
      <c r="X4343" t="s">
        <v>2824</v>
      </c>
      <c r="Y4343" t="s">
        <v>4193</v>
      </c>
      <c r="Z4343" t="s">
        <v>3666</v>
      </c>
      <c r="AA4343">
        <v>621771.1</v>
      </c>
      <c r="AB4343" s="198">
        <v>37257.71597222222</v>
      </c>
      <c r="AC4343" s="198">
        <v>37315.71597222222</v>
      </c>
    </row>
    <row r="4344" spans="1:29" x14ac:dyDescent="0.2">
      <c r="A4344" s="44" t="str">
        <f t="shared" si="336"/>
        <v>US Natural Gas Physical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30</v>
      </c>
      <c r="F4344" s="213">
        <f t="shared" si="340"/>
        <v>75000</v>
      </c>
      <c r="G4344" s="202">
        <v>1293182</v>
      </c>
      <c r="H4344" s="198">
        <v>37035.493009259262</v>
      </c>
      <c r="I4344" t="s">
        <v>3191</v>
      </c>
      <c r="M4344" t="s">
        <v>2760</v>
      </c>
      <c r="N4344" t="s">
        <v>3220</v>
      </c>
      <c r="O4344" t="s">
        <v>263</v>
      </c>
      <c r="P4344" s="199">
        <v>2500</v>
      </c>
      <c r="S4344" t="s">
        <v>2761</v>
      </c>
      <c r="T4344" t="s">
        <v>4061</v>
      </c>
      <c r="U4344" s="201">
        <v>4.3875000000000002</v>
      </c>
      <c r="V4344" t="s">
        <v>264</v>
      </c>
      <c r="W4344" t="s">
        <v>2661</v>
      </c>
      <c r="X4344" t="s">
        <v>4379</v>
      </c>
      <c r="Y4344" t="s">
        <v>3224</v>
      </c>
      <c r="Z4344" t="s">
        <v>3671</v>
      </c>
      <c r="AA4344" t="s">
        <v>1018</v>
      </c>
      <c r="AB4344" s="198">
        <v>37043.875</v>
      </c>
      <c r="AC4344" s="198">
        <v>37072.875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30</v>
      </c>
      <c r="F4345" s="213">
        <f t="shared" si="340"/>
        <v>75000</v>
      </c>
      <c r="G4345" s="202">
        <v>1293186</v>
      </c>
      <c r="H4345" s="198">
        <v>37035.493356481478</v>
      </c>
      <c r="I4345" t="s">
        <v>2818</v>
      </c>
      <c r="M4345" t="s">
        <v>2760</v>
      </c>
      <c r="N4345" t="s">
        <v>2864</v>
      </c>
      <c r="O4345" t="s">
        <v>2865</v>
      </c>
      <c r="P4345" s="199">
        <v>2500</v>
      </c>
      <c r="S4345" t="s">
        <v>2761</v>
      </c>
      <c r="T4345" t="s">
        <v>4061</v>
      </c>
      <c r="U4345" s="201">
        <v>4.1174999999999997</v>
      </c>
      <c r="V4345" t="s">
        <v>2659</v>
      </c>
      <c r="W4345" t="s">
        <v>3529</v>
      </c>
      <c r="X4345" t="s">
        <v>2866</v>
      </c>
      <c r="Y4345" t="s">
        <v>4082</v>
      </c>
      <c r="Z4345" t="s">
        <v>3671</v>
      </c>
      <c r="AA4345" t="s">
        <v>1019</v>
      </c>
      <c r="AB4345" s="198">
        <v>37043.875</v>
      </c>
      <c r="AC4345" s="198">
        <v>37072.875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13">
        <f t="shared" si="340"/>
        <v>75000</v>
      </c>
      <c r="G4346" s="202">
        <v>1293188</v>
      </c>
      <c r="H4346" s="198">
        <v>37035.493449074071</v>
      </c>
      <c r="I4346" t="s">
        <v>3306</v>
      </c>
      <c r="M4346" t="s">
        <v>2760</v>
      </c>
      <c r="N4346" t="s">
        <v>2864</v>
      </c>
      <c r="O4346" t="s">
        <v>2865</v>
      </c>
      <c r="Q4346" s="199">
        <v>2500</v>
      </c>
      <c r="S4346" t="s">
        <v>2761</v>
      </c>
      <c r="T4346" t="s">
        <v>4061</v>
      </c>
      <c r="U4346" s="201">
        <v>4.12</v>
      </c>
      <c r="V4346" t="s">
        <v>3923</v>
      </c>
      <c r="W4346" t="s">
        <v>3529</v>
      </c>
      <c r="X4346" t="s">
        <v>2866</v>
      </c>
      <c r="Y4346" t="s">
        <v>4082</v>
      </c>
      <c r="Z4346" t="s">
        <v>3671</v>
      </c>
      <c r="AA4346" t="s">
        <v>1020</v>
      </c>
      <c r="AB4346" s="198">
        <v>37043.875</v>
      </c>
      <c r="AC4346" s="198">
        <v>37072.875</v>
      </c>
    </row>
    <row r="4347" spans="1:29" x14ac:dyDescent="0.2">
      <c r="A4347" s="44" t="str">
        <f t="shared" si="336"/>
        <v>US Crude Financial</v>
      </c>
      <c r="B4347" s="44" t="str">
        <f t="shared" si="337"/>
        <v>US</v>
      </c>
      <c r="C4347" s="44" t="str">
        <f t="shared" si="338"/>
        <v>Crude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25000</v>
      </c>
      <c r="G4347" s="202">
        <v>1293189</v>
      </c>
      <c r="H4347" s="198">
        <v>37035.493472222224</v>
      </c>
      <c r="I4347" t="s">
        <v>4182</v>
      </c>
      <c r="M4347" t="s">
        <v>3757</v>
      </c>
      <c r="N4347" t="s">
        <v>4183</v>
      </c>
      <c r="O4347" t="s">
        <v>2790</v>
      </c>
      <c r="Q4347" s="199">
        <v>25000</v>
      </c>
      <c r="S4347" t="s">
        <v>2767</v>
      </c>
      <c r="T4347" t="s">
        <v>4061</v>
      </c>
      <c r="U4347" s="201">
        <v>28.7</v>
      </c>
      <c r="V4347" t="s">
        <v>3201</v>
      </c>
      <c r="W4347" t="s">
        <v>4185</v>
      </c>
      <c r="X4347" t="s">
        <v>4186</v>
      </c>
      <c r="Y4347" t="s">
        <v>3401</v>
      </c>
      <c r="Z4347" t="s">
        <v>3671</v>
      </c>
      <c r="AA4347">
        <v>107209</v>
      </c>
      <c r="AB4347" s="198">
        <v>37073</v>
      </c>
      <c r="AC4347" s="198">
        <v>37103</v>
      </c>
    </row>
    <row r="4348" spans="1:29" x14ac:dyDescent="0.2">
      <c r="A4348" s="44" t="str">
        <f t="shared" si="336"/>
        <v>US Crude Financial</v>
      </c>
      <c r="B4348" s="44" t="str">
        <f t="shared" si="337"/>
        <v>US</v>
      </c>
      <c r="C4348" s="44" t="str">
        <f t="shared" si="338"/>
        <v>Crude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25000</v>
      </c>
      <c r="G4348" s="202">
        <v>1293193</v>
      </c>
      <c r="H4348" s="198">
        <v>37035.493587962963</v>
      </c>
      <c r="I4348" t="s">
        <v>4182</v>
      </c>
      <c r="M4348" t="s">
        <v>3757</v>
      </c>
      <c r="N4348" t="s">
        <v>4183</v>
      </c>
      <c r="O4348" t="s">
        <v>2790</v>
      </c>
      <c r="Q4348" s="199">
        <v>25000</v>
      </c>
      <c r="S4348" t="s">
        <v>2767</v>
      </c>
      <c r="T4348" t="s">
        <v>4061</v>
      </c>
      <c r="U4348" s="201">
        <v>28.72</v>
      </c>
      <c r="V4348" t="s">
        <v>4184</v>
      </c>
      <c r="W4348" t="s">
        <v>4185</v>
      </c>
      <c r="X4348" t="s">
        <v>4186</v>
      </c>
      <c r="Y4348" t="s">
        <v>3401</v>
      </c>
      <c r="Z4348" t="s">
        <v>3671</v>
      </c>
      <c r="AA4348">
        <v>107210</v>
      </c>
      <c r="AB4348" s="198">
        <v>37073</v>
      </c>
      <c r="AC4348" s="198">
        <v>37103</v>
      </c>
    </row>
    <row r="4349" spans="1:29" x14ac:dyDescent="0.2">
      <c r="A4349" s="44" t="str">
        <f t="shared" si="336"/>
        <v>US Crude Financial</v>
      </c>
      <c r="B4349" s="44" t="str">
        <f t="shared" si="337"/>
        <v>US</v>
      </c>
      <c r="C4349" s="44" t="str">
        <f t="shared" si="338"/>
        <v>Crude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25000</v>
      </c>
      <c r="G4349" s="202">
        <v>1293196</v>
      </c>
      <c r="H4349" s="198">
        <v>37035.493935185186</v>
      </c>
      <c r="I4349" t="s">
        <v>2863</v>
      </c>
      <c r="M4349" t="s">
        <v>3757</v>
      </c>
      <c r="N4349" t="s">
        <v>4183</v>
      </c>
      <c r="O4349" t="s">
        <v>2790</v>
      </c>
      <c r="Q4349" s="199">
        <v>25000</v>
      </c>
      <c r="S4349" t="s">
        <v>2767</v>
      </c>
      <c r="T4349" t="s">
        <v>4061</v>
      </c>
      <c r="U4349" s="201">
        <v>28.74</v>
      </c>
      <c r="V4349" t="s">
        <v>3199</v>
      </c>
      <c r="W4349" t="s">
        <v>4185</v>
      </c>
      <c r="X4349" t="s">
        <v>4186</v>
      </c>
      <c r="Y4349" t="s">
        <v>3401</v>
      </c>
      <c r="Z4349" t="s">
        <v>3671</v>
      </c>
      <c r="AA4349">
        <v>107211</v>
      </c>
      <c r="AB4349" s="198">
        <v>37073</v>
      </c>
      <c r="AC4349" s="198">
        <v>37103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30</v>
      </c>
      <c r="F4350" s="213">
        <f t="shared" si="340"/>
        <v>300000</v>
      </c>
      <c r="G4350" s="202">
        <v>1293198</v>
      </c>
      <c r="H4350" s="198">
        <v>37035.493958333333</v>
      </c>
      <c r="I4350" t="s">
        <v>3228</v>
      </c>
      <c r="M4350" t="s">
        <v>2760</v>
      </c>
      <c r="N4350" t="s">
        <v>2864</v>
      </c>
      <c r="O4350" t="s">
        <v>2865</v>
      </c>
      <c r="Q4350" s="199">
        <v>10000</v>
      </c>
      <c r="S4350" t="s">
        <v>2761</v>
      </c>
      <c r="T4350" t="s">
        <v>4061</v>
      </c>
      <c r="U4350" s="201">
        <v>4.1150000000000002</v>
      </c>
      <c r="V4350" t="s">
        <v>982</v>
      </c>
      <c r="W4350" t="s">
        <v>3529</v>
      </c>
      <c r="X4350" t="s">
        <v>2866</v>
      </c>
      <c r="Y4350" t="s">
        <v>4082</v>
      </c>
      <c r="Z4350" t="s">
        <v>3671</v>
      </c>
      <c r="AA4350" t="s">
        <v>1021</v>
      </c>
      <c r="AB4350" s="198">
        <v>37043.875</v>
      </c>
      <c r="AC4350" s="198">
        <v>37072.875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3">
        <f t="shared" si="340"/>
        <v>150000</v>
      </c>
      <c r="G4351" s="202">
        <v>1293199</v>
      </c>
      <c r="H4351" s="198">
        <v>37035.494050925925</v>
      </c>
      <c r="I4351" t="s">
        <v>3890</v>
      </c>
      <c r="M4351" t="s">
        <v>2760</v>
      </c>
      <c r="N4351" t="s">
        <v>2864</v>
      </c>
      <c r="O4351" t="s">
        <v>2865</v>
      </c>
      <c r="P4351" s="199">
        <v>5000</v>
      </c>
      <c r="S4351" t="s">
        <v>2761</v>
      </c>
      <c r="T4351" t="s">
        <v>4061</v>
      </c>
      <c r="U4351" s="201">
        <v>4.1124999999999998</v>
      </c>
      <c r="V4351" t="s">
        <v>867</v>
      </c>
      <c r="W4351" t="s">
        <v>3529</v>
      </c>
      <c r="X4351" t="s">
        <v>2866</v>
      </c>
      <c r="Y4351" t="s">
        <v>4082</v>
      </c>
      <c r="Z4351" t="s">
        <v>3671</v>
      </c>
      <c r="AA4351" t="s">
        <v>1022</v>
      </c>
      <c r="AB4351" s="198">
        <v>37043.875</v>
      </c>
      <c r="AC4351" s="198">
        <v>37072.875</v>
      </c>
    </row>
    <row r="4352" spans="1:29" x14ac:dyDescent="0.2">
      <c r="A4352" s="44" t="str">
        <f t="shared" si="336"/>
        <v xml:space="preserve"> Power Financial</v>
      </c>
      <c r="B4352" s="44" t="str">
        <f t="shared" si="337"/>
        <v/>
      </c>
      <c r="C4352" s="44" t="str">
        <f t="shared" si="338"/>
        <v>Power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15</v>
      </c>
      <c r="G4352" s="202">
        <v>1293202</v>
      </c>
      <c r="H4352" s="198">
        <v>37035.494247685187</v>
      </c>
      <c r="I4352" t="s">
        <v>3150</v>
      </c>
      <c r="M4352" t="s">
        <v>3364</v>
      </c>
      <c r="N4352" t="s">
        <v>1718</v>
      </c>
      <c r="O4352" t="s">
        <v>183</v>
      </c>
      <c r="Q4352" s="199">
        <v>15</v>
      </c>
      <c r="S4352" t="s">
        <v>2762</v>
      </c>
      <c r="T4352" t="s">
        <v>2698</v>
      </c>
      <c r="U4352" s="201">
        <v>110.5</v>
      </c>
      <c r="V4352" t="s">
        <v>1725</v>
      </c>
      <c r="W4352" t="s">
        <v>1726</v>
      </c>
      <c r="X4352" t="s">
        <v>1727</v>
      </c>
      <c r="Y4352" t="s">
        <v>4193</v>
      </c>
      <c r="Z4352" t="s">
        <v>3672</v>
      </c>
      <c r="AA4352">
        <v>621776.1</v>
      </c>
      <c r="AB4352" s="198">
        <v>37036.875</v>
      </c>
      <c r="AC4352" s="198">
        <v>37036.875</v>
      </c>
    </row>
    <row r="4353" spans="1:29" x14ac:dyDescent="0.2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6</v>
      </c>
      <c r="F4353" s="213">
        <f t="shared" si="340"/>
        <v>180000</v>
      </c>
      <c r="G4353" s="202">
        <v>1293203</v>
      </c>
      <c r="H4353" s="198">
        <v>37035.494317129633</v>
      </c>
      <c r="I4353" t="s">
        <v>3112</v>
      </c>
      <c r="M4353" t="s">
        <v>2760</v>
      </c>
      <c r="N4353" t="s">
        <v>2864</v>
      </c>
      <c r="O4353" t="s">
        <v>808</v>
      </c>
      <c r="P4353" s="199">
        <v>30000</v>
      </c>
      <c r="S4353" t="s">
        <v>2761</v>
      </c>
      <c r="T4353" t="s">
        <v>4061</v>
      </c>
      <c r="U4353" s="201">
        <v>4.05</v>
      </c>
      <c r="V4353" t="s">
        <v>2964</v>
      </c>
      <c r="W4353" t="s">
        <v>3281</v>
      </c>
      <c r="X4353" t="s">
        <v>4236</v>
      </c>
      <c r="Y4353" t="s">
        <v>4082</v>
      </c>
      <c r="Z4353" t="s">
        <v>3671</v>
      </c>
      <c r="AA4353" t="s">
        <v>1023</v>
      </c>
      <c r="AB4353" s="198">
        <v>37037.875</v>
      </c>
      <c r="AC4353" s="198">
        <v>37042.875</v>
      </c>
    </row>
    <row r="4354" spans="1:29" x14ac:dyDescent="0.2">
      <c r="A4354" s="44" t="str">
        <f t="shared" si="336"/>
        <v>US Power Physical</v>
      </c>
      <c r="B4354" s="44" t="str">
        <f t="shared" si="337"/>
        <v>US</v>
      </c>
      <c r="C4354" s="44" t="str">
        <f t="shared" si="338"/>
        <v>Power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30</v>
      </c>
      <c r="F4354" s="213">
        <f t="shared" si="340"/>
        <v>1500</v>
      </c>
      <c r="G4354" s="202">
        <v>1293204</v>
      </c>
      <c r="H4354" s="198">
        <v>37035.494340277779</v>
      </c>
      <c r="I4354" t="s">
        <v>2804</v>
      </c>
      <c r="M4354" t="s">
        <v>3364</v>
      </c>
      <c r="N4354" t="s">
        <v>2802</v>
      </c>
      <c r="O4354" t="s">
        <v>3233</v>
      </c>
      <c r="Q4354" s="199">
        <v>50</v>
      </c>
      <c r="S4354" t="s">
        <v>2759</v>
      </c>
      <c r="T4354" t="s">
        <v>4061</v>
      </c>
      <c r="U4354" s="201">
        <v>61.5</v>
      </c>
      <c r="V4354" t="s">
        <v>4205</v>
      </c>
      <c r="W4354" t="s">
        <v>2819</v>
      </c>
      <c r="X4354" t="s">
        <v>2842</v>
      </c>
      <c r="Y4354" t="s">
        <v>4193</v>
      </c>
      <c r="Z4354" t="s">
        <v>3666</v>
      </c>
      <c r="AA4354">
        <v>621777.1</v>
      </c>
      <c r="AB4354" s="198">
        <v>37043.591666666667</v>
      </c>
      <c r="AC4354" s="198">
        <v>37072.591666666667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30</v>
      </c>
      <c r="F4355" s="213">
        <f t="shared" si="340"/>
        <v>300000</v>
      </c>
      <c r="G4355" s="202">
        <v>1293207</v>
      </c>
      <c r="H4355" s="198">
        <v>37035.494780092595</v>
      </c>
      <c r="I4355" t="s">
        <v>3219</v>
      </c>
      <c r="M4355" t="s">
        <v>2760</v>
      </c>
      <c r="N4355" t="s">
        <v>2864</v>
      </c>
      <c r="O4355" t="s">
        <v>2865</v>
      </c>
      <c r="P4355" s="199">
        <v>10000</v>
      </c>
      <c r="S4355" t="s">
        <v>2761</v>
      </c>
      <c r="T4355" t="s">
        <v>4061</v>
      </c>
      <c r="U4355" s="201">
        <v>4.1100000000000003</v>
      </c>
      <c r="V4355" t="s">
        <v>4261</v>
      </c>
      <c r="W4355" t="s">
        <v>3529</v>
      </c>
      <c r="X4355" t="s">
        <v>2866</v>
      </c>
      <c r="Y4355" t="s">
        <v>4082</v>
      </c>
      <c r="Z4355" t="s">
        <v>3671</v>
      </c>
      <c r="AA4355" t="s">
        <v>1024</v>
      </c>
      <c r="AB4355" s="198">
        <v>37043.875</v>
      </c>
      <c r="AC4355" s="198">
        <v>37072.875</v>
      </c>
    </row>
    <row r="4356" spans="1:29" x14ac:dyDescent="0.2">
      <c r="A4356" s="44" t="str">
        <f t="shared" si="336"/>
        <v>US Power Physical</v>
      </c>
      <c r="B4356" s="44" t="str">
        <f t="shared" si="337"/>
        <v>US</v>
      </c>
      <c r="C4356" s="44" t="str">
        <f t="shared" si="338"/>
        <v>Power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5</v>
      </c>
      <c r="F4356" s="213">
        <f t="shared" si="340"/>
        <v>250</v>
      </c>
      <c r="G4356" s="202">
        <v>1293209</v>
      </c>
      <c r="H4356" s="198">
        <v>37035.49491898148</v>
      </c>
      <c r="I4356" t="s">
        <v>2839</v>
      </c>
      <c r="M4356" t="s">
        <v>3364</v>
      </c>
      <c r="N4356" t="s">
        <v>2802</v>
      </c>
      <c r="O4356" t="s">
        <v>4356</v>
      </c>
      <c r="P4356" s="199">
        <v>50</v>
      </c>
      <c r="S4356" t="s">
        <v>2759</v>
      </c>
      <c r="T4356" t="s">
        <v>4061</v>
      </c>
      <c r="U4356" s="201">
        <v>62.5</v>
      </c>
      <c r="V4356" t="s">
        <v>4281</v>
      </c>
      <c r="W4356" t="s">
        <v>2819</v>
      </c>
      <c r="X4356" t="s">
        <v>2820</v>
      </c>
      <c r="Y4356" t="s">
        <v>4193</v>
      </c>
      <c r="Z4356" t="s">
        <v>3666</v>
      </c>
      <c r="AA4356">
        <v>621780.1</v>
      </c>
      <c r="AB4356" s="198">
        <v>37046.875</v>
      </c>
      <c r="AC4356" s="198">
        <v>37050.875</v>
      </c>
    </row>
    <row r="4357" spans="1:29" x14ac:dyDescent="0.2">
      <c r="A4357" s="44" t="str">
        <f t="shared" si="336"/>
        <v>US Oil Products Financial</v>
      </c>
      <c r="B4357" s="44" t="str">
        <f t="shared" si="337"/>
        <v>US</v>
      </c>
      <c r="C4357" s="44" t="str">
        <f t="shared" si="338"/>
        <v>Oil Products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</v>
      </c>
      <c r="F4357" s="213">
        <f t="shared" si="340"/>
        <v>75000</v>
      </c>
      <c r="G4357" s="202">
        <v>1293210</v>
      </c>
      <c r="H4357" s="198">
        <v>37035.49496527778</v>
      </c>
      <c r="I4357" t="s">
        <v>2664</v>
      </c>
      <c r="M4357" t="s">
        <v>2764</v>
      </c>
      <c r="N4357" t="s">
        <v>1943</v>
      </c>
      <c r="O4357" t="s">
        <v>1803</v>
      </c>
      <c r="P4357" s="199">
        <v>25000</v>
      </c>
      <c r="S4357" t="s">
        <v>2767</v>
      </c>
      <c r="T4357" t="s">
        <v>4061</v>
      </c>
      <c r="U4357" s="201">
        <v>6.83</v>
      </c>
      <c r="V4357" t="s">
        <v>978</v>
      </c>
      <c r="W4357" t="s">
        <v>1944</v>
      </c>
      <c r="X4357" t="s">
        <v>1945</v>
      </c>
      <c r="Y4357" t="s">
        <v>4082</v>
      </c>
      <c r="Z4357" t="s">
        <v>3671</v>
      </c>
      <c r="AA4357" t="s">
        <v>1025</v>
      </c>
      <c r="AB4357" s="198">
        <v>37165</v>
      </c>
      <c r="AC4357" s="198">
        <v>37256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30</v>
      </c>
      <c r="F4358" s="213">
        <f t="shared" si="340"/>
        <v>300000</v>
      </c>
      <c r="G4358" s="202">
        <v>1293211</v>
      </c>
      <c r="H4358" s="198">
        <v>37035.495775462965</v>
      </c>
      <c r="I4358" t="s">
        <v>3057</v>
      </c>
      <c r="M4358" t="s">
        <v>2760</v>
      </c>
      <c r="N4358" t="s">
        <v>2864</v>
      </c>
      <c r="O4358" t="s">
        <v>2865</v>
      </c>
      <c r="P4358" s="199">
        <v>10000</v>
      </c>
      <c r="S4358" t="s">
        <v>2761</v>
      </c>
      <c r="T4358" t="s">
        <v>4061</v>
      </c>
      <c r="U4358" s="201">
        <v>4.1074999999999999</v>
      </c>
      <c r="V4358" t="s">
        <v>1026</v>
      </c>
      <c r="W4358" t="s">
        <v>3529</v>
      </c>
      <c r="X4358" t="s">
        <v>2866</v>
      </c>
      <c r="Y4358" t="s">
        <v>4082</v>
      </c>
      <c r="Z4358" t="s">
        <v>3671</v>
      </c>
      <c r="AA4358" t="s">
        <v>1027</v>
      </c>
      <c r="AB4358" s="198">
        <v>37043.875</v>
      </c>
      <c r="AC4358" s="198">
        <v>37072.875</v>
      </c>
    </row>
    <row r="4359" spans="1:29" x14ac:dyDescent="0.2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300000</v>
      </c>
      <c r="G4359" s="202">
        <v>1293212</v>
      </c>
      <c r="H4359" s="198">
        <v>37035.495937500003</v>
      </c>
      <c r="I4359" t="s">
        <v>2871</v>
      </c>
      <c r="M4359" t="s">
        <v>2760</v>
      </c>
      <c r="N4359" t="s">
        <v>2864</v>
      </c>
      <c r="O4359" t="s">
        <v>2673</v>
      </c>
      <c r="P4359" s="199">
        <v>10000</v>
      </c>
      <c r="S4359" t="s">
        <v>2761</v>
      </c>
      <c r="T4359" t="s">
        <v>4061</v>
      </c>
      <c r="U4359" s="201">
        <v>4.0999999999999996</v>
      </c>
      <c r="V4359" t="s">
        <v>2644</v>
      </c>
      <c r="W4359" t="s">
        <v>3529</v>
      </c>
      <c r="X4359" t="s">
        <v>2866</v>
      </c>
      <c r="Y4359" t="s">
        <v>4082</v>
      </c>
      <c r="Z4359" t="s">
        <v>3671</v>
      </c>
      <c r="AA4359" t="s">
        <v>1028</v>
      </c>
      <c r="AB4359" s="198">
        <v>37043.915972222225</v>
      </c>
      <c r="AC4359" s="198">
        <v>37072.915972222225</v>
      </c>
    </row>
    <row r="4360" spans="1:29" x14ac:dyDescent="0.2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153</v>
      </c>
      <c r="F4360" s="213">
        <f t="shared" si="340"/>
        <v>765000</v>
      </c>
      <c r="G4360" s="202">
        <v>1293214</v>
      </c>
      <c r="H4360" s="198">
        <v>37035.495983796296</v>
      </c>
      <c r="I4360" t="s">
        <v>4031</v>
      </c>
      <c r="M4360" t="s">
        <v>2760</v>
      </c>
      <c r="N4360" t="s">
        <v>2864</v>
      </c>
      <c r="O4360" t="s">
        <v>4239</v>
      </c>
      <c r="P4360" s="199">
        <v>5000</v>
      </c>
      <c r="S4360" t="s">
        <v>2761</v>
      </c>
      <c r="T4360" t="s">
        <v>4061</v>
      </c>
      <c r="U4360" s="201">
        <v>4.2249999999999996</v>
      </c>
      <c r="V4360" t="s">
        <v>3114</v>
      </c>
      <c r="W4360" t="s">
        <v>3529</v>
      </c>
      <c r="X4360" t="s">
        <v>2866</v>
      </c>
      <c r="Y4360" t="s">
        <v>4082</v>
      </c>
      <c r="Z4360" t="s">
        <v>3671</v>
      </c>
      <c r="AA4360" t="s">
        <v>1029</v>
      </c>
      <c r="AB4360" s="198">
        <v>37043</v>
      </c>
      <c r="AC4360" s="198">
        <v>37195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151</v>
      </c>
      <c r="F4361" s="213">
        <f t="shared" si="340"/>
        <v>755000</v>
      </c>
      <c r="G4361" s="202">
        <v>1293216</v>
      </c>
      <c r="H4361" s="198">
        <v>37035.496111111112</v>
      </c>
      <c r="I4361" t="s">
        <v>3228</v>
      </c>
      <c r="M4361" t="s">
        <v>2760</v>
      </c>
      <c r="N4361" t="s">
        <v>3235</v>
      </c>
      <c r="O4361" t="s">
        <v>3034</v>
      </c>
      <c r="Q4361" s="199">
        <v>5000</v>
      </c>
      <c r="S4361" t="s">
        <v>2761</v>
      </c>
      <c r="T4361" t="s">
        <v>4061</v>
      </c>
      <c r="U4361" s="201">
        <v>1.5</v>
      </c>
      <c r="V4361" t="s">
        <v>3994</v>
      </c>
      <c r="W4361" t="s">
        <v>3236</v>
      </c>
      <c r="X4361" t="s">
        <v>3237</v>
      </c>
      <c r="Y4361" t="s">
        <v>4082</v>
      </c>
      <c r="Z4361" t="s">
        <v>3671</v>
      </c>
      <c r="AA4361" t="s">
        <v>1030</v>
      </c>
      <c r="AB4361" s="198">
        <v>37196</v>
      </c>
      <c r="AC4361" s="198">
        <v>37346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30</v>
      </c>
      <c r="F4362" s="213">
        <f t="shared" si="340"/>
        <v>150000</v>
      </c>
      <c r="G4362" s="202">
        <v>1293217</v>
      </c>
      <c r="H4362" s="198">
        <v>37035.496134259258</v>
      </c>
      <c r="I4362" t="s">
        <v>3890</v>
      </c>
      <c r="M4362" t="s">
        <v>2760</v>
      </c>
      <c r="N4362" t="s">
        <v>2864</v>
      </c>
      <c r="O4362" t="s">
        <v>2865</v>
      </c>
      <c r="P4362" s="199">
        <v>5000</v>
      </c>
      <c r="S4362" t="s">
        <v>2761</v>
      </c>
      <c r="T4362" t="s">
        <v>4061</v>
      </c>
      <c r="U4362" s="201">
        <v>4.1050000000000004</v>
      </c>
      <c r="V4362" t="s">
        <v>1031</v>
      </c>
      <c r="W4362" t="s">
        <v>3529</v>
      </c>
      <c r="X4362" t="s">
        <v>2866</v>
      </c>
      <c r="Y4362" t="s">
        <v>4082</v>
      </c>
      <c r="Z4362" t="s">
        <v>3671</v>
      </c>
      <c r="AA4362" t="s">
        <v>1032</v>
      </c>
      <c r="AB4362" s="198">
        <v>37043.875</v>
      </c>
      <c r="AC4362" s="198">
        <v>37072.875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30</v>
      </c>
      <c r="F4363" s="213">
        <f t="shared" ref="F4363:F4426" si="345">E4363*SUM(P4363:Q4363)</f>
        <v>150000</v>
      </c>
      <c r="G4363" s="202">
        <v>1293218</v>
      </c>
      <c r="H4363" s="198">
        <v>37035.49622685185</v>
      </c>
      <c r="I4363" t="s">
        <v>3228</v>
      </c>
      <c r="M4363" t="s">
        <v>2760</v>
      </c>
      <c r="N4363" t="s">
        <v>2864</v>
      </c>
      <c r="O4363" t="s">
        <v>2865</v>
      </c>
      <c r="P4363" s="199">
        <v>5000</v>
      </c>
      <c r="S4363" t="s">
        <v>2761</v>
      </c>
      <c r="T4363" t="s">
        <v>4061</v>
      </c>
      <c r="U4363" s="201">
        <v>4.1050000000000004</v>
      </c>
      <c r="V4363" t="s">
        <v>4476</v>
      </c>
      <c r="W4363" t="s">
        <v>3529</v>
      </c>
      <c r="X4363" t="s">
        <v>2866</v>
      </c>
      <c r="Y4363" t="s">
        <v>4082</v>
      </c>
      <c r="Z4363" t="s">
        <v>3671</v>
      </c>
      <c r="AA4363" t="s">
        <v>1033</v>
      </c>
      <c r="AB4363" s="198">
        <v>37043.875</v>
      </c>
      <c r="AC4363" s="198">
        <v>37072.875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6</v>
      </c>
      <c r="F4364" s="213">
        <f t="shared" si="345"/>
        <v>180000</v>
      </c>
      <c r="G4364" s="202">
        <v>1293219</v>
      </c>
      <c r="H4364" s="198">
        <v>37035.49628472222</v>
      </c>
      <c r="I4364" t="s">
        <v>3112</v>
      </c>
      <c r="M4364" t="s">
        <v>2760</v>
      </c>
      <c r="N4364" t="s">
        <v>2864</v>
      </c>
      <c r="O4364" t="s">
        <v>808</v>
      </c>
      <c r="P4364" s="199">
        <v>30000</v>
      </c>
      <c r="S4364" t="s">
        <v>2761</v>
      </c>
      <c r="T4364" t="s">
        <v>4061</v>
      </c>
      <c r="U4364" s="201">
        <v>4.0449999999999999</v>
      </c>
      <c r="V4364" t="s">
        <v>2964</v>
      </c>
      <c r="W4364" t="s">
        <v>3281</v>
      </c>
      <c r="X4364" t="s">
        <v>4236</v>
      </c>
      <c r="Y4364" t="s">
        <v>4082</v>
      </c>
      <c r="Z4364" t="s">
        <v>3671</v>
      </c>
      <c r="AA4364" t="s">
        <v>1034</v>
      </c>
      <c r="AB4364" s="198">
        <v>37037.875</v>
      </c>
      <c r="AC4364" s="198">
        <v>37042.875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3">
        <f t="shared" si="345"/>
        <v>300000</v>
      </c>
      <c r="G4365" s="202">
        <v>1293221</v>
      </c>
      <c r="H4365" s="198">
        <v>37035.496365740742</v>
      </c>
      <c r="I4365" t="s">
        <v>3112</v>
      </c>
      <c r="M4365" t="s">
        <v>2760</v>
      </c>
      <c r="N4365" t="s">
        <v>2864</v>
      </c>
      <c r="O4365" t="s">
        <v>2865</v>
      </c>
      <c r="P4365" s="199">
        <v>10000</v>
      </c>
      <c r="S4365" t="s">
        <v>2761</v>
      </c>
      <c r="T4365" t="s">
        <v>4061</v>
      </c>
      <c r="U4365" s="201">
        <v>4.1025</v>
      </c>
      <c r="V4365" t="s">
        <v>1731</v>
      </c>
      <c r="W4365" t="s">
        <v>3529</v>
      </c>
      <c r="X4365" t="s">
        <v>2866</v>
      </c>
      <c r="Y4365" t="s">
        <v>4082</v>
      </c>
      <c r="Z4365" t="s">
        <v>3671</v>
      </c>
      <c r="AA4365" t="s">
        <v>1035</v>
      </c>
      <c r="AB4365" s="198">
        <v>37043.875</v>
      </c>
      <c r="AC4365" s="198">
        <v>37072.875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300000</v>
      </c>
      <c r="G4366" s="202">
        <v>1293224</v>
      </c>
      <c r="H4366" s="198">
        <v>37035.496493055558</v>
      </c>
      <c r="I4366" t="s">
        <v>3228</v>
      </c>
      <c r="M4366" t="s">
        <v>2760</v>
      </c>
      <c r="N4366" t="s">
        <v>2864</v>
      </c>
      <c r="O4366" t="s">
        <v>2865</v>
      </c>
      <c r="P4366" s="199">
        <v>10000</v>
      </c>
      <c r="S4366" t="s">
        <v>2761</v>
      </c>
      <c r="T4366" t="s">
        <v>4061</v>
      </c>
      <c r="U4366" s="201">
        <v>4.0999999999999996</v>
      </c>
      <c r="V4366" t="s">
        <v>4476</v>
      </c>
      <c r="W4366" t="s">
        <v>3529</v>
      </c>
      <c r="X4366" t="s">
        <v>2866</v>
      </c>
      <c r="Y4366" t="s">
        <v>4082</v>
      </c>
      <c r="Z4366" t="s">
        <v>3671</v>
      </c>
      <c r="AA4366" t="s">
        <v>1036</v>
      </c>
      <c r="AB4366" s="198">
        <v>37043.875</v>
      </c>
      <c r="AC4366" s="198">
        <v>37072.875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30</v>
      </c>
      <c r="F4367" s="213">
        <f t="shared" si="345"/>
        <v>150000</v>
      </c>
      <c r="G4367" s="202">
        <v>1293223</v>
      </c>
      <c r="H4367" s="198">
        <v>37035.496493055558</v>
      </c>
      <c r="I4367" t="s">
        <v>3306</v>
      </c>
      <c r="M4367" t="s">
        <v>2760</v>
      </c>
      <c r="N4367" t="s">
        <v>3235</v>
      </c>
      <c r="O4367" t="s">
        <v>3151</v>
      </c>
      <c r="Q4367" s="199">
        <v>5000</v>
      </c>
      <c r="S4367" t="s">
        <v>2761</v>
      </c>
      <c r="T4367" t="s">
        <v>4061</v>
      </c>
      <c r="U4367" s="201">
        <v>-0.74</v>
      </c>
      <c r="V4367" t="s">
        <v>3040</v>
      </c>
      <c r="W4367" t="s">
        <v>3152</v>
      </c>
      <c r="X4367" t="s">
        <v>3153</v>
      </c>
      <c r="Y4367" t="s">
        <v>4082</v>
      </c>
      <c r="Z4367" t="s">
        <v>3671</v>
      </c>
      <c r="AA4367" t="s">
        <v>1037</v>
      </c>
      <c r="AB4367" s="198">
        <v>37043.875</v>
      </c>
      <c r="AC4367" s="198">
        <v>37072.875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365</v>
      </c>
      <c r="F4368" s="213">
        <f t="shared" si="345"/>
        <v>1825000</v>
      </c>
      <c r="G4368" s="202">
        <v>1293225</v>
      </c>
      <c r="H4368" s="198">
        <v>37035.496504629627</v>
      </c>
      <c r="I4368" t="s">
        <v>2863</v>
      </c>
      <c r="M4368" t="s">
        <v>2760</v>
      </c>
      <c r="N4368" t="s">
        <v>2864</v>
      </c>
      <c r="O4368" t="s">
        <v>3278</v>
      </c>
      <c r="P4368" s="199">
        <v>5000</v>
      </c>
      <c r="S4368" t="s">
        <v>2761</v>
      </c>
      <c r="T4368" t="s">
        <v>4061</v>
      </c>
      <c r="U4368" s="201">
        <v>4.32</v>
      </c>
      <c r="V4368" t="s">
        <v>3174</v>
      </c>
      <c r="W4368" t="s">
        <v>3529</v>
      </c>
      <c r="X4368" t="s">
        <v>2866</v>
      </c>
      <c r="Y4368" t="s">
        <v>4082</v>
      </c>
      <c r="Z4368" t="s">
        <v>3671</v>
      </c>
      <c r="AA4368" t="s">
        <v>1038</v>
      </c>
      <c r="AB4368" s="198">
        <v>37257.875</v>
      </c>
      <c r="AC4368" s="198">
        <v>37621.875</v>
      </c>
    </row>
    <row r="4369" spans="1:29" x14ac:dyDescent="0.2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30</v>
      </c>
      <c r="F4369" s="213">
        <f t="shared" si="345"/>
        <v>150000</v>
      </c>
      <c r="G4369" s="202">
        <v>1293226</v>
      </c>
      <c r="H4369" s="198">
        <v>37035.49659722222</v>
      </c>
      <c r="I4369" t="s">
        <v>3228</v>
      </c>
      <c r="M4369" t="s">
        <v>2760</v>
      </c>
      <c r="N4369" t="s">
        <v>2864</v>
      </c>
      <c r="O4369" t="s">
        <v>2865</v>
      </c>
      <c r="P4369" s="199">
        <v>5000</v>
      </c>
      <c r="S4369" t="s">
        <v>2761</v>
      </c>
      <c r="T4369" t="s">
        <v>4061</v>
      </c>
      <c r="U4369" s="201">
        <v>4.0975000000000001</v>
      </c>
      <c r="V4369" t="s">
        <v>3202</v>
      </c>
      <c r="W4369" t="s">
        <v>3529</v>
      </c>
      <c r="X4369" t="s">
        <v>2866</v>
      </c>
      <c r="Y4369" t="s">
        <v>4082</v>
      </c>
      <c r="Z4369" t="s">
        <v>3671</v>
      </c>
      <c r="AA4369" t="s">
        <v>1039</v>
      </c>
      <c r="AB4369" s="198">
        <v>37043.875</v>
      </c>
      <c r="AC4369" s="198">
        <v>37072.875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3">
        <f t="shared" si="345"/>
        <v>300000</v>
      </c>
      <c r="G4370" s="202">
        <v>1293227</v>
      </c>
      <c r="H4370" s="198">
        <v>37035.496655092589</v>
      </c>
      <c r="I4370" t="s">
        <v>3228</v>
      </c>
      <c r="M4370" t="s">
        <v>2760</v>
      </c>
      <c r="N4370" t="s">
        <v>3235</v>
      </c>
      <c r="O4370" t="s">
        <v>3031</v>
      </c>
      <c r="Q4370" s="199">
        <v>10000</v>
      </c>
      <c r="S4370" t="s">
        <v>2761</v>
      </c>
      <c r="T4370" t="s">
        <v>4061</v>
      </c>
      <c r="U4370" s="201">
        <v>-0.04</v>
      </c>
      <c r="V4370" t="s">
        <v>4460</v>
      </c>
      <c r="W4370" t="s">
        <v>3074</v>
      </c>
      <c r="X4370" t="s">
        <v>3075</v>
      </c>
      <c r="Y4370" t="s">
        <v>4082</v>
      </c>
      <c r="Z4370" t="s">
        <v>3671</v>
      </c>
      <c r="AA4370" t="s">
        <v>1040</v>
      </c>
      <c r="AB4370" s="198">
        <v>37043.875</v>
      </c>
      <c r="AC4370" s="198">
        <v>37072.875</v>
      </c>
    </row>
    <row r="4371" spans="1:29" x14ac:dyDescent="0.2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5000</v>
      </c>
      <c r="G4371" s="202">
        <v>1293228</v>
      </c>
      <c r="H4371" s="198">
        <v>37035.496666666666</v>
      </c>
      <c r="I4371" t="s">
        <v>3143</v>
      </c>
      <c r="M4371" t="s">
        <v>2760</v>
      </c>
      <c r="N4371" t="s">
        <v>2697</v>
      </c>
      <c r="O4371" t="s">
        <v>703</v>
      </c>
      <c r="P4371" s="199">
        <v>5000</v>
      </c>
      <c r="S4371" t="s">
        <v>4150</v>
      </c>
      <c r="T4371" t="s">
        <v>2698</v>
      </c>
      <c r="U4371" s="201">
        <v>5.46</v>
      </c>
      <c r="V4371" t="s">
        <v>1687</v>
      </c>
      <c r="W4371" t="s">
        <v>2699</v>
      </c>
      <c r="X4371" t="s">
        <v>2700</v>
      </c>
      <c r="Y4371" t="s">
        <v>3224</v>
      </c>
      <c r="Z4371" t="s">
        <v>3672</v>
      </c>
      <c r="AA4371">
        <v>809399</v>
      </c>
      <c r="AB4371" s="198">
        <v>37036.875</v>
      </c>
      <c r="AC4371" s="198">
        <v>37036.875</v>
      </c>
    </row>
    <row r="4372" spans="1:29" x14ac:dyDescent="0.2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151</v>
      </c>
      <c r="F4372" s="213">
        <f t="shared" si="345"/>
        <v>755000</v>
      </c>
      <c r="G4372" s="202">
        <v>1293229</v>
      </c>
      <c r="H4372" s="198">
        <v>37035.496678240743</v>
      </c>
      <c r="I4372" t="s">
        <v>2863</v>
      </c>
      <c r="M4372" t="s">
        <v>2760</v>
      </c>
      <c r="N4372" t="s">
        <v>2864</v>
      </c>
      <c r="O4372" t="s">
        <v>3253</v>
      </c>
      <c r="P4372" s="199">
        <v>5000</v>
      </c>
      <c r="S4372" t="s">
        <v>2761</v>
      </c>
      <c r="T4372" t="s">
        <v>4061</v>
      </c>
      <c r="U4372" s="201">
        <v>4.5949999999999998</v>
      </c>
      <c r="V4372" t="s">
        <v>2966</v>
      </c>
      <c r="W4372" t="s">
        <v>3529</v>
      </c>
      <c r="X4372" t="s">
        <v>2866</v>
      </c>
      <c r="Y4372" t="s">
        <v>4082</v>
      </c>
      <c r="Z4372" t="s">
        <v>3671</v>
      </c>
      <c r="AA4372" t="s">
        <v>1041</v>
      </c>
      <c r="AB4372" s="198">
        <v>37196</v>
      </c>
      <c r="AC4372" s="198">
        <v>37346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3">
        <f t="shared" si="345"/>
        <v>150000</v>
      </c>
      <c r="G4373" s="202">
        <v>1293230</v>
      </c>
      <c r="H4373" s="198">
        <v>37035.496678240743</v>
      </c>
      <c r="I4373" t="s">
        <v>3244</v>
      </c>
      <c r="M4373" t="s">
        <v>2760</v>
      </c>
      <c r="N4373" t="s">
        <v>2864</v>
      </c>
      <c r="O4373" t="s">
        <v>2865</v>
      </c>
      <c r="P4373" s="199">
        <v>5000</v>
      </c>
      <c r="S4373" t="s">
        <v>2761</v>
      </c>
      <c r="T4373" t="s">
        <v>4061</v>
      </c>
      <c r="U4373" s="201">
        <v>4.0975000000000001</v>
      </c>
      <c r="V4373" t="s">
        <v>2904</v>
      </c>
      <c r="W4373" t="s">
        <v>3529</v>
      </c>
      <c r="X4373" t="s">
        <v>2866</v>
      </c>
      <c r="Y4373" t="s">
        <v>4082</v>
      </c>
      <c r="Z4373" t="s">
        <v>3671</v>
      </c>
      <c r="AA4373" t="s">
        <v>1042</v>
      </c>
      <c r="AB4373" s="198">
        <v>37043.875</v>
      </c>
      <c r="AC4373" s="198">
        <v>37072.875</v>
      </c>
    </row>
    <row r="4374" spans="1:29" x14ac:dyDescent="0.2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25000</v>
      </c>
      <c r="G4374" s="202">
        <v>1293231</v>
      </c>
      <c r="H4374" s="198">
        <v>37035.496701388889</v>
      </c>
      <c r="I4374" t="s">
        <v>2863</v>
      </c>
      <c r="M4374" t="s">
        <v>3757</v>
      </c>
      <c r="N4374" t="s">
        <v>4183</v>
      </c>
      <c r="O4374" t="s">
        <v>2790</v>
      </c>
      <c r="P4374" s="199">
        <v>25000</v>
      </c>
      <c r="S4374" t="s">
        <v>2767</v>
      </c>
      <c r="T4374" t="s">
        <v>4061</v>
      </c>
      <c r="U4374" s="201">
        <v>28.7</v>
      </c>
      <c r="V4374" t="s">
        <v>3809</v>
      </c>
      <c r="W4374" t="s">
        <v>4185</v>
      </c>
      <c r="X4374" t="s">
        <v>4186</v>
      </c>
      <c r="Y4374" t="s">
        <v>3401</v>
      </c>
      <c r="Z4374" t="s">
        <v>3671</v>
      </c>
      <c r="AA4374">
        <v>107213</v>
      </c>
      <c r="AB4374" s="198">
        <v>37073</v>
      </c>
      <c r="AC4374" s="198">
        <v>37103</v>
      </c>
    </row>
    <row r="4375" spans="1:29" x14ac:dyDescent="0.2">
      <c r="A4375" s="44" t="str">
        <f t="shared" si="341"/>
        <v>US Power Physical</v>
      </c>
      <c r="B4375" s="44" t="str">
        <f t="shared" si="342"/>
        <v>US</v>
      </c>
      <c r="C4375" s="44" t="str">
        <f t="shared" si="343"/>
        <v>Power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92</v>
      </c>
      <c r="F4375" s="213">
        <f t="shared" si="345"/>
        <v>4600</v>
      </c>
      <c r="G4375" s="202">
        <v>1293232</v>
      </c>
      <c r="H4375" s="198">
        <v>37035.496712962966</v>
      </c>
      <c r="I4375" t="s">
        <v>2758</v>
      </c>
      <c r="M4375" t="s">
        <v>3364</v>
      </c>
      <c r="N4375" t="s">
        <v>2802</v>
      </c>
      <c r="O4375" t="s">
        <v>2438</v>
      </c>
      <c r="P4375" s="199">
        <v>50</v>
      </c>
      <c r="S4375" t="s">
        <v>2759</v>
      </c>
      <c r="T4375" t="s">
        <v>4061</v>
      </c>
      <c r="U4375" s="201">
        <v>37.5</v>
      </c>
      <c r="V4375" t="s">
        <v>480</v>
      </c>
      <c r="W4375" t="s">
        <v>2861</v>
      </c>
      <c r="X4375" t="s">
        <v>3993</v>
      </c>
      <c r="Y4375" t="s">
        <v>4193</v>
      </c>
      <c r="Z4375" t="s">
        <v>3666</v>
      </c>
      <c r="AA4375">
        <v>621782.1</v>
      </c>
      <c r="AB4375" s="198">
        <v>37530.875</v>
      </c>
      <c r="AC4375" s="198">
        <v>37621.875</v>
      </c>
    </row>
    <row r="4376" spans="1:29" x14ac:dyDescent="0.2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5</v>
      </c>
      <c r="F4376" s="213">
        <f t="shared" si="345"/>
        <v>250</v>
      </c>
      <c r="G4376" s="202">
        <v>1293234</v>
      </c>
      <c r="H4376" s="198">
        <v>37035.496793981481</v>
      </c>
      <c r="I4376" t="s">
        <v>2858</v>
      </c>
      <c r="M4376" t="s">
        <v>3364</v>
      </c>
      <c r="N4376" t="s">
        <v>2802</v>
      </c>
      <c r="O4376" t="s">
        <v>4356</v>
      </c>
      <c r="P4376" s="199">
        <v>50</v>
      </c>
      <c r="S4376" t="s">
        <v>2759</v>
      </c>
      <c r="T4376" t="s">
        <v>4061</v>
      </c>
      <c r="U4376" s="201">
        <v>61.5</v>
      </c>
      <c r="V4376" t="s">
        <v>2421</v>
      </c>
      <c r="W4376" t="s">
        <v>2819</v>
      </c>
      <c r="X4376" t="s">
        <v>2820</v>
      </c>
      <c r="Y4376" t="s">
        <v>4193</v>
      </c>
      <c r="Z4376" t="s">
        <v>3666</v>
      </c>
      <c r="AA4376">
        <v>621783.1</v>
      </c>
      <c r="AB4376" s="198">
        <v>37046.875</v>
      </c>
      <c r="AC4376" s="198">
        <v>37050.875</v>
      </c>
    </row>
    <row r="4377" spans="1:29" x14ac:dyDescent="0.2">
      <c r="A4377" s="44" t="str">
        <f t="shared" si="341"/>
        <v>US Power Physical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92</v>
      </c>
      <c r="F4377" s="213">
        <f t="shared" si="345"/>
        <v>4600</v>
      </c>
      <c r="G4377" s="202">
        <v>1293235</v>
      </c>
      <c r="H4377" s="198">
        <v>37035.496851851851</v>
      </c>
      <c r="I4377" t="s">
        <v>3306</v>
      </c>
      <c r="M4377" t="s">
        <v>3364</v>
      </c>
      <c r="N4377" t="s">
        <v>2802</v>
      </c>
      <c r="O4377" t="s">
        <v>3950</v>
      </c>
      <c r="P4377" s="199">
        <v>50</v>
      </c>
      <c r="S4377" t="s">
        <v>2759</v>
      </c>
      <c r="T4377" t="s">
        <v>4061</v>
      </c>
      <c r="U4377" s="201">
        <v>34.5</v>
      </c>
      <c r="V4377" t="s">
        <v>2857</v>
      </c>
      <c r="W4377" t="s">
        <v>2823</v>
      </c>
      <c r="X4377" t="s">
        <v>2815</v>
      </c>
      <c r="Y4377" t="s">
        <v>4193</v>
      </c>
      <c r="Z4377" t="s">
        <v>3666</v>
      </c>
      <c r="AA4377">
        <v>621784.1</v>
      </c>
      <c r="AB4377" s="198">
        <v>37530.71597222222</v>
      </c>
      <c r="AC4377" s="198">
        <v>37621.71597222222</v>
      </c>
    </row>
    <row r="4378" spans="1:29" x14ac:dyDescent="0.2">
      <c r="A4378" s="44" t="str">
        <f t="shared" si="341"/>
        <v>US Power Physical</v>
      </c>
      <c r="B4378" s="44" t="str">
        <f t="shared" si="342"/>
        <v>US</v>
      </c>
      <c r="C4378" s="44" t="str">
        <f t="shared" si="343"/>
        <v>Power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5</v>
      </c>
      <c r="F4378" s="213">
        <f t="shared" si="345"/>
        <v>250</v>
      </c>
      <c r="G4378" s="202">
        <v>1293236</v>
      </c>
      <c r="H4378" s="198">
        <v>37035.49690972222</v>
      </c>
      <c r="I4378" t="s">
        <v>2825</v>
      </c>
      <c r="M4378" t="s">
        <v>3364</v>
      </c>
      <c r="N4378" t="s">
        <v>2802</v>
      </c>
      <c r="O4378" t="s">
        <v>4356</v>
      </c>
      <c r="Q4378" s="199">
        <v>50</v>
      </c>
      <c r="S4378" t="s">
        <v>2759</v>
      </c>
      <c r="T4378" t="s">
        <v>4061</v>
      </c>
      <c r="U4378" s="201">
        <v>61.5</v>
      </c>
      <c r="V4378" t="s">
        <v>2437</v>
      </c>
      <c r="W4378" t="s">
        <v>2819</v>
      </c>
      <c r="X4378" t="s">
        <v>2820</v>
      </c>
      <c r="Y4378" t="s">
        <v>4193</v>
      </c>
      <c r="Z4378" t="s">
        <v>3666</v>
      </c>
      <c r="AA4378">
        <v>621785.1</v>
      </c>
      <c r="AB4378" s="198">
        <v>37046.875</v>
      </c>
      <c r="AC4378" s="198">
        <v>37050.875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150000</v>
      </c>
      <c r="G4379" s="202">
        <v>1293238</v>
      </c>
      <c r="H4379" s="198">
        <v>37035.497037037036</v>
      </c>
      <c r="I4379" t="s">
        <v>3228</v>
      </c>
      <c r="M4379" t="s">
        <v>2760</v>
      </c>
      <c r="N4379" t="s">
        <v>3235</v>
      </c>
      <c r="O4379" t="s">
        <v>2939</v>
      </c>
      <c r="Q4379" s="199">
        <v>5000</v>
      </c>
      <c r="S4379" t="s">
        <v>2761</v>
      </c>
      <c r="T4379" t="s">
        <v>4061</v>
      </c>
      <c r="U4379" s="201">
        <v>-0.04</v>
      </c>
      <c r="V4379" t="s">
        <v>4460</v>
      </c>
      <c r="W4379" t="s">
        <v>3074</v>
      </c>
      <c r="X4379" t="s">
        <v>3075</v>
      </c>
      <c r="Y4379" t="s">
        <v>4082</v>
      </c>
      <c r="Z4379" t="s">
        <v>3671</v>
      </c>
      <c r="AA4379" t="s">
        <v>1043</v>
      </c>
      <c r="AB4379" s="198">
        <v>37043.875</v>
      </c>
      <c r="AC4379" s="198">
        <v>37072.875</v>
      </c>
    </row>
    <row r="4380" spans="1:29" x14ac:dyDescent="0.2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153</v>
      </c>
      <c r="F4380" s="213">
        <f t="shared" si="345"/>
        <v>382500</v>
      </c>
      <c r="G4380" s="202">
        <v>1293240</v>
      </c>
      <c r="H4380" s="198">
        <v>37035.497314814813</v>
      </c>
      <c r="I4380" t="s">
        <v>3941</v>
      </c>
      <c r="M4380" t="s">
        <v>2760</v>
      </c>
      <c r="N4380" t="s">
        <v>2864</v>
      </c>
      <c r="O4380" t="s">
        <v>4239</v>
      </c>
      <c r="Q4380" s="199">
        <v>2500</v>
      </c>
      <c r="S4380" t="s">
        <v>2761</v>
      </c>
      <c r="T4380" t="s">
        <v>4061</v>
      </c>
      <c r="U4380" s="201">
        <v>4.2249999999999996</v>
      </c>
      <c r="V4380" t="s">
        <v>3942</v>
      </c>
      <c r="W4380" t="s">
        <v>3529</v>
      </c>
      <c r="X4380" t="s">
        <v>2866</v>
      </c>
      <c r="Y4380" t="s">
        <v>4082</v>
      </c>
      <c r="Z4380" t="s">
        <v>3671</v>
      </c>
      <c r="AA4380" t="s">
        <v>1044</v>
      </c>
      <c r="AB4380" s="198">
        <v>37043</v>
      </c>
      <c r="AC4380" s="198">
        <v>37195</v>
      </c>
    </row>
    <row r="4381" spans="1:29" x14ac:dyDescent="0.2">
      <c r="A4381" s="44" t="str">
        <f t="shared" si="341"/>
        <v>US Power Physical</v>
      </c>
      <c r="B4381" s="44" t="str">
        <f t="shared" si="342"/>
        <v>US</v>
      </c>
      <c r="C4381" s="44" t="str">
        <f t="shared" si="343"/>
        <v>Power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1500</v>
      </c>
      <c r="G4381" s="202">
        <v>1293241</v>
      </c>
      <c r="H4381" s="198">
        <v>37035.497384259259</v>
      </c>
      <c r="I4381" t="s">
        <v>2831</v>
      </c>
      <c r="M4381" t="s">
        <v>3364</v>
      </c>
      <c r="N4381" t="s">
        <v>2802</v>
      </c>
      <c r="O4381" t="s">
        <v>4384</v>
      </c>
      <c r="P4381" s="199">
        <v>50</v>
      </c>
      <c r="S4381" t="s">
        <v>2759</v>
      </c>
      <c r="T4381" t="s">
        <v>4061</v>
      </c>
      <c r="U4381" s="201">
        <v>55.75</v>
      </c>
      <c r="V4381" t="s">
        <v>3232</v>
      </c>
      <c r="W4381" t="s">
        <v>2848</v>
      </c>
      <c r="X4381" t="s">
        <v>2827</v>
      </c>
      <c r="Y4381" t="s">
        <v>4193</v>
      </c>
      <c r="Z4381" t="s">
        <v>3666</v>
      </c>
      <c r="AA4381">
        <v>621786.1</v>
      </c>
      <c r="AB4381" s="198">
        <v>37135.71597222222</v>
      </c>
      <c r="AC4381" s="198">
        <v>37164.71597222222</v>
      </c>
    </row>
    <row r="4382" spans="1:29" x14ac:dyDescent="0.2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30</v>
      </c>
      <c r="F4382" s="213">
        <f t="shared" si="345"/>
        <v>525000</v>
      </c>
      <c r="G4382" s="202">
        <v>1293242</v>
      </c>
      <c r="H4382" s="198">
        <v>37035.497418981482</v>
      </c>
      <c r="I4382" t="s">
        <v>4031</v>
      </c>
      <c r="M4382" t="s">
        <v>2760</v>
      </c>
      <c r="N4382" t="s">
        <v>2864</v>
      </c>
      <c r="O4382" t="s">
        <v>2865</v>
      </c>
      <c r="P4382" s="199">
        <v>17500</v>
      </c>
      <c r="S4382" t="s">
        <v>2761</v>
      </c>
      <c r="T4382" t="s">
        <v>4061</v>
      </c>
      <c r="U4382" s="201">
        <v>4.0949999999999998</v>
      </c>
      <c r="V4382" t="s">
        <v>83</v>
      </c>
      <c r="W4382" t="s">
        <v>3529</v>
      </c>
      <c r="X4382" t="s">
        <v>2866</v>
      </c>
      <c r="Y4382" t="s">
        <v>4082</v>
      </c>
      <c r="Z4382" t="s">
        <v>3671</v>
      </c>
      <c r="AA4382" t="s">
        <v>1045</v>
      </c>
      <c r="AB4382" s="198">
        <v>37043.875</v>
      </c>
      <c r="AC4382" s="198">
        <v>37072.875</v>
      </c>
    </row>
    <row r="4383" spans="1:29" x14ac:dyDescent="0.2">
      <c r="A4383" s="44" t="str">
        <f t="shared" si="341"/>
        <v>US Natural Gas Financial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30</v>
      </c>
      <c r="F4383" s="213">
        <f t="shared" si="345"/>
        <v>300000</v>
      </c>
      <c r="G4383" s="202">
        <v>1293243</v>
      </c>
      <c r="H4383" s="198">
        <v>37035.497442129628</v>
      </c>
      <c r="I4383" t="s">
        <v>3769</v>
      </c>
      <c r="M4383" t="s">
        <v>2760</v>
      </c>
      <c r="N4383" t="s">
        <v>3235</v>
      </c>
      <c r="O4383" t="s">
        <v>2939</v>
      </c>
      <c r="Q4383" s="199">
        <v>10000</v>
      </c>
      <c r="S4383" t="s">
        <v>2761</v>
      </c>
      <c r="T4383" t="s">
        <v>4061</v>
      </c>
      <c r="U4383" s="201">
        <v>-3.7499999999999999E-2</v>
      </c>
      <c r="V4383" t="s">
        <v>1781</v>
      </c>
      <c r="W4383" t="s">
        <v>3074</v>
      </c>
      <c r="X4383" t="s">
        <v>3075</v>
      </c>
      <c r="Y4383" t="s">
        <v>4082</v>
      </c>
      <c r="Z4383" t="s">
        <v>3671</v>
      </c>
      <c r="AA4383" t="s">
        <v>1046</v>
      </c>
      <c r="AB4383" s="198">
        <v>37043.875</v>
      </c>
      <c r="AC4383" s="198">
        <v>37072.875</v>
      </c>
    </row>
    <row r="4384" spans="1:29" x14ac:dyDescent="0.2">
      <c r="A4384" s="44" t="str">
        <f t="shared" si="341"/>
        <v>US Power Physical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5</v>
      </c>
      <c r="F4384" s="213">
        <f t="shared" si="345"/>
        <v>250</v>
      </c>
      <c r="G4384" s="202">
        <v>1293246</v>
      </c>
      <c r="H4384" s="198">
        <v>37035.497708333336</v>
      </c>
      <c r="I4384" t="s">
        <v>2871</v>
      </c>
      <c r="M4384" t="s">
        <v>3364</v>
      </c>
      <c r="N4384" t="s">
        <v>2802</v>
      </c>
      <c r="O4384" t="s">
        <v>4467</v>
      </c>
      <c r="P4384" s="199">
        <v>50</v>
      </c>
      <c r="S4384" t="s">
        <v>2759</v>
      </c>
      <c r="T4384" t="s">
        <v>4061</v>
      </c>
      <c r="U4384" s="201">
        <v>31.5</v>
      </c>
      <c r="V4384" t="s">
        <v>4289</v>
      </c>
      <c r="W4384" t="s">
        <v>2806</v>
      </c>
      <c r="X4384" t="s">
        <v>2807</v>
      </c>
      <c r="Y4384" t="s">
        <v>4193</v>
      </c>
      <c r="Z4384" t="s">
        <v>3666</v>
      </c>
      <c r="AA4384">
        <v>621788.1</v>
      </c>
      <c r="AB4384" s="198">
        <v>37039.875</v>
      </c>
      <c r="AC4384" s="198">
        <v>37043.875</v>
      </c>
    </row>
    <row r="4385" spans="1:29" x14ac:dyDescent="0.2">
      <c r="A4385" s="44" t="str">
        <f t="shared" si="341"/>
        <v xml:space="preserve"> Natural Gas Physical</v>
      </c>
      <c r="B4385" s="44" t="str">
        <f t="shared" si="342"/>
        <v/>
      </c>
      <c r="C4385" s="44" t="str">
        <f t="shared" si="343"/>
        <v>Natural Gas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1</v>
      </c>
      <c r="F4385" s="213">
        <f t="shared" si="345"/>
        <v>10000</v>
      </c>
      <c r="G4385" s="202">
        <v>1293251</v>
      </c>
      <c r="H4385" s="198">
        <v>37035.49796296296</v>
      </c>
      <c r="I4385" t="s">
        <v>4237</v>
      </c>
      <c r="M4385" t="s">
        <v>2760</v>
      </c>
      <c r="N4385" t="s">
        <v>2697</v>
      </c>
      <c r="O4385" t="s">
        <v>4269</v>
      </c>
      <c r="P4385" s="199">
        <v>10000</v>
      </c>
      <c r="S4385" t="s">
        <v>4150</v>
      </c>
      <c r="T4385" t="s">
        <v>2698</v>
      </c>
      <c r="U4385" s="201">
        <v>5.44</v>
      </c>
      <c r="V4385" t="s">
        <v>1715</v>
      </c>
      <c r="W4385" t="s">
        <v>2699</v>
      </c>
      <c r="X4385" t="s">
        <v>2700</v>
      </c>
      <c r="Y4385" t="s">
        <v>3224</v>
      </c>
      <c r="Z4385" t="s">
        <v>3672</v>
      </c>
      <c r="AA4385">
        <v>809400</v>
      </c>
      <c r="AB4385" s="198">
        <v>37035.875</v>
      </c>
      <c r="AC4385" s="198">
        <v>37035.875</v>
      </c>
    </row>
    <row r="4386" spans="1:29" x14ac:dyDescent="0.2">
      <c r="A4386" s="44" t="str">
        <f t="shared" si="341"/>
        <v>US Power Physical</v>
      </c>
      <c r="B4386" s="44" t="str">
        <f t="shared" si="342"/>
        <v>US</v>
      </c>
      <c r="C4386" s="44" t="str">
        <f t="shared" si="343"/>
        <v>Power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31</v>
      </c>
      <c r="F4386" s="213">
        <f t="shared" si="345"/>
        <v>1550</v>
      </c>
      <c r="G4386" s="202">
        <v>1293250</v>
      </c>
      <c r="H4386" s="198">
        <v>37035.49796296296</v>
      </c>
      <c r="I4386" t="s">
        <v>2801</v>
      </c>
      <c r="M4386" t="s">
        <v>3364</v>
      </c>
      <c r="N4386" t="s">
        <v>2802</v>
      </c>
      <c r="O4386" t="s">
        <v>4276</v>
      </c>
      <c r="P4386" s="199">
        <v>50</v>
      </c>
      <c r="S4386" t="s">
        <v>2759</v>
      </c>
      <c r="T4386" t="s">
        <v>4061</v>
      </c>
      <c r="U4386" s="201">
        <v>44.25</v>
      </c>
      <c r="V4386" t="s">
        <v>2454</v>
      </c>
      <c r="W4386" t="s">
        <v>2811</v>
      </c>
      <c r="X4386" t="s">
        <v>1756</v>
      </c>
      <c r="Y4386" t="s">
        <v>4193</v>
      </c>
      <c r="Z4386" t="s">
        <v>3666</v>
      </c>
      <c r="AA4386">
        <v>621790.1</v>
      </c>
      <c r="AB4386" s="198">
        <v>37377.875</v>
      </c>
      <c r="AC4386" s="198">
        <v>37407.875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151</v>
      </c>
      <c r="F4387" s="213">
        <f t="shared" si="345"/>
        <v>755000</v>
      </c>
      <c r="G4387" s="202">
        <v>1293253</v>
      </c>
      <c r="H4387" s="198">
        <v>37035.498078703706</v>
      </c>
      <c r="I4387" t="s">
        <v>2863</v>
      </c>
      <c r="M4387" t="s">
        <v>2760</v>
      </c>
      <c r="N4387" t="s">
        <v>2864</v>
      </c>
      <c r="O4387" t="s">
        <v>3253</v>
      </c>
      <c r="P4387" s="199">
        <v>5000</v>
      </c>
      <c r="S4387" t="s">
        <v>2761</v>
      </c>
      <c r="T4387" t="s">
        <v>4061</v>
      </c>
      <c r="U4387" s="201">
        <v>4.5999999999999996</v>
      </c>
      <c r="V4387" t="s">
        <v>2966</v>
      </c>
      <c r="W4387" t="s">
        <v>3529</v>
      </c>
      <c r="X4387" t="s">
        <v>2866</v>
      </c>
      <c r="Y4387" t="s">
        <v>4082</v>
      </c>
      <c r="Z4387" t="s">
        <v>3671</v>
      </c>
      <c r="AA4387" t="s">
        <v>1047</v>
      </c>
      <c r="AB4387" s="198">
        <v>37196</v>
      </c>
      <c r="AC4387" s="198">
        <v>37346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1293255</v>
      </c>
      <c r="H4388" s="198">
        <v>37035.498217592591</v>
      </c>
      <c r="I4388" t="s">
        <v>2890</v>
      </c>
      <c r="M4388" t="s">
        <v>2760</v>
      </c>
      <c r="N4388" t="s">
        <v>2864</v>
      </c>
      <c r="O4388" t="s">
        <v>2865</v>
      </c>
      <c r="P4388" s="199">
        <v>10000</v>
      </c>
      <c r="S4388" t="s">
        <v>2761</v>
      </c>
      <c r="T4388" t="s">
        <v>4061</v>
      </c>
      <c r="U4388" s="201">
        <v>4.09</v>
      </c>
      <c r="V4388" t="s">
        <v>3282</v>
      </c>
      <c r="W4388" t="s">
        <v>3529</v>
      </c>
      <c r="X4388" t="s">
        <v>2866</v>
      </c>
      <c r="Y4388" t="s">
        <v>4082</v>
      </c>
      <c r="Z4388" t="s">
        <v>3671</v>
      </c>
      <c r="AA4388" t="s">
        <v>1048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 xml:space="preserve"> Natural Gas Physical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10000</v>
      </c>
      <c r="G4389" s="202">
        <v>1293256</v>
      </c>
      <c r="H4389" s="198">
        <v>37035.498217592591</v>
      </c>
      <c r="I4389" t="s">
        <v>3249</v>
      </c>
      <c r="M4389" t="s">
        <v>2760</v>
      </c>
      <c r="N4389" t="s">
        <v>2697</v>
      </c>
      <c r="O4389" t="s">
        <v>4269</v>
      </c>
      <c r="Q4389" s="199">
        <v>10000</v>
      </c>
      <c r="S4389" t="s">
        <v>4150</v>
      </c>
      <c r="T4389" t="s">
        <v>2698</v>
      </c>
      <c r="U4389" s="201">
        <v>5.45</v>
      </c>
      <c r="V4389" t="s">
        <v>3017</v>
      </c>
      <c r="W4389" t="s">
        <v>2699</v>
      </c>
      <c r="X4389" t="s">
        <v>2700</v>
      </c>
      <c r="Y4389" t="s">
        <v>3224</v>
      </c>
      <c r="Z4389" t="s">
        <v>3672</v>
      </c>
      <c r="AA4389">
        <v>809401</v>
      </c>
      <c r="AB4389" s="198">
        <v>37035.875</v>
      </c>
      <c r="AC4389" s="198">
        <v>37035.875</v>
      </c>
    </row>
    <row r="4390" spans="1:29" x14ac:dyDescent="0.2">
      <c r="A4390" s="44" t="str">
        <f t="shared" si="341"/>
        <v>US Natural Gas Physical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6</v>
      </c>
      <c r="F4390" s="213">
        <f t="shared" si="345"/>
        <v>60000</v>
      </c>
      <c r="G4390" s="202">
        <v>1293257</v>
      </c>
      <c r="H4390" s="198">
        <v>37035.498263888891</v>
      </c>
      <c r="I4390" t="s">
        <v>3144</v>
      </c>
      <c r="M4390" t="s">
        <v>2760</v>
      </c>
      <c r="N4390" t="s">
        <v>3220</v>
      </c>
      <c r="O4390" t="s">
        <v>1049</v>
      </c>
      <c r="P4390" s="199">
        <v>10000</v>
      </c>
      <c r="S4390" t="s">
        <v>2761</v>
      </c>
      <c r="T4390" t="s">
        <v>4061</v>
      </c>
      <c r="U4390" s="201">
        <v>4.0149999999999997</v>
      </c>
      <c r="V4390" t="s">
        <v>3145</v>
      </c>
      <c r="W4390" t="s">
        <v>3046</v>
      </c>
      <c r="X4390" t="s">
        <v>3141</v>
      </c>
      <c r="Y4390" t="s">
        <v>3224</v>
      </c>
      <c r="Z4390" t="s">
        <v>3671</v>
      </c>
      <c r="AA4390">
        <v>809402</v>
      </c>
      <c r="AB4390" s="198">
        <v>37037.875</v>
      </c>
      <c r="AC4390" s="198">
        <v>37042.875</v>
      </c>
    </row>
    <row r="4391" spans="1:29" x14ac:dyDescent="0.2">
      <c r="A4391" s="44" t="str">
        <f t="shared" si="341"/>
        <v>US Natural Gas Physical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300000</v>
      </c>
      <c r="G4391" s="202">
        <v>1293260</v>
      </c>
      <c r="H4391" s="198">
        <v>37035.498391203706</v>
      </c>
      <c r="I4391" t="s">
        <v>2818</v>
      </c>
      <c r="M4391" t="s">
        <v>2760</v>
      </c>
      <c r="N4391" t="s">
        <v>3220</v>
      </c>
      <c r="O4391" t="s">
        <v>4300</v>
      </c>
      <c r="Q4391" s="199">
        <v>10000</v>
      </c>
      <c r="S4391" t="s">
        <v>2761</v>
      </c>
      <c r="T4391" t="s">
        <v>4061</v>
      </c>
      <c r="U4391" s="201">
        <v>2.7675000000000001</v>
      </c>
      <c r="V4391" t="s">
        <v>2704</v>
      </c>
      <c r="W4391" t="s">
        <v>4279</v>
      </c>
      <c r="X4391" t="s">
        <v>2682</v>
      </c>
      <c r="Y4391" t="s">
        <v>3224</v>
      </c>
      <c r="Z4391" t="s">
        <v>3671</v>
      </c>
      <c r="AA4391" t="s">
        <v>1050</v>
      </c>
      <c r="AB4391" s="198">
        <v>37043.875</v>
      </c>
      <c r="AC4391" s="198">
        <v>37072.875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30</v>
      </c>
      <c r="F4392" s="213">
        <f t="shared" si="345"/>
        <v>75000</v>
      </c>
      <c r="G4392" s="202">
        <v>1293267</v>
      </c>
      <c r="H4392" s="198">
        <v>37035.498877314814</v>
      </c>
      <c r="I4392" t="s">
        <v>4241</v>
      </c>
      <c r="M4392" t="s">
        <v>2760</v>
      </c>
      <c r="N4392" t="s">
        <v>2864</v>
      </c>
      <c r="O4392" t="s">
        <v>2865</v>
      </c>
      <c r="Q4392" s="199">
        <v>2500</v>
      </c>
      <c r="S4392" t="s">
        <v>2761</v>
      </c>
      <c r="T4392" t="s">
        <v>4061</v>
      </c>
      <c r="U4392" s="201">
        <v>4.09</v>
      </c>
      <c r="V4392" t="s">
        <v>4273</v>
      </c>
      <c r="W4392" t="s">
        <v>3529</v>
      </c>
      <c r="X4392" t="s">
        <v>2866</v>
      </c>
      <c r="Y4392" t="s">
        <v>4082</v>
      </c>
      <c r="Z4392" t="s">
        <v>3671</v>
      </c>
      <c r="AA4392" t="s">
        <v>1051</v>
      </c>
      <c r="AB4392" s="198">
        <v>37043.875</v>
      </c>
      <c r="AC4392" s="198">
        <v>37072.875</v>
      </c>
    </row>
    <row r="4393" spans="1:29" x14ac:dyDescent="0.2">
      <c r="A4393" s="44" t="str">
        <f t="shared" si="341"/>
        <v>US Power Physical</v>
      </c>
      <c r="B4393" s="44" t="str">
        <f t="shared" si="342"/>
        <v>US</v>
      </c>
      <c r="C4393" s="44" t="str">
        <f t="shared" si="343"/>
        <v>Power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30</v>
      </c>
      <c r="F4393" s="213">
        <f t="shared" si="345"/>
        <v>1500</v>
      </c>
      <c r="G4393" s="202">
        <v>1293268</v>
      </c>
      <c r="H4393" s="198">
        <v>37035.498888888891</v>
      </c>
      <c r="I4393" t="s">
        <v>3043</v>
      </c>
      <c r="M4393" t="s">
        <v>3364</v>
      </c>
      <c r="N4393" t="s">
        <v>2802</v>
      </c>
      <c r="O4393" t="s">
        <v>4384</v>
      </c>
      <c r="P4393" s="199">
        <v>50</v>
      </c>
      <c r="S4393" t="s">
        <v>2759</v>
      </c>
      <c r="T4393" t="s">
        <v>4061</v>
      </c>
      <c r="U4393" s="201">
        <v>55.5</v>
      </c>
      <c r="V4393" t="s">
        <v>2405</v>
      </c>
      <c r="W4393" t="s">
        <v>2848</v>
      </c>
      <c r="X4393" t="s">
        <v>2827</v>
      </c>
      <c r="Y4393" t="s">
        <v>4193</v>
      </c>
      <c r="Z4393" t="s">
        <v>3666</v>
      </c>
      <c r="AA4393">
        <v>621793.1</v>
      </c>
      <c r="AB4393" s="198">
        <v>37135.71597222222</v>
      </c>
      <c r="AC4393" s="198">
        <v>37164.71597222222</v>
      </c>
    </row>
    <row r="4394" spans="1:29" x14ac:dyDescent="0.2">
      <c r="A4394" s="44" t="str">
        <f t="shared" si="341"/>
        <v>US Power Physical</v>
      </c>
      <c r="B4394" s="44" t="str">
        <f t="shared" si="342"/>
        <v>US</v>
      </c>
      <c r="C4394" s="44" t="str">
        <f t="shared" si="343"/>
        <v>Power</v>
      </c>
      <c r="D4394" s="44" t="str">
        <f t="shared" si="344"/>
        <v>Physical</v>
      </c>
      <c r="E4394" s="44">
        <f>IF(VLOOKUP(S4394,'DD-Lookup'!$J$6:$L$50,3,FALSE)="Monthly",(YEAR(AC4394)-YEAR(AB4394))*12+MONTH(AC4394)-MONTH(AB4394)+1,(AC4394-AB4394+1))</f>
        <v>365</v>
      </c>
      <c r="F4394" s="213">
        <f t="shared" si="345"/>
        <v>18250</v>
      </c>
      <c r="G4394" s="202">
        <v>1293269</v>
      </c>
      <c r="H4394" s="198">
        <v>37035.498923611114</v>
      </c>
      <c r="I4394" t="s">
        <v>4034</v>
      </c>
      <c r="M4394" t="s">
        <v>3364</v>
      </c>
      <c r="N4394" t="s">
        <v>2802</v>
      </c>
      <c r="O4394" t="s">
        <v>2439</v>
      </c>
      <c r="P4394" s="199">
        <v>50</v>
      </c>
      <c r="S4394" t="s">
        <v>2759</v>
      </c>
      <c r="T4394" t="s">
        <v>4061</v>
      </c>
      <c r="U4394" s="201">
        <v>49.5</v>
      </c>
      <c r="V4394" t="s">
        <v>2535</v>
      </c>
      <c r="W4394" t="s">
        <v>2861</v>
      </c>
      <c r="X4394" t="s">
        <v>3993</v>
      </c>
      <c r="Y4394" t="s">
        <v>4193</v>
      </c>
      <c r="Z4394" t="s">
        <v>3666</v>
      </c>
      <c r="AA4394">
        <v>621794.1</v>
      </c>
      <c r="AB4394" s="198">
        <v>37257.875</v>
      </c>
      <c r="AC4394" s="198">
        <v>37621.875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150000</v>
      </c>
      <c r="G4395" s="202">
        <v>1293270</v>
      </c>
      <c r="H4395" s="198">
        <v>37035.498993055553</v>
      </c>
      <c r="I4395" t="s">
        <v>3228</v>
      </c>
      <c r="M4395" t="s">
        <v>2760</v>
      </c>
      <c r="N4395" t="s">
        <v>2864</v>
      </c>
      <c r="O4395" t="s">
        <v>2865</v>
      </c>
      <c r="P4395" s="199">
        <v>5000</v>
      </c>
      <c r="S4395" t="s">
        <v>2761</v>
      </c>
      <c r="T4395" t="s">
        <v>4061</v>
      </c>
      <c r="U4395" s="201">
        <v>4.08</v>
      </c>
      <c r="V4395" t="s">
        <v>3202</v>
      </c>
      <c r="W4395" t="s">
        <v>3529</v>
      </c>
      <c r="X4395" t="s">
        <v>2866</v>
      </c>
      <c r="Y4395" t="s">
        <v>4082</v>
      </c>
      <c r="Z4395" t="s">
        <v>3671</v>
      </c>
      <c r="AA4395" t="s">
        <v>1052</v>
      </c>
      <c r="AB4395" s="198">
        <v>37043.875</v>
      </c>
      <c r="AC4395" s="198">
        <v>37072.875</v>
      </c>
    </row>
    <row r="4396" spans="1:29" x14ac:dyDescent="0.2">
      <c r="A4396" s="44" t="str">
        <f t="shared" si="341"/>
        <v xml:space="preserve"> Natural Gas Physical</v>
      </c>
      <c r="B4396" s="44" t="str">
        <f t="shared" si="342"/>
        <v/>
      </c>
      <c r="C4396" s="44" t="str">
        <f t="shared" si="343"/>
        <v>Natural Gas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10000</v>
      </c>
      <c r="G4396" s="202">
        <v>1293271</v>
      </c>
      <c r="H4396" s="198">
        <v>37035.499050925922</v>
      </c>
      <c r="I4396" t="s">
        <v>3268</v>
      </c>
      <c r="M4396" t="s">
        <v>2760</v>
      </c>
      <c r="N4396" t="s">
        <v>2697</v>
      </c>
      <c r="O4396" t="s">
        <v>4269</v>
      </c>
      <c r="P4396" s="199">
        <v>10000</v>
      </c>
      <c r="S4396" t="s">
        <v>4150</v>
      </c>
      <c r="T4396" t="s">
        <v>2698</v>
      </c>
      <c r="U4396" s="201">
        <v>5.41</v>
      </c>
      <c r="V4396" t="s">
        <v>4297</v>
      </c>
      <c r="W4396" t="s">
        <v>2699</v>
      </c>
      <c r="X4396" t="s">
        <v>2700</v>
      </c>
      <c r="Y4396" t="s">
        <v>3224</v>
      </c>
      <c r="Z4396" t="s">
        <v>3672</v>
      </c>
      <c r="AA4396">
        <v>809406</v>
      </c>
      <c r="AB4396" s="198">
        <v>37035.875</v>
      </c>
      <c r="AC4396" s="198">
        <v>37035.875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31</v>
      </c>
      <c r="F4397" s="213">
        <f t="shared" si="345"/>
        <v>77500</v>
      </c>
      <c r="G4397" s="202">
        <v>1293272</v>
      </c>
      <c r="H4397" s="198">
        <v>37035.499074074076</v>
      </c>
      <c r="I4397" t="s">
        <v>3982</v>
      </c>
      <c r="M4397" t="s">
        <v>2760</v>
      </c>
      <c r="N4397" t="s">
        <v>2864</v>
      </c>
      <c r="O4397" t="s">
        <v>3234</v>
      </c>
      <c r="Q4397" s="199">
        <v>2500</v>
      </c>
      <c r="S4397" t="s">
        <v>2761</v>
      </c>
      <c r="T4397" t="s">
        <v>4061</v>
      </c>
      <c r="U4397" s="201">
        <v>4.1574999999999998</v>
      </c>
      <c r="V4397" t="s">
        <v>4029</v>
      </c>
      <c r="W4397" t="s">
        <v>3529</v>
      </c>
      <c r="X4397" t="s">
        <v>2866</v>
      </c>
      <c r="Y4397" t="s">
        <v>4082</v>
      </c>
      <c r="Z4397" t="s">
        <v>3671</v>
      </c>
      <c r="AA4397" t="s">
        <v>1053</v>
      </c>
      <c r="AB4397" s="198">
        <v>37073.875</v>
      </c>
      <c r="AC4397" s="198">
        <v>37103.875</v>
      </c>
    </row>
    <row r="4398" spans="1:29" x14ac:dyDescent="0.2">
      <c r="A4398" s="44" t="str">
        <f t="shared" si="341"/>
        <v>US Natural Gas Physical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Physical</v>
      </c>
      <c r="E4398" s="44">
        <f>IF(VLOOKUP(S4398,'DD-Lookup'!$J$6:$L$50,3,FALSE)="Monthly",(YEAR(AC4398)-YEAR(AB4398))*12+MONTH(AC4398)-MONTH(AB4398)+1,(AC4398-AB4398+1))</f>
        <v>30</v>
      </c>
      <c r="F4398" s="213">
        <f t="shared" si="345"/>
        <v>300000</v>
      </c>
      <c r="G4398" s="202">
        <v>1293274</v>
      </c>
      <c r="H4398" s="198">
        <v>37035.499166666668</v>
      </c>
      <c r="I4398" t="s">
        <v>3107</v>
      </c>
      <c r="M4398" t="s">
        <v>2760</v>
      </c>
      <c r="N4398" t="s">
        <v>3220</v>
      </c>
      <c r="O4398" t="s">
        <v>1002</v>
      </c>
      <c r="P4398" s="199">
        <v>10000</v>
      </c>
      <c r="S4398" t="s">
        <v>2761</v>
      </c>
      <c r="T4398" t="s">
        <v>4061</v>
      </c>
      <c r="U4398" s="201">
        <v>4.0274999999999999</v>
      </c>
      <c r="V4398" t="s">
        <v>692</v>
      </c>
      <c r="W4398" t="s">
        <v>4253</v>
      </c>
      <c r="X4398" t="s">
        <v>4254</v>
      </c>
      <c r="Y4398" t="s">
        <v>3224</v>
      </c>
      <c r="Z4398" t="s">
        <v>3671</v>
      </c>
      <c r="AA4398" t="s">
        <v>1054</v>
      </c>
      <c r="AB4398" s="198">
        <v>37043.875</v>
      </c>
      <c r="AC4398" s="198">
        <v>37072.875</v>
      </c>
    </row>
    <row r="4399" spans="1:29" x14ac:dyDescent="0.2">
      <c r="A4399" s="44" t="str">
        <f t="shared" si="341"/>
        <v>US Power Physical</v>
      </c>
      <c r="B4399" s="44" t="str">
        <f t="shared" si="342"/>
        <v>US</v>
      </c>
      <c r="C4399" s="44" t="str">
        <f t="shared" si="343"/>
        <v>Power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5</v>
      </c>
      <c r="F4399" s="213">
        <f t="shared" si="345"/>
        <v>250</v>
      </c>
      <c r="G4399" s="202">
        <v>1293277</v>
      </c>
      <c r="H4399" s="198">
        <v>37035.499328703707</v>
      </c>
      <c r="I4399" t="s">
        <v>4513</v>
      </c>
      <c r="J4399" t="s">
        <v>3125</v>
      </c>
      <c r="K4399" t="s">
        <v>2852</v>
      </c>
      <c r="M4399" t="s">
        <v>3364</v>
      </c>
      <c r="N4399" t="s">
        <v>2802</v>
      </c>
      <c r="O4399" t="s">
        <v>4359</v>
      </c>
      <c r="Q4399" s="199">
        <v>50</v>
      </c>
      <c r="S4399" t="s">
        <v>2759</v>
      </c>
      <c r="T4399" t="s">
        <v>4061</v>
      </c>
      <c r="U4399" s="201">
        <v>63</v>
      </c>
      <c r="V4399" t="s">
        <v>1055</v>
      </c>
      <c r="W4399" t="s">
        <v>2806</v>
      </c>
      <c r="X4399" t="s">
        <v>2807</v>
      </c>
      <c r="Y4399" t="s">
        <v>4193</v>
      </c>
      <c r="Z4399" t="s">
        <v>3666</v>
      </c>
      <c r="AA4399">
        <v>621795.1</v>
      </c>
      <c r="AB4399" s="198">
        <v>37046.875</v>
      </c>
      <c r="AC4399" s="198">
        <v>37050.875</v>
      </c>
    </row>
    <row r="4400" spans="1:29" x14ac:dyDescent="0.2">
      <c r="A4400" s="44" t="str">
        <f t="shared" si="341"/>
        <v xml:space="preserve"> Natural Gas Physical</v>
      </c>
      <c r="B4400" s="44" t="str">
        <f t="shared" si="342"/>
        <v/>
      </c>
      <c r="C4400" s="44" t="str">
        <f t="shared" si="343"/>
        <v>Natural Gas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5000</v>
      </c>
      <c r="G4400" s="202">
        <v>1293278</v>
      </c>
      <c r="H4400" s="198">
        <v>37035.499421296299</v>
      </c>
      <c r="I4400" t="s">
        <v>1698</v>
      </c>
      <c r="M4400" t="s">
        <v>2760</v>
      </c>
      <c r="N4400" t="s">
        <v>2697</v>
      </c>
      <c r="O4400" t="s">
        <v>703</v>
      </c>
      <c r="Q4400" s="199">
        <v>5000</v>
      </c>
      <c r="S4400" t="s">
        <v>4150</v>
      </c>
      <c r="T4400" t="s">
        <v>2698</v>
      </c>
      <c r="U4400" s="201">
        <v>5.44</v>
      </c>
      <c r="V4400" t="s">
        <v>1780</v>
      </c>
      <c r="W4400" t="s">
        <v>2699</v>
      </c>
      <c r="X4400" t="s">
        <v>2700</v>
      </c>
      <c r="Y4400" t="s">
        <v>3224</v>
      </c>
      <c r="Z4400" t="s">
        <v>3672</v>
      </c>
      <c r="AA4400">
        <v>809409</v>
      </c>
      <c r="AB4400" s="198">
        <v>37036.875</v>
      </c>
      <c r="AC4400" s="198">
        <v>37036.875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30</v>
      </c>
      <c r="F4401" s="213">
        <f t="shared" si="345"/>
        <v>300000</v>
      </c>
      <c r="G4401" s="202">
        <v>1293279</v>
      </c>
      <c r="H4401" s="198">
        <v>37035.499548611115</v>
      </c>
      <c r="I4401" t="s">
        <v>3228</v>
      </c>
      <c r="M4401" t="s">
        <v>2760</v>
      </c>
      <c r="N4401" t="s">
        <v>2864</v>
      </c>
      <c r="O4401" t="s">
        <v>2865</v>
      </c>
      <c r="Q4401" s="199">
        <v>10000</v>
      </c>
      <c r="S4401" t="s">
        <v>2761</v>
      </c>
      <c r="T4401" t="s">
        <v>4061</v>
      </c>
      <c r="U4401" s="201">
        <v>4.085</v>
      </c>
      <c r="V4401" t="s">
        <v>982</v>
      </c>
      <c r="W4401" t="s">
        <v>3529</v>
      </c>
      <c r="X4401" t="s">
        <v>2866</v>
      </c>
      <c r="Y4401" t="s">
        <v>4082</v>
      </c>
      <c r="Z4401" t="s">
        <v>3671</v>
      </c>
      <c r="AA4401" t="s">
        <v>1056</v>
      </c>
      <c r="AB4401" s="198">
        <v>37043.875</v>
      </c>
      <c r="AC4401" s="198">
        <v>37072.875</v>
      </c>
    </row>
    <row r="4402" spans="1:29" x14ac:dyDescent="0.2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30</v>
      </c>
      <c r="F4402" s="213">
        <f t="shared" si="345"/>
        <v>150000</v>
      </c>
      <c r="G4402" s="202">
        <v>1293280</v>
      </c>
      <c r="H4402" s="198">
        <v>37035.499722222223</v>
      </c>
      <c r="I4402" t="s">
        <v>3112</v>
      </c>
      <c r="M4402" t="s">
        <v>2760</v>
      </c>
      <c r="N4402" t="s">
        <v>2864</v>
      </c>
      <c r="O4402" t="s">
        <v>2865</v>
      </c>
      <c r="Q4402" s="199">
        <v>5000</v>
      </c>
      <c r="S4402" t="s">
        <v>2761</v>
      </c>
      <c r="T4402" t="s">
        <v>4061</v>
      </c>
      <c r="U4402" s="201">
        <v>4.085</v>
      </c>
      <c r="V4402" t="s">
        <v>2964</v>
      </c>
      <c r="W4402" t="s">
        <v>3529</v>
      </c>
      <c r="X4402" t="s">
        <v>2866</v>
      </c>
      <c r="Y4402" t="s">
        <v>4082</v>
      </c>
      <c r="Z4402" t="s">
        <v>3671</v>
      </c>
      <c r="AA4402" t="s">
        <v>1057</v>
      </c>
      <c r="AB4402" s="198">
        <v>37043.875</v>
      </c>
      <c r="AC4402" s="198">
        <v>37072.875</v>
      </c>
    </row>
    <row r="4403" spans="1:29" x14ac:dyDescent="0.2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1</v>
      </c>
      <c r="G4403" s="202">
        <v>1293283</v>
      </c>
      <c r="H4403" s="198">
        <v>37035.499837962961</v>
      </c>
      <c r="I4403" t="s">
        <v>257</v>
      </c>
      <c r="M4403" t="s">
        <v>2766</v>
      </c>
      <c r="N4403" t="s">
        <v>4072</v>
      </c>
      <c r="O4403" t="s">
        <v>2976</v>
      </c>
      <c r="P4403" s="199">
        <v>1</v>
      </c>
      <c r="S4403" t="s">
        <v>4060</v>
      </c>
      <c r="T4403" t="s">
        <v>4061</v>
      </c>
      <c r="U4403" s="201">
        <v>1539</v>
      </c>
      <c r="V4403" t="s">
        <v>258</v>
      </c>
      <c r="W4403" t="s">
        <v>4068</v>
      </c>
      <c r="X4403" t="s">
        <v>4064</v>
      </c>
      <c r="Y4403" t="s">
        <v>4065</v>
      </c>
      <c r="Z4403" t="s">
        <v>4066</v>
      </c>
      <c r="AA4403">
        <v>2151778</v>
      </c>
      <c r="AB4403" s="198">
        <v>37062</v>
      </c>
      <c r="AC4403" s="198">
        <v>37062</v>
      </c>
    </row>
    <row r="4404" spans="1:29" x14ac:dyDescent="0.2">
      <c r="A4404" s="44" t="str">
        <f t="shared" si="341"/>
        <v xml:space="preserve"> Natural Gas Physical</v>
      </c>
      <c r="B4404" s="44" t="str">
        <f t="shared" si="342"/>
        <v/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3200</v>
      </c>
      <c r="G4404" s="202">
        <v>1293284</v>
      </c>
      <c r="H4404" s="198">
        <v>37035.499849537038</v>
      </c>
      <c r="I4404" t="s">
        <v>1698</v>
      </c>
      <c r="M4404" t="s">
        <v>2760</v>
      </c>
      <c r="N4404" t="s">
        <v>2697</v>
      </c>
      <c r="O4404" t="s">
        <v>703</v>
      </c>
      <c r="Q4404" s="199">
        <v>3200</v>
      </c>
      <c r="S4404" t="s">
        <v>4150</v>
      </c>
      <c r="T4404" t="s">
        <v>2698</v>
      </c>
      <c r="U4404" s="201">
        <v>5.45</v>
      </c>
      <c r="V4404" t="s">
        <v>1780</v>
      </c>
      <c r="W4404" t="s">
        <v>2699</v>
      </c>
      <c r="X4404" t="s">
        <v>2700</v>
      </c>
      <c r="Y4404" t="s">
        <v>3224</v>
      </c>
      <c r="Z4404" t="s">
        <v>3672</v>
      </c>
      <c r="AA4404">
        <v>809410</v>
      </c>
      <c r="AB4404" s="198">
        <v>37036.875</v>
      </c>
      <c r="AC4404" s="198">
        <v>37036.875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151</v>
      </c>
      <c r="F4405" s="213">
        <f t="shared" si="345"/>
        <v>377500</v>
      </c>
      <c r="G4405" s="202">
        <v>1293287</v>
      </c>
      <c r="H4405" s="198">
        <v>37035.499942129631</v>
      </c>
      <c r="I4405" t="s">
        <v>4033</v>
      </c>
      <c r="M4405" t="s">
        <v>2760</v>
      </c>
      <c r="N4405" t="s">
        <v>2864</v>
      </c>
      <c r="O4405" t="s">
        <v>3253</v>
      </c>
      <c r="Q4405" s="199">
        <v>2500</v>
      </c>
      <c r="S4405" t="s">
        <v>2761</v>
      </c>
      <c r="T4405" t="s">
        <v>4061</v>
      </c>
      <c r="U4405" s="201">
        <v>4.5949999999999998</v>
      </c>
      <c r="V4405" t="s">
        <v>3987</v>
      </c>
      <c r="W4405" t="s">
        <v>3529</v>
      </c>
      <c r="X4405" t="s">
        <v>2866</v>
      </c>
      <c r="Y4405" t="s">
        <v>4082</v>
      </c>
      <c r="Z4405" t="s">
        <v>3671</v>
      </c>
      <c r="AA4405" t="s">
        <v>1058</v>
      </c>
      <c r="AB4405" s="198">
        <v>37196</v>
      </c>
      <c r="AC4405" s="198">
        <v>37346</v>
      </c>
    </row>
    <row r="4406" spans="1:29" x14ac:dyDescent="0.2">
      <c r="A4406" s="44" t="str">
        <f t="shared" si="341"/>
        <v>US Power Physical</v>
      </c>
      <c r="B4406" s="44" t="str">
        <f t="shared" si="342"/>
        <v>US</v>
      </c>
      <c r="C4406" s="44" t="str">
        <f t="shared" si="343"/>
        <v>Power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92</v>
      </c>
      <c r="F4406" s="213">
        <f t="shared" si="345"/>
        <v>4600</v>
      </c>
      <c r="G4406" s="202">
        <v>1293288</v>
      </c>
      <c r="H4406" s="198">
        <v>37035.500127314815</v>
      </c>
      <c r="I4406" t="s">
        <v>3306</v>
      </c>
      <c r="M4406" t="s">
        <v>3364</v>
      </c>
      <c r="N4406" t="s">
        <v>2802</v>
      </c>
      <c r="O4406" t="s">
        <v>1918</v>
      </c>
      <c r="P4406" s="199">
        <v>50</v>
      </c>
      <c r="S4406" t="s">
        <v>2759</v>
      </c>
      <c r="T4406" t="s">
        <v>4061</v>
      </c>
      <c r="U4406" s="201">
        <v>38.5</v>
      </c>
      <c r="V4406" t="s">
        <v>4501</v>
      </c>
      <c r="W4406" t="s">
        <v>2841</v>
      </c>
      <c r="X4406" t="s">
        <v>2842</v>
      </c>
      <c r="Y4406" t="s">
        <v>4193</v>
      </c>
      <c r="Z4406" t="s">
        <v>3666</v>
      </c>
      <c r="AA4406">
        <v>621799.1</v>
      </c>
      <c r="AB4406" s="198">
        <v>37165.591666666667</v>
      </c>
      <c r="AC4406" s="198">
        <v>37256.591666666667</v>
      </c>
    </row>
    <row r="4407" spans="1:29" x14ac:dyDescent="0.2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450000</v>
      </c>
      <c r="G4407" s="202">
        <v>1293291</v>
      </c>
      <c r="H4407" s="198">
        <v>37035.5003125</v>
      </c>
      <c r="I4407" t="s">
        <v>2813</v>
      </c>
      <c r="M4407" t="s">
        <v>2760</v>
      </c>
      <c r="N4407" t="s">
        <v>2864</v>
      </c>
      <c r="O4407" t="s">
        <v>2865</v>
      </c>
      <c r="Q4407" s="199">
        <v>15000</v>
      </c>
      <c r="S4407" t="s">
        <v>2761</v>
      </c>
      <c r="T4407" t="s">
        <v>4061</v>
      </c>
      <c r="U4407" s="201">
        <v>4.085</v>
      </c>
      <c r="V4407" t="s">
        <v>1059</v>
      </c>
      <c r="W4407" t="s">
        <v>3529</v>
      </c>
      <c r="X4407" t="s">
        <v>2866</v>
      </c>
      <c r="Y4407" t="s">
        <v>4082</v>
      </c>
      <c r="Z4407" t="s">
        <v>3671</v>
      </c>
      <c r="AA4407" t="s">
        <v>1060</v>
      </c>
      <c r="AB4407" s="198">
        <v>37043.875</v>
      </c>
      <c r="AC4407" s="198">
        <v>37072.875</v>
      </c>
    </row>
    <row r="4408" spans="1:29" x14ac:dyDescent="0.2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31</v>
      </c>
      <c r="F4408" s="213">
        <f t="shared" si="345"/>
        <v>77500</v>
      </c>
      <c r="G4408" s="202">
        <v>1293298</v>
      </c>
      <c r="H4408" s="198">
        <v>37035.500601851854</v>
      </c>
      <c r="I4408" t="s">
        <v>4241</v>
      </c>
      <c r="M4408" t="s">
        <v>2760</v>
      </c>
      <c r="N4408" t="s">
        <v>2864</v>
      </c>
      <c r="O4408" t="s">
        <v>3234</v>
      </c>
      <c r="P4408" s="199">
        <v>2500</v>
      </c>
      <c r="S4408" t="s">
        <v>2761</v>
      </c>
      <c r="T4408" t="s">
        <v>4061</v>
      </c>
      <c r="U4408" s="201">
        <v>4.1475</v>
      </c>
      <c r="V4408" t="s">
        <v>4273</v>
      </c>
      <c r="W4408" t="s">
        <v>3529</v>
      </c>
      <c r="X4408" t="s">
        <v>2866</v>
      </c>
      <c r="Y4408" t="s">
        <v>4082</v>
      </c>
      <c r="Z4408" t="s">
        <v>3671</v>
      </c>
      <c r="AA4408" t="s">
        <v>1061</v>
      </c>
      <c r="AB4408" s="198">
        <v>37073.875</v>
      </c>
      <c r="AC4408" s="198">
        <v>37103.875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365</v>
      </c>
      <c r="F4409" s="213">
        <f t="shared" si="345"/>
        <v>730000</v>
      </c>
      <c r="G4409" s="202">
        <v>1293300</v>
      </c>
      <c r="H4409" s="198">
        <v>37035.500625000001</v>
      </c>
      <c r="I4409" t="s">
        <v>2676</v>
      </c>
      <c r="M4409" t="s">
        <v>2760</v>
      </c>
      <c r="N4409" t="s">
        <v>2864</v>
      </c>
      <c r="O4409" t="s">
        <v>3278</v>
      </c>
      <c r="Q4409" s="199">
        <v>2000</v>
      </c>
      <c r="S4409" t="s">
        <v>2761</v>
      </c>
      <c r="T4409" t="s">
        <v>4061</v>
      </c>
      <c r="U4409" s="201">
        <v>4.3150000000000004</v>
      </c>
      <c r="V4409" t="s">
        <v>4498</v>
      </c>
      <c r="W4409" t="s">
        <v>3529</v>
      </c>
      <c r="X4409" t="s">
        <v>2866</v>
      </c>
      <c r="Y4409" t="s">
        <v>4082</v>
      </c>
      <c r="Z4409" t="s">
        <v>3671</v>
      </c>
      <c r="AA4409" t="s">
        <v>1062</v>
      </c>
      <c r="AB4409" s="198">
        <v>37257.875</v>
      </c>
      <c r="AC4409" s="198">
        <v>37621.875</v>
      </c>
    </row>
    <row r="4410" spans="1:29" x14ac:dyDescent="0.2">
      <c r="A4410" s="44" t="str">
        <f t="shared" si="341"/>
        <v>US Natural Gas Physical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30</v>
      </c>
      <c r="F4410" s="213">
        <f t="shared" si="345"/>
        <v>300000</v>
      </c>
      <c r="G4410" s="202">
        <v>1293301</v>
      </c>
      <c r="H4410" s="198">
        <v>37035.500694444447</v>
      </c>
      <c r="I4410" t="s">
        <v>3107</v>
      </c>
      <c r="M4410" t="s">
        <v>2760</v>
      </c>
      <c r="N4410" t="s">
        <v>3220</v>
      </c>
      <c r="O4410" t="s">
        <v>1063</v>
      </c>
      <c r="P4410" s="199">
        <v>10000</v>
      </c>
      <c r="S4410" t="s">
        <v>2761</v>
      </c>
      <c r="T4410" t="s">
        <v>4061</v>
      </c>
      <c r="U4410" s="201">
        <v>4.03</v>
      </c>
      <c r="V4410" t="s">
        <v>692</v>
      </c>
      <c r="W4410" t="s">
        <v>4253</v>
      </c>
      <c r="X4410" t="s">
        <v>4254</v>
      </c>
      <c r="Y4410" t="s">
        <v>3224</v>
      </c>
      <c r="Z4410" t="s">
        <v>3671</v>
      </c>
      <c r="AA4410" t="s">
        <v>1064</v>
      </c>
      <c r="AB4410" s="198">
        <v>37043.875</v>
      </c>
      <c r="AC4410" s="198">
        <v>37072.875</v>
      </c>
    </row>
    <row r="4411" spans="1:29" x14ac:dyDescent="0.2">
      <c r="A4411" s="44" t="str">
        <f t="shared" si="341"/>
        <v>US Natural Gas Financial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31</v>
      </c>
      <c r="F4411" s="213">
        <f t="shared" si="345"/>
        <v>77500</v>
      </c>
      <c r="G4411" s="202">
        <v>1293304</v>
      </c>
      <c r="H4411" s="198">
        <v>37035.500798611109</v>
      </c>
      <c r="I4411" t="s">
        <v>3982</v>
      </c>
      <c r="M4411" t="s">
        <v>2760</v>
      </c>
      <c r="N4411" t="s">
        <v>2864</v>
      </c>
      <c r="O4411" t="s">
        <v>2875</v>
      </c>
      <c r="Q4411" s="199">
        <v>2500</v>
      </c>
      <c r="S4411" t="s">
        <v>2761</v>
      </c>
      <c r="T4411" t="s">
        <v>4061</v>
      </c>
      <c r="U4411" s="201">
        <v>4.2374999999999998</v>
      </c>
      <c r="V4411" t="s">
        <v>4029</v>
      </c>
      <c r="W4411" t="s">
        <v>3529</v>
      </c>
      <c r="X4411" t="s">
        <v>2866</v>
      </c>
      <c r="Y4411" t="s">
        <v>4082</v>
      </c>
      <c r="Z4411" t="s">
        <v>3671</v>
      </c>
      <c r="AA4411" t="s">
        <v>1065</v>
      </c>
      <c r="AB4411" s="198">
        <v>37104.875</v>
      </c>
      <c r="AC4411" s="198">
        <v>37134.875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6</v>
      </c>
      <c r="F4412" s="213">
        <f t="shared" si="345"/>
        <v>180000</v>
      </c>
      <c r="G4412" s="202">
        <v>1293307</v>
      </c>
      <c r="H4412" s="198">
        <v>37035.500833333332</v>
      </c>
      <c r="I4412" t="s">
        <v>3112</v>
      </c>
      <c r="M4412" t="s">
        <v>2760</v>
      </c>
      <c r="N4412" t="s">
        <v>2864</v>
      </c>
      <c r="O4412" t="s">
        <v>808</v>
      </c>
      <c r="Q4412" s="199">
        <v>30000</v>
      </c>
      <c r="S4412" t="s">
        <v>2761</v>
      </c>
      <c r="T4412" t="s">
        <v>4061</v>
      </c>
      <c r="U4412" s="201">
        <v>4.0350000000000001</v>
      </c>
      <c r="V4412" t="s">
        <v>2964</v>
      </c>
      <c r="W4412" t="s">
        <v>3281</v>
      </c>
      <c r="X4412" t="s">
        <v>4236</v>
      </c>
      <c r="Y4412" t="s">
        <v>4082</v>
      </c>
      <c r="Z4412" t="s">
        <v>3671</v>
      </c>
      <c r="AA4412" t="s">
        <v>1066</v>
      </c>
      <c r="AB4412" s="198">
        <v>37037.875</v>
      </c>
      <c r="AC4412" s="198">
        <v>37042.875</v>
      </c>
    </row>
    <row r="4413" spans="1:29" x14ac:dyDescent="0.2">
      <c r="A4413" s="44" t="str">
        <f t="shared" si="341"/>
        <v xml:space="preserve"> Natural Gas Physical</v>
      </c>
      <c r="B4413" s="44" t="str">
        <f t="shared" si="342"/>
        <v/>
      </c>
      <c r="C4413" s="44" t="str">
        <f t="shared" si="343"/>
        <v>Natural Gas</v>
      </c>
      <c r="D4413" s="44" t="str">
        <f t="shared" si="344"/>
        <v>Physical</v>
      </c>
      <c r="E4413" s="44">
        <f>IF(VLOOKUP(S4413,'DD-Lookup'!$J$6:$L$50,3,FALSE)="Monthly",(YEAR(AC4413)-YEAR(AB4413))*12+MONTH(AC4413)-MONTH(AB4413)+1,(AC4413-AB4413+1))</f>
        <v>7</v>
      </c>
      <c r="F4413" s="213">
        <f t="shared" si="345"/>
        <v>70000</v>
      </c>
      <c r="G4413" s="202">
        <v>1293309</v>
      </c>
      <c r="H4413" s="198">
        <v>37035.500914351855</v>
      </c>
      <c r="I4413" t="s">
        <v>3167</v>
      </c>
      <c r="M4413" t="s">
        <v>2760</v>
      </c>
      <c r="N4413" t="s">
        <v>2697</v>
      </c>
      <c r="O4413" t="s">
        <v>277</v>
      </c>
      <c r="Q4413" s="199">
        <v>10000</v>
      </c>
      <c r="S4413" t="s">
        <v>4150</v>
      </c>
      <c r="T4413" t="s">
        <v>2698</v>
      </c>
      <c r="U4413" s="201">
        <v>5.4349999999999996</v>
      </c>
      <c r="V4413" t="s">
        <v>1741</v>
      </c>
      <c r="W4413" t="s">
        <v>3188</v>
      </c>
      <c r="X4413" t="s">
        <v>2700</v>
      </c>
      <c r="Y4413" t="s">
        <v>3224</v>
      </c>
      <c r="Z4413" t="s">
        <v>3672</v>
      </c>
      <c r="AA4413">
        <v>809414</v>
      </c>
      <c r="AB4413" s="198">
        <v>37036.875</v>
      </c>
      <c r="AC4413" s="198">
        <v>37042.875</v>
      </c>
    </row>
    <row r="4414" spans="1:29" x14ac:dyDescent="0.2">
      <c r="A4414" s="44" t="str">
        <f t="shared" si="341"/>
        <v>US Natural Gas Physical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4</v>
      </c>
      <c r="F4414" s="213">
        <f t="shared" si="345"/>
        <v>40000</v>
      </c>
      <c r="G4414" s="202">
        <v>1293310</v>
      </c>
      <c r="H4414" s="198">
        <v>37035.501064814816</v>
      </c>
      <c r="I4414" t="s">
        <v>3244</v>
      </c>
      <c r="M4414" t="s">
        <v>2760</v>
      </c>
      <c r="N4414" t="s">
        <v>3220</v>
      </c>
      <c r="O4414" t="s">
        <v>1067</v>
      </c>
      <c r="Q4414" s="199">
        <v>10000</v>
      </c>
      <c r="S4414" t="s">
        <v>2761</v>
      </c>
      <c r="T4414" t="s">
        <v>4061</v>
      </c>
      <c r="U4414" s="201">
        <v>4.04</v>
      </c>
      <c r="V4414" t="s">
        <v>3991</v>
      </c>
      <c r="W4414" t="s">
        <v>4246</v>
      </c>
      <c r="X4414" t="s">
        <v>4247</v>
      </c>
      <c r="Y4414" t="s">
        <v>3224</v>
      </c>
      <c r="Z4414" t="s">
        <v>3671</v>
      </c>
      <c r="AA4414">
        <v>809415</v>
      </c>
      <c r="AB4414" s="198">
        <v>37037</v>
      </c>
      <c r="AC4414" s="198">
        <v>37040</v>
      </c>
    </row>
    <row r="4415" spans="1:29" x14ac:dyDescent="0.2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3">
        <f t="shared" si="345"/>
        <v>375000</v>
      </c>
      <c r="G4415" s="202">
        <v>1293311</v>
      </c>
      <c r="H4415" s="198">
        <v>37035.501099537039</v>
      </c>
      <c r="I4415" t="s">
        <v>3112</v>
      </c>
      <c r="M4415" t="s">
        <v>2760</v>
      </c>
      <c r="N4415" t="s">
        <v>2864</v>
      </c>
      <c r="O4415" t="s">
        <v>2865</v>
      </c>
      <c r="Q4415" s="199">
        <v>12500</v>
      </c>
      <c r="S4415" t="s">
        <v>2761</v>
      </c>
      <c r="T4415" t="s">
        <v>4061</v>
      </c>
      <c r="U4415" s="201">
        <v>4.085</v>
      </c>
      <c r="V4415" t="s">
        <v>1731</v>
      </c>
      <c r="W4415" t="s">
        <v>3529</v>
      </c>
      <c r="X4415" t="s">
        <v>2866</v>
      </c>
      <c r="Y4415" t="s">
        <v>4082</v>
      </c>
      <c r="Z4415" t="s">
        <v>3671</v>
      </c>
      <c r="AA4415" t="s">
        <v>1068</v>
      </c>
      <c r="AB4415" s="198">
        <v>37043.875</v>
      </c>
      <c r="AC4415" s="198">
        <v>37072.875</v>
      </c>
    </row>
    <row r="4416" spans="1:29" x14ac:dyDescent="0.2">
      <c r="A4416" s="44" t="str">
        <f t="shared" si="341"/>
        <v xml:space="preserve"> Natural Gas Physical</v>
      </c>
      <c r="B4416" s="44" t="str">
        <f t="shared" si="342"/>
        <v/>
      </c>
      <c r="C4416" s="44" t="str">
        <f t="shared" si="343"/>
        <v>Natural Gas</v>
      </c>
      <c r="D4416" s="44" t="str">
        <f t="shared" si="344"/>
        <v>Physical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5000</v>
      </c>
      <c r="G4416" s="202">
        <v>1293312</v>
      </c>
      <c r="H4416" s="198">
        <v>37035.501134259262</v>
      </c>
      <c r="I4416" t="s">
        <v>3249</v>
      </c>
      <c r="M4416" t="s">
        <v>2760</v>
      </c>
      <c r="N4416" t="s">
        <v>2697</v>
      </c>
      <c r="O4416" t="s">
        <v>4269</v>
      </c>
      <c r="Q4416" s="199">
        <v>5000</v>
      </c>
      <c r="S4416" t="s">
        <v>4150</v>
      </c>
      <c r="T4416" t="s">
        <v>2698</v>
      </c>
      <c r="U4416" s="201">
        <v>5.42</v>
      </c>
      <c r="V4416" t="s">
        <v>3017</v>
      </c>
      <c r="W4416" t="s">
        <v>2699</v>
      </c>
      <c r="X4416" t="s">
        <v>2700</v>
      </c>
      <c r="Y4416" t="s">
        <v>3224</v>
      </c>
      <c r="Z4416" t="s">
        <v>3672</v>
      </c>
      <c r="AA4416">
        <v>809416</v>
      </c>
      <c r="AB4416" s="198">
        <v>37035.875</v>
      </c>
      <c r="AC4416" s="198">
        <v>37035.875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6</v>
      </c>
      <c r="F4417" s="213">
        <f t="shared" si="345"/>
        <v>180000</v>
      </c>
      <c r="G4417" s="202">
        <v>1293313</v>
      </c>
      <c r="H4417" s="198">
        <v>37035.501192129632</v>
      </c>
      <c r="I4417" t="s">
        <v>3249</v>
      </c>
      <c r="M4417" t="s">
        <v>2760</v>
      </c>
      <c r="N4417" t="s">
        <v>2864</v>
      </c>
      <c r="O4417" t="s">
        <v>808</v>
      </c>
      <c r="Q4417" s="199">
        <v>30000</v>
      </c>
      <c r="S4417" t="s">
        <v>2761</v>
      </c>
      <c r="T4417" t="s">
        <v>4061</v>
      </c>
      <c r="U4417" s="201">
        <v>4.0350000000000001</v>
      </c>
      <c r="V4417" t="s">
        <v>3005</v>
      </c>
      <c r="W4417" t="s">
        <v>3281</v>
      </c>
      <c r="X4417" t="s">
        <v>4236</v>
      </c>
      <c r="Y4417" t="s">
        <v>4082</v>
      </c>
      <c r="Z4417" t="s">
        <v>3671</v>
      </c>
      <c r="AA4417" t="s">
        <v>1069</v>
      </c>
      <c r="AB4417" s="198">
        <v>37037.875</v>
      </c>
      <c r="AC4417" s="198">
        <v>37042.875</v>
      </c>
    </row>
    <row r="4418" spans="1:29" x14ac:dyDescent="0.2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2500</v>
      </c>
      <c r="G4418" s="202">
        <v>1293314</v>
      </c>
      <c r="H4418" s="198">
        <v>37035.501215277778</v>
      </c>
      <c r="I4418" t="s">
        <v>3150</v>
      </c>
      <c r="M4418" t="s">
        <v>2760</v>
      </c>
      <c r="N4418" t="s">
        <v>2697</v>
      </c>
      <c r="O4418" t="s">
        <v>4269</v>
      </c>
      <c r="Q4418" s="199">
        <v>2500</v>
      </c>
      <c r="S4418" t="s">
        <v>4150</v>
      </c>
      <c r="T4418" t="s">
        <v>2698</v>
      </c>
      <c r="U4418" s="201">
        <v>5.42</v>
      </c>
      <c r="V4418" t="s">
        <v>4411</v>
      </c>
      <c r="W4418" t="s">
        <v>2699</v>
      </c>
      <c r="X4418" t="s">
        <v>2700</v>
      </c>
      <c r="Y4418" t="s">
        <v>3224</v>
      </c>
      <c r="Z4418" t="s">
        <v>3672</v>
      </c>
      <c r="AA4418">
        <v>809417</v>
      </c>
      <c r="AB4418" s="198">
        <v>37035.875</v>
      </c>
      <c r="AC4418" s="198">
        <v>37035.875</v>
      </c>
    </row>
    <row r="4419" spans="1:29" x14ac:dyDescent="0.2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75000</v>
      </c>
      <c r="G4419" s="202">
        <v>1293315</v>
      </c>
      <c r="H4419" s="198">
        <v>37035.501284722224</v>
      </c>
      <c r="I4419" t="s">
        <v>4241</v>
      </c>
      <c r="M4419" t="s">
        <v>2760</v>
      </c>
      <c r="N4419" t="s">
        <v>2864</v>
      </c>
      <c r="O4419" t="s">
        <v>2865</v>
      </c>
      <c r="Q4419" s="199">
        <v>2500</v>
      </c>
      <c r="S4419" t="s">
        <v>2761</v>
      </c>
      <c r="T4419" t="s">
        <v>4061</v>
      </c>
      <c r="U4419" s="201">
        <v>4.085</v>
      </c>
      <c r="V4419" t="s">
        <v>4273</v>
      </c>
      <c r="W4419" t="s">
        <v>3529</v>
      </c>
      <c r="X4419" t="s">
        <v>2866</v>
      </c>
      <c r="Y4419" t="s">
        <v>4082</v>
      </c>
      <c r="Z4419" t="s">
        <v>3671</v>
      </c>
      <c r="AA4419" t="s">
        <v>1070</v>
      </c>
      <c r="AB4419" s="198">
        <v>37043.875</v>
      </c>
      <c r="AC4419" s="198">
        <v>37072.875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150000</v>
      </c>
      <c r="G4420" s="202">
        <v>1293317</v>
      </c>
      <c r="H4420" s="198">
        <v>37035.501377314817</v>
      </c>
      <c r="I4420" t="s">
        <v>3306</v>
      </c>
      <c r="M4420" t="s">
        <v>2760</v>
      </c>
      <c r="N4420" t="s">
        <v>2864</v>
      </c>
      <c r="O4420" t="s">
        <v>2865</v>
      </c>
      <c r="Q4420" s="199">
        <v>5000</v>
      </c>
      <c r="S4420" t="s">
        <v>2761</v>
      </c>
      <c r="T4420" t="s">
        <v>4061</v>
      </c>
      <c r="U4420" s="201">
        <v>4.085</v>
      </c>
      <c r="V4420" t="s">
        <v>3923</v>
      </c>
      <c r="W4420" t="s">
        <v>3529</v>
      </c>
      <c r="X4420" t="s">
        <v>2866</v>
      </c>
      <c r="Y4420" t="s">
        <v>4082</v>
      </c>
      <c r="Z4420" t="s">
        <v>3671</v>
      </c>
      <c r="AA4420" t="s">
        <v>1071</v>
      </c>
      <c r="AB4420" s="198">
        <v>37043.875</v>
      </c>
      <c r="AC4420" s="198">
        <v>37072.875</v>
      </c>
    </row>
    <row r="4421" spans="1:29" x14ac:dyDescent="0.2">
      <c r="A4421" s="44" t="str">
        <f t="shared" si="341"/>
        <v xml:space="preserve"> Metals Financial</v>
      </c>
      <c r="B4421" s="44" t="str">
        <f t="shared" si="342"/>
        <v/>
      </c>
      <c r="C4421" s="44" t="str">
        <f t="shared" si="343"/>
        <v>Metals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13">
        <f t="shared" si="345"/>
        <v>4</v>
      </c>
      <c r="G4421" s="202">
        <v>1293318</v>
      </c>
      <c r="H4421" s="198">
        <v>37035.501458333332</v>
      </c>
      <c r="I4421" t="s">
        <v>1924</v>
      </c>
      <c r="M4421" t="s">
        <v>2766</v>
      </c>
      <c r="N4421" t="s">
        <v>4072</v>
      </c>
      <c r="O4421" t="s">
        <v>4073</v>
      </c>
      <c r="P4421" s="199">
        <v>4</v>
      </c>
      <c r="S4421" t="s">
        <v>4060</v>
      </c>
      <c r="T4421" t="s">
        <v>4061</v>
      </c>
      <c r="U4421" s="201">
        <v>1546</v>
      </c>
      <c r="V4421" t="s">
        <v>1925</v>
      </c>
      <c r="W4421" t="s">
        <v>4068</v>
      </c>
      <c r="X4421" t="s">
        <v>4064</v>
      </c>
      <c r="Y4421" t="s">
        <v>4065</v>
      </c>
      <c r="Z4421" t="s">
        <v>4066</v>
      </c>
      <c r="AA4421">
        <v>2151776</v>
      </c>
    </row>
    <row r="4422" spans="1:29" x14ac:dyDescent="0.2">
      <c r="A4422" s="44" t="str">
        <f t="shared" si="341"/>
        <v xml:space="preserve"> Metals Financial</v>
      </c>
      <c r="B4422" s="44" t="str">
        <f t="shared" si="342"/>
        <v/>
      </c>
      <c r="C4422" s="44" t="str">
        <f t="shared" si="343"/>
        <v>Metals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1</v>
      </c>
      <c r="G4422" s="202">
        <v>1293319</v>
      </c>
      <c r="H4422" s="198">
        <v>37035.501493055555</v>
      </c>
      <c r="I4422" t="s">
        <v>4077</v>
      </c>
      <c r="M4422" t="s">
        <v>2766</v>
      </c>
      <c r="N4422" t="s">
        <v>4058</v>
      </c>
      <c r="O4422" t="s">
        <v>4059</v>
      </c>
      <c r="P4422" s="199">
        <v>1</v>
      </c>
      <c r="S4422" t="s">
        <v>4060</v>
      </c>
      <c r="T4422" t="s">
        <v>4061</v>
      </c>
      <c r="U4422" s="201">
        <v>1742</v>
      </c>
      <c r="V4422" t="s">
        <v>2334</v>
      </c>
      <c r="W4422" t="s">
        <v>4068</v>
      </c>
      <c r="X4422" t="s">
        <v>4064</v>
      </c>
      <c r="Y4422" t="s">
        <v>4065</v>
      </c>
      <c r="Z4422" t="s">
        <v>4066</v>
      </c>
      <c r="AA4422">
        <v>2151774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13">
        <f t="shared" si="345"/>
        <v>450000</v>
      </c>
      <c r="G4423" s="202">
        <v>1293320</v>
      </c>
      <c r="H4423" s="198">
        <v>37035.501608796294</v>
      </c>
      <c r="I4423" t="s">
        <v>4031</v>
      </c>
      <c r="M4423" t="s">
        <v>2760</v>
      </c>
      <c r="N4423" t="s">
        <v>2864</v>
      </c>
      <c r="O4423" t="s">
        <v>2673</v>
      </c>
      <c r="Q4423" s="199">
        <v>15000</v>
      </c>
      <c r="S4423" t="s">
        <v>2761</v>
      </c>
      <c r="T4423" t="s">
        <v>4061</v>
      </c>
      <c r="U4423" s="201">
        <v>4.085</v>
      </c>
      <c r="V4423" t="s">
        <v>3114</v>
      </c>
      <c r="W4423" t="s">
        <v>3529</v>
      </c>
      <c r="X4423" t="s">
        <v>2866</v>
      </c>
      <c r="Y4423" t="s">
        <v>4082</v>
      </c>
      <c r="Z4423" t="s">
        <v>3671</v>
      </c>
      <c r="AA4423" t="s">
        <v>1072</v>
      </c>
      <c r="AB4423" s="198">
        <v>37043.915972222225</v>
      </c>
      <c r="AC4423" s="198">
        <v>37072.915972222225</v>
      </c>
    </row>
    <row r="4424" spans="1:29" x14ac:dyDescent="0.2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30</v>
      </c>
      <c r="F4424" s="213">
        <f t="shared" si="345"/>
        <v>900000</v>
      </c>
      <c r="G4424" s="202">
        <v>1293323</v>
      </c>
      <c r="H4424" s="198">
        <v>37035.501921296294</v>
      </c>
      <c r="I4424" t="s">
        <v>3228</v>
      </c>
      <c r="M4424" t="s">
        <v>2760</v>
      </c>
      <c r="N4424" t="s">
        <v>2864</v>
      </c>
      <c r="O4424" t="s">
        <v>2865</v>
      </c>
      <c r="P4424" s="199">
        <v>30000</v>
      </c>
      <c r="S4424" t="s">
        <v>2761</v>
      </c>
      <c r="T4424" t="s">
        <v>4061</v>
      </c>
      <c r="U4424" s="201">
        <v>4.085</v>
      </c>
      <c r="V4424" t="s">
        <v>4476</v>
      </c>
      <c r="W4424" t="s">
        <v>3529</v>
      </c>
      <c r="X4424" t="s">
        <v>2866</v>
      </c>
      <c r="Y4424" t="s">
        <v>4082</v>
      </c>
      <c r="Z4424" t="s">
        <v>3671</v>
      </c>
      <c r="AA4424" t="s">
        <v>1073</v>
      </c>
      <c r="AB4424" s="198">
        <v>37043.875</v>
      </c>
      <c r="AC4424" s="198">
        <v>37072.875</v>
      </c>
    </row>
    <row r="4425" spans="1:29" x14ac:dyDescent="0.2">
      <c r="A4425" s="44" t="str">
        <f t="shared" si="341"/>
        <v>US Crude Financial</v>
      </c>
      <c r="B4425" s="44" t="str">
        <f t="shared" si="342"/>
        <v>US</v>
      </c>
      <c r="C4425" s="44" t="str">
        <f t="shared" si="343"/>
        <v>Crude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</v>
      </c>
      <c r="F4425" s="213">
        <f t="shared" si="345"/>
        <v>25000</v>
      </c>
      <c r="G4425" s="202">
        <v>1293324</v>
      </c>
      <c r="H4425" s="198">
        <v>37035.502002314817</v>
      </c>
      <c r="I4425" t="s">
        <v>4182</v>
      </c>
      <c r="M4425" t="s">
        <v>3757</v>
      </c>
      <c r="N4425" t="s">
        <v>4183</v>
      </c>
      <c r="O4425" t="s">
        <v>2790</v>
      </c>
      <c r="P4425" s="199">
        <v>25000</v>
      </c>
      <c r="S4425" t="s">
        <v>2767</v>
      </c>
      <c r="T4425" t="s">
        <v>4061</v>
      </c>
      <c r="U4425" s="201">
        <v>28.66</v>
      </c>
      <c r="V4425" t="s">
        <v>4184</v>
      </c>
      <c r="W4425" t="s">
        <v>4185</v>
      </c>
      <c r="X4425" t="s">
        <v>4186</v>
      </c>
      <c r="Y4425" t="s">
        <v>3401</v>
      </c>
      <c r="Z4425" t="s">
        <v>3671</v>
      </c>
      <c r="AA4425">
        <v>107218</v>
      </c>
      <c r="AB4425" s="198">
        <v>37073</v>
      </c>
      <c r="AC4425" s="198">
        <v>37103</v>
      </c>
    </row>
    <row r="4426" spans="1:29" x14ac:dyDescent="0.2">
      <c r="A4426" s="44" t="str">
        <f t="shared" si="341"/>
        <v xml:space="preserve"> Power Financial</v>
      </c>
      <c r="B4426" s="44" t="str">
        <f t="shared" si="342"/>
        <v/>
      </c>
      <c r="C4426" s="44" t="str">
        <f t="shared" si="343"/>
        <v>Power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1</v>
      </c>
      <c r="F4426" s="213">
        <f t="shared" si="345"/>
        <v>25</v>
      </c>
      <c r="G4426" s="202">
        <v>1293326</v>
      </c>
      <c r="H4426" s="198">
        <v>37035.502060185187</v>
      </c>
      <c r="I4426" t="s">
        <v>3150</v>
      </c>
      <c r="M4426" t="s">
        <v>3364</v>
      </c>
      <c r="N4426" t="s">
        <v>1718</v>
      </c>
      <c r="O4426" t="s">
        <v>4288</v>
      </c>
      <c r="Q4426" s="199">
        <v>25</v>
      </c>
      <c r="S4426" t="s">
        <v>2762</v>
      </c>
      <c r="T4426" t="s">
        <v>2698</v>
      </c>
      <c r="U4426" s="201">
        <v>110</v>
      </c>
      <c r="V4426" t="s">
        <v>1725</v>
      </c>
      <c r="W4426" t="s">
        <v>1719</v>
      </c>
      <c r="X4426" t="s">
        <v>1720</v>
      </c>
      <c r="Y4426" t="s">
        <v>4193</v>
      </c>
      <c r="Z4426" t="s">
        <v>3672</v>
      </c>
      <c r="AA4426">
        <v>621807.1</v>
      </c>
      <c r="AB4426" s="198">
        <v>37035.875</v>
      </c>
      <c r="AC4426" s="198">
        <v>37035.875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153</v>
      </c>
      <c r="F4427" s="213">
        <f t="shared" ref="F4427:F4490" si="350">E4427*SUM(P4427:Q4427)</f>
        <v>382500</v>
      </c>
      <c r="G4427" s="202">
        <v>1293328</v>
      </c>
      <c r="H4427" s="198">
        <v>37035.502141203702</v>
      </c>
      <c r="I4427" t="s">
        <v>4033</v>
      </c>
      <c r="M4427" t="s">
        <v>2760</v>
      </c>
      <c r="N4427" t="s">
        <v>2864</v>
      </c>
      <c r="O4427" t="s">
        <v>4239</v>
      </c>
      <c r="P4427" s="199">
        <v>2500</v>
      </c>
      <c r="S4427" t="s">
        <v>2761</v>
      </c>
      <c r="T4427" t="s">
        <v>4061</v>
      </c>
      <c r="U4427" s="201">
        <v>4.2050000000000001</v>
      </c>
      <c r="V4427" t="s">
        <v>3987</v>
      </c>
      <c r="W4427" t="s">
        <v>3529</v>
      </c>
      <c r="X4427" t="s">
        <v>2866</v>
      </c>
      <c r="Y4427" t="s">
        <v>4082</v>
      </c>
      <c r="Z4427" t="s">
        <v>3671</v>
      </c>
      <c r="AA4427" t="s">
        <v>1074</v>
      </c>
      <c r="AB4427" s="198">
        <v>37043</v>
      </c>
      <c r="AC4427" s="198">
        <v>37195</v>
      </c>
    </row>
    <row r="4428" spans="1:29" x14ac:dyDescent="0.2">
      <c r="A4428" s="44" t="str">
        <f t="shared" si="346"/>
        <v>US Natural Gas Physical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30</v>
      </c>
      <c r="F4428" s="213">
        <f t="shared" si="350"/>
        <v>150000</v>
      </c>
      <c r="G4428" s="202">
        <v>1293327</v>
      </c>
      <c r="H4428" s="198">
        <v>37035.502141203702</v>
      </c>
      <c r="I4428" t="s">
        <v>3107</v>
      </c>
      <c r="M4428" t="s">
        <v>2760</v>
      </c>
      <c r="N4428" t="s">
        <v>3220</v>
      </c>
      <c r="O4428" t="s">
        <v>4334</v>
      </c>
      <c r="Q4428" s="199">
        <v>5000</v>
      </c>
      <c r="S4428" t="s">
        <v>2761</v>
      </c>
      <c r="T4428" t="s">
        <v>4061</v>
      </c>
      <c r="U4428" s="201">
        <v>3.29</v>
      </c>
      <c r="V4428" t="s">
        <v>2639</v>
      </c>
      <c r="W4428" t="s">
        <v>4279</v>
      </c>
      <c r="X4428" t="s">
        <v>2682</v>
      </c>
      <c r="Y4428" t="s">
        <v>3224</v>
      </c>
      <c r="Z4428" t="s">
        <v>3671</v>
      </c>
      <c r="AA4428" t="s">
        <v>1075</v>
      </c>
      <c r="AB4428" s="198">
        <v>37043.875</v>
      </c>
      <c r="AC4428" s="198">
        <v>37072.875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30</v>
      </c>
      <c r="F4429" s="213">
        <f t="shared" si="350"/>
        <v>300000</v>
      </c>
      <c r="G4429" s="202">
        <v>1293329</v>
      </c>
      <c r="H4429" s="198">
        <v>37035.502256944441</v>
      </c>
      <c r="I4429" t="s">
        <v>4031</v>
      </c>
      <c r="M4429" t="s">
        <v>2760</v>
      </c>
      <c r="N4429" t="s">
        <v>2864</v>
      </c>
      <c r="O4429" t="s">
        <v>2865</v>
      </c>
      <c r="P4429" s="199">
        <v>10000</v>
      </c>
      <c r="S4429" t="s">
        <v>2761</v>
      </c>
      <c r="T4429" t="s">
        <v>4061</v>
      </c>
      <c r="U4429" s="201">
        <v>4.08</v>
      </c>
      <c r="V4429" t="s">
        <v>83</v>
      </c>
      <c r="W4429" t="s">
        <v>3529</v>
      </c>
      <c r="X4429" t="s">
        <v>2866</v>
      </c>
      <c r="Y4429" t="s">
        <v>4082</v>
      </c>
      <c r="Z4429" t="s">
        <v>3671</v>
      </c>
      <c r="AA4429" t="s">
        <v>1076</v>
      </c>
      <c r="AB4429" s="198">
        <v>37043.875</v>
      </c>
      <c r="AC4429" s="198">
        <v>37072.875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155000</v>
      </c>
      <c r="G4430" s="202">
        <v>1293332</v>
      </c>
      <c r="H4430" s="198">
        <v>37035.502800925926</v>
      </c>
      <c r="I4430" t="s">
        <v>3167</v>
      </c>
      <c r="M4430" t="s">
        <v>2760</v>
      </c>
      <c r="N4430" t="s">
        <v>2864</v>
      </c>
      <c r="O4430" t="s">
        <v>3234</v>
      </c>
      <c r="Q4430" s="199">
        <v>5000</v>
      </c>
      <c r="S4430" t="s">
        <v>2761</v>
      </c>
      <c r="T4430" t="s">
        <v>4061</v>
      </c>
      <c r="U4430" s="201">
        <v>4.1524999999999999</v>
      </c>
      <c r="V4430" t="s">
        <v>3184</v>
      </c>
      <c r="W4430" t="s">
        <v>3529</v>
      </c>
      <c r="X4430" t="s">
        <v>2866</v>
      </c>
      <c r="Y4430" t="s">
        <v>4082</v>
      </c>
      <c r="Z4430" t="s">
        <v>3671</v>
      </c>
      <c r="AA4430" t="s">
        <v>1077</v>
      </c>
      <c r="AB4430" s="198">
        <v>37073.875</v>
      </c>
      <c r="AC4430" s="198">
        <v>37103.875</v>
      </c>
    </row>
    <row r="4431" spans="1:29" x14ac:dyDescent="0.2">
      <c r="A4431" s="44" t="str">
        <f t="shared" si="346"/>
        <v xml:space="preserve"> Metals Financial</v>
      </c>
      <c r="B4431" s="44" t="str">
        <f t="shared" si="347"/>
        <v/>
      </c>
      <c r="C4431" s="44" t="str">
        <f t="shared" si="348"/>
        <v>Metals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4</v>
      </c>
      <c r="G4431" s="202">
        <v>1293334</v>
      </c>
      <c r="H4431" s="198">
        <v>37035.502893518518</v>
      </c>
      <c r="I4431" t="s">
        <v>1911</v>
      </c>
      <c r="M4431" t="s">
        <v>2766</v>
      </c>
      <c r="N4431" t="s">
        <v>4058</v>
      </c>
      <c r="O4431" t="s">
        <v>4002</v>
      </c>
      <c r="P4431" s="199">
        <v>4</v>
      </c>
      <c r="S4431" t="s">
        <v>4060</v>
      </c>
      <c r="T4431" t="s">
        <v>4061</v>
      </c>
      <c r="U4431" s="201">
        <v>1748</v>
      </c>
      <c r="V4431" t="s">
        <v>1912</v>
      </c>
      <c r="W4431" t="s">
        <v>4068</v>
      </c>
      <c r="X4431" t="s">
        <v>4064</v>
      </c>
      <c r="Y4431" t="s">
        <v>4065</v>
      </c>
      <c r="Z4431" t="s">
        <v>4066</v>
      </c>
      <c r="AA4431">
        <v>2151772</v>
      </c>
      <c r="AB4431" s="198">
        <v>37090.647222222222</v>
      </c>
      <c r="AC4431" s="198">
        <v>37090.647222222222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6</v>
      </c>
      <c r="F4432" s="213">
        <f t="shared" si="350"/>
        <v>120000</v>
      </c>
      <c r="G4432" s="202">
        <v>1293335</v>
      </c>
      <c r="H4432" s="198">
        <v>37035.503055555557</v>
      </c>
      <c r="I4432" t="s">
        <v>3244</v>
      </c>
      <c r="M4432" t="s">
        <v>2760</v>
      </c>
      <c r="N4432" t="s">
        <v>2864</v>
      </c>
      <c r="O4432" t="s">
        <v>808</v>
      </c>
      <c r="Q4432" s="199">
        <v>20000</v>
      </c>
      <c r="S4432" t="s">
        <v>2761</v>
      </c>
      <c r="T4432" t="s">
        <v>4061</v>
      </c>
      <c r="U4432" s="201">
        <v>4.0449999999999999</v>
      </c>
      <c r="V4432" t="s">
        <v>2672</v>
      </c>
      <c r="W4432" t="s">
        <v>3281</v>
      </c>
      <c r="X4432" t="s">
        <v>4236</v>
      </c>
      <c r="Y4432" t="s">
        <v>4082</v>
      </c>
      <c r="Z4432" t="s">
        <v>3671</v>
      </c>
      <c r="AA4432" t="s">
        <v>1078</v>
      </c>
      <c r="AB4432" s="198">
        <v>37037.875</v>
      </c>
      <c r="AC4432" s="198">
        <v>37042.875</v>
      </c>
    </row>
    <row r="4433" spans="1:29" x14ac:dyDescent="0.2">
      <c r="A4433" s="44" t="str">
        <f t="shared" si="346"/>
        <v xml:space="preserve"> Natural Gas Physical</v>
      </c>
      <c r="B4433" s="44" t="str">
        <f t="shared" si="347"/>
        <v/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30</v>
      </c>
      <c r="F4433" s="213">
        <f t="shared" si="350"/>
        <v>150000</v>
      </c>
      <c r="G4433" s="202">
        <v>1293336</v>
      </c>
      <c r="H4433" s="198">
        <v>37035.503101851849</v>
      </c>
      <c r="I4433" t="s">
        <v>2945</v>
      </c>
      <c r="M4433" t="s">
        <v>2760</v>
      </c>
      <c r="N4433" t="s">
        <v>2697</v>
      </c>
      <c r="O4433" t="s">
        <v>3813</v>
      </c>
      <c r="Q4433" s="199">
        <v>5000</v>
      </c>
      <c r="S4433" t="s">
        <v>4150</v>
      </c>
      <c r="T4433" t="s">
        <v>2698</v>
      </c>
      <c r="U4433" s="201">
        <v>5.49</v>
      </c>
      <c r="V4433" t="s">
        <v>2946</v>
      </c>
      <c r="W4433" t="s">
        <v>3188</v>
      </c>
      <c r="X4433" t="s">
        <v>2700</v>
      </c>
      <c r="Y4433" t="s">
        <v>3224</v>
      </c>
      <c r="Z4433" t="s">
        <v>3672</v>
      </c>
      <c r="AA4433">
        <v>809421</v>
      </c>
      <c r="AB4433" s="198">
        <v>37043.875</v>
      </c>
      <c r="AC4433" s="198">
        <v>37072.875</v>
      </c>
    </row>
    <row r="4434" spans="1:29" x14ac:dyDescent="0.2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365</v>
      </c>
      <c r="F4434" s="213">
        <f t="shared" si="350"/>
        <v>1825000</v>
      </c>
      <c r="G4434" s="202">
        <v>1293338</v>
      </c>
      <c r="H4434" s="198">
        <v>37035.503159722219</v>
      </c>
      <c r="I4434" t="s">
        <v>3769</v>
      </c>
      <c r="M4434" t="s">
        <v>2760</v>
      </c>
      <c r="N4434" t="s">
        <v>2864</v>
      </c>
      <c r="O4434" t="s">
        <v>3278</v>
      </c>
      <c r="Q4434" s="199">
        <v>5000</v>
      </c>
      <c r="S4434" t="s">
        <v>2761</v>
      </c>
      <c r="T4434" t="s">
        <v>4061</v>
      </c>
      <c r="U4434" s="201">
        <v>4.3150000000000004</v>
      </c>
      <c r="V4434" t="s">
        <v>2670</v>
      </c>
      <c r="W4434" t="s">
        <v>3529</v>
      </c>
      <c r="X4434" t="s">
        <v>2866</v>
      </c>
      <c r="Y4434" t="s">
        <v>4082</v>
      </c>
      <c r="Z4434" t="s">
        <v>3671</v>
      </c>
      <c r="AA4434" t="s">
        <v>1079</v>
      </c>
      <c r="AB4434" s="198">
        <v>37257.875</v>
      </c>
      <c r="AC4434" s="198">
        <v>37621.875</v>
      </c>
    </row>
    <row r="4435" spans="1:29" x14ac:dyDescent="0.2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153</v>
      </c>
      <c r="F4435" s="213">
        <f t="shared" si="350"/>
        <v>382500</v>
      </c>
      <c r="G4435" s="202">
        <v>1293339</v>
      </c>
      <c r="H4435" s="198">
        <v>37035.503182870372</v>
      </c>
      <c r="I4435" t="s">
        <v>4033</v>
      </c>
      <c r="M4435" t="s">
        <v>2760</v>
      </c>
      <c r="N4435" t="s">
        <v>2864</v>
      </c>
      <c r="O4435" t="s">
        <v>4239</v>
      </c>
      <c r="P4435" s="199">
        <v>2500</v>
      </c>
      <c r="S4435" t="s">
        <v>2761</v>
      </c>
      <c r="T4435" t="s">
        <v>4061</v>
      </c>
      <c r="U4435" s="201">
        <v>4.2</v>
      </c>
      <c r="V4435" t="s">
        <v>3987</v>
      </c>
      <c r="W4435" t="s">
        <v>3529</v>
      </c>
      <c r="X4435" t="s">
        <v>2866</v>
      </c>
      <c r="Y4435" t="s">
        <v>4082</v>
      </c>
      <c r="Z4435" t="s">
        <v>3671</v>
      </c>
      <c r="AA4435" t="s">
        <v>1080</v>
      </c>
      <c r="AB4435" s="198">
        <v>37043</v>
      </c>
      <c r="AC4435" s="198">
        <v>37195</v>
      </c>
    </row>
    <row r="4436" spans="1:29" x14ac:dyDescent="0.2">
      <c r="A4436" s="44" t="str">
        <f t="shared" si="346"/>
        <v>US Natural Gas Physical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4</v>
      </c>
      <c r="F4436" s="213">
        <f t="shared" si="350"/>
        <v>40000</v>
      </c>
      <c r="G4436" s="202">
        <v>1293342</v>
      </c>
      <c r="H4436" s="198">
        <v>37035.503217592595</v>
      </c>
      <c r="I4436" t="s">
        <v>2674</v>
      </c>
      <c r="M4436" t="s">
        <v>2760</v>
      </c>
      <c r="N4436" t="s">
        <v>3220</v>
      </c>
      <c r="O4436" t="s">
        <v>1067</v>
      </c>
      <c r="P4436" s="199">
        <v>10000</v>
      </c>
      <c r="S4436" t="s">
        <v>2761</v>
      </c>
      <c r="T4436" t="s">
        <v>4061</v>
      </c>
      <c r="U4436" s="201">
        <v>4.04</v>
      </c>
      <c r="V4436" t="s">
        <v>2675</v>
      </c>
      <c r="W4436" t="s">
        <v>4246</v>
      </c>
      <c r="X4436" t="s">
        <v>4247</v>
      </c>
      <c r="Y4436" t="s">
        <v>3224</v>
      </c>
      <c r="Z4436" t="s">
        <v>3671</v>
      </c>
      <c r="AA4436">
        <v>809422</v>
      </c>
      <c r="AB4436" s="198">
        <v>37037</v>
      </c>
      <c r="AC4436" s="198">
        <v>37040</v>
      </c>
    </row>
    <row r="4437" spans="1:29" x14ac:dyDescent="0.2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151</v>
      </c>
      <c r="F4437" s="213">
        <f t="shared" si="350"/>
        <v>755000</v>
      </c>
      <c r="G4437" s="202">
        <v>1293343</v>
      </c>
      <c r="H4437" s="198">
        <v>37035.503229166665</v>
      </c>
      <c r="I4437" t="s">
        <v>3769</v>
      </c>
      <c r="M4437" t="s">
        <v>2760</v>
      </c>
      <c r="N4437" t="s">
        <v>2864</v>
      </c>
      <c r="O4437" t="s">
        <v>3253</v>
      </c>
      <c r="Q4437" s="199">
        <v>5000</v>
      </c>
      <c r="S4437" t="s">
        <v>2761</v>
      </c>
      <c r="T4437" t="s">
        <v>4061</v>
      </c>
      <c r="U4437" s="201">
        <v>4.5949999999999998</v>
      </c>
      <c r="V4437" t="s">
        <v>2670</v>
      </c>
      <c r="W4437" t="s">
        <v>3529</v>
      </c>
      <c r="X4437" t="s">
        <v>2866</v>
      </c>
      <c r="Y4437" t="s">
        <v>4082</v>
      </c>
      <c r="Z4437" t="s">
        <v>3671</v>
      </c>
      <c r="AA4437" t="s">
        <v>1081</v>
      </c>
      <c r="AB4437" s="198">
        <v>37196</v>
      </c>
      <c r="AC4437" s="198">
        <v>37346</v>
      </c>
    </row>
    <row r="4438" spans="1:29" x14ac:dyDescent="0.2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31</v>
      </c>
      <c r="F4438" s="213">
        <f t="shared" si="350"/>
        <v>310000</v>
      </c>
      <c r="G4438" s="202">
        <v>1293344</v>
      </c>
      <c r="H4438" s="198">
        <v>37035.503333333334</v>
      </c>
      <c r="I4438" t="s">
        <v>2854</v>
      </c>
      <c r="M4438" t="s">
        <v>2760</v>
      </c>
      <c r="N4438" t="s">
        <v>2864</v>
      </c>
      <c r="O4438" t="s">
        <v>3234</v>
      </c>
      <c r="Q4438" s="199">
        <v>10000</v>
      </c>
      <c r="S4438" t="s">
        <v>2761</v>
      </c>
      <c r="T4438" t="s">
        <v>4061</v>
      </c>
      <c r="U4438" s="201">
        <v>4.1524999999999999</v>
      </c>
      <c r="V4438" t="s">
        <v>3195</v>
      </c>
      <c r="W4438" t="s">
        <v>3529</v>
      </c>
      <c r="X4438" t="s">
        <v>2866</v>
      </c>
      <c r="Y4438" t="s">
        <v>4082</v>
      </c>
      <c r="Z4438" t="s">
        <v>3671</v>
      </c>
      <c r="AA4438" t="s">
        <v>1082</v>
      </c>
      <c r="AB4438" s="198">
        <v>37073.875</v>
      </c>
      <c r="AC4438" s="198">
        <v>37103.875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6</v>
      </c>
      <c r="F4439" s="213">
        <f t="shared" si="350"/>
        <v>180000</v>
      </c>
      <c r="G4439" s="202">
        <v>1293347</v>
      </c>
      <c r="H4439" s="198">
        <v>37035.503368055557</v>
      </c>
      <c r="I4439" t="s">
        <v>3112</v>
      </c>
      <c r="M4439" t="s">
        <v>2760</v>
      </c>
      <c r="N4439" t="s">
        <v>2864</v>
      </c>
      <c r="O4439" t="s">
        <v>808</v>
      </c>
      <c r="P4439" s="199">
        <v>30000</v>
      </c>
      <c r="S4439" t="s">
        <v>2761</v>
      </c>
      <c r="T4439" t="s">
        <v>4061</v>
      </c>
      <c r="U4439" s="201">
        <v>4.0350000000000001</v>
      </c>
      <c r="V4439" t="s">
        <v>1731</v>
      </c>
      <c r="W4439" t="s">
        <v>3281</v>
      </c>
      <c r="X4439" t="s">
        <v>4236</v>
      </c>
      <c r="Y4439" t="s">
        <v>4082</v>
      </c>
      <c r="Z4439" t="s">
        <v>3671</v>
      </c>
      <c r="AA4439" t="s">
        <v>1083</v>
      </c>
      <c r="AB4439" s="198">
        <v>37037.875</v>
      </c>
      <c r="AC4439" s="198">
        <v>37042.875</v>
      </c>
    </row>
    <row r="4440" spans="1:29" x14ac:dyDescent="0.2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30</v>
      </c>
      <c r="F4440" s="213">
        <f t="shared" si="350"/>
        <v>1500</v>
      </c>
      <c r="G4440" s="202">
        <v>1293346</v>
      </c>
      <c r="H4440" s="198">
        <v>37035.503368055557</v>
      </c>
      <c r="I4440" t="s">
        <v>2804</v>
      </c>
      <c r="M4440" t="s">
        <v>3364</v>
      </c>
      <c r="N4440" t="s">
        <v>2802</v>
      </c>
      <c r="O4440" t="s">
        <v>2859</v>
      </c>
      <c r="Q4440" s="199">
        <v>50</v>
      </c>
      <c r="S4440" t="s">
        <v>2759</v>
      </c>
      <c r="T4440" t="s">
        <v>4061</v>
      </c>
      <c r="U4440" s="201">
        <v>62.75</v>
      </c>
      <c r="V4440" t="s">
        <v>3962</v>
      </c>
      <c r="W4440" t="s">
        <v>2806</v>
      </c>
      <c r="X4440" t="s">
        <v>2807</v>
      </c>
      <c r="Y4440" t="s">
        <v>4193</v>
      </c>
      <c r="Z4440" t="s">
        <v>3666</v>
      </c>
      <c r="AA4440">
        <v>621813.1</v>
      </c>
      <c r="AB4440" s="198">
        <v>37043.71597222222</v>
      </c>
      <c r="AC4440" s="198">
        <v>37072.71597222222</v>
      </c>
    </row>
    <row r="4441" spans="1:29" x14ac:dyDescent="0.2">
      <c r="A4441" s="44" t="str">
        <f t="shared" si="346"/>
        <v>US Natural Gas Financial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6</v>
      </c>
      <c r="F4441" s="213">
        <f t="shared" si="350"/>
        <v>30000</v>
      </c>
      <c r="G4441" s="202">
        <v>1293348</v>
      </c>
      <c r="H4441" s="198">
        <v>37035.503576388888</v>
      </c>
      <c r="I4441" t="s">
        <v>2676</v>
      </c>
      <c r="M4441" t="s">
        <v>2760</v>
      </c>
      <c r="N4441" t="s">
        <v>2864</v>
      </c>
      <c r="O4441" t="s">
        <v>1084</v>
      </c>
      <c r="Q4441" s="199">
        <v>5000</v>
      </c>
      <c r="S4441" t="s">
        <v>2761</v>
      </c>
      <c r="T4441" t="s">
        <v>4061</v>
      </c>
      <c r="U4441" s="201">
        <v>4.3949999999999996</v>
      </c>
      <c r="V4441" t="s">
        <v>4388</v>
      </c>
      <c r="W4441" t="s">
        <v>2668</v>
      </c>
      <c r="X4441" t="s">
        <v>4389</v>
      </c>
      <c r="Y4441" t="s">
        <v>4082</v>
      </c>
      <c r="Z4441" t="s">
        <v>3671</v>
      </c>
      <c r="AA4441" t="s">
        <v>1085</v>
      </c>
      <c r="AB4441" s="198">
        <v>37037.875</v>
      </c>
      <c r="AC4441" s="198">
        <v>37042.875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151</v>
      </c>
      <c r="F4442" s="213">
        <f t="shared" si="350"/>
        <v>377500</v>
      </c>
      <c r="G4442" s="202">
        <v>1293350</v>
      </c>
      <c r="H4442" s="198">
        <v>37035.503668981481</v>
      </c>
      <c r="I4442" t="s">
        <v>3306</v>
      </c>
      <c r="M4442" t="s">
        <v>2760</v>
      </c>
      <c r="N4442" t="s">
        <v>2864</v>
      </c>
      <c r="O4442" t="s">
        <v>3253</v>
      </c>
      <c r="Q4442" s="199">
        <v>2500</v>
      </c>
      <c r="S4442" t="s">
        <v>2761</v>
      </c>
      <c r="T4442" t="s">
        <v>4061</v>
      </c>
      <c r="U4442" s="201">
        <v>4.5949999999999998</v>
      </c>
      <c r="V4442" t="s">
        <v>2902</v>
      </c>
      <c r="W4442" t="s">
        <v>3529</v>
      </c>
      <c r="X4442" t="s">
        <v>2866</v>
      </c>
      <c r="Y4442" t="s">
        <v>4082</v>
      </c>
      <c r="Z4442" t="s">
        <v>3671</v>
      </c>
      <c r="AA4442" t="s">
        <v>1086</v>
      </c>
      <c r="AB4442" s="198">
        <v>37196</v>
      </c>
      <c r="AC4442" s="198">
        <v>37346</v>
      </c>
    </row>
    <row r="4443" spans="1:29" x14ac:dyDescent="0.2">
      <c r="A4443" s="44" t="str">
        <f t="shared" si="346"/>
        <v xml:space="preserve"> Natural Gas Financial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92</v>
      </c>
      <c r="F4443" s="213">
        <f t="shared" si="350"/>
        <v>460000</v>
      </c>
      <c r="G4443" s="202">
        <v>1293352</v>
      </c>
      <c r="H4443" s="198">
        <v>37035.503784722219</v>
      </c>
      <c r="I4443" t="s">
        <v>3128</v>
      </c>
      <c r="M4443" t="s">
        <v>2760</v>
      </c>
      <c r="N4443" t="s">
        <v>4017</v>
      </c>
      <c r="O4443" t="s">
        <v>340</v>
      </c>
      <c r="P4443" s="199">
        <v>5000</v>
      </c>
      <c r="S4443" t="s">
        <v>2761</v>
      </c>
      <c r="T4443" t="s">
        <v>4061</v>
      </c>
      <c r="U4443" s="201">
        <v>-0.24</v>
      </c>
      <c r="V4443" t="s">
        <v>1685</v>
      </c>
      <c r="W4443" t="s">
        <v>4019</v>
      </c>
      <c r="X4443" t="s">
        <v>3073</v>
      </c>
      <c r="Y4443" t="s">
        <v>4082</v>
      </c>
      <c r="Z4443" t="s">
        <v>3672</v>
      </c>
      <c r="AA4443" t="s">
        <v>1087</v>
      </c>
      <c r="AB4443" s="198">
        <v>37073</v>
      </c>
      <c r="AC4443" s="198">
        <v>37164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600000</v>
      </c>
      <c r="G4444" s="202">
        <v>1293353</v>
      </c>
      <c r="H4444" s="198">
        <v>37035.503831018519</v>
      </c>
      <c r="I4444" t="s">
        <v>3244</v>
      </c>
      <c r="M4444" t="s">
        <v>2760</v>
      </c>
      <c r="N4444" t="s">
        <v>2864</v>
      </c>
      <c r="O4444" t="s">
        <v>2865</v>
      </c>
      <c r="P4444" s="199">
        <v>20000</v>
      </c>
      <c r="S4444" t="s">
        <v>2761</v>
      </c>
      <c r="T4444" t="s">
        <v>4061</v>
      </c>
      <c r="U4444" s="201">
        <v>4.08</v>
      </c>
      <c r="V4444" t="s">
        <v>3247</v>
      </c>
      <c r="W4444" t="s">
        <v>3529</v>
      </c>
      <c r="X4444" t="s">
        <v>2866</v>
      </c>
      <c r="Y4444" t="s">
        <v>4082</v>
      </c>
      <c r="Z4444" t="s">
        <v>3671</v>
      </c>
      <c r="AA4444" t="s">
        <v>1088</v>
      </c>
      <c r="AB4444" s="198">
        <v>37043.875</v>
      </c>
      <c r="AC4444" s="198">
        <v>37072.875</v>
      </c>
    </row>
    <row r="4445" spans="1:29" x14ac:dyDescent="0.2">
      <c r="A4445" s="44" t="str">
        <f t="shared" si="346"/>
        <v xml:space="preserve"> Metals Financial</v>
      </c>
      <c r="B4445" s="44" t="str">
        <f t="shared" si="347"/>
        <v/>
      </c>
      <c r="C4445" s="44" t="str">
        <f t="shared" si="348"/>
        <v>Metals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3">
        <f t="shared" si="350"/>
        <v>15</v>
      </c>
      <c r="G4445" s="202">
        <v>1293354</v>
      </c>
      <c r="H4445" s="198">
        <v>37035.503842592596</v>
      </c>
      <c r="I4445" t="s">
        <v>4085</v>
      </c>
      <c r="M4445" t="s">
        <v>2766</v>
      </c>
      <c r="N4445" t="s">
        <v>4072</v>
      </c>
      <c r="O4445" t="s">
        <v>4073</v>
      </c>
      <c r="P4445" s="199">
        <v>15</v>
      </c>
      <c r="S4445" t="s">
        <v>4060</v>
      </c>
      <c r="T4445" t="s">
        <v>4061</v>
      </c>
      <c r="U4445" s="201">
        <v>1546</v>
      </c>
      <c r="V4445" t="s">
        <v>4098</v>
      </c>
      <c r="W4445" t="s">
        <v>4068</v>
      </c>
      <c r="X4445" t="s">
        <v>4064</v>
      </c>
      <c r="Y4445" t="s">
        <v>4065</v>
      </c>
      <c r="Z4445" t="s">
        <v>4066</v>
      </c>
      <c r="AA4445">
        <v>2151770</v>
      </c>
    </row>
    <row r="4446" spans="1:29" x14ac:dyDescent="0.2">
      <c r="A4446" s="44" t="str">
        <f t="shared" si="346"/>
        <v>US Natural Gas Physical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4</v>
      </c>
      <c r="F4446" s="213">
        <f t="shared" si="350"/>
        <v>40000</v>
      </c>
      <c r="G4446" s="202">
        <v>1293355</v>
      </c>
      <c r="H4446" s="198">
        <v>37035.503993055558</v>
      </c>
      <c r="I4446" t="s">
        <v>2754</v>
      </c>
      <c r="M4446" t="s">
        <v>2760</v>
      </c>
      <c r="N4446" t="s">
        <v>3220</v>
      </c>
      <c r="O4446" t="s">
        <v>1067</v>
      </c>
      <c r="P4446" s="199">
        <v>10000</v>
      </c>
      <c r="S4446" t="s">
        <v>2761</v>
      </c>
      <c r="T4446" t="s">
        <v>4061</v>
      </c>
      <c r="U4446" s="201">
        <v>4.0350000000000001</v>
      </c>
      <c r="V4446" t="s">
        <v>3454</v>
      </c>
      <c r="W4446" t="s">
        <v>4246</v>
      </c>
      <c r="X4446" t="s">
        <v>4247</v>
      </c>
      <c r="Y4446" t="s">
        <v>3224</v>
      </c>
      <c r="Z4446" t="s">
        <v>3671</v>
      </c>
      <c r="AA4446">
        <v>809424</v>
      </c>
      <c r="AB4446" s="198">
        <v>37037</v>
      </c>
      <c r="AC4446" s="198">
        <v>37040</v>
      </c>
    </row>
    <row r="4447" spans="1:29" x14ac:dyDescent="0.2">
      <c r="A4447" s="44" t="str">
        <f t="shared" si="346"/>
        <v xml:space="preserve"> Metals Financial</v>
      </c>
      <c r="B4447" s="44" t="str">
        <f t="shared" si="347"/>
        <v/>
      </c>
      <c r="C4447" s="44" t="str">
        <f t="shared" si="348"/>
        <v>Metals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</v>
      </c>
      <c r="F4447" s="213">
        <f t="shared" si="350"/>
        <v>20</v>
      </c>
      <c r="G4447" s="202">
        <v>1293356</v>
      </c>
      <c r="H4447" s="198">
        <v>37035.504224537035</v>
      </c>
      <c r="I4447" t="s">
        <v>4084</v>
      </c>
      <c r="M4447" t="s">
        <v>2766</v>
      </c>
      <c r="N4447" t="s">
        <v>4072</v>
      </c>
      <c r="O4447" t="s">
        <v>4073</v>
      </c>
      <c r="Q4447" s="199">
        <v>20</v>
      </c>
      <c r="S4447" t="s">
        <v>4060</v>
      </c>
      <c r="T4447" t="s">
        <v>4061</v>
      </c>
      <c r="U4447" s="201">
        <v>1547</v>
      </c>
      <c r="V4447" t="s">
        <v>3208</v>
      </c>
      <c r="W4447" t="s">
        <v>4068</v>
      </c>
      <c r="X4447" t="s">
        <v>4064</v>
      </c>
      <c r="Y4447" t="s">
        <v>4065</v>
      </c>
      <c r="Z4447" t="s">
        <v>4066</v>
      </c>
      <c r="AA4447">
        <v>2151768</v>
      </c>
    </row>
    <row r="4448" spans="1:29" x14ac:dyDescent="0.2">
      <c r="A4448" s="44" t="str">
        <f t="shared" si="346"/>
        <v>US Natural Gas Physical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4</v>
      </c>
      <c r="F4448" s="213">
        <f t="shared" si="350"/>
        <v>40000</v>
      </c>
      <c r="G4448" s="202">
        <v>1293357</v>
      </c>
      <c r="H4448" s="198">
        <v>37035.504247685189</v>
      </c>
      <c r="I4448" t="s">
        <v>3244</v>
      </c>
      <c r="M4448" t="s">
        <v>2760</v>
      </c>
      <c r="N4448" t="s">
        <v>3220</v>
      </c>
      <c r="O4448" t="s">
        <v>1067</v>
      </c>
      <c r="Q4448" s="199">
        <v>10000</v>
      </c>
      <c r="S4448" t="s">
        <v>2761</v>
      </c>
      <c r="T4448" t="s">
        <v>4061</v>
      </c>
      <c r="U4448" s="201">
        <v>4.04</v>
      </c>
      <c r="V4448" t="s">
        <v>3991</v>
      </c>
      <c r="W4448" t="s">
        <v>4246</v>
      </c>
      <c r="X4448" t="s">
        <v>4247</v>
      </c>
      <c r="Y4448" t="s">
        <v>3224</v>
      </c>
      <c r="Z4448" t="s">
        <v>3671</v>
      </c>
      <c r="AA4448">
        <v>809426</v>
      </c>
      <c r="AB4448" s="198">
        <v>37037</v>
      </c>
      <c r="AC4448" s="198">
        <v>37040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3">
        <f t="shared" si="350"/>
        <v>75000</v>
      </c>
      <c r="G4449" s="202">
        <v>1293359</v>
      </c>
      <c r="H4449" s="198">
        <v>37035.504351851851</v>
      </c>
      <c r="I4449" t="s">
        <v>4241</v>
      </c>
      <c r="M4449" t="s">
        <v>2760</v>
      </c>
      <c r="N4449" t="s">
        <v>2864</v>
      </c>
      <c r="O4449" t="s">
        <v>2865</v>
      </c>
      <c r="Q4449" s="199">
        <v>2500</v>
      </c>
      <c r="S4449" t="s">
        <v>2761</v>
      </c>
      <c r="T4449" t="s">
        <v>4061</v>
      </c>
      <c r="U4449" s="201">
        <v>4.085</v>
      </c>
      <c r="V4449" t="s">
        <v>4273</v>
      </c>
      <c r="W4449" t="s">
        <v>3529</v>
      </c>
      <c r="X4449" t="s">
        <v>2866</v>
      </c>
      <c r="Y4449" t="s">
        <v>4082</v>
      </c>
      <c r="Z4449" t="s">
        <v>3671</v>
      </c>
      <c r="AA4449" t="s">
        <v>1089</v>
      </c>
      <c r="AB4449" s="198">
        <v>37043.875</v>
      </c>
      <c r="AC4449" s="198">
        <v>37072.875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31</v>
      </c>
      <c r="F4450" s="213">
        <f t="shared" si="350"/>
        <v>77500</v>
      </c>
      <c r="G4450" s="202">
        <v>1293361</v>
      </c>
      <c r="H4450" s="198">
        <v>37035.504537037035</v>
      </c>
      <c r="I4450" t="s">
        <v>3982</v>
      </c>
      <c r="M4450" t="s">
        <v>2760</v>
      </c>
      <c r="N4450" t="s">
        <v>2864</v>
      </c>
      <c r="O4450" t="s">
        <v>2875</v>
      </c>
      <c r="Q4450" s="199">
        <v>2500</v>
      </c>
      <c r="S4450" t="s">
        <v>2761</v>
      </c>
      <c r="T4450" t="s">
        <v>4061</v>
      </c>
      <c r="U4450" s="201">
        <v>4.2300000000000004</v>
      </c>
      <c r="V4450" t="s">
        <v>4029</v>
      </c>
      <c r="W4450" t="s">
        <v>3529</v>
      </c>
      <c r="X4450" t="s">
        <v>2866</v>
      </c>
      <c r="Y4450" t="s">
        <v>4082</v>
      </c>
      <c r="Z4450" t="s">
        <v>3671</v>
      </c>
      <c r="AA4450" t="s">
        <v>1090</v>
      </c>
      <c r="AB4450" s="198">
        <v>37104.875</v>
      </c>
      <c r="AC4450" s="198">
        <v>37134.875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1</v>
      </c>
      <c r="G4451" s="202">
        <v>1293365</v>
      </c>
      <c r="H4451" s="198">
        <v>37035.504664351851</v>
      </c>
      <c r="I4451" t="s">
        <v>257</v>
      </c>
      <c r="M4451" t="s">
        <v>2766</v>
      </c>
      <c r="N4451" t="s">
        <v>4072</v>
      </c>
      <c r="O4451" t="s">
        <v>2976</v>
      </c>
      <c r="P4451" s="199">
        <v>1</v>
      </c>
      <c r="S4451" t="s">
        <v>4060</v>
      </c>
      <c r="T4451" t="s">
        <v>4061</v>
      </c>
      <c r="U4451" s="201">
        <v>1539</v>
      </c>
      <c r="V4451" t="s">
        <v>258</v>
      </c>
      <c r="W4451" t="s">
        <v>4068</v>
      </c>
      <c r="X4451" t="s">
        <v>4064</v>
      </c>
      <c r="Y4451" t="s">
        <v>4065</v>
      </c>
      <c r="Z4451" t="s">
        <v>4066</v>
      </c>
      <c r="AA4451">
        <v>2151766</v>
      </c>
      <c r="AB4451" s="198">
        <v>37062</v>
      </c>
      <c r="AC4451" s="198">
        <v>37062</v>
      </c>
    </row>
    <row r="4452" spans="1:31" x14ac:dyDescent="0.2">
      <c r="A4452" s="44" t="str">
        <f t="shared" si="346"/>
        <v>US Natural Gas Physical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30</v>
      </c>
      <c r="F4452" s="213">
        <f t="shared" si="350"/>
        <v>150000</v>
      </c>
      <c r="G4452" s="202">
        <v>1293366</v>
      </c>
      <c r="H4452" s="198">
        <v>37035.504687499997</v>
      </c>
      <c r="I4452" t="s">
        <v>2801</v>
      </c>
      <c r="M4452" t="s">
        <v>2760</v>
      </c>
      <c r="N4452" t="s">
        <v>3220</v>
      </c>
      <c r="O4452" t="s">
        <v>4287</v>
      </c>
      <c r="P4452" s="199">
        <v>5000</v>
      </c>
      <c r="S4452" t="s">
        <v>2761</v>
      </c>
      <c r="T4452" t="s">
        <v>4061</v>
      </c>
      <c r="U4452" s="201">
        <v>10.225</v>
      </c>
      <c r="V4452" t="s">
        <v>2877</v>
      </c>
      <c r="W4452" t="s">
        <v>4279</v>
      </c>
      <c r="X4452" t="s">
        <v>2682</v>
      </c>
      <c r="Y4452" t="s">
        <v>3224</v>
      </c>
      <c r="Z4452" t="s">
        <v>3671</v>
      </c>
      <c r="AA4452" t="s">
        <v>1091</v>
      </c>
      <c r="AB4452" s="198">
        <v>37043.875</v>
      </c>
      <c r="AC4452" s="198">
        <v>37072.875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450000</v>
      </c>
      <c r="G4453" s="202">
        <v>1293367</v>
      </c>
      <c r="H4453" s="198">
        <v>37035.504745370374</v>
      </c>
      <c r="I4453" t="s">
        <v>2813</v>
      </c>
      <c r="M4453" t="s">
        <v>2760</v>
      </c>
      <c r="N4453" t="s">
        <v>2864</v>
      </c>
      <c r="O4453" t="s">
        <v>2865</v>
      </c>
      <c r="Q4453" s="199">
        <v>15000</v>
      </c>
      <c r="S4453" t="s">
        <v>2761</v>
      </c>
      <c r="T4453" t="s">
        <v>4061</v>
      </c>
      <c r="U4453" s="201">
        <v>4.085</v>
      </c>
      <c r="V4453" t="s">
        <v>1059</v>
      </c>
      <c r="W4453" t="s">
        <v>3529</v>
      </c>
      <c r="X4453" t="s">
        <v>2866</v>
      </c>
      <c r="Y4453" t="s">
        <v>4082</v>
      </c>
      <c r="Z4453" t="s">
        <v>3671</v>
      </c>
      <c r="AA4453" t="s">
        <v>1092</v>
      </c>
      <c r="AB4453" s="198">
        <v>37043.875</v>
      </c>
      <c r="AC4453" s="198">
        <v>37072.875</v>
      </c>
    </row>
    <row r="4454" spans="1:31" x14ac:dyDescent="0.2">
      <c r="A4454" s="44" t="str">
        <f t="shared" si="346"/>
        <v>US Power Financial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30</v>
      </c>
      <c r="F4454" s="213">
        <f t="shared" si="350"/>
        <v>1500</v>
      </c>
      <c r="G4454" s="202">
        <v>1293368</v>
      </c>
      <c r="H4454" s="198">
        <v>37035.504745370374</v>
      </c>
      <c r="I4454" t="s">
        <v>2858</v>
      </c>
      <c r="M4454" t="s">
        <v>3364</v>
      </c>
      <c r="N4454" t="s">
        <v>4190</v>
      </c>
      <c r="O4454" t="s">
        <v>1093</v>
      </c>
      <c r="Q4454" s="199">
        <v>50</v>
      </c>
      <c r="S4454" t="s">
        <v>2759</v>
      </c>
      <c r="T4454" t="s">
        <v>4061</v>
      </c>
      <c r="U4454" s="201">
        <v>66.25</v>
      </c>
      <c r="V4454" t="s">
        <v>3210</v>
      </c>
      <c r="W4454" t="s">
        <v>2835</v>
      </c>
      <c r="X4454" t="s">
        <v>2827</v>
      </c>
      <c r="Y4454" t="s">
        <v>4193</v>
      </c>
      <c r="Z4454" t="s">
        <v>3671</v>
      </c>
      <c r="AA4454">
        <v>621815.1</v>
      </c>
      <c r="AB4454" s="198">
        <v>37043</v>
      </c>
      <c r="AC4454" s="198">
        <v>37072</v>
      </c>
    </row>
    <row r="4455" spans="1:31" x14ac:dyDescent="0.2">
      <c r="A4455" s="44" t="str">
        <f t="shared" si="346"/>
        <v>US Natural Gas Financial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30</v>
      </c>
      <c r="F4455" s="213">
        <f t="shared" si="350"/>
        <v>150000</v>
      </c>
      <c r="G4455" s="202">
        <v>1293369</v>
      </c>
      <c r="H4455" s="198">
        <v>37035.504837962966</v>
      </c>
      <c r="I4455" t="s">
        <v>4182</v>
      </c>
      <c r="M4455" t="s">
        <v>2760</v>
      </c>
      <c r="N4455" t="s">
        <v>2864</v>
      </c>
      <c r="O4455" t="s">
        <v>2865</v>
      </c>
      <c r="Q4455" s="199">
        <v>5000</v>
      </c>
      <c r="S4455" t="s">
        <v>2761</v>
      </c>
      <c r="T4455" t="s">
        <v>4061</v>
      </c>
      <c r="U4455" s="201">
        <v>4.085</v>
      </c>
      <c r="V4455" t="s">
        <v>1760</v>
      </c>
      <c r="W4455" t="s">
        <v>3529</v>
      </c>
      <c r="X4455" t="s">
        <v>2866</v>
      </c>
      <c r="Y4455" t="s">
        <v>4082</v>
      </c>
      <c r="Z4455" t="s">
        <v>3671</v>
      </c>
      <c r="AA4455" t="s">
        <v>1094</v>
      </c>
      <c r="AB4455" s="198">
        <v>37043.875</v>
      </c>
      <c r="AC4455" s="198">
        <v>37072.875</v>
      </c>
    </row>
    <row r="4456" spans="1:31" x14ac:dyDescent="0.2">
      <c r="A4456" s="44" t="str">
        <f t="shared" si="346"/>
        <v xml:space="preserve"> Natural Gas Physical</v>
      </c>
      <c r="B4456" s="44" t="str">
        <f t="shared" si="347"/>
        <v/>
      </c>
      <c r="C4456" s="44" t="str">
        <f t="shared" si="348"/>
        <v>Natural Gas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1293370</v>
      </c>
      <c r="H4456" s="198">
        <v>37035.504999999997</v>
      </c>
      <c r="I4456" t="s">
        <v>2945</v>
      </c>
      <c r="M4456" t="s">
        <v>2760</v>
      </c>
      <c r="N4456" t="s">
        <v>2697</v>
      </c>
      <c r="O4456" t="s">
        <v>3813</v>
      </c>
      <c r="Q4456" s="199">
        <v>5000</v>
      </c>
      <c r="S4456" t="s">
        <v>4150</v>
      </c>
      <c r="T4456" t="s">
        <v>2698</v>
      </c>
      <c r="U4456" s="201">
        <v>5.4950000000000001</v>
      </c>
      <c r="V4456" t="s">
        <v>2946</v>
      </c>
      <c r="W4456" t="s">
        <v>3188</v>
      </c>
      <c r="X4456" t="s">
        <v>2700</v>
      </c>
      <c r="Y4456" t="s">
        <v>3224</v>
      </c>
      <c r="Z4456" t="s">
        <v>3672</v>
      </c>
      <c r="AA4456">
        <v>809430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">
      <c r="A4457" s="44" t="str">
        <f t="shared" si="346"/>
        <v xml:space="preserve"> Metals Financial</v>
      </c>
      <c r="B4457" s="44" t="str">
        <f t="shared" si="347"/>
        <v/>
      </c>
      <c r="C4457" s="44" t="str">
        <f t="shared" si="348"/>
        <v>Metals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20</v>
      </c>
      <c r="G4457" s="202">
        <v>1293371</v>
      </c>
      <c r="H4457" s="198">
        <v>37035.505011574074</v>
      </c>
      <c r="I4457" t="s">
        <v>1935</v>
      </c>
      <c r="M4457" t="s">
        <v>2766</v>
      </c>
      <c r="N4457" t="s">
        <v>4058</v>
      </c>
      <c r="O4457" t="s">
        <v>4059</v>
      </c>
      <c r="P4457" s="199">
        <v>20</v>
      </c>
      <c r="S4457" t="s">
        <v>4060</v>
      </c>
      <c r="T4457" t="s">
        <v>4061</v>
      </c>
      <c r="U4457" s="201">
        <v>1741</v>
      </c>
      <c r="V4457" t="s">
        <v>1936</v>
      </c>
      <c r="W4457" t="s">
        <v>4068</v>
      </c>
      <c r="X4457" t="s">
        <v>4064</v>
      </c>
      <c r="Y4457" t="s">
        <v>4065</v>
      </c>
      <c r="Z4457" t="s">
        <v>4066</v>
      </c>
      <c r="AA4457">
        <v>2151764</v>
      </c>
    </row>
    <row r="4458" spans="1:31" x14ac:dyDescent="0.2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6</v>
      </c>
      <c r="F4458" s="213">
        <f t="shared" si="350"/>
        <v>30000</v>
      </c>
      <c r="G4458" s="202">
        <v>1293373</v>
      </c>
      <c r="H4458" s="198">
        <v>37035.505439814813</v>
      </c>
      <c r="I4458" t="s">
        <v>2676</v>
      </c>
      <c r="M4458" t="s">
        <v>2760</v>
      </c>
      <c r="N4458" t="s">
        <v>2864</v>
      </c>
      <c r="O4458" t="s">
        <v>1084</v>
      </c>
      <c r="Q4458" s="199">
        <v>5000</v>
      </c>
      <c r="S4458" t="s">
        <v>2761</v>
      </c>
      <c r="T4458" t="s">
        <v>4061</v>
      </c>
      <c r="U4458" s="201">
        <v>4.3949999999999996</v>
      </c>
      <c r="V4458" t="s">
        <v>4388</v>
      </c>
      <c r="W4458" t="s">
        <v>2668</v>
      </c>
      <c r="X4458" t="s">
        <v>4389</v>
      </c>
      <c r="Y4458" t="s">
        <v>4082</v>
      </c>
      <c r="Z4458" t="s">
        <v>3671</v>
      </c>
      <c r="AA4458" t="s">
        <v>1095</v>
      </c>
      <c r="AB4458" s="198">
        <v>37037.875</v>
      </c>
      <c r="AC4458" s="198">
        <v>37042.875</v>
      </c>
    </row>
    <row r="4459" spans="1:31" x14ac:dyDescent="0.2">
      <c r="A4459" s="44" t="str">
        <f t="shared" si="346"/>
        <v>US Crude Financial</v>
      </c>
      <c r="B4459" s="44" t="str">
        <f t="shared" si="347"/>
        <v>US</v>
      </c>
      <c r="C4459" s="44" t="str">
        <f t="shared" si="348"/>
        <v>Crude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50000</v>
      </c>
      <c r="G4459" s="202">
        <v>1293376</v>
      </c>
      <c r="H4459" s="198">
        <v>37035.50577546296</v>
      </c>
      <c r="I4459" t="s">
        <v>4182</v>
      </c>
      <c r="M4459" t="s">
        <v>3757</v>
      </c>
      <c r="N4459" t="s">
        <v>4183</v>
      </c>
      <c r="O4459" t="s">
        <v>2790</v>
      </c>
      <c r="P4459" s="199">
        <v>50000</v>
      </c>
      <c r="S4459" t="s">
        <v>2767</v>
      </c>
      <c r="T4459" t="s">
        <v>4061</v>
      </c>
      <c r="U4459" s="201">
        <v>28.63</v>
      </c>
      <c r="V4459" t="s">
        <v>3201</v>
      </c>
      <c r="W4459" t="s">
        <v>4185</v>
      </c>
      <c r="X4459" t="s">
        <v>4186</v>
      </c>
      <c r="Y4459" t="s">
        <v>3401</v>
      </c>
      <c r="Z4459" t="s">
        <v>3671</v>
      </c>
      <c r="AA4459">
        <v>107219</v>
      </c>
      <c r="AB4459" s="198">
        <v>37073</v>
      </c>
      <c r="AC4459" s="198">
        <v>37103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3100</v>
      </c>
      <c r="G4460" s="202">
        <v>1293378</v>
      </c>
      <c r="H4460" s="198">
        <v>37035.505891203706</v>
      </c>
      <c r="I4460" t="s">
        <v>2854</v>
      </c>
      <c r="M4460" t="s">
        <v>2760</v>
      </c>
      <c r="N4460" t="s">
        <v>3193</v>
      </c>
      <c r="O4460" t="s">
        <v>272</v>
      </c>
      <c r="P4460" s="199">
        <v>100</v>
      </c>
      <c r="S4460" t="s">
        <v>3118</v>
      </c>
      <c r="T4460" t="s">
        <v>4061</v>
      </c>
      <c r="U4460" s="201">
        <v>0.1925</v>
      </c>
      <c r="V4460" t="s">
        <v>3195</v>
      </c>
      <c r="W4460" t="s">
        <v>3119</v>
      </c>
      <c r="X4460" t="s">
        <v>3120</v>
      </c>
      <c r="Y4460" t="s">
        <v>4082</v>
      </c>
      <c r="Z4460" t="s">
        <v>3671</v>
      </c>
      <c r="AA4460" t="s">
        <v>1096</v>
      </c>
      <c r="AB4460" s="198">
        <v>37073</v>
      </c>
      <c r="AC4460" s="198">
        <v>37103</v>
      </c>
    </row>
    <row r="4461" spans="1:31" x14ac:dyDescent="0.2">
      <c r="A4461" s="44" t="str">
        <f t="shared" si="346"/>
        <v>US Crude Financial</v>
      </c>
      <c r="B4461" s="44" t="str">
        <f t="shared" si="347"/>
        <v>US</v>
      </c>
      <c r="C4461" s="44" t="str">
        <f t="shared" si="348"/>
        <v>Crude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3">
        <f t="shared" si="350"/>
        <v>50000</v>
      </c>
      <c r="G4461" s="202">
        <v>1293388</v>
      </c>
      <c r="H4461" s="198">
        <v>37035.506724537037</v>
      </c>
      <c r="I4461" t="s">
        <v>4182</v>
      </c>
      <c r="M4461" t="s">
        <v>3757</v>
      </c>
      <c r="N4461" t="s">
        <v>4183</v>
      </c>
      <c r="O4461" t="s">
        <v>2790</v>
      </c>
      <c r="P4461" s="199">
        <v>50000</v>
      </c>
      <c r="S4461" t="s">
        <v>2767</v>
      </c>
      <c r="T4461" t="s">
        <v>4061</v>
      </c>
      <c r="U4461" s="201">
        <v>28.61</v>
      </c>
      <c r="V4461" t="s">
        <v>3201</v>
      </c>
      <c r="W4461" t="s">
        <v>4185</v>
      </c>
      <c r="X4461" t="s">
        <v>4186</v>
      </c>
      <c r="Y4461" t="s">
        <v>3401</v>
      </c>
      <c r="Z4461" t="s">
        <v>3671</v>
      </c>
      <c r="AA4461">
        <v>107220</v>
      </c>
      <c r="AB4461" s="198">
        <v>37073</v>
      </c>
      <c r="AC4461" s="198">
        <v>37103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90000</v>
      </c>
      <c r="G4462" s="202">
        <v>1293389</v>
      </c>
      <c r="H4462" s="198">
        <v>37035.506921296299</v>
      </c>
      <c r="I4462" t="s">
        <v>2674</v>
      </c>
      <c r="M4462" t="s">
        <v>2760</v>
      </c>
      <c r="N4462" t="s">
        <v>3235</v>
      </c>
      <c r="O4462" t="s">
        <v>1097</v>
      </c>
      <c r="Q4462" s="199">
        <v>3000</v>
      </c>
      <c r="S4462" t="s">
        <v>2761</v>
      </c>
      <c r="T4462" t="s">
        <v>4061</v>
      </c>
      <c r="U4462" s="201">
        <v>2.5000000000000001E-3</v>
      </c>
      <c r="V4462" t="s">
        <v>4275</v>
      </c>
      <c r="W4462" t="s">
        <v>2938</v>
      </c>
      <c r="X4462" t="s">
        <v>355</v>
      </c>
      <c r="Y4462" t="s">
        <v>4082</v>
      </c>
      <c r="Z4462" t="s">
        <v>3671</v>
      </c>
      <c r="AA4462" t="s">
        <v>1098</v>
      </c>
      <c r="AB4462" s="198">
        <v>37043.875</v>
      </c>
      <c r="AC4462" s="198">
        <v>37072.875</v>
      </c>
    </row>
    <row r="4463" spans="1:31" x14ac:dyDescent="0.2">
      <c r="A4463" s="44" t="str">
        <f t="shared" si="346"/>
        <v>US Crude Financial</v>
      </c>
      <c r="B4463" s="44" t="str">
        <f t="shared" si="347"/>
        <v>US</v>
      </c>
      <c r="C4463" s="44" t="str">
        <f t="shared" si="348"/>
        <v>Crude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50000</v>
      </c>
      <c r="G4463" s="202">
        <v>1293390</v>
      </c>
      <c r="H4463" s="198">
        <v>37035.507048611114</v>
      </c>
      <c r="I4463" t="s">
        <v>3057</v>
      </c>
      <c r="M4463" t="s">
        <v>3757</v>
      </c>
      <c r="N4463" t="s">
        <v>4183</v>
      </c>
      <c r="O4463" t="s">
        <v>2967</v>
      </c>
      <c r="P4463" s="199">
        <v>50000</v>
      </c>
      <c r="S4463" t="s">
        <v>2767</v>
      </c>
      <c r="T4463" t="s">
        <v>4061</v>
      </c>
      <c r="U4463" s="201">
        <v>28.59</v>
      </c>
      <c r="V4463" t="s">
        <v>1699</v>
      </c>
      <c r="W4463" t="s">
        <v>4185</v>
      </c>
      <c r="X4463" t="s">
        <v>4266</v>
      </c>
      <c r="Y4463" t="s">
        <v>3401</v>
      </c>
      <c r="Z4463" t="s">
        <v>3671</v>
      </c>
      <c r="AA4463">
        <v>107221</v>
      </c>
      <c r="AB4463" s="198">
        <v>37073</v>
      </c>
      <c r="AC4463" s="198">
        <v>37103</v>
      </c>
    </row>
    <row r="4464" spans="1:31" x14ac:dyDescent="0.2">
      <c r="A4464" s="44" t="str">
        <f t="shared" si="346"/>
        <v>US Natural Gas Financial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6</v>
      </c>
      <c r="F4464" s="213">
        <f t="shared" si="350"/>
        <v>180000</v>
      </c>
      <c r="G4464" s="202">
        <v>1293391</v>
      </c>
      <c r="H4464" s="198">
        <v>37035.507141203707</v>
      </c>
      <c r="I4464" t="s">
        <v>3228</v>
      </c>
      <c r="M4464" t="s">
        <v>2760</v>
      </c>
      <c r="N4464" t="s">
        <v>2864</v>
      </c>
      <c r="O4464" t="s">
        <v>1099</v>
      </c>
      <c r="Q4464" s="199">
        <v>30000</v>
      </c>
      <c r="S4464" t="s">
        <v>2761</v>
      </c>
      <c r="T4464" t="s">
        <v>4061</v>
      </c>
      <c r="U4464" s="201">
        <v>3.895</v>
      </c>
      <c r="V4464" t="s">
        <v>4003</v>
      </c>
      <c r="W4464" t="s">
        <v>3074</v>
      </c>
      <c r="X4464" t="s">
        <v>3075</v>
      </c>
      <c r="Y4464" t="s">
        <v>4082</v>
      </c>
      <c r="Z4464" t="s">
        <v>3671</v>
      </c>
      <c r="AA4464" t="s">
        <v>1100</v>
      </c>
      <c r="AB4464" s="198">
        <v>37037.875</v>
      </c>
      <c r="AC4464" s="198">
        <v>37042.875</v>
      </c>
    </row>
    <row r="4465" spans="1:29" x14ac:dyDescent="0.2">
      <c r="A4465" s="44" t="str">
        <f t="shared" si="346"/>
        <v xml:space="preserve"> Metals Financial</v>
      </c>
      <c r="B4465" s="44" t="str">
        <f t="shared" si="347"/>
        <v/>
      </c>
      <c r="C4465" s="44" t="str">
        <f t="shared" si="348"/>
        <v>Metals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19</v>
      </c>
      <c r="G4465" s="202">
        <v>1293392</v>
      </c>
      <c r="H4465" s="198">
        <v>37035.507222222222</v>
      </c>
      <c r="I4465" t="s">
        <v>4031</v>
      </c>
      <c r="M4465" t="s">
        <v>2766</v>
      </c>
      <c r="N4465" t="s">
        <v>4072</v>
      </c>
      <c r="O4465" t="s">
        <v>4073</v>
      </c>
      <c r="P4465" s="199">
        <v>19</v>
      </c>
      <c r="S4465" t="s">
        <v>4060</v>
      </c>
      <c r="T4465" t="s">
        <v>4061</v>
      </c>
      <c r="U4465" s="201">
        <v>1546</v>
      </c>
      <c r="V4465" t="s">
        <v>4076</v>
      </c>
      <c r="W4465" t="s">
        <v>4068</v>
      </c>
      <c r="X4465" t="s">
        <v>4064</v>
      </c>
      <c r="Y4465" t="s">
        <v>4065</v>
      </c>
      <c r="Z4465" t="s">
        <v>4066</v>
      </c>
      <c r="AA4465">
        <v>2151762</v>
      </c>
    </row>
    <row r="4466" spans="1:29" x14ac:dyDescent="0.2">
      <c r="A4466" s="44" t="str">
        <f t="shared" si="346"/>
        <v>US Crude Financial</v>
      </c>
      <c r="B4466" s="44" t="str">
        <f t="shared" si="347"/>
        <v>US</v>
      </c>
      <c r="C4466" s="44" t="str">
        <f t="shared" si="348"/>
        <v>Crude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</v>
      </c>
      <c r="F4466" s="213">
        <f t="shared" si="350"/>
        <v>25000</v>
      </c>
      <c r="G4466" s="202">
        <v>1293395</v>
      </c>
      <c r="H4466" s="198">
        <v>37035.507465277777</v>
      </c>
      <c r="I4466" t="s">
        <v>2863</v>
      </c>
      <c r="M4466" t="s">
        <v>3757</v>
      </c>
      <c r="N4466" t="s">
        <v>3803</v>
      </c>
      <c r="O4466" t="s">
        <v>3804</v>
      </c>
      <c r="Q4466" s="199">
        <v>25000</v>
      </c>
      <c r="S4466" t="s">
        <v>2763</v>
      </c>
      <c r="T4466" t="s">
        <v>4061</v>
      </c>
      <c r="U4466" s="201">
        <v>-0.19</v>
      </c>
      <c r="V4466" t="s">
        <v>3986</v>
      </c>
      <c r="W4466" t="s">
        <v>4491</v>
      </c>
      <c r="X4466" t="s">
        <v>3805</v>
      </c>
      <c r="Y4466" t="s">
        <v>4082</v>
      </c>
      <c r="Z4466" t="s">
        <v>3671</v>
      </c>
      <c r="AA4466" t="s">
        <v>1101</v>
      </c>
      <c r="AB4466" s="198">
        <v>37073</v>
      </c>
      <c r="AC4466" s="198">
        <v>37103</v>
      </c>
    </row>
    <row r="4467" spans="1:29" x14ac:dyDescent="0.2">
      <c r="A4467" s="44" t="str">
        <f t="shared" si="346"/>
        <v xml:space="preserve"> Metals Financial</v>
      </c>
      <c r="B4467" s="44" t="str">
        <f t="shared" si="347"/>
        <v/>
      </c>
      <c r="C4467" s="44" t="str">
        <f t="shared" si="348"/>
        <v>Metals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</v>
      </c>
      <c r="F4467" s="213">
        <f t="shared" si="350"/>
        <v>8</v>
      </c>
      <c r="G4467" s="202">
        <v>1293396</v>
      </c>
      <c r="H4467" s="198">
        <v>37035.507592592592</v>
      </c>
      <c r="I4467" t="s">
        <v>4122</v>
      </c>
      <c r="M4467" t="s">
        <v>2766</v>
      </c>
      <c r="N4467" t="s">
        <v>4072</v>
      </c>
      <c r="O4467" t="s">
        <v>4073</v>
      </c>
      <c r="Q4467" s="199">
        <v>8</v>
      </c>
      <c r="S4467" t="s">
        <v>4060</v>
      </c>
      <c r="T4467" t="s">
        <v>4061</v>
      </c>
      <c r="U4467" s="201">
        <v>1547</v>
      </c>
      <c r="V4467" t="s">
        <v>4138</v>
      </c>
      <c r="W4467" t="s">
        <v>4068</v>
      </c>
      <c r="X4467" t="s">
        <v>4064</v>
      </c>
      <c r="Y4467" t="s">
        <v>4065</v>
      </c>
      <c r="Z4467" t="s">
        <v>4066</v>
      </c>
      <c r="AA4467">
        <v>2151760</v>
      </c>
    </row>
    <row r="4468" spans="1:29" x14ac:dyDescent="0.2">
      <c r="A4468" s="44" t="str">
        <f t="shared" si="346"/>
        <v>US Crude Financial</v>
      </c>
      <c r="B4468" s="44" t="str">
        <f t="shared" si="347"/>
        <v>US</v>
      </c>
      <c r="C4468" s="44" t="str">
        <f t="shared" si="348"/>
        <v>Crude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1</v>
      </c>
      <c r="F4468" s="213">
        <f t="shared" si="350"/>
        <v>50000</v>
      </c>
      <c r="G4468" s="202">
        <v>1293398</v>
      </c>
      <c r="H4468" s="198">
        <v>37035.507951388892</v>
      </c>
      <c r="I4468" t="s">
        <v>3876</v>
      </c>
      <c r="M4468" t="s">
        <v>3757</v>
      </c>
      <c r="N4468" t="s">
        <v>4183</v>
      </c>
      <c r="O4468" t="s">
        <v>2790</v>
      </c>
      <c r="P4468" s="199">
        <v>50000</v>
      </c>
      <c r="S4468" t="s">
        <v>2767</v>
      </c>
      <c r="T4468" t="s">
        <v>4061</v>
      </c>
      <c r="U4468" s="201">
        <v>28.57</v>
      </c>
      <c r="V4468" t="s">
        <v>2358</v>
      </c>
      <c r="W4468" t="s">
        <v>4185</v>
      </c>
      <c r="X4468" t="s">
        <v>4186</v>
      </c>
      <c r="Y4468" t="s">
        <v>3401</v>
      </c>
      <c r="Z4468" t="s">
        <v>3671</v>
      </c>
      <c r="AA4468">
        <v>107222</v>
      </c>
      <c r="AB4468" s="198">
        <v>37073</v>
      </c>
      <c r="AC4468" s="198">
        <v>37103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31</v>
      </c>
      <c r="F4469" s="213">
        <f t="shared" si="350"/>
        <v>310000</v>
      </c>
      <c r="G4469" s="202">
        <v>1293399</v>
      </c>
      <c r="H4469" s="198">
        <v>37035.507986111108</v>
      </c>
      <c r="I4469" t="s">
        <v>2854</v>
      </c>
      <c r="M4469" t="s">
        <v>2760</v>
      </c>
      <c r="N4469" t="s">
        <v>2864</v>
      </c>
      <c r="O4469" t="s">
        <v>3234</v>
      </c>
      <c r="P4469" s="199">
        <v>10000</v>
      </c>
      <c r="S4469" t="s">
        <v>2761</v>
      </c>
      <c r="T4469" t="s">
        <v>4061</v>
      </c>
      <c r="U4469" s="201">
        <v>4.1524999999999999</v>
      </c>
      <c r="V4469" t="s">
        <v>3195</v>
      </c>
      <c r="W4469" t="s">
        <v>3529</v>
      </c>
      <c r="X4469" t="s">
        <v>2866</v>
      </c>
      <c r="Y4469" t="s">
        <v>4082</v>
      </c>
      <c r="Z4469" t="s">
        <v>3671</v>
      </c>
      <c r="AA4469" t="s">
        <v>1102</v>
      </c>
      <c r="AB4469" s="198">
        <v>37073.875</v>
      </c>
      <c r="AC4469" s="198">
        <v>37103.875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31</v>
      </c>
      <c r="F4470" s="213">
        <f t="shared" si="350"/>
        <v>155000</v>
      </c>
      <c r="G4470" s="202">
        <v>1293401</v>
      </c>
      <c r="H4470" s="198">
        <v>37035.508379629631</v>
      </c>
      <c r="I4470" t="s">
        <v>3228</v>
      </c>
      <c r="M4470" t="s">
        <v>2760</v>
      </c>
      <c r="N4470" t="s">
        <v>3235</v>
      </c>
      <c r="O4470" t="s">
        <v>1103</v>
      </c>
      <c r="P4470" s="199">
        <v>5000</v>
      </c>
      <c r="S4470" t="s">
        <v>2761</v>
      </c>
      <c r="T4470" t="s">
        <v>4061</v>
      </c>
      <c r="U4470" s="201">
        <v>0.20250000000000001</v>
      </c>
      <c r="V4470" t="s">
        <v>3994</v>
      </c>
      <c r="W4470" t="s">
        <v>3236</v>
      </c>
      <c r="X4470" t="s">
        <v>3237</v>
      </c>
      <c r="Y4470" t="s">
        <v>4082</v>
      </c>
      <c r="Z4470" t="s">
        <v>3671</v>
      </c>
      <c r="AA4470" t="s">
        <v>1104</v>
      </c>
      <c r="AB4470" s="198">
        <v>37073.875</v>
      </c>
      <c r="AC4470" s="198">
        <v>37103.875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31</v>
      </c>
      <c r="F4471" s="213">
        <f t="shared" si="350"/>
        <v>310000</v>
      </c>
      <c r="G4471" s="202">
        <v>1293402</v>
      </c>
      <c r="H4471" s="198">
        <v>37035.508437500001</v>
      </c>
      <c r="I4471" t="s">
        <v>3769</v>
      </c>
      <c r="M4471" t="s">
        <v>2760</v>
      </c>
      <c r="N4471" t="s">
        <v>2864</v>
      </c>
      <c r="O4471" t="s">
        <v>3234</v>
      </c>
      <c r="P4471" s="199">
        <v>10000</v>
      </c>
      <c r="S4471" t="s">
        <v>2761</v>
      </c>
      <c r="T4471" t="s">
        <v>4061</v>
      </c>
      <c r="U4471" s="201">
        <v>4.1524999999999999</v>
      </c>
      <c r="V4471" t="s">
        <v>1781</v>
      </c>
      <c r="W4471" t="s">
        <v>3529</v>
      </c>
      <c r="X4471" t="s">
        <v>2866</v>
      </c>
      <c r="Y4471" t="s">
        <v>4082</v>
      </c>
      <c r="Z4471" t="s">
        <v>3671</v>
      </c>
      <c r="AA4471" t="s">
        <v>1105</v>
      </c>
      <c r="AB4471" s="198">
        <v>37073.875</v>
      </c>
      <c r="AC4471" s="198">
        <v>37103.875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150000</v>
      </c>
      <c r="G4472" s="202">
        <v>1293405</v>
      </c>
      <c r="H4472" s="198">
        <v>37035.508912037039</v>
      </c>
      <c r="I4472" t="s">
        <v>4182</v>
      </c>
      <c r="M4472" t="s">
        <v>2760</v>
      </c>
      <c r="N4472" t="s">
        <v>2864</v>
      </c>
      <c r="O4472" t="s">
        <v>2865</v>
      </c>
      <c r="Q4472" s="199">
        <v>5000</v>
      </c>
      <c r="S4472" t="s">
        <v>2761</v>
      </c>
      <c r="T4472" t="s">
        <v>4061</v>
      </c>
      <c r="U4472" s="201">
        <v>4.085</v>
      </c>
      <c r="V4472" t="s">
        <v>1760</v>
      </c>
      <c r="W4472" t="s">
        <v>3529</v>
      </c>
      <c r="X4472" t="s">
        <v>2866</v>
      </c>
      <c r="Y4472" t="s">
        <v>4082</v>
      </c>
      <c r="Z4472" t="s">
        <v>3671</v>
      </c>
      <c r="AA4472" t="s">
        <v>1106</v>
      </c>
      <c r="AB4472" s="198">
        <v>37043.875</v>
      </c>
      <c r="AC4472" s="198">
        <v>37072.875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30000</v>
      </c>
      <c r="G4473" s="202">
        <v>1293407</v>
      </c>
      <c r="H4473" s="198">
        <v>37035.509108796294</v>
      </c>
      <c r="I4473" t="s">
        <v>4182</v>
      </c>
      <c r="M4473" t="s">
        <v>3757</v>
      </c>
      <c r="N4473" t="s">
        <v>4183</v>
      </c>
      <c r="O4473" t="s">
        <v>2790</v>
      </c>
      <c r="P4473" s="199">
        <v>30000</v>
      </c>
      <c r="S4473" t="s">
        <v>2767</v>
      </c>
      <c r="T4473" t="s">
        <v>4061</v>
      </c>
      <c r="U4473" s="201">
        <v>28.55</v>
      </c>
      <c r="V4473" t="s">
        <v>3266</v>
      </c>
      <c r="W4473" t="s">
        <v>4185</v>
      </c>
      <c r="X4473" t="s">
        <v>4186</v>
      </c>
      <c r="Y4473" t="s">
        <v>3401</v>
      </c>
      <c r="Z4473" t="s">
        <v>3671</v>
      </c>
      <c r="AA4473">
        <v>107223</v>
      </c>
      <c r="AB4473" s="198">
        <v>37073</v>
      </c>
      <c r="AC4473" s="198">
        <v>37103</v>
      </c>
    </row>
    <row r="4474" spans="1:29" x14ac:dyDescent="0.2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30</v>
      </c>
      <c r="F4474" s="213">
        <f t="shared" si="350"/>
        <v>150000</v>
      </c>
      <c r="G4474" s="202">
        <v>1293408</v>
      </c>
      <c r="H4474" s="198">
        <v>37035.509143518517</v>
      </c>
      <c r="I4474" t="s">
        <v>3203</v>
      </c>
      <c r="M4474" t="s">
        <v>2760</v>
      </c>
      <c r="N4474" t="s">
        <v>2864</v>
      </c>
      <c r="O4474" t="s">
        <v>2865</v>
      </c>
      <c r="Q4474" s="199">
        <v>5000</v>
      </c>
      <c r="S4474" t="s">
        <v>2761</v>
      </c>
      <c r="T4474" t="s">
        <v>4061</v>
      </c>
      <c r="U4474" s="201">
        <v>4.085</v>
      </c>
      <c r="V4474" t="s">
        <v>4395</v>
      </c>
      <c r="W4474" t="s">
        <v>3529</v>
      </c>
      <c r="X4474" t="s">
        <v>2866</v>
      </c>
      <c r="Y4474" t="s">
        <v>4082</v>
      </c>
      <c r="Z4474" t="s">
        <v>3671</v>
      </c>
      <c r="AA4474" t="s">
        <v>1107</v>
      </c>
      <c r="AB4474" s="198">
        <v>37043.875</v>
      </c>
      <c r="AC4474" s="198">
        <v>37072.875</v>
      </c>
    </row>
    <row r="4475" spans="1:29" x14ac:dyDescent="0.2">
      <c r="A4475" s="44" t="str">
        <f t="shared" si="346"/>
        <v>US Crude Financial</v>
      </c>
      <c r="B4475" s="44" t="str">
        <f t="shared" si="347"/>
        <v>US</v>
      </c>
      <c r="C4475" s="44" t="str">
        <f t="shared" si="348"/>
        <v>Crude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</v>
      </c>
      <c r="F4475" s="213">
        <f t="shared" si="350"/>
        <v>20000</v>
      </c>
      <c r="G4475" s="202">
        <v>1293409</v>
      </c>
      <c r="H4475" s="198">
        <v>37035.509166666663</v>
      </c>
      <c r="I4475" t="s">
        <v>4182</v>
      </c>
      <c r="M4475" t="s">
        <v>3757</v>
      </c>
      <c r="N4475" t="s">
        <v>4183</v>
      </c>
      <c r="O4475" t="s">
        <v>2790</v>
      </c>
      <c r="P4475" s="199">
        <v>20000</v>
      </c>
      <c r="S4475" t="s">
        <v>2767</v>
      </c>
      <c r="T4475" t="s">
        <v>4061</v>
      </c>
      <c r="U4475" s="201">
        <v>28.55</v>
      </c>
      <c r="V4475" t="s">
        <v>4184</v>
      </c>
      <c r="W4475" t="s">
        <v>4185</v>
      </c>
      <c r="X4475" t="s">
        <v>4186</v>
      </c>
      <c r="Y4475" t="s">
        <v>3401</v>
      </c>
      <c r="Z4475" t="s">
        <v>3671</v>
      </c>
      <c r="AA4475">
        <v>107224</v>
      </c>
      <c r="AB4475" s="198">
        <v>37073</v>
      </c>
      <c r="AC4475" s="198">
        <v>37103</v>
      </c>
    </row>
    <row r="4476" spans="1:29" x14ac:dyDescent="0.2">
      <c r="A4476" s="44" t="str">
        <f t="shared" si="346"/>
        <v>US Crude Financial</v>
      </c>
      <c r="B4476" s="44" t="str">
        <f t="shared" si="347"/>
        <v>US</v>
      </c>
      <c r="C4476" s="44" t="str">
        <f t="shared" si="348"/>
        <v>Crude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</v>
      </c>
      <c r="F4476" s="213">
        <f t="shared" si="350"/>
        <v>50000</v>
      </c>
      <c r="G4476" s="202">
        <v>1293410</v>
      </c>
      <c r="H4476" s="198">
        <v>37035.50922453704</v>
      </c>
      <c r="I4476" t="s">
        <v>2863</v>
      </c>
      <c r="M4476" t="s">
        <v>3757</v>
      </c>
      <c r="N4476" t="s">
        <v>4183</v>
      </c>
      <c r="O4476" t="s">
        <v>2790</v>
      </c>
      <c r="P4476" s="199">
        <v>50000</v>
      </c>
      <c r="S4476" t="s">
        <v>2767</v>
      </c>
      <c r="T4476" t="s">
        <v>4061</v>
      </c>
      <c r="U4476" s="201">
        <v>28.57</v>
      </c>
      <c r="V4476" t="s">
        <v>3809</v>
      </c>
      <c r="W4476" t="s">
        <v>4185</v>
      </c>
      <c r="X4476" t="s">
        <v>4186</v>
      </c>
      <c r="Y4476" t="s">
        <v>3401</v>
      </c>
      <c r="Z4476" t="s">
        <v>3671</v>
      </c>
      <c r="AA4476">
        <v>107225</v>
      </c>
      <c r="AB4476" s="198">
        <v>37073</v>
      </c>
      <c r="AC4476" s="198">
        <v>37103</v>
      </c>
    </row>
    <row r="4477" spans="1:29" x14ac:dyDescent="0.2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50000</v>
      </c>
      <c r="G4477" s="202">
        <v>1293411</v>
      </c>
      <c r="H4477" s="198">
        <v>37035.509236111109</v>
      </c>
      <c r="I4477" t="s">
        <v>3057</v>
      </c>
      <c r="M4477" t="s">
        <v>3757</v>
      </c>
      <c r="N4477" t="s">
        <v>4183</v>
      </c>
      <c r="O4477" t="s">
        <v>2967</v>
      </c>
      <c r="P4477" s="199">
        <v>50000</v>
      </c>
      <c r="S4477" t="s">
        <v>2767</v>
      </c>
      <c r="T4477" t="s">
        <v>4061</v>
      </c>
      <c r="U4477" s="201">
        <v>28.55</v>
      </c>
      <c r="V4477" t="s">
        <v>1699</v>
      </c>
      <c r="W4477" t="s">
        <v>4185</v>
      </c>
      <c r="X4477" t="s">
        <v>4266</v>
      </c>
      <c r="Y4477" t="s">
        <v>3401</v>
      </c>
      <c r="Z4477" t="s">
        <v>3671</v>
      </c>
      <c r="AA4477">
        <v>107226</v>
      </c>
      <c r="AB4477" s="198">
        <v>37073</v>
      </c>
      <c r="AC4477" s="198">
        <v>37103</v>
      </c>
    </row>
    <row r="4478" spans="1:29" x14ac:dyDescent="0.2">
      <c r="A4478" s="44" t="str">
        <f t="shared" si="346"/>
        <v>US Natural Gas Financial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30</v>
      </c>
      <c r="F4478" s="213">
        <f t="shared" si="350"/>
        <v>300000</v>
      </c>
      <c r="G4478" s="202">
        <v>1293412</v>
      </c>
      <c r="H4478" s="198">
        <v>37035.509502314817</v>
      </c>
      <c r="I4478" t="s">
        <v>2657</v>
      </c>
      <c r="M4478" t="s">
        <v>2760</v>
      </c>
      <c r="N4478" t="s">
        <v>2864</v>
      </c>
      <c r="O4478" t="s">
        <v>2865</v>
      </c>
      <c r="P4478" s="199">
        <v>10000</v>
      </c>
      <c r="S4478" t="s">
        <v>2761</v>
      </c>
      <c r="T4478" t="s">
        <v>4061</v>
      </c>
      <c r="U4478" s="201">
        <v>4.08</v>
      </c>
      <c r="V4478" t="s">
        <v>3933</v>
      </c>
      <c r="W4478" t="s">
        <v>3529</v>
      </c>
      <c r="X4478" t="s">
        <v>2866</v>
      </c>
      <c r="Y4478" t="s">
        <v>4082</v>
      </c>
      <c r="Z4478" t="s">
        <v>3671</v>
      </c>
      <c r="AA4478" t="s">
        <v>1108</v>
      </c>
      <c r="AB4478" s="198">
        <v>37043.875</v>
      </c>
      <c r="AC4478" s="198">
        <v>37072.875</v>
      </c>
    </row>
    <row r="4479" spans="1:29" x14ac:dyDescent="0.2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30</v>
      </c>
      <c r="F4479" s="213">
        <f t="shared" si="350"/>
        <v>300000</v>
      </c>
      <c r="G4479" s="202">
        <v>1293413</v>
      </c>
      <c r="H4479" s="198">
        <v>37035.509733796294</v>
      </c>
      <c r="I4479" t="s">
        <v>2834</v>
      </c>
      <c r="M4479" t="s">
        <v>2760</v>
      </c>
      <c r="N4479" t="s">
        <v>2864</v>
      </c>
      <c r="O4479" t="s">
        <v>2865</v>
      </c>
      <c r="P4479" s="199">
        <v>10000</v>
      </c>
      <c r="S4479" t="s">
        <v>2761</v>
      </c>
      <c r="T4479" t="s">
        <v>4061</v>
      </c>
      <c r="U4479" s="201">
        <v>4.08</v>
      </c>
      <c r="V4479" t="s">
        <v>3948</v>
      </c>
      <c r="W4479" t="s">
        <v>3529</v>
      </c>
      <c r="X4479" t="s">
        <v>2866</v>
      </c>
      <c r="Y4479" t="s">
        <v>4082</v>
      </c>
      <c r="Z4479" t="s">
        <v>3671</v>
      </c>
      <c r="AA4479" t="s">
        <v>1109</v>
      </c>
      <c r="AB4479" s="198">
        <v>37043.875</v>
      </c>
      <c r="AC4479" s="198">
        <v>37072.875</v>
      </c>
    </row>
    <row r="4480" spans="1:29" x14ac:dyDescent="0.2">
      <c r="A4480" s="44" t="str">
        <f t="shared" si="346"/>
        <v>US Natural Gas Financial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30</v>
      </c>
      <c r="F4480" s="213">
        <f t="shared" si="350"/>
        <v>600000</v>
      </c>
      <c r="G4480" s="202">
        <v>1293414</v>
      </c>
      <c r="H4480" s="198">
        <v>37035.509768518517</v>
      </c>
      <c r="I4480" t="s">
        <v>3769</v>
      </c>
      <c r="M4480" t="s">
        <v>2760</v>
      </c>
      <c r="N4480" t="s">
        <v>2864</v>
      </c>
      <c r="O4480" t="s">
        <v>4506</v>
      </c>
      <c r="P4480" s="199">
        <v>20000</v>
      </c>
      <c r="S4480" t="s">
        <v>2761</v>
      </c>
      <c r="T4480" t="s">
        <v>4061</v>
      </c>
      <c r="U4480" s="201">
        <v>-1.7500000000000002E-2</v>
      </c>
      <c r="V4480" t="s">
        <v>1781</v>
      </c>
      <c r="W4480" t="s">
        <v>3074</v>
      </c>
      <c r="X4480" t="s">
        <v>3075</v>
      </c>
      <c r="Y4480" t="s">
        <v>4082</v>
      </c>
      <c r="Z4480" t="s">
        <v>3671</v>
      </c>
      <c r="AA4480" t="s">
        <v>1110</v>
      </c>
      <c r="AB4480" s="198">
        <v>37043.875</v>
      </c>
      <c r="AC4480" s="198">
        <v>37072.875</v>
      </c>
    </row>
    <row r="4481" spans="1:29" x14ac:dyDescent="0.2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50000</v>
      </c>
      <c r="G4481" s="202">
        <v>1293415</v>
      </c>
      <c r="H4481" s="198">
        <v>37035.50980324074</v>
      </c>
      <c r="I4481" t="s">
        <v>3057</v>
      </c>
      <c r="M4481" t="s">
        <v>3757</v>
      </c>
      <c r="N4481" t="s">
        <v>4183</v>
      </c>
      <c r="O4481" t="s">
        <v>2967</v>
      </c>
      <c r="P4481" s="199">
        <v>50000</v>
      </c>
      <c r="S4481" t="s">
        <v>2767</v>
      </c>
      <c r="T4481" t="s">
        <v>4061</v>
      </c>
      <c r="U4481" s="201">
        <v>28.49</v>
      </c>
      <c r="V4481" t="s">
        <v>1699</v>
      </c>
      <c r="W4481" t="s">
        <v>4185</v>
      </c>
      <c r="X4481" t="s">
        <v>4266</v>
      </c>
      <c r="Y4481" t="s">
        <v>3401</v>
      </c>
      <c r="Z4481" t="s">
        <v>3671</v>
      </c>
      <c r="AA4481">
        <v>107227</v>
      </c>
      <c r="AB4481" s="198">
        <v>37073</v>
      </c>
      <c r="AC4481" s="198">
        <v>37103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</v>
      </c>
      <c r="G4482" s="202">
        <v>1293416</v>
      </c>
      <c r="H4482" s="198">
        <v>37035.509826388887</v>
      </c>
      <c r="I4482" t="s">
        <v>4031</v>
      </c>
      <c r="M4482" t="s">
        <v>2760</v>
      </c>
      <c r="N4482" t="s">
        <v>3193</v>
      </c>
      <c r="O4482" t="s">
        <v>1111</v>
      </c>
      <c r="Q4482" s="199">
        <v>100</v>
      </c>
      <c r="S4482" t="s">
        <v>3118</v>
      </c>
      <c r="T4482" t="s">
        <v>4061</v>
      </c>
      <c r="U4482" s="201">
        <v>6.7500000000000004E-2</v>
      </c>
      <c r="V4482" t="s">
        <v>4456</v>
      </c>
      <c r="W4482" t="s">
        <v>3119</v>
      </c>
      <c r="X4482" t="s">
        <v>3120</v>
      </c>
      <c r="Y4482" t="s">
        <v>4082</v>
      </c>
      <c r="Z4482" t="s">
        <v>3671</v>
      </c>
      <c r="AA4482" t="s">
        <v>1112</v>
      </c>
      <c r="AB4482" s="198">
        <v>37043</v>
      </c>
      <c r="AC4482" s="198">
        <v>37072</v>
      </c>
    </row>
    <row r="4483" spans="1:29" x14ac:dyDescent="0.2">
      <c r="A4483" s="44" t="str">
        <f t="shared" si="346"/>
        <v>US Natural Gas Physical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Physical</v>
      </c>
      <c r="E4483" s="44">
        <f>IF(VLOOKUP(S4483,'DD-Lookup'!$J$6:$L$50,3,FALSE)="Monthly",(YEAR(AC4483)-YEAR(AB4483))*12+MONTH(AC4483)-MONTH(AB4483)+1,(AC4483-AB4483+1))</f>
        <v>4</v>
      </c>
      <c r="F4483" s="213">
        <f t="shared" si="350"/>
        <v>40000</v>
      </c>
      <c r="G4483" s="202">
        <v>1293418</v>
      </c>
      <c r="H4483" s="198">
        <v>37035.509826388887</v>
      </c>
      <c r="I4483" t="s">
        <v>2674</v>
      </c>
      <c r="M4483" t="s">
        <v>2760</v>
      </c>
      <c r="N4483" t="s">
        <v>3220</v>
      </c>
      <c r="O4483" t="s">
        <v>1067</v>
      </c>
      <c r="P4483" s="199">
        <v>10000</v>
      </c>
      <c r="S4483" t="s">
        <v>2761</v>
      </c>
      <c r="T4483" t="s">
        <v>4061</v>
      </c>
      <c r="U4483" s="201">
        <v>4.0350000000000001</v>
      </c>
      <c r="V4483" t="s">
        <v>2675</v>
      </c>
      <c r="W4483" t="s">
        <v>4246</v>
      </c>
      <c r="X4483" t="s">
        <v>4247</v>
      </c>
      <c r="Y4483" t="s">
        <v>3224</v>
      </c>
      <c r="Z4483" t="s">
        <v>3671</v>
      </c>
      <c r="AA4483">
        <v>809437</v>
      </c>
      <c r="AB4483" s="198">
        <v>37037</v>
      </c>
      <c r="AC4483" s="198">
        <v>37040</v>
      </c>
    </row>
    <row r="4484" spans="1:29" x14ac:dyDescent="0.2">
      <c r="A4484" s="44" t="str">
        <f t="shared" si="346"/>
        <v xml:space="preserve"> Metals Financial</v>
      </c>
      <c r="B4484" s="44" t="str">
        <f t="shared" si="347"/>
        <v/>
      </c>
      <c r="C4484" s="44" t="str">
        <f t="shared" si="348"/>
        <v>Metals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1</v>
      </c>
      <c r="F4484" s="213">
        <f t="shared" si="350"/>
        <v>7</v>
      </c>
      <c r="G4484" s="202">
        <v>1293419</v>
      </c>
      <c r="H4484" s="198">
        <v>37035.509837962964</v>
      </c>
      <c r="I4484" t="s">
        <v>4187</v>
      </c>
      <c r="M4484" t="s">
        <v>2766</v>
      </c>
      <c r="N4484" t="s">
        <v>4058</v>
      </c>
      <c r="O4484" t="s">
        <v>4059</v>
      </c>
      <c r="Q4484" s="199">
        <v>7</v>
      </c>
      <c r="S4484" t="s">
        <v>4060</v>
      </c>
      <c r="T4484" t="s">
        <v>4061</v>
      </c>
      <c r="U4484" s="201">
        <v>1741</v>
      </c>
      <c r="V4484" t="s">
        <v>4160</v>
      </c>
      <c r="W4484" t="s">
        <v>4068</v>
      </c>
      <c r="X4484" t="s">
        <v>4064</v>
      </c>
      <c r="Y4484" t="s">
        <v>4065</v>
      </c>
      <c r="Z4484" t="s">
        <v>4066</v>
      </c>
      <c r="AA4484">
        <v>2151758</v>
      </c>
    </row>
    <row r="4485" spans="1:29" x14ac:dyDescent="0.2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30</v>
      </c>
      <c r="F4485" s="213">
        <f t="shared" si="350"/>
        <v>1500</v>
      </c>
      <c r="G4485" s="202">
        <v>1293420</v>
      </c>
      <c r="H4485" s="198">
        <v>37035.509837962964</v>
      </c>
      <c r="I4485" t="s">
        <v>4034</v>
      </c>
      <c r="M4485" t="s">
        <v>3364</v>
      </c>
      <c r="N4485" t="s">
        <v>2802</v>
      </c>
      <c r="O4485" t="s">
        <v>4494</v>
      </c>
      <c r="P4485" s="199">
        <v>50</v>
      </c>
      <c r="S4485" t="s">
        <v>2759</v>
      </c>
      <c r="T4485" t="s">
        <v>4061</v>
      </c>
      <c r="U4485" s="201">
        <v>58.75</v>
      </c>
      <c r="V4485" t="s">
        <v>2535</v>
      </c>
      <c r="W4485" t="s">
        <v>2814</v>
      </c>
      <c r="X4485" t="s">
        <v>2824</v>
      </c>
      <c r="Y4485" t="s">
        <v>4193</v>
      </c>
      <c r="Z4485" t="s">
        <v>3666</v>
      </c>
      <c r="AA4485">
        <v>621819.1</v>
      </c>
      <c r="AB4485" s="198">
        <v>37043.710416666669</v>
      </c>
      <c r="AC4485" s="198">
        <v>37072.710416666669</v>
      </c>
    </row>
    <row r="4486" spans="1:29" x14ac:dyDescent="0.2">
      <c r="A4486" s="44" t="str">
        <f t="shared" si="346"/>
        <v>US Crude Financial</v>
      </c>
      <c r="B4486" s="44" t="str">
        <f t="shared" si="347"/>
        <v>US</v>
      </c>
      <c r="C4486" s="44" t="str">
        <f t="shared" si="348"/>
        <v>Crude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50000</v>
      </c>
      <c r="G4486" s="202">
        <v>1293421</v>
      </c>
      <c r="H4486" s="198">
        <v>37035.509837962964</v>
      </c>
      <c r="I4486" t="s">
        <v>3057</v>
      </c>
      <c r="M4486" t="s">
        <v>3757</v>
      </c>
      <c r="N4486" t="s">
        <v>4183</v>
      </c>
      <c r="O4486" t="s">
        <v>2967</v>
      </c>
      <c r="P4486" s="199">
        <v>50000</v>
      </c>
      <c r="S4486" t="s">
        <v>2767</v>
      </c>
      <c r="T4486" t="s">
        <v>4061</v>
      </c>
      <c r="U4486" s="201">
        <v>28.47</v>
      </c>
      <c r="V4486" t="s">
        <v>1699</v>
      </c>
      <c r="W4486" t="s">
        <v>4185</v>
      </c>
      <c r="X4486" t="s">
        <v>4266</v>
      </c>
      <c r="Y4486" t="s">
        <v>3401</v>
      </c>
      <c r="Z4486" t="s">
        <v>3671</v>
      </c>
      <c r="AA4486">
        <v>107228</v>
      </c>
      <c r="AB4486" s="198">
        <v>37073</v>
      </c>
      <c r="AC4486" s="198">
        <v>37103</v>
      </c>
    </row>
    <row r="4487" spans="1:29" x14ac:dyDescent="0.2">
      <c r="A4487" s="44" t="str">
        <f t="shared" si="346"/>
        <v>US Natural Gas Physical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6</v>
      </c>
      <c r="F4487" s="213">
        <f t="shared" si="350"/>
        <v>30000</v>
      </c>
      <c r="G4487" s="202">
        <v>1293423</v>
      </c>
      <c r="H4487" s="198">
        <v>37035.509930555556</v>
      </c>
      <c r="I4487" t="s">
        <v>2858</v>
      </c>
      <c r="M4487" t="s">
        <v>2760</v>
      </c>
      <c r="N4487" t="s">
        <v>3220</v>
      </c>
      <c r="O4487" t="s">
        <v>1113</v>
      </c>
      <c r="Q4487" s="199">
        <v>5000</v>
      </c>
      <c r="S4487" t="s">
        <v>2761</v>
      </c>
      <c r="T4487" t="s">
        <v>4061</v>
      </c>
      <c r="U4487" s="201">
        <v>3.9950000000000001</v>
      </c>
      <c r="V4487" t="s">
        <v>3012</v>
      </c>
      <c r="W4487" t="s">
        <v>4253</v>
      </c>
      <c r="X4487" t="s">
        <v>4254</v>
      </c>
      <c r="Y4487" t="s">
        <v>3224</v>
      </c>
      <c r="Z4487" t="s">
        <v>3671</v>
      </c>
      <c r="AA4487">
        <v>809438</v>
      </c>
      <c r="AB4487" s="198">
        <v>37037.875</v>
      </c>
      <c r="AC4487" s="198">
        <v>37042.875</v>
      </c>
    </row>
    <row r="4488" spans="1:29" x14ac:dyDescent="0.2">
      <c r="A4488" s="44" t="str">
        <f t="shared" si="346"/>
        <v>US Natural Gas Physical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4</v>
      </c>
      <c r="F4488" s="213">
        <f t="shared" si="350"/>
        <v>40000</v>
      </c>
      <c r="G4488" s="202">
        <v>1293425</v>
      </c>
      <c r="H4488" s="198">
        <v>37035.509965277779</v>
      </c>
      <c r="I4488" t="s">
        <v>2754</v>
      </c>
      <c r="J4488" t="s">
        <v>1717</v>
      </c>
      <c r="M4488" t="s">
        <v>2760</v>
      </c>
      <c r="N4488" t="s">
        <v>3220</v>
      </c>
      <c r="O4488" t="s">
        <v>1067</v>
      </c>
      <c r="P4488" s="199">
        <v>10000</v>
      </c>
      <c r="S4488" t="s">
        <v>2761</v>
      </c>
      <c r="T4488" t="s">
        <v>4061</v>
      </c>
      <c r="U4488" s="201">
        <v>4.03</v>
      </c>
      <c r="V4488" t="s">
        <v>2964</v>
      </c>
      <c r="W4488" t="s">
        <v>4246</v>
      </c>
      <c r="X4488" t="s">
        <v>4247</v>
      </c>
      <c r="Y4488" t="s">
        <v>3224</v>
      </c>
      <c r="Z4488" t="s">
        <v>3671</v>
      </c>
      <c r="AA4488">
        <v>809439</v>
      </c>
      <c r="AB4488" s="198">
        <v>37037</v>
      </c>
      <c r="AC4488" s="198">
        <v>37040</v>
      </c>
    </row>
    <row r="4489" spans="1:29" x14ac:dyDescent="0.2">
      <c r="A4489" s="44" t="str">
        <f t="shared" si="346"/>
        <v>US Natural Gas Physical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30</v>
      </c>
      <c r="F4489" s="213">
        <f t="shared" si="350"/>
        <v>65580</v>
      </c>
      <c r="G4489" s="202">
        <v>1293426</v>
      </c>
      <c r="H4489" s="198">
        <v>37035.510034722225</v>
      </c>
      <c r="I4489" t="s">
        <v>3176</v>
      </c>
      <c r="M4489" t="s">
        <v>2760</v>
      </c>
      <c r="N4489" t="s">
        <v>3136</v>
      </c>
      <c r="O4489" t="s">
        <v>1114</v>
      </c>
      <c r="Q4489" s="199">
        <v>2186</v>
      </c>
      <c r="S4489" t="s">
        <v>2761</v>
      </c>
      <c r="T4489" t="s">
        <v>4061</v>
      </c>
      <c r="U4489" s="201">
        <v>-0.02</v>
      </c>
      <c r="V4489" t="s">
        <v>1115</v>
      </c>
      <c r="W4489" t="s">
        <v>3004</v>
      </c>
      <c r="X4489" t="s">
        <v>3246</v>
      </c>
      <c r="Y4489" t="s">
        <v>3224</v>
      </c>
      <c r="Z4489" t="s">
        <v>3671</v>
      </c>
      <c r="AA4489" t="s">
        <v>1116</v>
      </c>
      <c r="AB4489" s="198">
        <v>37043.875</v>
      </c>
      <c r="AC4489" s="198">
        <v>37072.875</v>
      </c>
    </row>
    <row r="4490" spans="1:29" x14ac:dyDescent="0.2">
      <c r="A4490" s="44" t="str">
        <f t="shared" si="346"/>
        <v>US Crude Financial</v>
      </c>
      <c r="B4490" s="44" t="str">
        <f t="shared" si="347"/>
        <v>US</v>
      </c>
      <c r="C4490" s="44" t="str">
        <f t="shared" si="348"/>
        <v>Crude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3">
        <f t="shared" si="350"/>
        <v>50000</v>
      </c>
      <c r="G4490" s="202">
        <v>1293428</v>
      </c>
      <c r="H4490" s="198">
        <v>37035.51017361111</v>
      </c>
      <c r="I4490" t="s">
        <v>3057</v>
      </c>
      <c r="M4490" t="s">
        <v>3757</v>
      </c>
      <c r="N4490" t="s">
        <v>4183</v>
      </c>
      <c r="O4490" t="s">
        <v>2967</v>
      </c>
      <c r="P4490" s="199">
        <v>50000</v>
      </c>
      <c r="S4490" t="s">
        <v>2767</v>
      </c>
      <c r="T4490" t="s">
        <v>4061</v>
      </c>
      <c r="U4490" s="201">
        <v>28.41</v>
      </c>
      <c r="V4490" t="s">
        <v>1699</v>
      </c>
      <c r="W4490" t="s">
        <v>4185</v>
      </c>
      <c r="X4490" t="s">
        <v>4266</v>
      </c>
      <c r="Y4490" t="s">
        <v>3401</v>
      </c>
      <c r="Z4490" t="s">
        <v>3671</v>
      </c>
      <c r="AA4490">
        <v>107230</v>
      </c>
      <c r="AB4490" s="198">
        <v>37073</v>
      </c>
      <c r="AC4490" s="198">
        <v>37103</v>
      </c>
    </row>
    <row r="4491" spans="1:29" x14ac:dyDescent="0.2">
      <c r="A4491" s="44" t="str">
        <f t="shared" ref="A4491:A4554" si="351">B4491&amp;" "&amp;C4491&amp;" "&amp;D4491</f>
        <v xml:space="preserve"> Metals Financial</v>
      </c>
      <c r="B4491" s="44" t="str">
        <f t="shared" ref="B4491:B4554" si="352">IF((LEFT(N4491,2)="US"),"US","")</f>
        <v/>
      </c>
      <c r="C4491" s="44" t="str">
        <f t="shared" ref="C4491:C4554" si="353">M4491</f>
        <v>Metals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20</v>
      </c>
      <c r="G4491" s="202">
        <v>1293429</v>
      </c>
      <c r="H4491" s="198">
        <v>37035.51021990741</v>
      </c>
      <c r="I4491" t="s">
        <v>4031</v>
      </c>
      <c r="M4491" t="s">
        <v>2766</v>
      </c>
      <c r="N4491" t="s">
        <v>4058</v>
      </c>
      <c r="O4491" t="s">
        <v>4059</v>
      </c>
      <c r="P4491" s="199">
        <v>20</v>
      </c>
      <c r="S4491" t="s">
        <v>4060</v>
      </c>
      <c r="T4491" t="s">
        <v>4061</v>
      </c>
      <c r="U4491" s="201">
        <v>1740</v>
      </c>
      <c r="V4491" t="s">
        <v>4076</v>
      </c>
      <c r="W4491" t="s">
        <v>4068</v>
      </c>
      <c r="X4491" t="s">
        <v>4064</v>
      </c>
      <c r="Y4491" t="s">
        <v>4065</v>
      </c>
      <c r="Z4491" t="s">
        <v>4066</v>
      </c>
      <c r="AA4491">
        <v>2151756</v>
      </c>
    </row>
    <row r="4492" spans="1:29" x14ac:dyDescent="0.2">
      <c r="A4492" s="44" t="str">
        <f t="shared" si="351"/>
        <v xml:space="preserve"> Metals Financial</v>
      </c>
      <c r="B4492" s="44" t="str">
        <f t="shared" si="352"/>
        <v/>
      </c>
      <c r="C4492" s="44" t="str">
        <f t="shared" si="353"/>
        <v>Metals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</v>
      </c>
      <c r="F4492" s="213">
        <f t="shared" si="355"/>
        <v>3</v>
      </c>
      <c r="G4492" s="202">
        <v>1293430</v>
      </c>
      <c r="H4492" s="198">
        <v>37035.510347222225</v>
      </c>
      <c r="I4492" t="s">
        <v>4187</v>
      </c>
      <c r="M4492" t="s">
        <v>2766</v>
      </c>
      <c r="N4492" t="s">
        <v>4058</v>
      </c>
      <c r="O4492" t="s">
        <v>4059</v>
      </c>
      <c r="Q4492" s="199">
        <v>3</v>
      </c>
      <c r="S4492" t="s">
        <v>4060</v>
      </c>
      <c r="T4492" t="s">
        <v>4061</v>
      </c>
      <c r="U4492" s="201">
        <v>1741</v>
      </c>
      <c r="V4492" t="s">
        <v>4160</v>
      </c>
      <c r="W4492" t="s">
        <v>4068</v>
      </c>
      <c r="X4492" t="s">
        <v>4064</v>
      </c>
      <c r="Y4492" t="s">
        <v>4065</v>
      </c>
      <c r="Z4492" t="s">
        <v>4066</v>
      </c>
      <c r="AA4492">
        <v>2151754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30</v>
      </c>
      <c r="F4493" s="213">
        <f t="shared" si="355"/>
        <v>600000</v>
      </c>
      <c r="G4493" s="202">
        <v>1293431</v>
      </c>
      <c r="H4493" s="198">
        <v>37035.510428240741</v>
      </c>
      <c r="I4493" t="s">
        <v>2801</v>
      </c>
      <c r="M4493" t="s">
        <v>2760</v>
      </c>
      <c r="N4493" t="s">
        <v>2864</v>
      </c>
      <c r="O4493" t="s">
        <v>2865</v>
      </c>
      <c r="P4493" s="199">
        <v>20000</v>
      </c>
      <c r="S4493" t="s">
        <v>2761</v>
      </c>
      <c r="T4493" t="s">
        <v>4061</v>
      </c>
      <c r="U4493" s="201">
        <v>4.08</v>
      </c>
      <c r="V4493" t="s">
        <v>4217</v>
      </c>
      <c r="W4493" t="s">
        <v>3529</v>
      </c>
      <c r="X4493" t="s">
        <v>2866</v>
      </c>
      <c r="Y4493" t="s">
        <v>4082</v>
      </c>
      <c r="Z4493" t="s">
        <v>3671</v>
      </c>
      <c r="AA4493" t="s">
        <v>1117</v>
      </c>
      <c r="AB4493" s="198">
        <v>37043.875</v>
      </c>
      <c r="AC4493" s="198">
        <v>37072.875</v>
      </c>
    </row>
    <row r="4494" spans="1:29" x14ac:dyDescent="0.2">
      <c r="A4494" s="44" t="str">
        <f t="shared" si="351"/>
        <v>US Crude Financial</v>
      </c>
      <c r="B4494" s="44" t="str">
        <f t="shared" si="352"/>
        <v>US</v>
      </c>
      <c r="C4494" s="44" t="str">
        <f t="shared" si="353"/>
        <v>Crude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3">
        <f t="shared" si="355"/>
        <v>50000</v>
      </c>
      <c r="G4494" s="202">
        <v>1293432</v>
      </c>
      <c r="H4494" s="198">
        <v>37035.510451388887</v>
      </c>
      <c r="I4494" t="s">
        <v>4182</v>
      </c>
      <c r="M4494" t="s">
        <v>3757</v>
      </c>
      <c r="N4494" t="s">
        <v>4183</v>
      </c>
      <c r="O4494" t="s">
        <v>2790</v>
      </c>
      <c r="Q4494" s="199">
        <v>50000</v>
      </c>
      <c r="S4494" t="s">
        <v>2767</v>
      </c>
      <c r="T4494" t="s">
        <v>4061</v>
      </c>
      <c r="U4494" s="201">
        <v>28.43</v>
      </c>
      <c r="V4494" t="s">
        <v>4184</v>
      </c>
      <c r="W4494" t="s">
        <v>4185</v>
      </c>
      <c r="X4494" t="s">
        <v>4186</v>
      </c>
      <c r="Y4494" t="s">
        <v>3401</v>
      </c>
      <c r="Z4494" t="s">
        <v>3671</v>
      </c>
      <c r="AA4494">
        <v>107231</v>
      </c>
      <c r="AB4494" s="198">
        <v>37073</v>
      </c>
      <c r="AC4494" s="198">
        <v>37103</v>
      </c>
    </row>
    <row r="4495" spans="1:29" x14ac:dyDescent="0.2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30</v>
      </c>
      <c r="F4495" s="213">
        <f t="shared" si="355"/>
        <v>1500</v>
      </c>
      <c r="G4495" s="202">
        <v>1293433</v>
      </c>
      <c r="H4495" s="198">
        <v>37035.51048611111</v>
      </c>
      <c r="I4495" t="s">
        <v>2804</v>
      </c>
      <c r="M4495" t="s">
        <v>3364</v>
      </c>
      <c r="N4495" t="s">
        <v>2802</v>
      </c>
      <c r="O4495" t="s">
        <v>3233</v>
      </c>
      <c r="Q4495" s="199">
        <v>50</v>
      </c>
      <c r="S4495" t="s">
        <v>2759</v>
      </c>
      <c r="T4495" t="s">
        <v>4061</v>
      </c>
      <c r="U4495" s="201">
        <v>60.75</v>
      </c>
      <c r="V4495" t="s">
        <v>4205</v>
      </c>
      <c r="W4495" t="s">
        <v>2819</v>
      </c>
      <c r="X4495" t="s">
        <v>2842</v>
      </c>
      <c r="Y4495" t="s">
        <v>4193</v>
      </c>
      <c r="Z4495" t="s">
        <v>3666</v>
      </c>
      <c r="AA4495">
        <v>621820.1</v>
      </c>
      <c r="AB4495" s="198">
        <v>37043.591666666667</v>
      </c>
      <c r="AC4495" s="198">
        <v>37072.591666666667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6</v>
      </c>
      <c r="F4496" s="213">
        <f t="shared" si="355"/>
        <v>180000</v>
      </c>
      <c r="G4496" s="202">
        <v>1293434</v>
      </c>
      <c r="H4496" s="198">
        <v>37035.510555555556</v>
      </c>
      <c r="I4496" t="s">
        <v>3112</v>
      </c>
      <c r="M4496" t="s">
        <v>2760</v>
      </c>
      <c r="N4496" t="s">
        <v>2864</v>
      </c>
      <c r="O4496" t="s">
        <v>808</v>
      </c>
      <c r="P4496" s="199">
        <v>30000</v>
      </c>
      <c r="S4496" t="s">
        <v>2761</v>
      </c>
      <c r="T4496" t="s">
        <v>4061</v>
      </c>
      <c r="U4496" s="201">
        <v>4.0350000000000001</v>
      </c>
      <c r="V4496" t="s">
        <v>2964</v>
      </c>
      <c r="W4496" t="s">
        <v>3281</v>
      </c>
      <c r="X4496" t="s">
        <v>4236</v>
      </c>
      <c r="Y4496" t="s">
        <v>4082</v>
      </c>
      <c r="Z4496" t="s">
        <v>3671</v>
      </c>
      <c r="AA4496" t="s">
        <v>1118</v>
      </c>
      <c r="AB4496" s="198">
        <v>37037.875</v>
      </c>
      <c r="AC4496" s="198">
        <v>37042.875</v>
      </c>
    </row>
    <row r="4497" spans="1:29" x14ac:dyDescent="0.2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50000</v>
      </c>
      <c r="G4497" s="202">
        <v>1293435</v>
      </c>
      <c r="H4497" s="198">
        <v>37035.51059027778</v>
      </c>
      <c r="I4497" t="s">
        <v>3876</v>
      </c>
      <c r="M4497" t="s">
        <v>3757</v>
      </c>
      <c r="N4497" t="s">
        <v>4183</v>
      </c>
      <c r="O4497" t="s">
        <v>2790</v>
      </c>
      <c r="P4497" s="199">
        <v>50000</v>
      </c>
      <c r="S4497" t="s">
        <v>2767</v>
      </c>
      <c r="T4497" t="s">
        <v>4061</v>
      </c>
      <c r="U4497" s="201">
        <v>28.41</v>
      </c>
      <c r="V4497" t="s">
        <v>2358</v>
      </c>
      <c r="W4497" t="s">
        <v>4185</v>
      </c>
      <c r="X4497" t="s">
        <v>4186</v>
      </c>
      <c r="Y4497" t="s">
        <v>3401</v>
      </c>
      <c r="Z4497" t="s">
        <v>3671</v>
      </c>
      <c r="AA4497">
        <v>107232</v>
      </c>
      <c r="AB4497" s="198">
        <v>37073</v>
      </c>
      <c r="AC4497" s="198">
        <v>37103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150000</v>
      </c>
      <c r="G4498" s="202">
        <v>1293437</v>
      </c>
      <c r="H4498" s="198">
        <v>37035.510636574072</v>
      </c>
      <c r="I4498" t="s">
        <v>3306</v>
      </c>
      <c r="M4498" t="s">
        <v>2760</v>
      </c>
      <c r="N4498" t="s">
        <v>2864</v>
      </c>
      <c r="O4498" t="s">
        <v>2865</v>
      </c>
      <c r="P4498" s="199">
        <v>5000</v>
      </c>
      <c r="S4498" t="s">
        <v>2761</v>
      </c>
      <c r="T4498" t="s">
        <v>4061</v>
      </c>
      <c r="U4498" s="201">
        <v>4.0750000000000002</v>
      </c>
      <c r="V4498" t="s">
        <v>3923</v>
      </c>
      <c r="W4498" t="s">
        <v>3529</v>
      </c>
      <c r="X4498" t="s">
        <v>2866</v>
      </c>
      <c r="Y4498" t="s">
        <v>4082</v>
      </c>
      <c r="Z4498" t="s">
        <v>3671</v>
      </c>
      <c r="AA4498" t="s">
        <v>1119</v>
      </c>
      <c r="AB4498" s="198">
        <v>37043.875</v>
      </c>
      <c r="AC4498" s="198">
        <v>37072.875</v>
      </c>
    </row>
    <row r="4499" spans="1:29" x14ac:dyDescent="0.2">
      <c r="A4499" s="44" t="str">
        <f t="shared" si="351"/>
        <v>US Crude Financial</v>
      </c>
      <c r="B4499" s="44" t="str">
        <f t="shared" si="352"/>
        <v>US</v>
      </c>
      <c r="C4499" s="44" t="str">
        <f t="shared" si="353"/>
        <v>Crude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1</v>
      </c>
      <c r="F4499" s="213">
        <f t="shared" si="355"/>
        <v>50000</v>
      </c>
      <c r="G4499" s="202">
        <v>1293436</v>
      </c>
      <c r="H4499" s="198">
        <v>37035.510636574072</v>
      </c>
      <c r="I4499" t="s">
        <v>4182</v>
      </c>
      <c r="M4499" t="s">
        <v>3757</v>
      </c>
      <c r="N4499" t="s">
        <v>4183</v>
      </c>
      <c r="O4499" t="s">
        <v>2790</v>
      </c>
      <c r="Q4499" s="199">
        <v>50000</v>
      </c>
      <c r="S4499" t="s">
        <v>2767</v>
      </c>
      <c r="T4499" t="s">
        <v>4061</v>
      </c>
      <c r="U4499" s="201">
        <v>28.43</v>
      </c>
      <c r="V4499" t="s">
        <v>4184</v>
      </c>
      <c r="W4499" t="s">
        <v>4185</v>
      </c>
      <c r="X4499" t="s">
        <v>4186</v>
      </c>
      <c r="Y4499" t="s">
        <v>3401</v>
      </c>
      <c r="Z4499" t="s">
        <v>3671</v>
      </c>
      <c r="AA4499">
        <v>107233</v>
      </c>
      <c r="AB4499" s="198">
        <v>37073</v>
      </c>
      <c r="AC4499" s="198">
        <v>37103</v>
      </c>
    </row>
    <row r="4500" spans="1:29" x14ac:dyDescent="0.2">
      <c r="A4500" s="44" t="str">
        <f t="shared" si="351"/>
        <v>US Natural Gas Physical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4</v>
      </c>
      <c r="F4500" s="213">
        <f t="shared" si="355"/>
        <v>40000</v>
      </c>
      <c r="G4500" s="202">
        <v>1293438</v>
      </c>
      <c r="H4500" s="198">
        <v>37035.510659722226</v>
      </c>
      <c r="I4500" t="s">
        <v>3244</v>
      </c>
      <c r="M4500" t="s">
        <v>2760</v>
      </c>
      <c r="N4500" t="s">
        <v>3220</v>
      </c>
      <c r="O4500" t="s">
        <v>1067</v>
      </c>
      <c r="Q4500" s="199">
        <v>10000</v>
      </c>
      <c r="S4500" t="s">
        <v>2761</v>
      </c>
      <c r="T4500" t="s">
        <v>4061</v>
      </c>
      <c r="U4500" s="201">
        <v>4.0350000000000001</v>
      </c>
      <c r="V4500" t="s">
        <v>3991</v>
      </c>
      <c r="W4500" t="s">
        <v>4246</v>
      </c>
      <c r="X4500" t="s">
        <v>4247</v>
      </c>
      <c r="Y4500" t="s">
        <v>3224</v>
      </c>
      <c r="Z4500" t="s">
        <v>3671</v>
      </c>
      <c r="AA4500">
        <v>809442</v>
      </c>
      <c r="AB4500" s="198">
        <v>37037</v>
      </c>
      <c r="AC4500" s="198">
        <v>37040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30</v>
      </c>
      <c r="F4501" s="213">
        <f t="shared" si="355"/>
        <v>450000</v>
      </c>
      <c r="G4501" s="202">
        <v>1293439</v>
      </c>
      <c r="H4501" s="198">
        <v>37035.510752314818</v>
      </c>
      <c r="I4501" t="s">
        <v>2849</v>
      </c>
      <c r="M4501" t="s">
        <v>2760</v>
      </c>
      <c r="N4501" t="s">
        <v>2864</v>
      </c>
      <c r="O4501" t="s">
        <v>2865</v>
      </c>
      <c r="P4501" s="199">
        <v>15000</v>
      </c>
      <c r="S4501" t="s">
        <v>2761</v>
      </c>
      <c r="T4501" t="s">
        <v>4061</v>
      </c>
      <c r="U4501" s="201">
        <v>4.0750000000000002</v>
      </c>
      <c r="V4501" t="s">
        <v>635</v>
      </c>
      <c r="W4501" t="s">
        <v>3529</v>
      </c>
      <c r="X4501" t="s">
        <v>2866</v>
      </c>
      <c r="Y4501" t="s">
        <v>4082</v>
      </c>
      <c r="Z4501" t="s">
        <v>3671</v>
      </c>
      <c r="AA4501" t="s">
        <v>1120</v>
      </c>
      <c r="AB4501" s="198">
        <v>37043.875</v>
      </c>
      <c r="AC4501" s="198">
        <v>37072.875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365</v>
      </c>
      <c r="F4502" s="213">
        <f t="shared" si="355"/>
        <v>182500</v>
      </c>
      <c r="G4502" s="202">
        <v>1293440</v>
      </c>
      <c r="H4502" s="198">
        <v>37035.510775462964</v>
      </c>
      <c r="I4502" t="s">
        <v>2869</v>
      </c>
      <c r="M4502" t="s">
        <v>2760</v>
      </c>
      <c r="N4502" t="s">
        <v>2864</v>
      </c>
      <c r="O4502" t="s">
        <v>3278</v>
      </c>
      <c r="P4502" s="199">
        <v>500</v>
      </c>
      <c r="S4502" t="s">
        <v>2761</v>
      </c>
      <c r="T4502" t="s">
        <v>4061</v>
      </c>
      <c r="U4502" s="201">
        <v>4.3099999999999996</v>
      </c>
      <c r="V4502" t="s">
        <v>2870</v>
      </c>
      <c r="W4502" t="s">
        <v>3529</v>
      </c>
      <c r="X4502" t="s">
        <v>2866</v>
      </c>
      <c r="Y4502" t="s">
        <v>4082</v>
      </c>
      <c r="Z4502" t="s">
        <v>3671</v>
      </c>
      <c r="AA4502" t="s">
        <v>1121</v>
      </c>
      <c r="AB4502" s="198">
        <v>37257.875</v>
      </c>
      <c r="AC4502" s="198">
        <v>37621.875</v>
      </c>
    </row>
    <row r="4503" spans="1:29" x14ac:dyDescent="0.2">
      <c r="A4503" s="44" t="str">
        <f t="shared" si="351"/>
        <v>US Crude Financial</v>
      </c>
      <c r="B4503" s="44" t="str">
        <f t="shared" si="352"/>
        <v>US</v>
      </c>
      <c r="C4503" s="44" t="str">
        <f t="shared" si="353"/>
        <v>Crude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1</v>
      </c>
      <c r="F4503" s="213">
        <f t="shared" si="355"/>
        <v>50000</v>
      </c>
      <c r="G4503" s="202">
        <v>1293441</v>
      </c>
      <c r="H4503" s="198">
        <v>37035.510787037034</v>
      </c>
      <c r="I4503" t="s">
        <v>3057</v>
      </c>
      <c r="M4503" t="s">
        <v>3757</v>
      </c>
      <c r="N4503" t="s">
        <v>4183</v>
      </c>
      <c r="O4503" t="s">
        <v>2967</v>
      </c>
      <c r="P4503" s="199">
        <v>50000</v>
      </c>
      <c r="S4503" t="s">
        <v>2767</v>
      </c>
      <c r="T4503" t="s">
        <v>4061</v>
      </c>
      <c r="U4503" s="201">
        <v>28.41</v>
      </c>
      <c r="V4503" t="s">
        <v>1699</v>
      </c>
      <c r="W4503" t="s">
        <v>4185</v>
      </c>
      <c r="X4503" t="s">
        <v>4266</v>
      </c>
      <c r="Y4503" t="s">
        <v>3401</v>
      </c>
      <c r="Z4503" t="s">
        <v>3671</v>
      </c>
      <c r="AA4503">
        <v>107234</v>
      </c>
      <c r="AB4503" s="198">
        <v>37073</v>
      </c>
      <c r="AC4503" s="198">
        <v>37103</v>
      </c>
    </row>
    <row r="4504" spans="1:29" x14ac:dyDescent="0.2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1293442</v>
      </c>
      <c r="H4504" s="198">
        <v>37035.510949074072</v>
      </c>
      <c r="I4504" t="s">
        <v>4182</v>
      </c>
      <c r="M4504" t="s">
        <v>3757</v>
      </c>
      <c r="N4504" t="s">
        <v>4183</v>
      </c>
      <c r="O4504" t="s">
        <v>2790</v>
      </c>
      <c r="Q4504" s="199">
        <v>50000</v>
      </c>
      <c r="S4504" t="s">
        <v>2767</v>
      </c>
      <c r="T4504" t="s">
        <v>4061</v>
      </c>
      <c r="U4504" s="201">
        <v>28.43</v>
      </c>
      <c r="V4504" t="s">
        <v>4184</v>
      </c>
      <c r="W4504" t="s">
        <v>4185</v>
      </c>
      <c r="X4504" t="s">
        <v>4186</v>
      </c>
      <c r="Y4504" t="s">
        <v>3401</v>
      </c>
      <c r="Z4504" t="s">
        <v>3671</v>
      </c>
      <c r="AA4504">
        <v>107236</v>
      </c>
      <c r="AB4504" s="198">
        <v>37073</v>
      </c>
      <c r="AC4504" s="198">
        <v>37103</v>
      </c>
    </row>
    <row r="4505" spans="1:29" x14ac:dyDescent="0.2">
      <c r="A4505" s="44" t="str">
        <f t="shared" si="351"/>
        <v>US Natural Gas Physical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30</v>
      </c>
      <c r="F4505" s="213">
        <f t="shared" si="355"/>
        <v>120000</v>
      </c>
      <c r="G4505" s="202">
        <v>1293443</v>
      </c>
      <c r="H4505" s="198">
        <v>37035.510960648149</v>
      </c>
      <c r="I4505" t="s">
        <v>2873</v>
      </c>
      <c r="M4505" t="s">
        <v>2760</v>
      </c>
      <c r="N4505" t="s">
        <v>3136</v>
      </c>
      <c r="O4505" t="s">
        <v>1122</v>
      </c>
      <c r="P4505" s="199">
        <v>4000</v>
      </c>
      <c r="S4505" t="s">
        <v>2761</v>
      </c>
      <c r="T4505" t="s">
        <v>4061</v>
      </c>
      <c r="U4505" s="201">
        <v>0.35</v>
      </c>
      <c r="V4505" t="s">
        <v>3795</v>
      </c>
      <c r="W4505" t="s">
        <v>2668</v>
      </c>
      <c r="X4505" t="s">
        <v>2669</v>
      </c>
      <c r="Y4505" t="s">
        <v>3224</v>
      </c>
      <c r="Z4505" t="s">
        <v>3671</v>
      </c>
      <c r="AA4505" t="s">
        <v>1123</v>
      </c>
      <c r="AB4505" s="198">
        <v>37043.875</v>
      </c>
      <c r="AC4505" s="198">
        <v>37072.875</v>
      </c>
    </row>
    <row r="4506" spans="1:29" x14ac:dyDescent="0.2">
      <c r="A4506" s="44" t="str">
        <f t="shared" si="351"/>
        <v>US Natural Gas Physical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4</v>
      </c>
      <c r="F4506" s="213">
        <f t="shared" si="355"/>
        <v>40000</v>
      </c>
      <c r="G4506" s="202">
        <v>1293444</v>
      </c>
      <c r="H4506" s="198">
        <v>37035.510983796295</v>
      </c>
      <c r="I4506" t="s">
        <v>2754</v>
      </c>
      <c r="M4506" t="s">
        <v>2760</v>
      </c>
      <c r="N4506" t="s">
        <v>3220</v>
      </c>
      <c r="O4506" t="s">
        <v>1067</v>
      </c>
      <c r="P4506" s="199">
        <v>10000</v>
      </c>
      <c r="S4506" t="s">
        <v>2761</v>
      </c>
      <c r="T4506" t="s">
        <v>4061</v>
      </c>
      <c r="U4506" s="201">
        <v>4.0350000000000001</v>
      </c>
      <c r="V4506" t="s">
        <v>4175</v>
      </c>
      <c r="W4506" t="s">
        <v>4246</v>
      </c>
      <c r="X4506" t="s">
        <v>4247</v>
      </c>
      <c r="Y4506" t="s">
        <v>3224</v>
      </c>
      <c r="Z4506" t="s">
        <v>3671</v>
      </c>
      <c r="AA4506">
        <v>809444</v>
      </c>
      <c r="AB4506" s="198">
        <v>37037</v>
      </c>
      <c r="AC4506" s="198">
        <v>37040</v>
      </c>
    </row>
    <row r="4507" spans="1:29" x14ac:dyDescent="0.2">
      <c r="A4507" s="44" t="str">
        <f t="shared" si="351"/>
        <v>US Natural Gas Physical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6</v>
      </c>
      <c r="F4507" s="213">
        <f t="shared" si="355"/>
        <v>60000</v>
      </c>
      <c r="G4507" s="202">
        <v>1293446</v>
      </c>
      <c r="H4507" s="198">
        <v>37035.511111111111</v>
      </c>
      <c r="I4507" t="s">
        <v>2858</v>
      </c>
      <c r="M4507" t="s">
        <v>2760</v>
      </c>
      <c r="N4507" t="s">
        <v>3220</v>
      </c>
      <c r="O4507" t="s">
        <v>1124</v>
      </c>
      <c r="Q4507" s="199">
        <v>10000</v>
      </c>
      <c r="S4507" t="s">
        <v>2761</v>
      </c>
      <c r="T4507" t="s">
        <v>4061</v>
      </c>
      <c r="U4507" s="201">
        <v>4.2699999999999996</v>
      </c>
      <c r="V4507" t="s">
        <v>3012</v>
      </c>
      <c r="W4507" t="s">
        <v>4263</v>
      </c>
      <c r="X4507" t="s">
        <v>4264</v>
      </c>
      <c r="Y4507" t="s">
        <v>3224</v>
      </c>
      <c r="Z4507" t="s">
        <v>3671</v>
      </c>
      <c r="AA4507">
        <v>809447</v>
      </c>
      <c r="AB4507" s="198">
        <v>37037.875</v>
      </c>
      <c r="AC4507" s="198">
        <v>37042.875</v>
      </c>
    </row>
    <row r="4508" spans="1:29" x14ac:dyDescent="0.2">
      <c r="A4508" s="44" t="str">
        <f t="shared" si="351"/>
        <v xml:space="preserve"> Power Financial</v>
      </c>
      <c r="B4508" s="44" t="str">
        <f t="shared" si="352"/>
        <v/>
      </c>
      <c r="C4508" s="44" t="str">
        <f t="shared" si="353"/>
        <v>Power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3">
        <f t="shared" si="355"/>
        <v>25</v>
      </c>
      <c r="G4508" s="202">
        <v>1293450</v>
      </c>
      <c r="H4508" s="198">
        <v>37035.511342592596</v>
      </c>
      <c r="I4508" t="s">
        <v>3150</v>
      </c>
      <c r="M4508" t="s">
        <v>3364</v>
      </c>
      <c r="N4508" t="s">
        <v>1718</v>
      </c>
      <c r="O4508" t="s">
        <v>1125</v>
      </c>
      <c r="Q4508" s="199">
        <v>25</v>
      </c>
      <c r="S4508" t="s">
        <v>2762</v>
      </c>
      <c r="T4508" t="s">
        <v>2698</v>
      </c>
      <c r="U4508" s="201">
        <v>145</v>
      </c>
      <c r="V4508" t="s">
        <v>1725</v>
      </c>
      <c r="W4508" t="s">
        <v>1719</v>
      </c>
      <c r="X4508" t="s">
        <v>1720</v>
      </c>
      <c r="Y4508" t="s">
        <v>4193</v>
      </c>
      <c r="Z4508" t="s">
        <v>3672</v>
      </c>
      <c r="AA4508">
        <v>621821.1</v>
      </c>
      <c r="AB4508" s="198">
        <v>37035.875</v>
      </c>
      <c r="AC4508" s="198">
        <v>37035.875</v>
      </c>
    </row>
    <row r="4509" spans="1:29" x14ac:dyDescent="0.2">
      <c r="A4509" s="44" t="str">
        <f t="shared" si="351"/>
        <v>US Natural Gas Financial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30</v>
      </c>
      <c r="F4509" s="213">
        <f t="shared" si="355"/>
        <v>75000</v>
      </c>
      <c r="G4509" s="202">
        <v>1293451</v>
      </c>
      <c r="H4509" s="198">
        <v>37035.511412037034</v>
      </c>
      <c r="I4509" t="s">
        <v>4241</v>
      </c>
      <c r="M4509" t="s">
        <v>2760</v>
      </c>
      <c r="N4509" t="s">
        <v>2864</v>
      </c>
      <c r="O4509" t="s">
        <v>2865</v>
      </c>
      <c r="Q4509" s="199">
        <v>2500</v>
      </c>
      <c r="S4509" t="s">
        <v>2761</v>
      </c>
      <c r="T4509" t="s">
        <v>4061</v>
      </c>
      <c r="U4509" s="201">
        <v>4.08</v>
      </c>
      <c r="V4509" t="s">
        <v>4273</v>
      </c>
      <c r="W4509" t="s">
        <v>3529</v>
      </c>
      <c r="X4509" t="s">
        <v>2866</v>
      </c>
      <c r="Y4509" t="s">
        <v>4082</v>
      </c>
      <c r="Z4509" t="s">
        <v>3671</v>
      </c>
      <c r="AA4509" t="s">
        <v>1126</v>
      </c>
      <c r="AB4509" s="198">
        <v>37043.875</v>
      </c>
      <c r="AC4509" s="198">
        <v>37072.875</v>
      </c>
    </row>
    <row r="4510" spans="1:29" x14ac:dyDescent="0.2">
      <c r="A4510" s="44" t="str">
        <f t="shared" si="351"/>
        <v xml:space="preserve"> Power Financial</v>
      </c>
      <c r="B4510" s="44" t="str">
        <f t="shared" si="352"/>
        <v/>
      </c>
      <c r="C4510" s="44" t="str">
        <f t="shared" si="353"/>
        <v>Power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</v>
      </c>
      <c r="F4510" s="213">
        <f t="shared" si="355"/>
        <v>25</v>
      </c>
      <c r="G4510" s="202">
        <v>1293452</v>
      </c>
      <c r="H4510" s="198">
        <v>37035.511516203704</v>
      </c>
      <c r="I4510" t="s">
        <v>3150</v>
      </c>
      <c r="M4510" t="s">
        <v>3364</v>
      </c>
      <c r="N4510" t="s">
        <v>1718</v>
      </c>
      <c r="O4510" t="s">
        <v>4288</v>
      </c>
      <c r="Q4510" s="199">
        <v>25</v>
      </c>
      <c r="S4510" t="s">
        <v>2762</v>
      </c>
      <c r="T4510" t="s">
        <v>2698</v>
      </c>
      <c r="U4510" s="201">
        <v>115</v>
      </c>
      <c r="V4510" t="s">
        <v>1725</v>
      </c>
      <c r="W4510" t="s">
        <v>1719</v>
      </c>
      <c r="X4510" t="s">
        <v>1720</v>
      </c>
      <c r="Y4510" t="s">
        <v>4193</v>
      </c>
      <c r="Z4510" t="s">
        <v>3672</v>
      </c>
      <c r="AA4510">
        <v>621822.1</v>
      </c>
      <c r="AB4510" s="198">
        <v>37035.875</v>
      </c>
      <c r="AC4510" s="198">
        <v>37035.875</v>
      </c>
    </row>
    <row r="4511" spans="1:29" x14ac:dyDescent="0.2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300000</v>
      </c>
      <c r="G4511" s="202">
        <v>1293453</v>
      </c>
      <c r="H4511" s="198">
        <v>37035.511550925927</v>
      </c>
      <c r="I4511" t="s">
        <v>2863</v>
      </c>
      <c r="M4511" t="s">
        <v>2760</v>
      </c>
      <c r="N4511" t="s">
        <v>2864</v>
      </c>
      <c r="O4511" t="s">
        <v>2865</v>
      </c>
      <c r="Q4511" s="199">
        <v>10000</v>
      </c>
      <c r="S4511" t="s">
        <v>2761</v>
      </c>
      <c r="T4511" t="s">
        <v>4061</v>
      </c>
      <c r="U4511" s="201">
        <v>4.08</v>
      </c>
      <c r="V4511" t="s">
        <v>4445</v>
      </c>
      <c r="W4511" t="s">
        <v>3529</v>
      </c>
      <c r="X4511" t="s">
        <v>2866</v>
      </c>
      <c r="Y4511" t="s">
        <v>4082</v>
      </c>
      <c r="Z4511" t="s">
        <v>3671</v>
      </c>
      <c r="AA4511" t="s">
        <v>1127</v>
      </c>
      <c r="AB4511" s="198">
        <v>37043.875</v>
      </c>
      <c r="AC4511" s="198">
        <v>37072.875</v>
      </c>
    </row>
    <row r="4512" spans="1:29" x14ac:dyDescent="0.2">
      <c r="A4512" s="44" t="str">
        <f t="shared" si="351"/>
        <v>US Crude Financial</v>
      </c>
      <c r="B4512" s="44" t="str">
        <f t="shared" si="352"/>
        <v>US</v>
      </c>
      <c r="C4512" s="44" t="str">
        <f t="shared" si="353"/>
        <v>Crude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1</v>
      </c>
      <c r="F4512" s="213">
        <f t="shared" si="355"/>
        <v>50000</v>
      </c>
      <c r="G4512" s="202">
        <v>1293454</v>
      </c>
      <c r="H4512" s="198">
        <v>37035.511620370373</v>
      </c>
      <c r="I4512" t="s">
        <v>4182</v>
      </c>
      <c r="M4512" t="s">
        <v>3757</v>
      </c>
      <c r="N4512" t="s">
        <v>4183</v>
      </c>
      <c r="O4512" t="s">
        <v>2790</v>
      </c>
      <c r="P4512" s="199">
        <v>50000</v>
      </c>
      <c r="S4512" t="s">
        <v>2767</v>
      </c>
      <c r="T4512" t="s">
        <v>4061</v>
      </c>
      <c r="U4512" s="201">
        <v>28.41</v>
      </c>
      <c r="V4512" t="s">
        <v>3800</v>
      </c>
      <c r="W4512" t="s">
        <v>4185</v>
      </c>
      <c r="X4512" t="s">
        <v>4186</v>
      </c>
      <c r="Y4512" t="s">
        <v>3401</v>
      </c>
      <c r="Z4512" t="s">
        <v>3671</v>
      </c>
      <c r="AA4512">
        <v>107238</v>
      </c>
      <c r="AB4512" s="198">
        <v>37073</v>
      </c>
      <c r="AC4512" s="198">
        <v>37103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13">
        <f t="shared" si="355"/>
        <v>225000</v>
      </c>
      <c r="G4513" s="202">
        <v>1293455</v>
      </c>
      <c r="H4513" s="198">
        <v>37035.511643518519</v>
      </c>
      <c r="I4513" t="s">
        <v>2801</v>
      </c>
      <c r="M4513" t="s">
        <v>2760</v>
      </c>
      <c r="N4513" t="s">
        <v>2864</v>
      </c>
      <c r="O4513" t="s">
        <v>2865</v>
      </c>
      <c r="Q4513" s="199">
        <v>7500</v>
      </c>
      <c r="S4513" t="s">
        <v>2761</v>
      </c>
      <c r="T4513" t="s">
        <v>4061</v>
      </c>
      <c r="U4513" s="201">
        <v>4.08</v>
      </c>
      <c r="V4513" t="s">
        <v>4217</v>
      </c>
      <c r="W4513" t="s">
        <v>3529</v>
      </c>
      <c r="X4513" t="s">
        <v>2866</v>
      </c>
      <c r="Y4513" t="s">
        <v>4082</v>
      </c>
      <c r="Z4513" t="s">
        <v>3671</v>
      </c>
      <c r="AA4513" t="s">
        <v>1128</v>
      </c>
      <c r="AB4513" s="198">
        <v>37043.875</v>
      </c>
      <c r="AC4513" s="198">
        <v>37072.875</v>
      </c>
    </row>
    <row r="4514" spans="1:29" x14ac:dyDescent="0.2">
      <c r="A4514" s="44" t="str">
        <f t="shared" si="351"/>
        <v>US Crude Financial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50000</v>
      </c>
      <c r="G4514" s="202">
        <v>1293456</v>
      </c>
      <c r="H4514" s="198">
        <v>37035.511712962965</v>
      </c>
      <c r="I4514" t="s">
        <v>4031</v>
      </c>
      <c r="M4514" t="s">
        <v>3757</v>
      </c>
      <c r="N4514" t="s">
        <v>4183</v>
      </c>
      <c r="O4514" t="s">
        <v>2790</v>
      </c>
      <c r="P4514" s="199">
        <v>50000</v>
      </c>
      <c r="S4514" t="s">
        <v>2767</v>
      </c>
      <c r="T4514" t="s">
        <v>4061</v>
      </c>
      <c r="U4514" s="201">
        <v>28.37</v>
      </c>
      <c r="V4514" t="s">
        <v>4305</v>
      </c>
      <c r="W4514" t="s">
        <v>4185</v>
      </c>
      <c r="X4514" t="s">
        <v>4186</v>
      </c>
      <c r="Y4514" t="s">
        <v>3401</v>
      </c>
      <c r="Z4514" t="s">
        <v>3671</v>
      </c>
      <c r="AA4514">
        <v>107239</v>
      </c>
      <c r="AB4514" s="198">
        <v>37073</v>
      </c>
      <c r="AC4514" s="198">
        <v>37103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365</v>
      </c>
      <c r="F4515" s="213">
        <f t="shared" si="355"/>
        <v>1825000</v>
      </c>
      <c r="G4515" s="202">
        <v>1293457</v>
      </c>
      <c r="H4515" s="198">
        <v>37035.511736111112</v>
      </c>
      <c r="I4515" t="s">
        <v>2801</v>
      </c>
      <c r="M4515" t="s">
        <v>2760</v>
      </c>
      <c r="N4515" t="s">
        <v>2864</v>
      </c>
      <c r="O4515" t="s">
        <v>3278</v>
      </c>
      <c r="Q4515" s="199">
        <v>5000</v>
      </c>
      <c r="S4515" t="s">
        <v>2761</v>
      </c>
      <c r="T4515" t="s">
        <v>4061</v>
      </c>
      <c r="U4515" s="201">
        <v>4.32</v>
      </c>
      <c r="V4515" t="s">
        <v>1914</v>
      </c>
      <c r="W4515" t="s">
        <v>3529</v>
      </c>
      <c r="X4515" t="s">
        <v>2866</v>
      </c>
      <c r="Y4515" t="s">
        <v>4082</v>
      </c>
      <c r="Z4515" t="s">
        <v>3671</v>
      </c>
      <c r="AA4515" t="s">
        <v>1129</v>
      </c>
      <c r="AB4515" s="198">
        <v>37257.875</v>
      </c>
      <c r="AC4515" s="198">
        <v>37621.875</v>
      </c>
    </row>
    <row r="4516" spans="1:29" x14ac:dyDescent="0.2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1293458</v>
      </c>
      <c r="H4516" s="198">
        <v>37035.511805555558</v>
      </c>
      <c r="I4516" t="s">
        <v>3057</v>
      </c>
      <c r="M4516" t="s">
        <v>3757</v>
      </c>
      <c r="N4516" t="s">
        <v>4183</v>
      </c>
      <c r="O4516" t="s">
        <v>2967</v>
      </c>
      <c r="P4516" s="199">
        <v>50000</v>
      </c>
      <c r="S4516" t="s">
        <v>2767</v>
      </c>
      <c r="T4516" t="s">
        <v>4061</v>
      </c>
      <c r="U4516" s="201">
        <v>28.33</v>
      </c>
      <c r="V4516" t="s">
        <v>1699</v>
      </c>
      <c r="W4516" t="s">
        <v>4185</v>
      </c>
      <c r="X4516" t="s">
        <v>4266</v>
      </c>
      <c r="Y4516" t="s">
        <v>3401</v>
      </c>
      <c r="Z4516" t="s">
        <v>3671</v>
      </c>
      <c r="AA4516">
        <v>107240</v>
      </c>
      <c r="AB4516" s="198">
        <v>37073</v>
      </c>
      <c r="AC4516" s="198">
        <v>37103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151</v>
      </c>
      <c r="F4517" s="213">
        <f t="shared" si="355"/>
        <v>755000</v>
      </c>
      <c r="G4517" s="202">
        <v>1293459</v>
      </c>
      <c r="H4517" s="198">
        <v>37035.511863425927</v>
      </c>
      <c r="I4517" t="s">
        <v>3769</v>
      </c>
      <c r="M4517" t="s">
        <v>2760</v>
      </c>
      <c r="N4517" t="s">
        <v>2864</v>
      </c>
      <c r="O4517" t="s">
        <v>3253</v>
      </c>
      <c r="Q4517" s="199">
        <v>5000</v>
      </c>
      <c r="S4517" t="s">
        <v>2761</v>
      </c>
      <c r="T4517" t="s">
        <v>4061</v>
      </c>
      <c r="U4517" s="201">
        <v>4.5949999999999998</v>
      </c>
      <c r="V4517" t="s">
        <v>2670</v>
      </c>
      <c r="W4517" t="s">
        <v>3529</v>
      </c>
      <c r="X4517" t="s">
        <v>2866</v>
      </c>
      <c r="Y4517" t="s">
        <v>4082</v>
      </c>
      <c r="Z4517" t="s">
        <v>3671</v>
      </c>
      <c r="AA4517" t="s">
        <v>1130</v>
      </c>
      <c r="AB4517" s="198">
        <v>37196</v>
      </c>
      <c r="AC4517" s="198">
        <v>37346</v>
      </c>
    </row>
    <row r="4518" spans="1:29" x14ac:dyDescent="0.2">
      <c r="A4518" s="44" t="str">
        <f t="shared" si="351"/>
        <v>US Crude Financial</v>
      </c>
      <c r="B4518" s="44" t="str">
        <f t="shared" si="352"/>
        <v>US</v>
      </c>
      <c r="C4518" s="44" t="str">
        <f t="shared" si="353"/>
        <v>Crude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3">
        <f t="shared" si="355"/>
        <v>45000</v>
      </c>
      <c r="G4518" s="202">
        <v>1293460</v>
      </c>
      <c r="H4518" s="198">
        <v>37035.511874999997</v>
      </c>
      <c r="I4518" t="s">
        <v>4182</v>
      </c>
      <c r="M4518" t="s">
        <v>3757</v>
      </c>
      <c r="N4518" t="s">
        <v>4183</v>
      </c>
      <c r="O4518" t="s">
        <v>2790</v>
      </c>
      <c r="Q4518" s="199">
        <v>45000</v>
      </c>
      <c r="S4518" t="s">
        <v>2767</v>
      </c>
      <c r="T4518" t="s">
        <v>4061</v>
      </c>
      <c r="U4518" s="201">
        <v>28.35</v>
      </c>
      <c r="V4518" t="s">
        <v>2679</v>
      </c>
      <c r="W4518" t="s">
        <v>4185</v>
      </c>
      <c r="X4518" t="s">
        <v>4186</v>
      </c>
      <c r="Y4518" t="s">
        <v>3401</v>
      </c>
      <c r="Z4518" t="s">
        <v>3671</v>
      </c>
      <c r="AA4518">
        <v>107241</v>
      </c>
      <c r="AB4518" s="198">
        <v>37073</v>
      </c>
      <c r="AC4518" s="198">
        <v>37103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31</v>
      </c>
      <c r="F4519" s="213">
        <f t="shared" si="355"/>
        <v>155000</v>
      </c>
      <c r="G4519" s="202">
        <v>1293461</v>
      </c>
      <c r="H4519" s="198">
        <v>37035.51190972222</v>
      </c>
      <c r="I4519" t="s">
        <v>3890</v>
      </c>
      <c r="M4519" t="s">
        <v>2760</v>
      </c>
      <c r="N4519" t="s">
        <v>3235</v>
      </c>
      <c r="O4519" t="s">
        <v>3082</v>
      </c>
      <c r="Q4519" s="199">
        <v>5000</v>
      </c>
      <c r="S4519" t="s">
        <v>2761</v>
      </c>
      <c r="T4519" t="s">
        <v>4061</v>
      </c>
      <c r="U4519" s="201">
        <v>7.68</v>
      </c>
      <c r="V4519" t="s">
        <v>3135</v>
      </c>
      <c r="W4519" t="s">
        <v>3083</v>
      </c>
      <c r="X4519" t="s">
        <v>3084</v>
      </c>
      <c r="Y4519" t="s">
        <v>4082</v>
      </c>
      <c r="Z4519" t="s">
        <v>3671</v>
      </c>
      <c r="AA4519" t="s">
        <v>1131</v>
      </c>
      <c r="AB4519" s="198">
        <v>37073.875</v>
      </c>
      <c r="AC4519" s="198">
        <v>37103.875</v>
      </c>
    </row>
    <row r="4520" spans="1:29" x14ac:dyDescent="0.2">
      <c r="A4520" s="44" t="str">
        <f t="shared" si="351"/>
        <v>US Natural Gas Physical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4</v>
      </c>
      <c r="F4520" s="213">
        <f t="shared" si="355"/>
        <v>40000</v>
      </c>
      <c r="G4520" s="202">
        <v>1293463</v>
      </c>
      <c r="H4520" s="198">
        <v>37035.512395833335</v>
      </c>
      <c r="I4520" t="s">
        <v>2754</v>
      </c>
      <c r="M4520" t="s">
        <v>2760</v>
      </c>
      <c r="N4520" t="s">
        <v>3220</v>
      </c>
      <c r="O4520" t="s">
        <v>1132</v>
      </c>
      <c r="Q4520" s="199">
        <v>10000</v>
      </c>
      <c r="S4520" t="s">
        <v>2761</v>
      </c>
      <c r="T4520" t="s">
        <v>4061</v>
      </c>
      <c r="U4520" s="201">
        <v>4</v>
      </c>
      <c r="V4520" t="s">
        <v>4175</v>
      </c>
      <c r="W4520" t="s">
        <v>3046</v>
      </c>
      <c r="X4520" t="s">
        <v>3141</v>
      </c>
      <c r="Y4520" t="s">
        <v>3224</v>
      </c>
      <c r="Z4520" t="s">
        <v>3671</v>
      </c>
      <c r="AA4520">
        <v>809450</v>
      </c>
      <c r="AB4520" s="198">
        <v>37037</v>
      </c>
      <c r="AC4520" s="198">
        <v>37040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150000</v>
      </c>
      <c r="G4521" s="202">
        <v>1293464</v>
      </c>
      <c r="H4521" s="198">
        <v>37035.512442129628</v>
      </c>
      <c r="I4521" t="s">
        <v>3890</v>
      </c>
      <c r="M4521" t="s">
        <v>2760</v>
      </c>
      <c r="N4521" t="s">
        <v>2864</v>
      </c>
      <c r="O4521" t="s">
        <v>2865</v>
      </c>
      <c r="Q4521" s="199">
        <v>5000</v>
      </c>
      <c r="S4521" t="s">
        <v>2761</v>
      </c>
      <c r="T4521" t="s">
        <v>4061</v>
      </c>
      <c r="U4521" s="201">
        <v>4.085</v>
      </c>
      <c r="V4521" t="s">
        <v>3242</v>
      </c>
      <c r="W4521" t="s">
        <v>3529</v>
      </c>
      <c r="X4521" t="s">
        <v>2866</v>
      </c>
      <c r="Y4521" t="s">
        <v>4082</v>
      </c>
      <c r="Z4521" t="s">
        <v>3671</v>
      </c>
      <c r="AA4521" t="s">
        <v>1133</v>
      </c>
      <c r="AB4521" s="198">
        <v>37043.875</v>
      </c>
      <c r="AC4521" s="198">
        <v>37072.875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151</v>
      </c>
      <c r="F4522" s="213">
        <f t="shared" si="355"/>
        <v>377500</v>
      </c>
      <c r="G4522" s="202">
        <v>1293465</v>
      </c>
      <c r="H4522" s="198">
        <v>37035.51253472222</v>
      </c>
      <c r="I4522" t="s">
        <v>3167</v>
      </c>
      <c r="M4522" t="s">
        <v>2760</v>
      </c>
      <c r="N4522" t="s">
        <v>2864</v>
      </c>
      <c r="O4522" t="s">
        <v>3253</v>
      </c>
      <c r="Q4522" s="199">
        <v>2500</v>
      </c>
      <c r="S4522" t="s">
        <v>2761</v>
      </c>
      <c r="T4522" t="s">
        <v>4061</v>
      </c>
      <c r="U4522" s="201">
        <v>4.5949999999999998</v>
      </c>
      <c r="V4522" t="s">
        <v>1692</v>
      </c>
      <c r="W4522" t="s">
        <v>3529</v>
      </c>
      <c r="X4522" t="s">
        <v>2866</v>
      </c>
      <c r="Y4522" t="s">
        <v>4082</v>
      </c>
      <c r="Z4522" t="s">
        <v>3671</v>
      </c>
      <c r="AA4522" t="s">
        <v>1134</v>
      </c>
      <c r="AB4522" s="198">
        <v>37196</v>
      </c>
      <c r="AC4522" s="198">
        <v>37346</v>
      </c>
    </row>
    <row r="4523" spans="1:29" x14ac:dyDescent="0.2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50000</v>
      </c>
      <c r="G4523" s="202">
        <v>1293466</v>
      </c>
      <c r="H4523" s="198">
        <v>37035.512962962966</v>
      </c>
      <c r="I4523" t="s">
        <v>2863</v>
      </c>
      <c r="M4523" t="s">
        <v>3757</v>
      </c>
      <c r="N4523" t="s">
        <v>4183</v>
      </c>
      <c r="O4523" t="s">
        <v>2790</v>
      </c>
      <c r="Q4523" s="199">
        <v>50000</v>
      </c>
      <c r="S4523" t="s">
        <v>2767</v>
      </c>
      <c r="T4523" t="s">
        <v>4061</v>
      </c>
      <c r="U4523" s="201">
        <v>28.39</v>
      </c>
      <c r="V4523" t="s">
        <v>1679</v>
      </c>
      <c r="W4523" t="s">
        <v>4185</v>
      </c>
      <c r="X4523" t="s">
        <v>4186</v>
      </c>
      <c r="Y4523" t="s">
        <v>3401</v>
      </c>
      <c r="Z4523" t="s">
        <v>3671</v>
      </c>
      <c r="AA4523">
        <v>107242</v>
      </c>
      <c r="AB4523" s="198">
        <v>37073</v>
      </c>
      <c r="AC4523" s="198">
        <v>37103</v>
      </c>
    </row>
    <row r="4524" spans="1:29" x14ac:dyDescent="0.2">
      <c r="A4524" s="44" t="str">
        <f t="shared" si="351"/>
        <v>US Natural Gas Physical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4</v>
      </c>
      <c r="F4524" s="213">
        <f t="shared" si="355"/>
        <v>40000</v>
      </c>
      <c r="G4524" s="202">
        <v>1293467</v>
      </c>
      <c r="H4524" s="198">
        <v>37035.513067129628</v>
      </c>
      <c r="I4524" t="s">
        <v>4033</v>
      </c>
      <c r="M4524" t="s">
        <v>2760</v>
      </c>
      <c r="N4524" t="s">
        <v>3220</v>
      </c>
      <c r="O4524" t="s">
        <v>1067</v>
      </c>
      <c r="P4524" s="199">
        <v>10000</v>
      </c>
      <c r="S4524" t="s">
        <v>2761</v>
      </c>
      <c r="T4524" t="s">
        <v>4061</v>
      </c>
      <c r="U4524" s="201">
        <v>4.03</v>
      </c>
      <c r="V4524" t="s">
        <v>3987</v>
      </c>
      <c r="W4524" t="s">
        <v>4246</v>
      </c>
      <c r="X4524" t="s">
        <v>4247</v>
      </c>
      <c r="Y4524" t="s">
        <v>3224</v>
      </c>
      <c r="Z4524" t="s">
        <v>3671</v>
      </c>
      <c r="AA4524">
        <v>809452</v>
      </c>
      <c r="AB4524" s="198">
        <v>37037</v>
      </c>
      <c r="AC4524" s="198">
        <v>37040</v>
      </c>
    </row>
    <row r="4525" spans="1:29" x14ac:dyDescent="0.2">
      <c r="A4525" s="44" t="str">
        <f t="shared" si="351"/>
        <v xml:space="preserve"> Metals Financial</v>
      </c>
      <c r="B4525" s="44" t="str">
        <f t="shared" si="352"/>
        <v/>
      </c>
      <c r="C4525" s="44" t="str">
        <f t="shared" si="353"/>
        <v>Metals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3</v>
      </c>
      <c r="G4525" s="202">
        <v>1293470</v>
      </c>
      <c r="H4525" s="198">
        <v>37035.513124999998</v>
      </c>
      <c r="I4525" t="s">
        <v>1911</v>
      </c>
      <c r="M4525" t="s">
        <v>2766</v>
      </c>
      <c r="N4525" t="s">
        <v>4058</v>
      </c>
      <c r="O4525" t="s">
        <v>4002</v>
      </c>
      <c r="Q4525" s="199">
        <v>3</v>
      </c>
      <c r="S4525" t="s">
        <v>4060</v>
      </c>
      <c r="T4525" t="s">
        <v>4061</v>
      </c>
      <c r="U4525" s="201">
        <v>1749</v>
      </c>
      <c r="V4525" t="s">
        <v>1912</v>
      </c>
      <c r="W4525" t="s">
        <v>4068</v>
      </c>
      <c r="X4525" t="s">
        <v>4064</v>
      </c>
      <c r="Y4525" t="s">
        <v>4065</v>
      </c>
      <c r="Z4525" t="s">
        <v>4066</v>
      </c>
      <c r="AA4525">
        <v>2151752</v>
      </c>
      <c r="AB4525" s="198">
        <v>37090.647222222222</v>
      </c>
      <c r="AC4525" s="198">
        <v>37090.647222222222</v>
      </c>
    </row>
    <row r="4526" spans="1:29" x14ac:dyDescent="0.2">
      <c r="A4526" s="44" t="str">
        <f t="shared" si="351"/>
        <v>US Crude Financial</v>
      </c>
      <c r="B4526" s="44" t="str">
        <f t="shared" si="352"/>
        <v>US</v>
      </c>
      <c r="C4526" s="44" t="str">
        <f t="shared" si="353"/>
        <v>Crude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50000</v>
      </c>
      <c r="G4526" s="202">
        <v>1293471</v>
      </c>
      <c r="H4526" s="198">
        <v>37035.513148148151</v>
      </c>
      <c r="I4526" t="s">
        <v>2863</v>
      </c>
      <c r="M4526" t="s">
        <v>3757</v>
      </c>
      <c r="N4526" t="s">
        <v>4183</v>
      </c>
      <c r="O4526" t="s">
        <v>2790</v>
      </c>
      <c r="P4526" s="199">
        <v>50000</v>
      </c>
      <c r="S4526" t="s">
        <v>2767</v>
      </c>
      <c r="T4526" t="s">
        <v>4061</v>
      </c>
      <c r="U4526" s="201">
        <v>28.37</v>
      </c>
      <c r="V4526" t="s">
        <v>3199</v>
      </c>
      <c r="W4526" t="s">
        <v>4185</v>
      </c>
      <c r="X4526" t="s">
        <v>4186</v>
      </c>
      <c r="Y4526" t="s">
        <v>3401</v>
      </c>
      <c r="Z4526" t="s">
        <v>3671</v>
      </c>
      <c r="AA4526">
        <v>107243</v>
      </c>
      <c r="AB4526" s="198">
        <v>37073</v>
      </c>
      <c r="AC4526" s="198">
        <v>37103</v>
      </c>
    </row>
    <row r="4527" spans="1:29" x14ac:dyDescent="0.2">
      <c r="A4527" s="44" t="str">
        <f t="shared" si="351"/>
        <v>US Crude Financial</v>
      </c>
      <c r="B4527" s="44" t="str">
        <f t="shared" si="352"/>
        <v>US</v>
      </c>
      <c r="C4527" s="44" t="str">
        <f t="shared" si="353"/>
        <v>Crude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</v>
      </c>
      <c r="F4527" s="213">
        <f t="shared" si="355"/>
        <v>50000</v>
      </c>
      <c r="G4527" s="202">
        <v>1293472</v>
      </c>
      <c r="H4527" s="198">
        <v>37035.513344907406</v>
      </c>
      <c r="I4527" t="s">
        <v>3057</v>
      </c>
      <c r="M4527" t="s">
        <v>3757</v>
      </c>
      <c r="N4527" t="s">
        <v>4183</v>
      </c>
      <c r="O4527" t="s">
        <v>2967</v>
      </c>
      <c r="P4527" s="199">
        <v>50000</v>
      </c>
      <c r="S4527" t="s">
        <v>2767</v>
      </c>
      <c r="T4527" t="s">
        <v>4061</v>
      </c>
      <c r="U4527" s="201">
        <v>28.33</v>
      </c>
      <c r="V4527" t="s">
        <v>1699</v>
      </c>
      <c r="W4527" t="s">
        <v>4185</v>
      </c>
      <c r="X4527" t="s">
        <v>4266</v>
      </c>
      <c r="Y4527" t="s">
        <v>3401</v>
      </c>
      <c r="Z4527" t="s">
        <v>3671</v>
      </c>
      <c r="AA4527">
        <v>107244</v>
      </c>
      <c r="AB4527" s="198">
        <v>37073</v>
      </c>
      <c r="AC4527" s="198">
        <v>37103</v>
      </c>
    </row>
    <row r="4528" spans="1:29" x14ac:dyDescent="0.2">
      <c r="A4528" s="44" t="str">
        <f t="shared" si="351"/>
        <v>US Natural Gas Physical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4</v>
      </c>
      <c r="F4528" s="213">
        <f t="shared" si="355"/>
        <v>40000</v>
      </c>
      <c r="G4528" s="202">
        <v>1293473</v>
      </c>
      <c r="H4528" s="198">
        <v>37035.513414351852</v>
      </c>
      <c r="I4528" t="s">
        <v>4033</v>
      </c>
      <c r="M4528" t="s">
        <v>2760</v>
      </c>
      <c r="N4528" t="s">
        <v>3220</v>
      </c>
      <c r="O4528" t="s">
        <v>1067</v>
      </c>
      <c r="P4528" s="199">
        <v>10000</v>
      </c>
      <c r="S4528" t="s">
        <v>2761</v>
      </c>
      <c r="T4528" t="s">
        <v>4061</v>
      </c>
      <c r="U4528" s="201">
        <v>4.0250000000000004</v>
      </c>
      <c r="V4528" t="s">
        <v>3987</v>
      </c>
      <c r="W4528" t="s">
        <v>4246</v>
      </c>
      <c r="X4528" t="s">
        <v>4247</v>
      </c>
      <c r="Y4528" t="s">
        <v>3224</v>
      </c>
      <c r="Z4528" t="s">
        <v>3671</v>
      </c>
      <c r="AA4528">
        <v>809455</v>
      </c>
      <c r="AB4528" s="198">
        <v>37037</v>
      </c>
      <c r="AC4528" s="198">
        <v>37040</v>
      </c>
    </row>
    <row r="4529" spans="1:31" x14ac:dyDescent="0.2">
      <c r="A4529" s="44" t="str">
        <f t="shared" si="351"/>
        <v>US Natural Gas Physical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30</v>
      </c>
      <c r="F4529" s="213">
        <f t="shared" si="355"/>
        <v>10620</v>
      </c>
      <c r="G4529" s="202">
        <v>1293474</v>
      </c>
      <c r="H4529" s="198">
        <v>37035.513460648152</v>
      </c>
      <c r="I4529" t="s">
        <v>3176</v>
      </c>
      <c r="M4529" t="s">
        <v>2760</v>
      </c>
      <c r="N4529" t="s">
        <v>3136</v>
      </c>
      <c r="O4529" t="s">
        <v>1135</v>
      </c>
      <c r="Q4529" s="199">
        <v>354</v>
      </c>
      <c r="S4529" t="s">
        <v>2761</v>
      </c>
      <c r="T4529" t="s">
        <v>4061</v>
      </c>
      <c r="U4529" s="201">
        <v>-0.02</v>
      </c>
      <c r="V4529" t="s">
        <v>1115</v>
      </c>
      <c r="W4529" t="s">
        <v>3004</v>
      </c>
      <c r="X4529" t="s">
        <v>3246</v>
      </c>
      <c r="Y4529" t="s">
        <v>3224</v>
      </c>
      <c r="Z4529" t="s">
        <v>3671</v>
      </c>
      <c r="AA4529" t="s">
        <v>1136</v>
      </c>
      <c r="AB4529" s="198">
        <v>37043.875</v>
      </c>
      <c r="AC4529" s="198">
        <v>37072.875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30</v>
      </c>
      <c r="F4530" s="213">
        <f t="shared" si="355"/>
        <v>300000</v>
      </c>
      <c r="G4530" s="202">
        <v>1293476</v>
      </c>
      <c r="H4530" s="198">
        <v>37035.513541666667</v>
      </c>
      <c r="I4530" t="s">
        <v>2818</v>
      </c>
      <c r="M4530" t="s">
        <v>2760</v>
      </c>
      <c r="N4530" t="s">
        <v>3235</v>
      </c>
      <c r="O4530" t="s">
        <v>2898</v>
      </c>
      <c r="Q4530" s="199">
        <v>10000</v>
      </c>
      <c r="S4530" t="s">
        <v>2761</v>
      </c>
      <c r="T4530" t="s">
        <v>4061</v>
      </c>
      <c r="U4530" s="201">
        <v>6.85</v>
      </c>
      <c r="V4530" t="s">
        <v>3106</v>
      </c>
      <c r="W4530" t="s">
        <v>2708</v>
      </c>
      <c r="X4530" t="s">
        <v>2709</v>
      </c>
      <c r="Y4530" t="s">
        <v>4082</v>
      </c>
      <c r="Z4530" t="s">
        <v>3671</v>
      </c>
      <c r="AA4530" t="s">
        <v>1137</v>
      </c>
      <c r="AB4530" s="198">
        <v>37043.875</v>
      </c>
      <c r="AC4530" s="198">
        <v>37072.875</v>
      </c>
    </row>
    <row r="4531" spans="1:31" x14ac:dyDescent="0.2">
      <c r="A4531" s="44" t="str">
        <f t="shared" si="351"/>
        <v>US Crude Financial</v>
      </c>
      <c r="B4531" s="44" t="str">
        <f t="shared" si="352"/>
        <v>US</v>
      </c>
      <c r="C4531" s="44" t="str">
        <f t="shared" si="353"/>
        <v>Crude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1</v>
      </c>
      <c r="F4531" s="213">
        <f t="shared" si="355"/>
        <v>50000</v>
      </c>
      <c r="G4531" s="202">
        <v>1293477</v>
      </c>
      <c r="H4531" s="198">
        <v>37035.513564814813</v>
      </c>
      <c r="I4531" t="s">
        <v>2863</v>
      </c>
      <c r="M4531" t="s">
        <v>3757</v>
      </c>
      <c r="N4531" t="s">
        <v>4183</v>
      </c>
      <c r="O4531" t="s">
        <v>2790</v>
      </c>
      <c r="Q4531" s="199">
        <v>50000</v>
      </c>
      <c r="S4531" t="s">
        <v>2767</v>
      </c>
      <c r="T4531" t="s">
        <v>4061</v>
      </c>
      <c r="U4531" s="201">
        <v>28.29</v>
      </c>
      <c r="V4531" t="s">
        <v>3199</v>
      </c>
      <c r="W4531" t="s">
        <v>4185</v>
      </c>
      <c r="X4531" t="s">
        <v>4186</v>
      </c>
      <c r="Y4531" t="s">
        <v>3401</v>
      </c>
      <c r="Z4531" t="s">
        <v>3671</v>
      </c>
      <c r="AA4531">
        <v>107246</v>
      </c>
      <c r="AB4531" s="198">
        <v>37073</v>
      </c>
      <c r="AC4531" s="198">
        <v>37103</v>
      </c>
    </row>
    <row r="4532" spans="1:31" x14ac:dyDescent="0.2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50000</v>
      </c>
      <c r="G4532" s="202">
        <v>1293479</v>
      </c>
      <c r="H4532" s="198">
        <v>37035.513796296298</v>
      </c>
      <c r="I4532" t="s">
        <v>2863</v>
      </c>
      <c r="M4532" t="s">
        <v>3757</v>
      </c>
      <c r="N4532" t="s">
        <v>4183</v>
      </c>
      <c r="O4532" t="s">
        <v>2790</v>
      </c>
      <c r="Q4532" s="199">
        <v>50000</v>
      </c>
      <c r="S4532" t="s">
        <v>2767</v>
      </c>
      <c r="T4532" t="s">
        <v>4061</v>
      </c>
      <c r="U4532" s="201">
        <v>28.29</v>
      </c>
      <c r="V4532" t="s">
        <v>3199</v>
      </c>
      <c r="W4532" t="s">
        <v>4185</v>
      </c>
      <c r="X4532" t="s">
        <v>4186</v>
      </c>
      <c r="Y4532" t="s">
        <v>3401</v>
      </c>
      <c r="Z4532" t="s">
        <v>3671</v>
      </c>
      <c r="AA4532">
        <v>107248</v>
      </c>
      <c r="AB4532" s="198">
        <v>37073</v>
      </c>
      <c r="AC4532" s="198">
        <v>37103</v>
      </c>
    </row>
    <row r="4533" spans="1:31" x14ac:dyDescent="0.2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59</v>
      </c>
      <c r="F4533" s="213">
        <f t="shared" si="355"/>
        <v>2950</v>
      </c>
      <c r="G4533" s="202">
        <v>1293482</v>
      </c>
      <c r="H4533" s="198">
        <v>37035.514131944445</v>
      </c>
      <c r="I4533" t="s">
        <v>4034</v>
      </c>
      <c r="M4533" t="s">
        <v>3364</v>
      </c>
      <c r="N4533" t="s">
        <v>2802</v>
      </c>
      <c r="O4533" t="s">
        <v>4200</v>
      </c>
      <c r="P4533" s="199">
        <v>50</v>
      </c>
      <c r="S4533" t="s">
        <v>2759</v>
      </c>
      <c r="T4533" t="s">
        <v>4061</v>
      </c>
      <c r="U4533" s="201">
        <v>40.5</v>
      </c>
      <c r="V4533" t="s">
        <v>2535</v>
      </c>
      <c r="W4533" t="s">
        <v>2823</v>
      </c>
      <c r="X4533" t="s">
        <v>2824</v>
      </c>
      <c r="Y4533" t="s">
        <v>4193</v>
      </c>
      <c r="Z4533" t="s">
        <v>3666</v>
      </c>
      <c r="AA4533">
        <v>621825.1</v>
      </c>
      <c r="AB4533" s="198">
        <v>37257.71597222222</v>
      </c>
      <c r="AC4533" s="198">
        <v>37315.71597222222</v>
      </c>
    </row>
    <row r="4534" spans="1:31" x14ac:dyDescent="0.2">
      <c r="A4534" s="44" t="str">
        <f t="shared" si="351"/>
        <v>US Natural Gas Physical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4</v>
      </c>
      <c r="F4534" s="213">
        <f t="shared" si="355"/>
        <v>20000</v>
      </c>
      <c r="G4534" s="202">
        <v>1293480</v>
      </c>
      <c r="H4534" s="198">
        <v>37035.514131944445</v>
      </c>
      <c r="I4534" t="s">
        <v>2722</v>
      </c>
      <c r="M4534" t="s">
        <v>2760</v>
      </c>
      <c r="N4534" t="s">
        <v>3220</v>
      </c>
      <c r="O4534" t="s">
        <v>1138</v>
      </c>
      <c r="Q4534" s="199">
        <v>5000</v>
      </c>
      <c r="S4534" t="s">
        <v>2761</v>
      </c>
      <c r="T4534" t="s">
        <v>4061</v>
      </c>
      <c r="U4534" s="201">
        <v>3.9624999999999999</v>
      </c>
      <c r="V4534" t="s">
        <v>2748</v>
      </c>
      <c r="W4534" t="s">
        <v>3046</v>
      </c>
      <c r="X4534" t="s">
        <v>2685</v>
      </c>
      <c r="Y4534" t="s">
        <v>3224</v>
      </c>
      <c r="Z4534" t="s">
        <v>3671</v>
      </c>
      <c r="AA4534">
        <v>809458</v>
      </c>
      <c r="AB4534" s="198">
        <v>37037</v>
      </c>
      <c r="AC4534" s="198">
        <v>37040</v>
      </c>
    </row>
    <row r="4535" spans="1:31" x14ac:dyDescent="0.2">
      <c r="A4535" s="44" t="str">
        <f t="shared" si="351"/>
        <v xml:space="preserve"> Natural Gas Physical</v>
      </c>
      <c r="B4535" s="44" t="str">
        <f t="shared" si="352"/>
        <v/>
      </c>
      <c r="C4535" s="44" t="str">
        <f t="shared" si="353"/>
        <v>Natural Gas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1</v>
      </c>
      <c r="F4535" s="213">
        <f t="shared" si="355"/>
        <v>2500</v>
      </c>
      <c r="G4535" s="202">
        <v>1293483</v>
      </c>
      <c r="H4535" s="198">
        <v>37035.514189814814</v>
      </c>
      <c r="I4535" t="s">
        <v>3150</v>
      </c>
      <c r="M4535" t="s">
        <v>2760</v>
      </c>
      <c r="N4535" t="s">
        <v>2697</v>
      </c>
      <c r="O4535" t="s">
        <v>4269</v>
      </c>
      <c r="Q4535" s="199">
        <v>2500</v>
      </c>
      <c r="S4535" t="s">
        <v>4150</v>
      </c>
      <c r="T4535" t="s">
        <v>2698</v>
      </c>
      <c r="U4535" s="201">
        <v>5.44</v>
      </c>
      <c r="V4535" t="s">
        <v>4411</v>
      </c>
      <c r="W4535" t="s">
        <v>2699</v>
      </c>
      <c r="X4535" t="s">
        <v>2700</v>
      </c>
      <c r="Y4535" t="s">
        <v>3224</v>
      </c>
      <c r="Z4535" t="s">
        <v>3672</v>
      </c>
      <c r="AA4535">
        <v>809459</v>
      </c>
      <c r="AB4535" s="198">
        <v>37035.875</v>
      </c>
      <c r="AC4535" s="198">
        <v>37035.875</v>
      </c>
    </row>
    <row r="4536" spans="1:31" x14ac:dyDescent="0.2">
      <c r="A4536" s="44" t="str">
        <f t="shared" si="351"/>
        <v>US Crude Financial</v>
      </c>
      <c r="B4536" s="44" t="str">
        <f t="shared" si="352"/>
        <v>US</v>
      </c>
      <c r="C4536" s="44" t="str">
        <f t="shared" si="353"/>
        <v>Crude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</v>
      </c>
      <c r="F4536" s="213">
        <f t="shared" si="355"/>
        <v>5000</v>
      </c>
      <c r="G4536" s="202">
        <v>1293485</v>
      </c>
      <c r="H4536" s="198">
        <v>37035.514293981483</v>
      </c>
      <c r="I4536" t="s">
        <v>4182</v>
      </c>
      <c r="M4536" t="s">
        <v>3757</v>
      </c>
      <c r="N4536" t="s">
        <v>4183</v>
      </c>
      <c r="O4536" t="s">
        <v>2790</v>
      </c>
      <c r="Q4536" s="199">
        <v>5000</v>
      </c>
      <c r="S4536" t="s">
        <v>2767</v>
      </c>
      <c r="T4536" t="s">
        <v>4061</v>
      </c>
      <c r="U4536" s="201">
        <v>28.29</v>
      </c>
      <c r="V4536" t="s">
        <v>2679</v>
      </c>
      <c r="W4536" t="s">
        <v>4185</v>
      </c>
      <c r="X4536" t="s">
        <v>4186</v>
      </c>
      <c r="Y4536" t="s">
        <v>3401</v>
      </c>
      <c r="Z4536" t="s">
        <v>3671</v>
      </c>
      <c r="AA4536">
        <v>107250</v>
      </c>
      <c r="AB4536" s="198">
        <v>37073</v>
      </c>
      <c r="AC4536" s="198">
        <v>37103</v>
      </c>
    </row>
    <row r="4537" spans="1:31" x14ac:dyDescent="0.2">
      <c r="A4537" s="44" t="str">
        <f t="shared" si="351"/>
        <v>US Crude Financial</v>
      </c>
      <c r="B4537" s="44" t="str">
        <f t="shared" si="352"/>
        <v>US</v>
      </c>
      <c r="C4537" s="44" t="str">
        <f t="shared" si="353"/>
        <v>Crude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45000</v>
      </c>
      <c r="G4537" s="202">
        <v>1293486</v>
      </c>
      <c r="H4537" s="198">
        <v>37035.514305555553</v>
      </c>
      <c r="I4537" t="s">
        <v>4182</v>
      </c>
      <c r="M4537" t="s">
        <v>3757</v>
      </c>
      <c r="N4537" t="s">
        <v>4183</v>
      </c>
      <c r="O4537" t="s">
        <v>2790</v>
      </c>
      <c r="Q4537" s="199">
        <v>45000</v>
      </c>
      <c r="S4537" t="s">
        <v>2767</v>
      </c>
      <c r="T4537" t="s">
        <v>4061</v>
      </c>
      <c r="U4537" s="201">
        <v>28.29</v>
      </c>
      <c r="V4537" t="s">
        <v>3201</v>
      </c>
      <c r="W4537" t="s">
        <v>4185</v>
      </c>
      <c r="X4537" t="s">
        <v>4186</v>
      </c>
      <c r="Y4537" t="s">
        <v>3401</v>
      </c>
      <c r="Z4537" t="s">
        <v>3671</v>
      </c>
      <c r="AA4537">
        <v>107251</v>
      </c>
      <c r="AB4537" s="198">
        <v>37073</v>
      </c>
      <c r="AC4537" s="198">
        <v>37103</v>
      </c>
      <c r="AE4537" s="116">
        <f>IF(S4537="Gallon",F4537/42,F4537)</f>
        <v>45000</v>
      </c>
    </row>
    <row r="4538" spans="1:31" x14ac:dyDescent="0.2">
      <c r="A4538" s="44" t="str">
        <f t="shared" si="351"/>
        <v>US Crude Financial</v>
      </c>
      <c r="B4538" s="44" t="str">
        <f t="shared" si="352"/>
        <v>US</v>
      </c>
      <c r="C4538" s="44" t="str">
        <f t="shared" si="353"/>
        <v>Crude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</v>
      </c>
      <c r="F4538" s="213">
        <f t="shared" si="355"/>
        <v>25000</v>
      </c>
      <c r="G4538" s="202">
        <v>1293489</v>
      </c>
      <c r="H4538" s="198">
        <v>37035.514548611114</v>
      </c>
      <c r="I4538" t="s">
        <v>2863</v>
      </c>
      <c r="M4538" t="s">
        <v>3757</v>
      </c>
      <c r="N4538" t="s">
        <v>3803</v>
      </c>
      <c r="O4538" t="s">
        <v>3804</v>
      </c>
      <c r="Q4538" s="199">
        <v>25000</v>
      </c>
      <c r="S4538" t="s">
        <v>2763</v>
      </c>
      <c r="T4538" t="s">
        <v>4061</v>
      </c>
      <c r="U4538" s="201">
        <v>-0.2</v>
      </c>
      <c r="V4538" t="s">
        <v>3986</v>
      </c>
      <c r="W4538" t="s">
        <v>4491</v>
      </c>
      <c r="X4538" t="s">
        <v>3805</v>
      </c>
      <c r="Y4538" t="s">
        <v>4082</v>
      </c>
      <c r="Z4538" t="s">
        <v>3671</v>
      </c>
      <c r="AA4538" t="s">
        <v>1139</v>
      </c>
      <c r="AB4538" s="198">
        <v>37073</v>
      </c>
      <c r="AC4538" s="198">
        <v>37103</v>
      </c>
    </row>
    <row r="4539" spans="1:31" x14ac:dyDescent="0.2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50000</v>
      </c>
      <c r="G4539" s="202">
        <v>1293490</v>
      </c>
      <c r="H4539" s="198">
        <v>37035.514560185184</v>
      </c>
      <c r="I4539" t="s">
        <v>3057</v>
      </c>
      <c r="M4539" t="s">
        <v>3757</v>
      </c>
      <c r="N4539" t="s">
        <v>4183</v>
      </c>
      <c r="O4539" t="s">
        <v>2967</v>
      </c>
      <c r="P4539" s="199">
        <v>50000</v>
      </c>
      <c r="S4539" t="s">
        <v>2767</v>
      </c>
      <c r="T4539" t="s">
        <v>4061</v>
      </c>
      <c r="U4539" s="201">
        <v>28.27</v>
      </c>
      <c r="V4539" t="s">
        <v>1699</v>
      </c>
      <c r="W4539" t="s">
        <v>4185</v>
      </c>
      <c r="X4539" t="s">
        <v>4266</v>
      </c>
      <c r="Y4539" t="s">
        <v>3401</v>
      </c>
      <c r="Z4539" t="s">
        <v>3671</v>
      </c>
      <c r="AA4539">
        <v>107252</v>
      </c>
      <c r="AB4539" s="198">
        <v>37073</v>
      </c>
      <c r="AC4539" s="198">
        <v>37103</v>
      </c>
    </row>
    <row r="4540" spans="1:31" x14ac:dyDescent="0.2">
      <c r="A4540" s="44" t="str">
        <f t="shared" si="351"/>
        <v>US Natural Gas Physical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4</v>
      </c>
      <c r="F4540" s="213">
        <f t="shared" si="355"/>
        <v>24512</v>
      </c>
      <c r="G4540" s="202">
        <v>1293494</v>
      </c>
      <c r="H4540" s="198">
        <v>37035.515324074076</v>
      </c>
      <c r="I4540" t="s">
        <v>2722</v>
      </c>
      <c r="M4540" t="s">
        <v>2760</v>
      </c>
      <c r="N4540" t="s">
        <v>3220</v>
      </c>
      <c r="O4540" t="s">
        <v>1140</v>
      </c>
      <c r="Q4540" s="199">
        <v>6128</v>
      </c>
      <c r="S4540" t="s">
        <v>2761</v>
      </c>
      <c r="T4540" t="s">
        <v>4061</v>
      </c>
      <c r="U4540" s="201">
        <v>3.9624999999999999</v>
      </c>
      <c r="V4540" t="s">
        <v>2748</v>
      </c>
      <c r="W4540" t="s">
        <v>3046</v>
      </c>
      <c r="X4540" t="s">
        <v>2685</v>
      </c>
      <c r="Y4540" t="s">
        <v>3224</v>
      </c>
      <c r="Z4540" t="s">
        <v>3671</v>
      </c>
      <c r="AA4540">
        <v>809462</v>
      </c>
      <c r="AB4540" s="198">
        <v>37037</v>
      </c>
      <c r="AC4540" s="198">
        <v>37040</v>
      </c>
    </row>
    <row r="4541" spans="1:31" x14ac:dyDescent="0.2">
      <c r="A4541" s="44" t="str">
        <f t="shared" si="351"/>
        <v>US Crude Financial</v>
      </c>
      <c r="B4541" s="44" t="str">
        <f t="shared" si="352"/>
        <v>US</v>
      </c>
      <c r="C4541" s="44" t="str">
        <f t="shared" si="353"/>
        <v>Crude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50000</v>
      </c>
      <c r="G4541" s="202">
        <v>1293495</v>
      </c>
      <c r="H4541" s="198">
        <v>37035.515324074076</v>
      </c>
      <c r="I4541" t="s">
        <v>4182</v>
      </c>
      <c r="M4541" t="s">
        <v>3757</v>
      </c>
      <c r="N4541" t="s">
        <v>4183</v>
      </c>
      <c r="O4541" t="s">
        <v>2790</v>
      </c>
      <c r="Q4541" s="199">
        <v>50000</v>
      </c>
      <c r="S4541" t="s">
        <v>2767</v>
      </c>
      <c r="T4541" t="s">
        <v>4061</v>
      </c>
      <c r="U4541" s="201">
        <v>28.29</v>
      </c>
      <c r="V4541" t="s">
        <v>3201</v>
      </c>
      <c r="W4541" t="s">
        <v>4185</v>
      </c>
      <c r="X4541" t="s">
        <v>4186</v>
      </c>
      <c r="Y4541" t="s">
        <v>3401</v>
      </c>
      <c r="Z4541" t="s">
        <v>3671</v>
      </c>
      <c r="AA4541">
        <v>107254</v>
      </c>
      <c r="AB4541" s="198">
        <v>37073</v>
      </c>
      <c r="AC4541" s="198">
        <v>37103</v>
      </c>
    </row>
    <row r="4542" spans="1:31" x14ac:dyDescent="0.2">
      <c r="A4542" s="44" t="str">
        <f t="shared" si="351"/>
        <v>US Natural Gas Physical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4</v>
      </c>
      <c r="F4542" s="213">
        <f t="shared" si="355"/>
        <v>40000</v>
      </c>
      <c r="G4542" s="202">
        <v>1293496</v>
      </c>
      <c r="H4542" s="198">
        <v>37035.515405092592</v>
      </c>
      <c r="I4542" t="s">
        <v>4033</v>
      </c>
      <c r="M4542" t="s">
        <v>2760</v>
      </c>
      <c r="N4542" t="s">
        <v>3220</v>
      </c>
      <c r="O4542" t="s">
        <v>1067</v>
      </c>
      <c r="P4542" s="199">
        <v>10000</v>
      </c>
      <c r="S4542" t="s">
        <v>2761</v>
      </c>
      <c r="T4542" t="s">
        <v>4061</v>
      </c>
      <c r="U4542" s="201">
        <v>4.0199999999999996</v>
      </c>
      <c r="V4542" t="s">
        <v>3987</v>
      </c>
      <c r="W4542" t="s">
        <v>4246</v>
      </c>
      <c r="X4542" t="s">
        <v>4247</v>
      </c>
      <c r="Y4542" t="s">
        <v>3224</v>
      </c>
      <c r="Z4542" t="s">
        <v>3671</v>
      </c>
      <c r="AA4542">
        <v>809464</v>
      </c>
      <c r="AB4542" s="198">
        <v>37037</v>
      </c>
      <c r="AC4542" s="198">
        <v>37040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14</v>
      </c>
      <c r="G4543" s="202">
        <v>1293498</v>
      </c>
      <c r="H4543" s="198">
        <v>37035.515428240738</v>
      </c>
      <c r="I4543" t="s">
        <v>4187</v>
      </c>
      <c r="M4543" t="s">
        <v>2766</v>
      </c>
      <c r="N4543" t="s">
        <v>4058</v>
      </c>
      <c r="O4543" t="s">
        <v>4059</v>
      </c>
      <c r="Q4543" s="199">
        <v>14</v>
      </c>
      <c r="S4543" t="s">
        <v>4060</v>
      </c>
      <c r="T4543" t="s">
        <v>4061</v>
      </c>
      <c r="U4543" s="201">
        <v>1741</v>
      </c>
      <c r="V4543" t="s">
        <v>4160</v>
      </c>
      <c r="W4543" t="s">
        <v>4068</v>
      </c>
      <c r="X4543" t="s">
        <v>4064</v>
      </c>
      <c r="Y4543" t="s">
        <v>4065</v>
      </c>
      <c r="Z4543" t="s">
        <v>4066</v>
      </c>
      <c r="AA4543">
        <v>2151750</v>
      </c>
    </row>
    <row r="4544" spans="1:31" x14ac:dyDescent="0.2">
      <c r="A4544" s="44" t="str">
        <f t="shared" si="351"/>
        <v>US Power Physical</v>
      </c>
      <c r="B4544" s="44" t="str">
        <f t="shared" si="352"/>
        <v>US</v>
      </c>
      <c r="C4544" s="44" t="str">
        <f t="shared" si="353"/>
        <v>Power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31</v>
      </c>
      <c r="F4544" s="213">
        <f t="shared" si="355"/>
        <v>775</v>
      </c>
      <c r="G4544" s="202">
        <v>1293499</v>
      </c>
      <c r="H4544" s="198">
        <v>37035.515486111108</v>
      </c>
      <c r="I4544" t="s">
        <v>2863</v>
      </c>
      <c r="M4544" t="s">
        <v>3364</v>
      </c>
      <c r="N4544" t="s">
        <v>2710</v>
      </c>
      <c r="O4544" t="s">
        <v>3949</v>
      </c>
      <c r="P4544" s="199">
        <v>25</v>
      </c>
      <c r="S4544" t="s">
        <v>2759</v>
      </c>
      <c r="T4544" t="s">
        <v>4061</v>
      </c>
      <c r="U4544" s="201">
        <v>340</v>
      </c>
      <c r="V4544" t="s">
        <v>3455</v>
      </c>
      <c r="W4544" t="s">
        <v>3164</v>
      </c>
      <c r="X4544" t="s">
        <v>3165</v>
      </c>
      <c r="Y4544" t="s">
        <v>4193</v>
      </c>
      <c r="Z4544" t="s">
        <v>3666</v>
      </c>
      <c r="AA4544">
        <v>621829.1</v>
      </c>
      <c r="AB4544" s="198">
        <v>37073.875</v>
      </c>
      <c r="AC4544" s="198">
        <v>37103.875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31</v>
      </c>
      <c r="F4545" s="213">
        <f t="shared" si="355"/>
        <v>155000</v>
      </c>
      <c r="G4545" s="202">
        <v>1293500</v>
      </c>
      <c r="H4545" s="198">
        <v>37035.515567129631</v>
      </c>
      <c r="I4545" t="s">
        <v>4238</v>
      </c>
      <c r="M4545" t="s">
        <v>2760</v>
      </c>
      <c r="N4545" t="s">
        <v>3235</v>
      </c>
      <c r="O4545" t="s">
        <v>1141</v>
      </c>
      <c r="P4545" s="199">
        <v>5000</v>
      </c>
      <c r="S4545" t="s">
        <v>2761</v>
      </c>
      <c r="T4545" t="s">
        <v>4061</v>
      </c>
      <c r="U4545" s="201">
        <v>0.2</v>
      </c>
      <c r="V4545" t="s">
        <v>4240</v>
      </c>
      <c r="W4545" t="s">
        <v>3236</v>
      </c>
      <c r="X4545" t="s">
        <v>3237</v>
      </c>
      <c r="Y4545" t="s">
        <v>4082</v>
      </c>
      <c r="Z4545" t="s">
        <v>3671</v>
      </c>
      <c r="AA4545" t="s">
        <v>1142</v>
      </c>
      <c r="AB4545" s="198">
        <v>37165</v>
      </c>
      <c r="AC4545" s="198">
        <v>37195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92</v>
      </c>
      <c r="F4546" s="213">
        <f t="shared" si="355"/>
        <v>460000</v>
      </c>
      <c r="G4546" s="202">
        <v>1293501</v>
      </c>
      <c r="H4546" s="198">
        <v>37035.515659722223</v>
      </c>
      <c r="I4546" t="s">
        <v>3228</v>
      </c>
      <c r="M4546" t="s">
        <v>2760</v>
      </c>
      <c r="N4546" t="s">
        <v>3235</v>
      </c>
      <c r="O4546" t="s">
        <v>1143</v>
      </c>
      <c r="P4546" s="199">
        <v>5000</v>
      </c>
      <c r="S4546" t="s">
        <v>2761</v>
      </c>
      <c r="T4546" t="s">
        <v>4061</v>
      </c>
      <c r="U4546" s="201">
        <v>0.2</v>
      </c>
      <c r="V4546" t="s">
        <v>3994</v>
      </c>
      <c r="W4546" t="s">
        <v>3236</v>
      </c>
      <c r="X4546" t="s">
        <v>3237</v>
      </c>
      <c r="Y4546" t="s">
        <v>4082</v>
      </c>
      <c r="Z4546" t="s">
        <v>3671</v>
      </c>
      <c r="AA4546" t="s">
        <v>1144</v>
      </c>
      <c r="AB4546" s="198">
        <v>37073</v>
      </c>
      <c r="AC4546" s="198">
        <v>37164</v>
      </c>
    </row>
    <row r="4547" spans="1:29" x14ac:dyDescent="0.2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25000</v>
      </c>
      <c r="G4547" s="202">
        <v>1293502</v>
      </c>
      <c r="H4547" s="198">
        <v>37035.5158912037</v>
      </c>
      <c r="I4547" t="s">
        <v>4182</v>
      </c>
      <c r="M4547" t="s">
        <v>3757</v>
      </c>
      <c r="N4547" t="s">
        <v>3803</v>
      </c>
      <c r="O4547" t="s">
        <v>3804</v>
      </c>
      <c r="Q4547" s="199">
        <v>25000</v>
      </c>
      <c r="S4547" t="s">
        <v>2763</v>
      </c>
      <c r="T4547" t="s">
        <v>4061</v>
      </c>
      <c r="U4547" s="201">
        <v>-0.19</v>
      </c>
      <c r="V4547" t="s">
        <v>3800</v>
      </c>
      <c r="W4547" t="s">
        <v>4491</v>
      </c>
      <c r="X4547" t="s">
        <v>3805</v>
      </c>
      <c r="Y4547" t="s">
        <v>4082</v>
      </c>
      <c r="Z4547" t="s">
        <v>3671</v>
      </c>
      <c r="AA4547" t="s">
        <v>1145</v>
      </c>
      <c r="AB4547" s="198">
        <v>37073</v>
      </c>
      <c r="AC4547" s="198">
        <v>37103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30</v>
      </c>
      <c r="F4548" s="213">
        <f t="shared" si="355"/>
        <v>150000</v>
      </c>
      <c r="G4548" s="202">
        <v>1293503</v>
      </c>
      <c r="H4548" s="198">
        <v>37035.515914351854</v>
      </c>
      <c r="I4548" t="s">
        <v>4513</v>
      </c>
      <c r="M4548" t="s">
        <v>2760</v>
      </c>
      <c r="N4548" t="s">
        <v>2864</v>
      </c>
      <c r="O4548" t="s">
        <v>2673</v>
      </c>
      <c r="Q4548" s="199">
        <v>5000</v>
      </c>
      <c r="S4548" t="s">
        <v>2761</v>
      </c>
      <c r="T4548" t="s">
        <v>4061</v>
      </c>
      <c r="U4548" s="201">
        <v>4.08</v>
      </c>
      <c r="V4548" t="s">
        <v>1146</v>
      </c>
      <c r="W4548" t="s">
        <v>3529</v>
      </c>
      <c r="X4548" t="s">
        <v>2866</v>
      </c>
      <c r="Y4548" t="s">
        <v>4082</v>
      </c>
      <c r="Z4548" t="s">
        <v>3671</v>
      </c>
      <c r="AA4548" t="s">
        <v>1147</v>
      </c>
      <c r="AB4548" s="198">
        <v>37043.915972222225</v>
      </c>
      <c r="AC4548" s="198">
        <v>37072.915972222225</v>
      </c>
    </row>
    <row r="4549" spans="1:29" x14ac:dyDescent="0.2">
      <c r="A4549" s="44" t="str">
        <f t="shared" si="351"/>
        <v xml:space="preserve"> Metals Financial</v>
      </c>
      <c r="B4549" s="44" t="str">
        <f t="shared" si="352"/>
        <v/>
      </c>
      <c r="C4549" s="44" t="str">
        <f t="shared" si="353"/>
        <v>Metals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</v>
      </c>
      <c r="F4549" s="213">
        <f t="shared" si="355"/>
        <v>12</v>
      </c>
      <c r="G4549" s="202">
        <v>1293505</v>
      </c>
      <c r="H4549" s="198">
        <v>37035.516041666669</v>
      </c>
      <c r="I4549" t="s">
        <v>2969</v>
      </c>
      <c r="M4549" t="s">
        <v>2766</v>
      </c>
      <c r="N4549" t="s">
        <v>4072</v>
      </c>
      <c r="O4549" t="s">
        <v>4073</v>
      </c>
      <c r="Q4549" s="199">
        <v>12</v>
      </c>
      <c r="S4549" t="s">
        <v>4060</v>
      </c>
      <c r="T4549" t="s">
        <v>4061</v>
      </c>
      <c r="U4549" s="201">
        <v>1546</v>
      </c>
      <c r="V4549" t="s">
        <v>2970</v>
      </c>
      <c r="W4549" t="s">
        <v>4068</v>
      </c>
      <c r="X4549" t="s">
        <v>4064</v>
      </c>
      <c r="Y4549" t="s">
        <v>4065</v>
      </c>
      <c r="Z4549" t="s">
        <v>4066</v>
      </c>
      <c r="AA4549">
        <v>2151748</v>
      </c>
    </row>
    <row r="4550" spans="1:29" x14ac:dyDescent="0.2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1500</v>
      </c>
      <c r="G4550" s="202">
        <v>1293506</v>
      </c>
      <c r="H4550" s="198">
        <v>37035.516203703701</v>
      </c>
      <c r="I4550" t="s">
        <v>2804</v>
      </c>
      <c r="M4550" t="s">
        <v>3364</v>
      </c>
      <c r="N4550" t="s">
        <v>2802</v>
      </c>
      <c r="O4550" t="s">
        <v>3233</v>
      </c>
      <c r="Q4550" s="199">
        <v>50</v>
      </c>
      <c r="S4550" t="s">
        <v>2759</v>
      </c>
      <c r="T4550" t="s">
        <v>4061</v>
      </c>
      <c r="U4550" s="201">
        <v>61</v>
      </c>
      <c r="V4550" t="s">
        <v>4205</v>
      </c>
      <c r="W4550" t="s">
        <v>2819</v>
      </c>
      <c r="X4550" t="s">
        <v>2842</v>
      </c>
      <c r="Y4550" t="s">
        <v>4193</v>
      </c>
      <c r="Z4550" t="s">
        <v>3666</v>
      </c>
      <c r="AA4550">
        <v>621836.1</v>
      </c>
      <c r="AB4550" s="198">
        <v>37043.591666666667</v>
      </c>
      <c r="AC4550" s="198">
        <v>37072.591666666667</v>
      </c>
    </row>
    <row r="4551" spans="1:29" x14ac:dyDescent="0.2">
      <c r="A4551" s="44" t="str">
        <f t="shared" si="351"/>
        <v>US Crude Financial</v>
      </c>
      <c r="B4551" s="44" t="str">
        <f t="shared" si="352"/>
        <v>US</v>
      </c>
      <c r="C4551" s="44" t="str">
        <f t="shared" si="353"/>
        <v>Crude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3">
        <f t="shared" si="355"/>
        <v>50000</v>
      </c>
      <c r="G4551" s="202">
        <v>1293508</v>
      </c>
      <c r="H4551" s="198">
        <v>37035.516238425924</v>
      </c>
      <c r="I4551" t="s">
        <v>4182</v>
      </c>
      <c r="M4551" t="s">
        <v>3757</v>
      </c>
      <c r="N4551" t="s">
        <v>4183</v>
      </c>
      <c r="O4551" t="s">
        <v>2790</v>
      </c>
      <c r="P4551" s="199">
        <v>50000</v>
      </c>
      <c r="S4551" t="s">
        <v>2767</v>
      </c>
      <c r="T4551" t="s">
        <v>4061</v>
      </c>
      <c r="U4551" s="201">
        <v>28.27</v>
      </c>
      <c r="V4551" t="s">
        <v>3800</v>
      </c>
      <c r="W4551" t="s">
        <v>4185</v>
      </c>
      <c r="X4551" t="s">
        <v>4186</v>
      </c>
      <c r="Y4551" t="s">
        <v>3401</v>
      </c>
      <c r="Z4551" t="s">
        <v>3671</v>
      </c>
      <c r="AA4551">
        <v>107259</v>
      </c>
      <c r="AB4551" s="198">
        <v>37073</v>
      </c>
      <c r="AC4551" s="198">
        <v>37103</v>
      </c>
    </row>
    <row r="4552" spans="1:29" x14ac:dyDescent="0.2">
      <c r="A4552" s="44" t="str">
        <f t="shared" si="351"/>
        <v>US Power Physical</v>
      </c>
      <c r="B4552" s="44" t="str">
        <f t="shared" si="352"/>
        <v>US</v>
      </c>
      <c r="C4552" s="44" t="str">
        <f t="shared" si="353"/>
        <v>Power</v>
      </c>
      <c r="D4552" s="44" t="str">
        <f t="shared" si="354"/>
        <v>Physical</v>
      </c>
      <c r="E4552" s="44">
        <f>IF(VLOOKUP(S4552,'DD-Lookup'!$J$6:$L$50,3,FALSE)="Monthly",(YEAR(AC4552)-YEAR(AB4552))*12+MONTH(AC4552)-MONTH(AB4552)+1,(AC4552-AB4552+1))</f>
        <v>30</v>
      </c>
      <c r="F4552" s="213">
        <f t="shared" si="355"/>
        <v>1500</v>
      </c>
      <c r="G4552" s="202">
        <v>1293509</v>
      </c>
      <c r="H4552" s="198">
        <v>37035.516250000001</v>
      </c>
      <c r="I4552" t="s">
        <v>2873</v>
      </c>
      <c r="M4552" t="s">
        <v>3364</v>
      </c>
      <c r="N4552" t="s">
        <v>2802</v>
      </c>
      <c r="O4552" t="s">
        <v>2859</v>
      </c>
      <c r="Q4552" s="199">
        <v>50</v>
      </c>
      <c r="S4552" t="s">
        <v>2759</v>
      </c>
      <c r="T4552" t="s">
        <v>4061</v>
      </c>
      <c r="U4552" s="201">
        <v>62.25</v>
      </c>
      <c r="V4552" t="s">
        <v>4172</v>
      </c>
      <c r="W4552" t="s">
        <v>2823</v>
      </c>
      <c r="X4552" t="s">
        <v>2807</v>
      </c>
      <c r="Y4552" t="s">
        <v>4193</v>
      </c>
      <c r="Z4552" t="s">
        <v>3666</v>
      </c>
      <c r="AA4552">
        <v>621837.1</v>
      </c>
      <c r="AB4552" s="198">
        <v>37043.71597222222</v>
      </c>
      <c r="AC4552" s="198">
        <v>37072.71597222222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30</v>
      </c>
      <c r="F4553" s="213">
        <f t="shared" si="355"/>
        <v>150000</v>
      </c>
      <c r="G4553" s="202">
        <v>1293510</v>
      </c>
      <c r="H4553" s="198">
        <v>37035.516331018516</v>
      </c>
      <c r="I4553" t="s">
        <v>2863</v>
      </c>
      <c r="M4553" t="s">
        <v>2760</v>
      </c>
      <c r="N4553" t="s">
        <v>2864</v>
      </c>
      <c r="O4553" t="s">
        <v>2865</v>
      </c>
      <c r="P4553" s="199">
        <v>5000</v>
      </c>
      <c r="S4553" t="s">
        <v>2761</v>
      </c>
      <c r="T4553" t="s">
        <v>4061</v>
      </c>
      <c r="U4553" s="201">
        <v>4.08</v>
      </c>
      <c r="V4553" t="s">
        <v>4445</v>
      </c>
      <c r="W4553" t="s">
        <v>3529</v>
      </c>
      <c r="X4553" t="s">
        <v>2866</v>
      </c>
      <c r="Y4553" t="s">
        <v>4082</v>
      </c>
      <c r="Z4553" t="s">
        <v>3671</v>
      </c>
      <c r="AA4553" t="s">
        <v>1148</v>
      </c>
      <c r="AB4553" s="198">
        <v>37043.875</v>
      </c>
      <c r="AC4553" s="198">
        <v>37072.875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31</v>
      </c>
      <c r="F4554" s="213">
        <f t="shared" si="355"/>
        <v>155000</v>
      </c>
      <c r="G4554" s="202">
        <v>1293511</v>
      </c>
      <c r="H4554" s="198">
        <v>37035.516365740739</v>
      </c>
      <c r="I4554" t="s">
        <v>2818</v>
      </c>
      <c r="M4554" t="s">
        <v>2760</v>
      </c>
      <c r="N4554" t="s">
        <v>3235</v>
      </c>
      <c r="O4554" t="s">
        <v>1141</v>
      </c>
      <c r="Q4554" s="199">
        <v>5000</v>
      </c>
      <c r="S4554" t="s">
        <v>2761</v>
      </c>
      <c r="T4554" t="s">
        <v>4061</v>
      </c>
      <c r="U4554" s="201">
        <v>0.20250000000000001</v>
      </c>
      <c r="V4554" t="s">
        <v>4244</v>
      </c>
      <c r="W4554" t="s">
        <v>3236</v>
      </c>
      <c r="X4554" t="s">
        <v>3237</v>
      </c>
      <c r="Y4554" t="s">
        <v>4082</v>
      </c>
      <c r="Z4554" t="s">
        <v>3671</v>
      </c>
      <c r="AA4554" t="s">
        <v>1149</v>
      </c>
      <c r="AB4554" s="198">
        <v>37165</v>
      </c>
      <c r="AC4554" s="198">
        <v>37195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153</v>
      </c>
      <c r="F4555" s="213">
        <f t="shared" ref="F4555:F4618" si="360">E4555*SUM(P4555:Q4555)</f>
        <v>765000</v>
      </c>
      <c r="G4555" s="202">
        <v>1293512</v>
      </c>
      <c r="H4555" s="198">
        <v>37035.516435185185</v>
      </c>
      <c r="I4555" t="s">
        <v>3769</v>
      </c>
      <c r="M4555" t="s">
        <v>2760</v>
      </c>
      <c r="N4555" t="s">
        <v>2864</v>
      </c>
      <c r="O4555" t="s">
        <v>4239</v>
      </c>
      <c r="Q4555" s="199">
        <v>5000</v>
      </c>
      <c r="S4555" t="s">
        <v>2761</v>
      </c>
      <c r="T4555" t="s">
        <v>4061</v>
      </c>
      <c r="U4555" s="201">
        <v>4.21</v>
      </c>
      <c r="V4555" t="s">
        <v>2670</v>
      </c>
      <c r="W4555" t="s">
        <v>3529</v>
      </c>
      <c r="X4555" t="s">
        <v>2866</v>
      </c>
      <c r="Y4555" t="s">
        <v>4082</v>
      </c>
      <c r="Z4555" t="s">
        <v>3671</v>
      </c>
      <c r="AA4555" t="s">
        <v>1150</v>
      </c>
      <c r="AB4555" s="198">
        <v>37043</v>
      </c>
      <c r="AC4555" s="198">
        <v>37195</v>
      </c>
    </row>
    <row r="4556" spans="1:29" x14ac:dyDescent="0.2">
      <c r="A4556" s="44" t="str">
        <f t="shared" si="356"/>
        <v>US Power Physical</v>
      </c>
      <c r="B4556" s="44" t="str">
        <f t="shared" si="357"/>
        <v>US</v>
      </c>
      <c r="C4556" s="44" t="str">
        <f t="shared" si="358"/>
        <v>Power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30</v>
      </c>
      <c r="F4556" s="213">
        <f t="shared" si="360"/>
        <v>1500</v>
      </c>
      <c r="G4556" s="202">
        <v>1293513</v>
      </c>
      <c r="H4556" s="198">
        <v>37035.516446759262</v>
      </c>
      <c r="I4556" t="s">
        <v>4513</v>
      </c>
      <c r="J4556" t="s">
        <v>2851</v>
      </c>
      <c r="K4556" t="s">
        <v>2852</v>
      </c>
      <c r="M4556" t="s">
        <v>3364</v>
      </c>
      <c r="N4556" t="s">
        <v>2802</v>
      </c>
      <c r="O4556" t="s">
        <v>3233</v>
      </c>
      <c r="Q4556" s="199">
        <v>50</v>
      </c>
      <c r="S4556" t="s">
        <v>2759</v>
      </c>
      <c r="T4556" t="s">
        <v>4061</v>
      </c>
      <c r="U4556" s="201">
        <v>61</v>
      </c>
      <c r="V4556" t="s">
        <v>3902</v>
      </c>
      <c r="W4556" t="s">
        <v>2819</v>
      </c>
      <c r="X4556" t="s">
        <v>2842</v>
      </c>
      <c r="Y4556" t="s">
        <v>4193</v>
      </c>
      <c r="Z4556" t="s">
        <v>3666</v>
      </c>
      <c r="AA4556">
        <v>621840.1</v>
      </c>
      <c r="AB4556" s="198">
        <v>37043.591666666667</v>
      </c>
      <c r="AC4556" s="198">
        <v>37072.591666666667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30</v>
      </c>
      <c r="F4557" s="213">
        <f t="shared" si="360"/>
        <v>75000</v>
      </c>
      <c r="G4557" s="202">
        <v>1293514</v>
      </c>
      <c r="H4557" s="198">
        <v>37035.516493055555</v>
      </c>
      <c r="I4557" t="s">
        <v>2863</v>
      </c>
      <c r="M4557" t="s">
        <v>2760</v>
      </c>
      <c r="N4557" t="s">
        <v>2864</v>
      </c>
      <c r="O4557" t="s">
        <v>2865</v>
      </c>
      <c r="P4557" s="199">
        <v>2500</v>
      </c>
      <c r="S4557" t="s">
        <v>2761</v>
      </c>
      <c r="T4557" t="s">
        <v>4061</v>
      </c>
      <c r="U4557" s="201">
        <v>4.08</v>
      </c>
      <c r="V4557" t="s">
        <v>3901</v>
      </c>
      <c r="W4557" t="s">
        <v>3529</v>
      </c>
      <c r="X4557" t="s">
        <v>2866</v>
      </c>
      <c r="Y4557" t="s">
        <v>4082</v>
      </c>
      <c r="Z4557" t="s">
        <v>3671</v>
      </c>
      <c r="AA4557" t="s">
        <v>1151</v>
      </c>
      <c r="AB4557" s="198">
        <v>37043.875</v>
      </c>
      <c r="AC4557" s="198">
        <v>37072.875</v>
      </c>
    </row>
    <row r="4558" spans="1:29" x14ac:dyDescent="0.2">
      <c r="A4558" s="44" t="str">
        <f t="shared" si="356"/>
        <v>US Power Physical</v>
      </c>
      <c r="B4558" s="44" t="str">
        <f t="shared" si="357"/>
        <v>US</v>
      </c>
      <c r="C4558" s="44" t="str">
        <f t="shared" si="358"/>
        <v>Power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30</v>
      </c>
      <c r="F4558" s="213">
        <f t="shared" si="360"/>
        <v>1500</v>
      </c>
      <c r="G4558" s="202">
        <v>1293516</v>
      </c>
      <c r="H4558" s="198">
        <v>37035.516585648147</v>
      </c>
      <c r="I4558" t="s">
        <v>2804</v>
      </c>
      <c r="M4558" t="s">
        <v>3364</v>
      </c>
      <c r="N4558" t="s">
        <v>2802</v>
      </c>
      <c r="O4558" t="s">
        <v>3233</v>
      </c>
      <c r="Q4558" s="199">
        <v>50</v>
      </c>
      <c r="S4558" t="s">
        <v>2759</v>
      </c>
      <c r="T4558" t="s">
        <v>4061</v>
      </c>
      <c r="U4558" s="201">
        <v>61</v>
      </c>
      <c r="V4558" t="s">
        <v>4205</v>
      </c>
      <c r="W4558" t="s">
        <v>2819</v>
      </c>
      <c r="X4558" t="s">
        <v>2842</v>
      </c>
      <c r="Y4558" t="s">
        <v>4193</v>
      </c>
      <c r="Z4558" t="s">
        <v>3666</v>
      </c>
      <c r="AA4558">
        <v>621842.1</v>
      </c>
      <c r="AB4558" s="198">
        <v>37043.591666666667</v>
      </c>
      <c r="AC4558" s="198">
        <v>37072.591666666667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4</v>
      </c>
      <c r="F4559" s="213">
        <f t="shared" si="360"/>
        <v>40000</v>
      </c>
      <c r="G4559" s="202">
        <v>1293515</v>
      </c>
      <c r="H4559" s="198">
        <v>37035.516585648147</v>
      </c>
      <c r="I4559" t="s">
        <v>3244</v>
      </c>
      <c r="M4559" t="s">
        <v>2760</v>
      </c>
      <c r="N4559" t="s">
        <v>3220</v>
      </c>
      <c r="O4559" t="s">
        <v>1067</v>
      </c>
      <c r="Q4559" s="199">
        <v>10000</v>
      </c>
      <c r="S4559" t="s">
        <v>2761</v>
      </c>
      <c r="T4559" t="s">
        <v>4061</v>
      </c>
      <c r="U4559" s="201">
        <v>4.0250000000000004</v>
      </c>
      <c r="V4559" t="s">
        <v>3991</v>
      </c>
      <c r="W4559" t="s">
        <v>4246</v>
      </c>
      <c r="X4559" t="s">
        <v>4247</v>
      </c>
      <c r="Y4559" t="s">
        <v>3224</v>
      </c>
      <c r="Z4559" t="s">
        <v>3671</v>
      </c>
      <c r="AA4559">
        <v>809467</v>
      </c>
      <c r="AB4559" s="198">
        <v>37037</v>
      </c>
      <c r="AC4559" s="198">
        <v>37040</v>
      </c>
    </row>
    <row r="4560" spans="1:29" x14ac:dyDescent="0.2">
      <c r="A4560" s="44" t="str">
        <f t="shared" si="356"/>
        <v>US Crude Financial</v>
      </c>
      <c r="B4560" s="44" t="str">
        <f t="shared" si="357"/>
        <v>US</v>
      </c>
      <c r="C4560" s="44" t="str">
        <f t="shared" si="358"/>
        <v>Crude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50000</v>
      </c>
      <c r="G4560" s="202">
        <v>1293517</v>
      </c>
      <c r="H4560" s="198">
        <v>37035.516724537039</v>
      </c>
      <c r="I4560" t="s">
        <v>2863</v>
      </c>
      <c r="M4560" t="s">
        <v>3757</v>
      </c>
      <c r="N4560" t="s">
        <v>4183</v>
      </c>
      <c r="O4560" t="s">
        <v>2790</v>
      </c>
      <c r="P4560" s="199">
        <v>50000</v>
      </c>
      <c r="S4560" t="s">
        <v>2767</v>
      </c>
      <c r="T4560" t="s">
        <v>4061</v>
      </c>
      <c r="U4560" s="201">
        <v>28.21</v>
      </c>
      <c r="V4560" t="s">
        <v>1679</v>
      </c>
      <c r="W4560" t="s">
        <v>4185</v>
      </c>
      <c r="X4560" t="s">
        <v>4186</v>
      </c>
      <c r="Y4560" t="s">
        <v>3401</v>
      </c>
      <c r="Z4560" t="s">
        <v>3671</v>
      </c>
      <c r="AA4560">
        <v>107262</v>
      </c>
      <c r="AB4560" s="198">
        <v>37073</v>
      </c>
      <c r="AC4560" s="198">
        <v>37103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30</v>
      </c>
      <c r="F4561" s="213">
        <f t="shared" si="360"/>
        <v>3000</v>
      </c>
      <c r="G4561" s="202">
        <v>1293518</v>
      </c>
      <c r="H4561" s="198">
        <v>37035.516747685186</v>
      </c>
      <c r="I4561" t="s">
        <v>4182</v>
      </c>
      <c r="M4561" t="s">
        <v>2760</v>
      </c>
      <c r="N4561" t="s">
        <v>3193</v>
      </c>
      <c r="O4561" t="s">
        <v>4028</v>
      </c>
      <c r="Q4561" s="199">
        <v>100</v>
      </c>
      <c r="S4561" t="s">
        <v>3118</v>
      </c>
      <c r="T4561" t="s">
        <v>4061</v>
      </c>
      <c r="U4561" s="201">
        <v>0.03</v>
      </c>
      <c r="V4561" t="s">
        <v>2965</v>
      </c>
      <c r="W4561" t="s">
        <v>3119</v>
      </c>
      <c r="X4561" t="s">
        <v>3120</v>
      </c>
      <c r="Y4561" t="s">
        <v>4082</v>
      </c>
      <c r="Z4561" t="s">
        <v>3671</v>
      </c>
      <c r="AA4561" t="s">
        <v>1152</v>
      </c>
      <c r="AB4561" s="198">
        <v>37043</v>
      </c>
      <c r="AC4561" s="198">
        <v>37072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365</v>
      </c>
      <c r="F4562" s="213">
        <f t="shared" si="360"/>
        <v>1825000</v>
      </c>
      <c r="G4562" s="202">
        <v>1293520</v>
      </c>
      <c r="H4562" s="198">
        <v>37035.516898148147</v>
      </c>
      <c r="I4562" t="s">
        <v>3228</v>
      </c>
      <c r="M4562" t="s">
        <v>2760</v>
      </c>
      <c r="N4562" t="s">
        <v>2864</v>
      </c>
      <c r="O4562" t="s">
        <v>3278</v>
      </c>
      <c r="P4562" s="199">
        <v>5000</v>
      </c>
      <c r="S4562" t="s">
        <v>2761</v>
      </c>
      <c r="T4562" t="s">
        <v>4061</v>
      </c>
      <c r="U4562" s="201">
        <v>4.3150000000000004</v>
      </c>
      <c r="V4562" t="s">
        <v>3229</v>
      </c>
      <c r="W4562" t="s">
        <v>3529</v>
      </c>
      <c r="X4562" t="s">
        <v>2866</v>
      </c>
      <c r="Y4562" t="s">
        <v>4082</v>
      </c>
      <c r="Z4562" t="s">
        <v>3671</v>
      </c>
      <c r="AA4562" t="s">
        <v>1153</v>
      </c>
      <c r="AB4562" s="198">
        <v>37257.875</v>
      </c>
      <c r="AC4562" s="198">
        <v>37621.875</v>
      </c>
    </row>
    <row r="4563" spans="1:31" x14ac:dyDescent="0.2">
      <c r="A4563" s="44" t="str">
        <f t="shared" si="356"/>
        <v>US Crude Financial</v>
      </c>
      <c r="B4563" s="44" t="str">
        <f t="shared" si="357"/>
        <v>US</v>
      </c>
      <c r="C4563" s="44" t="str">
        <f t="shared" si="358"/>
        <v>Crude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50000</v>
      </c>
      <c r="G4563" s="202">
        <v>1293521</v>
      </c>
      <c r="H4563" s="198">
        <v>37035.517256944448</v>
      </c>
      <c r="I4563" t="s">
        <v>4182</v>
      </c>
      <c r="M4563" t="s">
        <v>3757</v>
      </c>
      <c r="N4563" t="s">
        <v>4183</v>
      </c>
      <c r="O4563" t="s">
        <v>2790</v>
      </c>
      <c r="Q4563" s="199">
        <v>50000</v>
      </c>
      <c r="S4563" t="s">
        <v>2767</v>
      </c>
      <c r="T4563" t="s">
        <v>4061</v>
      </c>
      <c r="U4563" s="201">
        <v>28.23</v>
      </c>
      <c r="V4563" t="s">
        <v>2679</v>
      </c>
      <c r="W4563" t="s">
        <v>4185</v>
      </c>
      <c r="X4563" t="s">
        <v>4186</v>
      </c>
      <c r="Y4563" t="s">
        <v>3401</v>
      </c>
      <c r="Z4563" t="s">
        <v>3671</v>
      </c>
      <c r="AA4563">
        <v>107264</v>
      </c>
      <c r="AB4563" s="198">
        <v>37073</v>
      </c>
      <c r="AC4563" s="198">
        <v>37103</v>
      </c>
    </row>
    <row r="4564" spans="1:31" x14ac:dyDescent="0.2">
      <c r="A4564" s="44" t="str">
        <f t="shared" si="356"/>
        <v>US Natural Gas Physical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Physical</v>
      </c>
      <c r="E4564" s="44">
        <f>IF(VLOOKUP(S4564,'DD-Lookup'!$J$6:$L$50,3,FALSE)="Monthly",(YEAR(AC4564)-YEAR(AB4564))*12+MONTH(AC4564)-MONTH(AB4564)+1,(AC4564-AB4564+1))</f>
        <v>4</v>
      </c>
      <c r="F4564" s="213">
        <f t="shared" si="360"/>
        <v>40000</v>
      </c>
      <c r="G4564" s="202">
        <v>1293522</v>
      </c>
      <c r="H4564" s="198">
        <v>37035.517453703702</v>
      </c>
      <c r="I4564" t="s">
        <v>4033</v>
      </c>
      <c r="M4564" t="s">
        <v>2760</v>
      </c>
      <c r="N4564" t="s">
        <v>3220</v>
      </c>
      <c r="O4564" t="s">
        <v>1067</v>
      </c>
      <c r="P4564" s="199">
        <v>10000</v>
      </c>
      <c r="S4564" t="s">
        <v>2761</v>
      </c>
      <c r="T4564" t="s">
        <v>4061</v>
      </c>
      <c r="U4564" s="201">
        <v>4.0199999999999996</v>
      </c>
      <c r="V4564" t="s">
        <v>3987</v>
      </c>
      <c r="W4564" t="s">
        <v>4246</v>
      </c>
      <c r="X4564" t="s">
        <v>4247</v>
      </c>
      <c r="Y4564" t="s">
        <v>3224</v>
      </c>
      <c r="Z4564" t="s">
        <v>3671</v>
      </c>
      <c r="AA4564">
        <v>809471</v>
      </c>
      <c r="AB4564" s="198">
        <v>37037</v>
      </c>
      <c r="AC4564" s="198">
        <v>37040</v>
      </c>
    </row>
    <row r="4565" spans="1:31" x14ac:dyDescent="0.2">
      <c r="A4565" s="44" t="str">
        <f t="shared" si="356"/>
        <v>US Crude Financial</v>
      </c>
      <c r="B4565" s="44" t="str">
        <f t="shared" si="357"/>
        <v>US</v>
      </c>
      <c r="C4565" s="44" t="str">
        <f t="shared" si="358"/>
        <v>Crude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3">
        <f t="shared" si="360"/>
        <v>50000</v>
      </c>
      <c r="G4565" s="202">
        <v>1293523</v>
      </c>
      <c r="H4565" s="198">
        <v>37035.517627314817</v>
      </c>
      <c r="I4565" t="s">
        <v>3057</v>
      </c>
      <c r="M4565" t="s">
        <v>3757</v>
      </c>
      <c r="N4565" t="s">
        <v>4183</v>
      </c>
      <c r="O4565" t="s">
        <v>2967</v>
      </c>
      <c r="P4565" s="199">
        <v>50000</v>
      </c>
      <c r="S4565" t="s">
        <v>2767</v>
      </c>
      <c r="T4565" t="s">
        <v>4061</v>
      </c>
      <c r="U4565" s="201">
        <v>28.21</v>
      </c>
      <c r="V4565" t="s">
        <v>1699</v>
      </c>
      <c r="W4565" t="s">
        <v>4185</v>
      </c>
      <c r="X4565" t="s">
        <v>4266</v>
      </c>
      <c r="Y4565" t="s">
        <v>3401</v>
      </c>
      <c r="Z4565" t="s">
        <v>3671</v>
      </c>
      <c r="AA4565">
        <v>107266</v>
      </c>
      <c r="AB4565" s="198">
        <v>37073</v>
      </c>
      <c r="AC4565" s="198">
        <v>37103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90000</v>
      </c>
      <c r="G4566" s="202">
        <v>1293524</v>
      </c>
      <c r="H4566" s="198">
        <v>37035.517766203702</v>
      </c>
      <c r="I4566" t="s">
        <v>2792</v>
      </c>
      <c r="M4566" t="s">
        <v>2760</v>
      </c>
      <c r="N4566" t="s">
        <v>3235</v>
      </c>
      <c r="O4566" t="s">
        <v>2880</v>
      </c>
      <c r="Q4566" s="199">
        <v>3000</v>
      </c>
      <c r="S4566" t="s">
        <v>2761</v>
      </c>
      <c r="T4566" t="s">
        <v>4061</v>
      </c>
      <c r="U4566" s="201">
        <v>0</v>
      </c>
      <c r="V4566" t="s">
        <v>4374</v>
      </c>
      <c r="W4566" t="s">
        <v>3108</v>
      </c>
      <c r="X4566" t="s">
        <v>3109</v>
      </c>
      <c r="Y4566" t="s">
        <v>4082</v>
      </c>
      <c r="Z4566" t="s">
        <v>3671</v>
      </c>
      <c r="AA4566" t="s">
        <v>1154</v>
      </c>
      <c r="AB4566" s="198">
        <v>37043.875</v>
      </c>
      <c r="AC4566" s="198">
        <v>37072.875</v>
      </c>
    </row>
    <row r="4567" spans="1:31" x14ac:dyDescent="0.2">
      <c r="A4567" s="44" t="str">
        <f t="shared" si="356"/>
        <v xml:space="preserve"> Metals Financial</v>
      </c>
      <c r="B4567" s="44" t="str">
        <f t="shared" si="357"/>
        <v/>
      </c>
      <c r="C4567" s="44" t="str">
        <f t="shared" si="358"/>
        <v>Metals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20</v>
      </c>
      <c r="G4567" s="202">
        <v>1293525</v>
      </c>
      <c r="H4567" s="198">
        <v>37035.517800925925</v>
      </c>
      <c r="I4567" t="s">
        <v>4031</v>
      </c>
      <c r="M4567" t="s">
        <v>2766</v>
      </c>
      <c r="N4567" t="s">
        <v>4072</v>
      </c>
      <c r="O4567" t="s">
        <v>4073</v>
      </c>
      <c r="P4567" s="199">
        <v>20</v>
      </c>
      <c r="S4567" t="s">
        <v>4060</v>
      </c>
      <c r="T4567" t="s">
        <v>4061</v>
      </c>
      <c r="U4567" s="201">
        <v>1545</v>
      </c>
      <c r="V4567" t="s">
        <v>4076</v>
      </c>
      <c r="W4567" t="s">
        <v>4068</v>
      </c>
      <c r="X4567" t="s">
        <v>4064</v>
      </c>
      <c r="Y4567" t="s">
        <v>4065</v>
      </c>
      <c r="Z4567" t="s">
        <v>4066</v>
      </c>
      <c r="AA4567">
        <v>2151746</v>
      </c>
    </row>
    <row r="4568" spans="1:31" x14ac:dyDescent="0.2">
      <c r="A4568" s="44" t="str">
        <f t="shared" si="356"/>
        <v>US Power Physical</v>
      </c>
      <c r="B4568" s="44" t="str">
        <f t="shared" si="357"/>
        <v>US</v>
      </c>
      <c r="C4568" s="44" t="str">
        <f t="shared" si="358"/>
        <v>Power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92</v>
      </c>
      <c r="F4568" s="213">
        <f t="shared" si="360"/>
        <v>4600</v>
      </c>
      <c r="G4568" s="202">
        <v>1293527</v>
      </c>
      <c r="H4568" s="198">
        <v>37035.517870370371</v>
      </c>
      <c r="I4568" t="s">
        <v>4034</v>
      </c>
      <c r="M4568" t="s">
        <v>3364</v>
      </c>
      <c r="N4568" t="s">
        <v>2802</v>
      </c>
      <c r="O4568" t="s">
        <v>2821</v>
      </c>
      <c r="P4568" s="199">
        <v>50</v>
      </c>
      <c r="S4568" t="s">
        <v>2759</v>
      </c>
      <c r="T4568" t="s">
        <v>4061</v>
      </c>
      <c r="U4568" s="201">
        <v>36.5</v>
      </c>
      <c r="V4568" t="s">
        <v>2535</v>
      </c>
      <c r="W4568" t="s">
        <v>2823</v>
      </c>
      <c r="X4568" t="s">
        <v>2824</v>
      </c>
      <c r="Y4568" t="s">
        <v>4193</v>
      </c>
      <c r="Z4568" t="s">
        <v>3666</v>
      </c>
      <c r="AA4568">
        <v>621844.1</v>
      </c>
      <c r="AB4568" s="198">
        <v>37165.71597222222</v>
      </c>
      <c r="AC4568" s="198">
        <v>37256.71597222222</v>
      </c>
    </row>
    <row r="4569" spans="1:31" x14ac:dyDescent="0.2">
      <c r="A4569" s="44" t="str">
        <f t="shared" si="356"/>
        <v>US Power Physical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62</v>
      </c>
      <c r="F4569" s="213">
        <f t="shared" si="360"/>
        <v>3100</v>
      </c>
      <c r="G4569" s="202">
        <v>1293530</v>
      </c>
      <c r="H4569" s="198">
        <v>37035.517962962964</v>
      </c>
      <c r="I4569" t="s">
        <v>2817</v>
      </c>
      <c r="M4569" t="s">
        <v>3364</v>
      </c>
      <c r="N4569" t="s">
        <v>2802</v>
      </c>
      <c r="O4569" t="s">
        <v>1155</v>
      </c>
      <c r="Q4569" s="199">
        <v>50</v>
      </c>
      <c r="S4569" t="s">
        <v>2759</v>
      </c>
      <c r="T4569" t="s">
        <v>4061</v>
      </c>
      <c r="U4569" s="201">
        <v>98</v>
      </c>
      <c r="V4569" t="s">
        <v>4349</v>
      </c>
      <c r="W4569" t="s">
        <v>3420</v>
      </c>
      <c r="X4569" t="s">
        <v>3993</v>
      </c>
      <c r="Y4569" t="s">
        <v>4193</v>
      </c>
      <c r="Z4569" t="s">
        <v>3666</v>
      </c>
      <c r="AA4569">
        <v>621847.1</v>
      </c>
      <c r="AB4569" s="198">
        <v>37073.600694444445</v>
      </c>
      <c r="AC4569" s="198">
        <v>37134.600694444445</v>
      </c>
    </row>
    <row r="4570" spans="1:31" x14ac:dyDescent="0.2">
      <c r="A4570" s="44" t="str">
        <f t="shared" si="356"/>
        <v>US Natural Gas Physical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Physical</v>
      </c>
      <c r="E4570" s="44">
        <f>IF(VLOOKUP(S4570,'DD-Lookup'!$J$6:$L$50,3,FALSE)="Monthly",(YEAR(AC4570)-YEAR(AB4570))*12+MONTH(AC4570)-MONTH(AB4570)+1,(AC4570-AB4570+1))</f>
        <v>4</v>
      </c>
      <c r="F4570" s="213">
        <f t="shared" si="360"/>
        <v>40000</v>
      </c>
      <c r="G4570" s="202">
        <v>1293531</v>
      </c>
      <c r="H4570" s="198">
        <v>37035.51798611111</v>
      </c>
      <c r="I4570" t="s">
        <v>3244</v>
      </c>
      <c r="M4570" t="s">
        <v>2760</v>
      </c>
      <c r="N4570" t="s">
        <v>3220</v>
      </c>
      <c r="O4570" t="s">
        <v>1067</v>
      </c>
      <c r="Q4570" s="199">
        <v>10000</v>
      </c>
      <c r="S4570" t="s">
        <v>2761</v>
      </c>
      <c r="T4570" t="s">
        <v>4061</v>
      </c>
      <c r="U4570" s="201">
        <v>4.0199999999999996</v>
      </c>
      <c r="V4570" t="s">
        <v>3991</v>
      </c>
      <c r="W4570" t="s">
        <v>4246</v>
      </c>
      <c r="X4570" t="s">
        <v>4247</v>
      </c>
      <c r="Y4570" t="s">
        <v>3224</v>
      </c>
      <c r="Z4570" t="s">
        <v>3671</v>
      </c>
      <c r="AA4570">
        <v>809472</v>
      </c>
      <c r="AB4570" s="198">
        <v>37037</v>
      </c>
      <c r="AC4570" s="198">
        <v>37040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151</v>
      </c>
      <c r="F4571" s="213">
        <f t="shared" si="360"/>
        <v>755000</v>
      </c>
      <c r="G4571" s="202">
        <v>1293532</v>
      </c>
      <c r="H4571" s="198">
        <v>37035.518113425926</v>
      </c>
      <c r="I4571" t="s">
        <v>3306</v>
      </c>
      <c r="M4571" t="s">
        <v>2760</v>
      </c>
      <c r="N4571" t="s">
        <v>2864</v>
      </c>
      <c r="O4571" t="s">
        <v>3253</v>
      </c>
      <c r="Q4571" s="199">
        <v>5000</v>
      </c>
      <c r="S4571" t="s">
        <v>2761</v>
      </c>
      <c r="T4571" t="s">
        <v>4061</v>
      </c>
      <c r="U4571" s="201">
        <v>4.5949999999999998</v>
      </c>
      <c r="V4571" t="s">
        <v>4294</v>
      </c>
      <c r="W4571" t="s">
        <v>3529</v>
      </c>
      <c r="X4571" t="s">
        <v>2866</v>
      </c>
      <c r="Y4571" t="s">
        <v>4082</v>
      </c>
      <c r="Z4571" t="s">
        <v>3671</v>
      </c>
      <c r="AA4571" t="s">
        <v>1156</v>
      </c>
      <c r="AB4571" s="198">
        <v>37196</v>
      </c>
      <c r="AC4571" s="198">
        <v>37346</v>
      </c>
    </row>
    <row r="4572" spans="1:31" x14ac:dyDescent="0.2">
      <c r="A4572" s="44" t="str">
        <f t="shared" si="356"/>
        <v>US Natural Gas Physical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Physical</v>
      </c>
      <c r="E4572" s="44">
        <f>IF(VLOOKUP(S4572,'DD-Lookup'!$J$6:$L$50,3,FALSE)="Monthly",(YEAR(AC4572)-YEAR(AB4572))*12+MONTH(AC4572)-MONTH(AB4572)+1,(AC4572-AB4572+1))</f>
        <v>4</v>
      </c>
      <c r="F4572" s="213">
        <f t="shared" si="360"/>
        <v>40000</v>
      </c>
      <c r="G4572" s="202">
        <v>1293533</v>
      </c>
      <c r="H4572" s="198">
        <v>37035.518159722225</v>
      </c>
      <c r="I4572" t="s">
        <v>4033</v>
      </c>
      <c r="M4572" t="s">
        <v>2760</v>
      </c>
      <c r="N4572" t="s">
        <v>3220</v>
      </c>
      <c r="O4572" t="s">
        <v>1067</v>
      </c>
      <c r="P4572" s="199">
        <v>10000</v>
      </c>
      <c r="S4572" t="s">
        <v>2761</v>
      </c>
      <c r="T4572" t="s">
        <v>4061</v>
      </c>
      <c r="U4572" s="201">
        <v>4.0199999999999996</v>
      </c>
      <c r="V4572" t="s">
        <v>3987</v>
      </c>
      <c r="W4572" t="s">
        <v>4246</v>
      </c>
      <c r="X4572" t="s">
        <v>4247</v>
      </c>
      <c r="Y4572" t="s">
        <v>3224</v>
      </c>
      <c r="Z4572" t="s">
        <v>3671</v>
      </c>
      <c r="AA4572">
        <v>809474</v>
      </c>
      <c r="AB4572" s="198">
        <v>37037</v>
      </c>
      <c r="AC4572" s="198">
        <v>37040</v>
      </c>
      <c r="AE4572" s="116">
        <f>IF(S4572="Gallon",F4572/42,F4572)</f>
        <v>40000</v>
      </c>
    </row>
    <row r="4573" spans="1:31" x14ac:dyDescent="0.2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62</v>
      </c>
      <c r="F4573" s="213">
        <f t="shared" si="360"/>
        <v>3100</v>
      </c>
      <c r="G4573" s="202">
        <v>1293534</v>
      </c>
      <c r="H4573" s="198">
        <v>37035.518217592595</v>
      </c>
      <c r="I4573" t="s">
        <v>2817</v>
      </c>
      <c r="M4573" t="s">
        <v>3364</v>
      </c>
      <c r="N4573" t="s">
        <v>2802</v>
      </c>
      <c r="O4573" t="s">
        <v>2899</v>
      </c>
      <c r="Q4573" s="199">
        <v>50</v>
      </c>
      <c r="S4573" t="s">
        <v>2759</v>
      </c>
      <c r="T4573" t="s">
        <v>4061</v>
      </c>
      <c r="U4573" s="201">
        <v>92</v>
      </c>
      <c r="V4573" t="s">
        <v>4349</v>
      </c>
      <c r="W4573" t="s">
        <v>2823</v>
      </c>
      <c r="X4573" t="s">
        <v>2824</v>
      </c>
      <c r="Y4573" t="s">
        <v>4193</v>
      </c>
      <c r="Z4573" t="s">
        <v>3666</v>
      </c>
      <c r="AA4573">
        <v>621848.1</v>
      </c>
      <c r="AB4573" s="198">
        <v>37073.71597222222</v>
      </c>
      <c r="AC4573" s="198">
        <v>37134.71597222222</v>
      </c>
    </row>
    <row r="4574" spans="1:31" x14ac:dyDescent="0.2">
      <c r="A4574" s="44" t="str">
        <f t="shared" si="356"/>
        <v>US Crude Financial</v>
      </c>
      <c r="B4574" s="44" t="str">
        <f t="shared" si="357"/>
        <v>US</v>
      </c>
      <c r="C4574" s="44" t="str">
        <f t="shared" si="358"/>
        <v>Crude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1</v>
      </c>
      <c r="F4574" s="213">
        <f t="shared" si="360"/>
        <v>50000</v>
      </c>
      <c r="G4574" s="202">
        <v>1293535</v>
      </c>
      <c r="H4574" s="198">
        <v>37035.51834490741</v>
      </c>
      <c r="I4574" t="s">
        <v>2863</v>
      </c>
      <c r="M4574" t="s">
        <v>3757</v>
      </c>
      <c r="N4574" t="s">
        <v>4183</v>
      </c>
      <c r="O4574" t="s">
        <v>2790</v>
      </c>
      <c r="Q4574" s="199">
        <v>50000</v>
      </c>
      <c r="S4574" t="s">
        <v>2767</v>
      </c>
      <c r="T4574" t="s">
        <v>4061</v>
      </c>
      <c r="U4574" s="201">
        <v>28.23</v>
      </c>
      <c r="V4574" t="s">
        <v>3199</v>
      </c>
      <c r="W4574" t="s">
        <v>4185</v>
      </c>
      <c r="X4574" t="s">
        <v>4186</v>
      </c>
      <c r="Y4574" t="s">
        <v>3401</v>
      </c>
      <c r="Z4574" t="s">
        <v>3671</v>
      </c>
      <c r="AA4574">
        <v>107269</v>
      </c>
      <c r="AB4574" s="198">
        <v>37073</v>
      </c>
      <c r="AC4574" s="198">
        <v>37103</v>
      </c>
    </row>
    <row r="4575" spans="1:31" x14ac:dyDescent="0.2">
      <c r="A4575" s="44" t="str">
        <f t="shared" si="356"/>
        <v>US Power Physical</v>
      </c>
      <c r="B4575" s="44" t="str">
        <f t="shared" si="357"/>
        <v>US</v>
      </c>
      <c r="C4575" s="44" t="str">
        <f t="shared" si="358"/>
        <v>Power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62</v>
      </c>
      <c r="F4575" s="213">
        <f t="shared" si="360"/>
        <v>3100</v>
      </c>
      <c r="G4575" s="202">
        <v>1293536</v>
      </c>
      <c r="H4575" s="198">
        <v>37035.518425925926</v>
      </c>
      <c r="I4575" t="s">
        <v>2831</v>
      </c>
      <c r="M4575" t="s">
        <v>3364</v>
      </c>
      <c r="N4575" t="s">
        <v>2802</v>
      </c>
      <c r="O4575" t="s">
        <v>2899</v>
      </c>
      <c r="P4575" s="199">
        <v>50</v>
      </c>
      <c r="S4575" t="s">
        <v>2759</v>
      </c>
      <c r="T4575" t="s">
        <v>4061</v>
      </c>
      <c r="U4575" s="201">
        <v>91</v>
      </c>
      <c r="V4575" t="s">
        <v>4199</v>
      </c>
      <c r="W4575" t="s">
        <v>2823</v>
      </c>
      <c r="X4575" t="s">
        <v>2824</v>
      </c>
      <c r="Y4575" t="s">
        <v>4193</v>
      </c>
      <c r="Z4575" t="s">
        <v>3666</v>
      </c>
      <c r="AA4575">
        <v>621849.1</v>
      </c>
      <c r="AB4575" s="198">
        <v>37073.71597222222</v>
      </c>
      <c r="AC4575" s="198">
        <v>37134.71597222222</v>
      </c>
    </row>
    <row r="4576" spans="1:31" x14ac:dyDescent="0.2">
      <c r="A4576" s="44" t="str">
        <f t="shared" si="356"/>
        <v>US Power Physical</v>
      </c>
      <c r="B4576" s="44" t="str">
        <f t="shared" si="357"/>
        <v>US</v>
      </c>
      <c r="C4576" s="44" t="str">
        <f t="shared" si="358"/>
        <v>Power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30</v>
      </c>
      <c r="F4576" s="213">
        <f t="shared" si="360"/>
        <v>1500</v>
      </c>
      <c r="G4576" s="202">
        <v>1293537</v>
      </c>
      <c r="H4576" s="198">
        <v>37035.518483796295</v>
      </c>
      <c r="I4576" t="s">
        <v>2858</v>
      </c>
      <c r="M4576" t="s">
        <v>3364</v>
      </c>
      <c r="N4576" t="s">
        <v>2802</v>
      </c>
      <c r="O4576" t="s">
        <v>3233</v>
      </c>
      <c r="Q4576" s="199">
        <v>50</v>
      </c>
      <c r="S4576" t="s">
        <v>2759</v>
      </c>
      <c r="T4576" t="s">
        <v>4061</v>
      </c>
      <c r="U4576" s="201">
        <v>61</v>
      </c>
      <c r="V4576" t="s">
        <v>1157</v>
      </c>
      <c r="W4576" t="s">
        <v>2819</v>
      </c>
      <c r="X4576" t="s">
        <v>2842</v>
      </c>
      <c r="Y4576" t="s">
        <v>4193</v>
      </c>
      <c r="Z4576" t="s">
        <v>3666</v>
      </c>
      <c r="AA4576">
        <v>621850.1</v>
      </c>
      <c r="AB4576" s="198">
        <v>37043.591666666667</v>
      </c>
      <c r="AC4576" s="198">
        <v>37072.591666666667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151</v>
      </c>
      <c r="F4577" s="213">
        <f t="shared" si="360"/>
        <v>755000</v>
      </c>
      <c r="G4577" s="202">
        <v>1293539</v>
      </c>
      <c r="H4577" s="198">
        <v>37035.518599537034</v>
      </c>
      <c r="I4577" t="s">
        <v>2863</v>
      </c>
      <c r="M4577" t="s">
        <v>2760</v>
      </c>
      <c r="N4577" t="s">
        <v>2864</v>
      </c>
      <c r="O4577" t="s">
        <v>3253</v>
      </c>
      <c r="Q4577" s="199">
        <v>5000</v>
      </c>
      <c r="S4577" t="s">
        <v>2761</v>
      </c>
      <c r="T4577" t="s">
        <v>4061</v>
      </c>
      <c r="U4577" s="201">
        <v>4.5949999999999998</v>
      </c>
      <c r="V4577" t="s">
        <v>3174</v>
      </c>
      <c r="W4577" t="s">
        <v>3529</v>
      </c>
      <c r="X4577" t="s">
        <v>2866</v>
      </c>
      <c r="Y4577" t="s">
        <v>4082</v>
      </c>
      <c r="Z4577" t="s">
        <v>3671</v>
      </c>
      <c r="AA4577" t="s">
        <v>1158</v>
      </c>
      <c r="AB4577" s="198">
        <v>37196</v>
      </c>
      <c r="AC4577" s="198">
        <v>37346</v>
      </c>
    </row>
    <row r="4578" spans="1:29" x14ac:dyDescent="0.2">
      <c r="A4578" s="44" t="str">
        <f t="shared" si="356"/>
        <v>US Power Physical</v>
      </c>
      <c r="B4578" s="44" t="str">
        <f t="shared" si="357"/>
        <v>US</v>
      </c>
      <c r="C4578" s="44" t="str">
        <f t="shared" si="358"/>
        <v>Power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</v>
      </c>
      <c r="F4578" s="213">
        <f t="shared" si="360"/>
        <v>75</v>
      </c>
      <c r="G4578" s="202">
        <v>1293540</v>
      </c>
      <c r="H4578" s="198">
        <v>37035.518599537034</v>
      </c>
      <c r="I4578" t="s">
        <v>2825</v>
      </c>
      <c r="M4578" t="s">
        <v>3364</v>
      </c>
      <c r="N4578" t="s">
        <v>2710</v>
      </c>
      <c r="O4578" t="s">
        <v>4371</v>
      </c>
      <c r="Q4578" s="199">
        <v>25</v>
      </c>
      <c r="S4578" t="s">
        <v>2759</v>
      </c>
      <c r="T4578" t="s">
        <v>4061</v>
      </c>
      <c r="U4578" s="201">
        <v>205</v>
      </c>
      <c r="V4578" t="s">
        <v>3013</v>
      </c>
      <c r="W4578" t="s">
        <v>2717</v>
      </c>
      <c r="X4578" t="s">
        <v>2712</v>
      </c>
      <c r="Y4578" t="s">
        <v>4193</v>
      </c>
      <c r="Z4578" t="s">
        <v>3666</v>
      </c>
      <c r="AA4578">
        <v>621852.1</v>
      </c>
      <c r="AB4578" s="198">
        <v>37040.875</v>
      </c>
      <c r="AC4578" s="198">
        <v>37042.875</v>
      </c>
    </row>
    <row r="4579" spans="1:29" x14ac:dyDescent="0.2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50000</v>
      </c>
      <c r="G4579" s="202">
        <v>1293541</v>
      </c>
      <c r="H4579" s="198">
        <v>37035.518842592595</v>
      </c>
      <c r="I4579" t="s">
        <v>2863</v>
      </c>
      <c r="M4579" t="s">
        <v>3757</v>
      </c>
      <c r="N4579" t="s">
        <v>4183</v>
      </c>
      <c r="O4579" t="s">
        <v>2790</v>
      </c>
      <c r="Q4579" s="199">
        <v>50000</v>
      </c>
      <c r="S4579" t="s">
        <v>2767</v>
      </c>
      <c r="T4579" t="s">
        <v>4061</v>
      </c>
      <c r="U4579" s="201">
        <v>28.29</v>
      </c>
      <c r="V4579" t="s">
        <v>3809</v>
      </c>
      <c r="W4579" t="s">
        <v>4185</v>
      </c>
      <c r="X4579" t="s">
        <v>4186</v>
      </c>
      <c r="Y4579" t="s">
        <v>3401</v>
      </c>
      <c r="Z4579" t="s">
        <v>3671</v>
      </c>
      <c r="AA4579">
        <v>107270</v>
      </c>
      <c r="AB4579" s="198">
        <v>37073</v>
      </c>
      <c r="AC4579" s="198">
        <v>37103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75000</v>
      </c>
      <c r="G4580" s="202">
        <v>1293542</v>
      </c>
      <c r="H4580" s="198">
        <v>37035.518854166665</v>
      </c>
      <c r="I4580" t="s">
        <v>2869</v>
      </c>
      <c r="M4580" t="s">
        <v>2760</v>
      </c>
      <c r="N4580" t="s">
        <v>2864</v>
      </c>
      <c r="O4580" t="s">
        <v>2865</v>
      </c>
      <c r="Q4580" s="199">
        <v>2500</v>
      </c>
      <c r="S4580" t="s">
        <v>2761</v>
      </c>
      <c r="T4580" t="s">
        <v>4061</v>
      </c>
      <c r="U4580" s="201">
        <v>4.085</v>
      </c>
      <c r="V4580" t="s">
        <v>2870</v>
      </c>
      <c r="W4580" t="s">
        <v>3529</v>
      </c>
      <c r="X4580" t="s">
        <v>2866</v>
      </c>
      <c r="Y4580" t="s">
        <v>4082</v>
      </c>
      <c r="Z4580" t="s">
        <v>3671</v>
      </c>
      <c r="AA4580" t="s">
        <v>1159</v>
      </c>
      <c r="AB4580" s="198">
        <v>37043.875</v>
      </c>
      <c r="AC4580" s="198">
        <v>37072.875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3">
        <f t="shared" si="360"/>
        <v>150000</v>
      </c>
      <c r="G4581" s="202">
        <v>1293543</v>
      </c>
      <c r="H4581" s="198">
        <v>37035.519236111111</v>
      </c>
      <c r="I4581" t="s">
        <v>4241</v>
      </c>
      <c r="M4581" t="s">
        <v>2760</v>
      </c>
      <c r="N4581" t="s">
        <v>2864</v>
      </c>
      <c r="O4581" t="s">
        <v>2865</v>
      </c>
      <c r="Q4581" s="199">
        <v>5000</v>
      </c>
      <c r="S4581" t="s">
        <v>2761</v>
      </c>
      <c r="T4581" t="s">
        <v>4061</v>
      </c>
      <c r="U4581" s="201">
        <v>4.085</v>
      </c>
      <c r="V4581" t="s">
        <v>4273</v>
      </c>
      <c r="W4581" t="s">
        <v>3529</v>
      </c>
      <c r="X4581" t="s">
        <v>2866</v>
      </c>
      <c r="Y4581" t="s">
        <v>4082</v>
      </c>
      <c r="Z4581" t="s">
        <v>3671</v>
      </c>
      <c r="AA4581" t="s">
        <v>1160</v>
      </c>
      <c r="AB4581" s="198">
        <v>37043.875</v>
      </c>
      <c r="AC4581" s="198">
        <v>37072.875</v>
      </c>
    </row>
    <row r="4582" spans="1:29" x14ac:dyDescent="0.2">
      <c r="A4582" s="44" t="str">
        <f t="shared" si="356"/>
        <v>US Power Physical</v>
      </c>
      <c r="B4582" s="44" t="str">
        <f t="shared" si="357"/>
        <v>US</v>
      </c>
      <c r="C4582" s="44" t="str">
        <f t="shared" si="358"/>
        <v>Power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30</v>
      </c>
      <c r="F4582" s="213">
        <f t="shared" si="360"/>
        <v>1500</v>
      </c>
      <c r="G4582" s="202">
        <v>1293544</v>
      </c>
      <c r="H4582" s="198">
        <v>37035.519270833334</v>
      </c>
      <c r="I4582" t="s">
        <v>2846</v>
      </c>
      <c r="M4582" t="s">
        <v>3364</v>
      </c>
      <c r="N4582" t="s">
        <v>2802</v>
      </c>
      <c r="O4582" t="s">
        <v>2859</v>
      </c>
      <c r="Q4582" s="199">
        <v>50</v>
      </c>
      <c r="S4582" t="s">
        <v>2759</v>
      </c>
      <c r="T4582" t="s">
        <v>4061</v>
      </c>
      <c r="U4582" s="201">
        <v>62.25</v>
      </c>
      <c r="V4582" t="s">
        <v>3459</v>
      </c>
      <c r="W4582" t="s">
        <v>2823</v>
      </c>
      <c r="X4582" t="s">
        <v>2807</v>
      </c>
      <c r="Y4582" t="s">
        <v>4193</v>
      </c>
      <c r="Z4582" t="s">
        <v>3666</v>
      </c>
      <c r="AA4582">
        <v>621853.1</v>
      </c>
      <c r="AB4582" s="198">
        <v>37043.71597222222</v>
      </c>
      <c r="AC4582" s="198">
        <v>37072.71597222222</v>
      </c>
    </row>
    <row r="4583" spans="1:29" x14ac:dyDescent="0.2">
      <c r="A4583" s="44" t="str">
        <f t="shared" si="356"/>
        <v>US Power Physical</v>
      </c>
      <c r="B4583" s="44" t="str">
        <f t="shared" si="357"/>
        <v>US</v>
      </c>
      <c r="C4583" s="44" t="str">
        <f t="shared" si="358"/>
        <v>Power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30</v>
      </c>
      <c r="F4583" s="213">
        <f t="shared" si="360"/>
        <v>1500</v>
      </c>
      <c r="G4583" s="202">
        <v>1293545</v>
      </c>
      <c r="H4583" s="198">
        <v>37035.519317129627</v>
      </c>
      <c r="I4583" t="s">
        <v>2831</v>
      </c>
      <c r="M4583" t="s">
        <v>3364</v>
      </c>
      <c r="N4583" t="s">
        <v>2802</v>
      </c>
      <c r="O4583" t="s">
        <v>3424</v>
      </c>
      <c r="Q4583" s="199">
        <v>50</v>
      </c>
      <c r="S4583" t="s">
        <v>2759</v>
      </c>
      <c r="T4583" t="s">
        <v>4061</v>
      </c>
      <c r="U4583" s="201">
        <v>41.1</v>
      </c>
      <c r="V4583" t="s">
        <v>4497</v>
      </c>
      <c r="W4583" t="s">
        <v>3420</v>
      </c>
      <c r="X4583" t="s">
        <v>3993</v>
      </c>
      <c r="Y4583" t="s">
        <v>4193</v>
      </c>
      <c r="Z4583" t="s">
        <v>3666</v>
      </c>
      <c r="AA4583">
        <v>621854.1</v>
      </c>
      <c r="AB4583" s="198">
        <v>37135.600694444445</v>
      </c>
      <c r="AC4583" s="198">
        <v>37164.600694444445</v>
      </c>
    </row>
    <row r="4584" spans="1:29" x14ac:dyDescent="0.2">
      <c r="A4584" s="44" t="str">
        <f t="shared" si="356"/>
        <v>US Natural Gas Physical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30</v>
      </c>
      <c r="F4584" s="213">
        <f t="shared" si="360"/>
        <v>300000</v>
      </c>
      <c r="G4584" s="202">
        <v>1293547</v>
      </c>
      <c r="H4584" s="198">
        <v>37035.519375000003</v>
      </c>
      <c r="I4584" t="s">
        <v>3267</v>
      </c>
      <c r="M4584" t="s">
        <v>2760</v>
      </c>
      <c r="N4584" t="s">
        <v>3220</v>
      </c>
      <c r="O4584" t="s">
        <v>4334</v>
      </c>
      <c r="Q4584" s="199">
        <v>10000</v>
      </c>
      <c r="S4584" t="s">
        <v>2761</v>
      </c>
      <c r="T4584" t="s">
        <v>4061</v>
      </c>
      <c r="U4584" s="201">
        <v>3.2850000000000001</v>
      </c>
      <c r="V4584" t="s">
        <v>3088</v>
      </c>
      <c r="W4584" t="s">
        <v>4279</v>
      </c>
      <c r="X4584" t="s">
        <v>2682</v>
      </c>
      <c r="Y4584" t="s">
        <v>3224</v>
      </c>
      <c r="Z4584" t="s">
        <v>3671</v>
      </c>
      <c r="AA4584" t="s">
        <v>1161</v>
      </c>
      <c r="AB4584" s="198">
        <v>37043.875</v>
      </c>
      <c r="AC4584" s="198">
        <v>37072.875</v>
      </c>
    </row>
    <row r="4585" spans="1:29" x14ac:dyDescent="0.2">
      <c r="A4585" s="44" t="str">
        <f t="shared" si="356"/>
        <v>US Crude Financial</v>
      </c>
      <c r="B4585" s="44" t="str">
        <f t="shared" si="357"/>
        <v>US</v>
      </c>
      <c r="C4585" s="44" t="str">
        <f t="shared" si="358"/>
        <v>Crude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50000</v>
      </c>
      <c r="G4585" s="202">
        <v>1293551</v>
      </c>
      <c r="H4585" s="198">
        <v>37035.519421296296</v>
      </c>
      <c r="I4585" t="s">
        <v>3057</v>
      </c>
      <c r="M4585" t="s">
        <v>3757</v>
      </c>
      <c r="N4585" t="s">
        <v>4183</v>
      </c>
      <c r="O4585" t="s">
        <v>2967</v>
      </c>
      <c r="P4585" s="199">
        <v>50000</v>
      </c>
      <c r="S4585" t="s">
        <v>2767</v>
      </c>
      <c r="T4585" t="s">
        <v>4061</v>
      </c>
      <c r="U4585" s="201">
        <v>28.27</v>
      </c>
      <c r="V4585" t="s">
        <v>1699</v>
      </c>
      <c r="W4585" t="s">
        <v>4185</v>
      </c>
      <c r="X4585" t="s">
        <v>4266</v>
      </c>
      <c r="Y4585" t="s">
        <v>3401</v>
      </c>
      <c r="Z4585" t="s">
        <v>3671</v>
      </c>
      <c r="AA4585">
        <v>107272</v>
      </c>
      <c r="AB4585" s="198">
        <v>37073</v>
      </c>
      <c r="AC4585" s="198">
        <v>37103</v>
      </c>
    </row>
    <row r="4586" spans="1:29" x14ac:dyDescent="0.2">
      <c r="A4586" s="44" t="str">
        <f t="shared" si="356"/>
        <v>US Natural Gas Physical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4</v>
      </c>
      <c r="F4586" s="213">
        <f t="shared" si="360"/>
        <v>40000</v>
      </c>
      <c r="G4586" s="202">
        <v>1293552</v>
      </c>
      <c r="H4586" s="198">
        <v>37035.519629629627</v>
      </c>
      <c r="I4586" t="s">
        <v>2754</v>
      </c>
      <c r="M4586" t="s">
        <v>2760</v>
      </c>
      <c r="N4586" t="s">
        <v>3220</v>
      </c>
      <c r="O4586" t="s">
        <v>1067</v>
      </c>
      <c r="Q4586" s="199">
        <v>10000</v>
      </c>
      <c r="S4586" t="s">
        <v>2761</v>
      </c>
      <c r="T4586" t="s">
        <v>4061</v>
      </c>
      <c r="U4586" s="201">
        <v>4.0250000000000004</v>
      </c>
      <c r="V4586" t="s">
        <v>4175</v>
      </c>
      <c r="W4586" t="s">
        <v>4246</v>
      </c>
      <c r="X4586" t="s">
        <v>4247</v>
      </c>
      <c r="Y4586" t="s">
        <v>3224</v>
      </c>
      <c r="Z4586" t="s">
        <v>3671</v>
      </c>
      <c r="AA4586">
        <v>809480</v>
      </c>
      <c r="AB4586" s="198">
        <v>37037</v>
      </c>
      <c r="AC4586" s="198">
        <v>37040</v>
      </c>
    </row>
    <row r="4587" spans="1:29" x14ac:dyDescent="0.2">
      <c r="A4587" s="44" t="str">
        <f t="shared" si="356"/>
        <v>US Natural Gas Physical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Physical</v>
      </c>
      <c r="E4587" s="44">
        <f>IF(VLOOKUP(S4587,'DD-Lookup'!$J$6:$L$50,3,FALSE)="Monthly",(YEAR(AC4587)-YEAR(AB4587))*12+MONTH(AC4587)-MONTH(AB4587)+1,(AC4587-AB4587+1))</f>
        <v>6</v>
      </c>
      <c r="F4587" s="213">
        <f t="shared" si="360"/>
        <v>60000</v>
      </c>
      <c r="G4587" s="202">
        <v>1293553</v>
      </c>
      <c r="H4587" s="198">
        <v>37035.519687499997</v>
      </c>
      <c r="I4587" t="s">
        <v>3144</v>
      </c>
      <c r="M4587" t="s">
        <v>2760</v>
      </c>
      <c r="N4587" t="s">
        <v>3220</v>
      </c>
      <c r="O4587" t="s">
        <v>1049</v>
      </c>
      <c r="Q4587" s="199">
        <v>10000</v>
      </c>
      <c r="S4587" t="s">
        <v>2761</v>
      </c>
      <c r="T4587" t="s">
        <v>4061</v>
      </c>
      <c r="U4587" s="201">
        <v>4.0149999999999997</v>
      </c>
      <c r="V4587" t="s">
        <v>3145</v>
      </c>
      <c r="W4587" t="s">
        <v>3046</v>
      </c>
      <c r="X4587" t="s">
        <v>3141</v>
      </c>
      <c r="Y4587" t="s">
        <v>3224</v>
      </c>
      <c r="Z4587" t="s">
        <v>3671</v>
      </c>
      <c r="AA4587">
        <v>809481</v>
      </c>
      <c r="AB4587" s="198">
        <v>37037.875</v>
      </c>
      <c r="AC4587" s="198">
        <v>37042.875</v>
      </c>
    </row>
    <row r="4588" spans="1:29" x14ac:dyDescent="0.2">
      <c r="A4588" s="44" t="str">
        <f t="shared" si="356"/>
        <v>US Petchems Financial</v>
      </c>
      <c r="B4588" s="44" t="str">
        <f t="shared" si="357"/>
        <v>US</v>
      </c>
      <c r="C4588" s="44" t="str">
        <f t="shared" si="358"/>
        <v>Petchems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1</v>
      </c>
      <c r="F4588" s="213">
        <f t="shared" si="360"/>
        <v>10000</v>
      </c>
      <c r="G4588" s="202">
        <v>1293555</v>
      </c>
      <c r="H4588" s="198">
        <v>37035.519872685189</v>
      </c>
      <c r="I4588" t="s">
        <v>1820</v>
      </c>
      <c r="M4588" t="s">
        <v>1821</v>
      </c>
      <c r="N4588" t="s">
        <v>1162</v>
      </c>
      <c r="O4588" t="s">
        <v>1163</v>
      </c>
      <c r="P4588" s="199">
        <v>10000</v>
      </c>
      <c r="S4588" t="s">
        <v>3301</v>
      </c>
      <c r="T4588" t="s">
        <v>4061</v>
      </c>
      <c r="U4588" s="201">
        <v>1.27</v>
      </c>
      <c r="V4588" t="s">
        <v>1824</v>
      </c>
      <c r="W4588" t="s">
        <v>1825</v>
      </c>
      <c r="X4588" t="s">
        <v>1164</v>
      </c>
      <c r="Y4588" t="s">
        <v>3401</v>
      </c>
      <c r="Z4588" t="s">
        <v>3671</v>
      </c>
      <c r="AA4588">
        <v>107329</v>
      </c>
      <c r="AB4588" s="198">
        <v>37043.875</v>
      </c>
      <c r="AC4588" s="198">
        <v>37072.875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30</v>
      </c>
      <c r="F4589" s="213">
        <f t="shared" si="360"/>
        <v>75000</v>
      </c>
      <c r="G4589" s="202">
        <v>1293556</v>
      </c>
      <c r="H4589" s="198">
        <v>37035.519884259258</v>
      </c>
      <c r="I4589" t="s">
        <v>2858</v>
      </c>
      <c r="M4589" t="s">
        <v>2760</v>
      </c>
      <c r="N4589" t="s">
        <v>2864</v>
      </c>
      <c r="O4589" t="s">
        <v>2865</v>
      </c>
      <c r="P4589" s="199">
        <v>2500</v>
      </c>
      <c r="S4589" t="s">
        <v>2761</v>
      </c>
      <c r="T4589" t="s">
        <v>4061</v>
      </c>
      <c r="U4589" s="201">
        <v>4.08</v>
      </c>
      <c r="V4589" t="s">
        <v>1165</v>
      </c>
      <c r="W4589" t="s">
        <v>3529</v>
      </c>
      <c r="X4589" t="s">
        <v>2866</v>
      </c>
      <c r="Y4589" t="s">
        <v>4082</v>
      </c>
      <c r="Z4589" t="s">
        <v>3671</v>
      </c>
      <c r="AA4589" t="s">
        <v>1166</v>
      </c>
      <c r="AB4589" s="198">
        <v>37043.875</v>
      </c>
      <c r="AC4589" s="198">
        <v>37072.875</v>
      </c>
    </row>
    <row r="4590" spans="1:29" x14ac:dyDescent="0.2">
      <c r="A4590" s="44" t="str">
        <f t="shared" si="356"/>
        <v>US Natural Gas Physical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4</v>
      </c>
      <c r="F4590" s="213">
        <f t="shared" si="360"/>
        <v>40000</v>
      </c>
      <c r="G4590" s="202">
        <v>1293557</v>
      </c>
      <c r="H4590" s="198">
        <v>37035.519965277781</v>
      </c>
      <c r="I4590" t="s">
        <v>4033</v>
      </c>
      <c r="M4590" t="s">
        <v>2760</v>
      </c>
      <c r="N4590" t="s">
        <v>3220</v>
      </c>
      <c r="O4590" t="s">
        <v>1067</v>
      </c>
      <c r="P4590" s="199">
        <v>10000</v>
      </c>
      <c r="S4590" t="s">
        <v>2761</v>
      </c>
      <c r="T4590" t="s">
        <v>4061</v>
      </c>
      <c r="U4590" s="201">
        <v>4.0250000000000004</v>
      </c>
      <c r="V4590" t="s">
        <v>3987</v>
      </c>
      <c r="W4590" t="s">
        <v>4246</v>
      </c>
      <c r="X4590" t="s">
        <v>4247</v>
      </c>
      <c r="Y4590" t="s">
        <v>3224</v>
      </c>
      <c r="Z4590" t="s">
        <v>3671</v>
      </c>
      <c r="AA4590">
        <v>809483</v>
      </c>
      <c r="AB4590" s="198">
        <v>37037</v>
      </c>
      <c r="AC4590" s="198">
        <v>37040</v>
      </c>
    </row>
    <row r="4591" spans="1:29" x14ac:dyDescent="0.2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50000</v>
      </c>
      <c r="G4591" s="202">
        <v>1293559</v>
      </c>
      <c r="H4591" s="198">
        <v>37035.520162037035</v>
      </c>
      <c r="I4591" t="s">
        <v>2863</v>
      </c>
      <c r="M4591" t="s">
        <v>3757</v>
      </c>
      <c r="N4591" t="s">
        <v>4183</v>
      </c>
      <c r="O4591" t="s">
        <v>2790</v>
      </c>
      <c r="Q4591" s="199">
        <v>50000</v>
      </c>
      <c r="S4591" t="s">
        <v>2767</v>
      </c>
      <c r="T4591" t="s">
        <v>4061</v>
      </c>
      <c r="U4591" s="201">
        <v>28.29</v>
      </c>
      <c r="V4591" t="s">
        <v>1679</v>
      </c>
      <c r="W4591" t="s">
        <v>4185</v>
      </c>
      <c r="X4591" t="s">
        <v>4186</v>
      </c>
      <c r="Y4591" t="s">
        <v>3401</v>
      </c>
      <c r="Z4591" t="s">
        <v>3671</v>
      </c>
      <c r="AA4591">
        <v>107278</v>
      </c>
      <c r="AB4591" s="198">
        <v>37073</v>
      </c>
      <c r="AC4591" s="198">
        <v>37103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31</v>
      </c>
      <c r="F4592" s="213">
        <f t="shared" si="360"/>
        <v>77500</v>
      </c>
      <c r="G4592" s="202">
        <v>1293560</v>
      </c>
      <c r="H4592" s="198">
        <v>37035.520185185182</v>
      </c>
      <c r="I4592" t="s">
        <v>4241</v>
      </c>
      <c r="M4592" t="s">
        <v>2760</v>
      </c>
      <c r="N4592" t="s">
        <v>2864</v>
      </c>
      <c r="O4592" t="s">
        <v>3234</v>
      </c>
      <c r="P4592" s="199">
        <v>2500</v>
      </c>
      <c r="S4592" t="s">
        <v>2761</v>
      </c>
      <c r="T4592" t="s">
        <v>4061</v>
      </c>
      <c r="U4592" s="201">
        <v>4.1475</v>
      </c>
      <c r="V4592" t="s">
        <v>4273</v>
      </c>
      <c r="W4592" t="s">
        <v>3529</v>
      </c>
      <c r="X4592" t="s">
        <v>2866</v>
      </c>
      <c r="Y4592" t="s">
        <v>4082</v>
      </c>
      <c r="Z4592" t="s">
        <v>3671</v>
      </c>
      <c r="AA4592" t="s">
        <v>1167</v>
      </c>
      <c r="AB4592" s="198">
        <v>37073.875</v>
      </c>
      <c r="AC4592" s="198">
        <v>37103.875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600000</v>
      </c>
      <c r="G4593" s="202">
        <v>1293562</v>
      </c>
      <c r="H4593" s="198">
        <v>37035.520277777781</v>
      </c>
      <c r="I4593" t="s">
        <v>4031</v>
      </c>
      <c r="M4593" t="s">
        <v>2760</v>
      </c>
      <c r="N4593" t="s">
        <v>2864</v>
      </c>
      <c r="O4593" t="s">
        <v>2673</v>
      </c>
      <c r="Q4593" s="199">
        <v>20000</v>
      </c>
      <c r="S4593" t="s">
        <v>2761</v>
      </c>
      <c r="T4593" t="s">
        <v>4061</v>
      </c>
      <c r="U4593" s="201">
        <v>4.085</v>
      </c>
      <c r="V4593" t="s">
        <v>3114</v>
      </c>
      <c r="W4593" t="s">
        <v>3529</v>
      </c>
      <c r="X4593" t="s">
        <v>2866</v>
      </c>
      <c r="Y4593" t="s">
        <v>4082</v>
      </c>
      <c r="Z4593" t="s">
        <v>3671</v>
      </c>
      <c r="AA4593" t="s">
        <v>1168</v>
      </c>
      <c r="AB4593" s="198">
        <v>37043.915972222225</v>
      </c>
      <c r="AC4593" s="198">
        <v>37072.915972222225</v>
      </c>
    </row>
    <row r="4594" spans="1:29" x14ac:dyDescent="0.2">
      <c r="A4594" s="44" t="str">
        <f t="shared" si="356"/>
        <v>US Power Physical</v>
      </c>
      <c r="B4594" s="44" t="str">
        <f t="shared" si="357"/>
        <v>US</v>
      </c>
      <c r="C4594" s="44" t="str">
        <f t="shared" si="358"/>
        <v>Power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30</v>
      </c>
      <c r="F4594" s="213">
        <f t="shared" si="360"/>
        <v>1500</v>
      </c>
      <c r="G4594" s="202">
        <v>1293563</v>
      </c>
      <c r="H4594" s="198">
        <v>37035.520300925928</v>
      </c>
      <c r="I4594" t="s">
        <v>1853</v>
      </c>
      <c r="M4594" t="s">
        <v>3364</v>
      </c>
      <c r="N4594" t="s">
        <v>2802</v>
      </c>
      <c r="O4594" t="s">
        <v>2656</v>
      </c>
      <c r="Q4594" s="199">
        <v>50</v>
      </c>
      <c r="S4594" t="s">
        <v>2759</v>
      </c>
      <c r="T4594" t="s">
        <v>4061</v>
      </c>
      <c r="U4594" s="201">
        <v>71</v>
      </c>
      <c r="V4594" t="s">
        <v>1854</v>
      </c>
      <c r="W4594" t="s">
        <v>2811</v>
      </c>
      <c r="X4594" t="s">
        <v>2862</v>
      </c>
      <c r="Y4594" t="s">
        <v>4193</v>
      </c>
      <c r="Z4594" t="s">
        <v>3666</v>
      </c>
      <c r="AA4594">
        <v>621856.1</v>
      </c>
      <c r="AB4594" s="198">
        <v>37043.594444444447</v>
      </c>
      <c r="AC4594" s="198">
        <v>37072.594444444447</v>
      </c>
    </row>
    <row r="4595" spans="1:29" x14ac:dyDescent="0.2">
      <c r="A4595" s="44" t="str">
        <f t="shared" si="356"/>
        <v>US Power Physical</v>
      </c>
      <c r="B4595" s="44" t="str">
        <f t="shared" si="357"/>
        <v>US</v>
      </c>
      <c r="C4595" s="44" t="str">
        <f t="shared" si="358"/>
        <v>Power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30</v>
      </c>
      <c r="F4595" s="213">
        <f t="shared" si="360"/>
        <v>1500</v>
      </c>
      <c r="G4595" s="202">
        <v>1293564</v>
      </c>
      <c r="H4595" s="198">
        <v>37035.520358796297</v>
      </c>
      <c r="I4595" t="s">
        <v>2828</v>
      </c>
      <c r="M4595" t="s">
        <v>3364</v>
      </c>
      <c r="N4595" t="s">
        <v>2802</v>
      </c>
      <c r="O4595" t="s">
        <v>2656</v>
      </c>
      <c r="Q4595" s="199">
        <v>50</v>
      </c>
      <c r="S4595" t="s">
        <v>2759</v>
      </c>
      <c r="T4595" t="s">
        <v>4061</v>
      </c>
      <c r="U4595" s="201">
        <v>71.5</v>
      </c>
      <c r="V4595" t="s">
        <v>4249</v>
      </c>
      <c r="W4595" t="s">
        <v>2811</v>
      </c>
      <c r="X4595" t="s">
        <v>2862</v>
      </c>
      <c r="Y4595" t="s">
        <v>4193</v>
      </c>
      <c r="Z4595" t="s">
        <v>3666</v>
      </c>
      <c r="AA4595">
        <v>621857.1</v>
      </c>
      <c r="AB4595" s="198">
        <v>37043.594444444447</v>
      </c>
      <c r="AC4595" s="198">
        <v>37072.594444444447</v>
      </c>
    </row>
    <row r="4596" spans="1:29" x14ac:dyDescent="0.2">
      <c r="A4596" s="44" t="str">
        <f t="shared" si="356"/>
        <v xml:space="preserve"> Natural Gas Physical</v>
      </c>
      <c r="B4596" s="44" t="str">
        <f t="shared" si="357"/>
        <v/>
      </c>
      <c r="C4596" s="44" t="str">
        <f t="shared" si="358"/>
        <v>Natural Gas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30</v>
      </c>
      <c r="F4596" s="213">
        <f t="shared" si="360"/>
        <v>150000</v>
      </c>
      <c r="G4596" s="202">
        <v>1293566</v>
      </c>
      <c r="H4596" s="198">
        <v>37035.520532407405</v>
      </c>
      <c r="I4596" t="s">
        <v>2945</v>
      </c>
      <c r="M4596" t="s">
        <v>2760</v>
      </c>
      <c r="N4596" t="s">
        <v>2697</v>
      </c>
      <c r="O4596" t="s">
        <v>3813</v>
      </c>
      <c r="Q4596" s="199">
        <v>5000</v>
      </c>
      <c r="S4596" t="s">
        <v>4150</v>
      </c>
      <c r="T4596" t="s">
        <v>2698</v>
      </c>
      <c r="U4596" s="201">
        <v>5.4950000000000001</v>
      </c>
      <c r="V4596" t="s">
        <v>2946</v>
      </c>
      <c r="W4596" t="s">
        <v>3188</v>
      </c>
      <c r="X4596" t="s">
        <v>2700</v>
      </c>
      <c r="Y4596" t="s">
        <v>3224</v>
      </c>
      <c r="Z4596" t="s">
        <v>3672</v>
      </c>
      <c r="AA4596">
        <v>809484</v>
      </c>
      <c r="AB4596" s="198">
        <v>37043.875</v>
      </c>
      <c r="AC4596" s="198">
        <v>37072.875</v>
      </c>
    </row>
    <row r="4597" spans="1:29" x14ac:dyDescent="0.2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2400</v>
      </c>
      <c r="G4597" s="202">
        <v>1293567</v>
      </c>
      <c r="H4597" s="198">
        <v>37035.520555555559</v>
      </c>
      <c r="I4597" t="s">
        <v>4182</v>
      </c>
      <c r="M4597" t="s">
        <v>2760</v>
      </c>
      <c r="N4597" t="s">
        <v>3193</v>
      </c>
      <c r="O4597" t="s">
        <v>4028</v>
      </c>
      <c r="Q4597" s="199">
        <v>80</v>
      </c>
      <c r="S4597" t="s">
        <v>3118</v>
      </c>
      <c r="T4597" t="s">
        <v>4061</v>
      </c>
      <c r="U4597" s="201">
        <v>2.75E-2</v>
      </c>
      <c r="V4597" t="s">
        <v>2965</v>
      </c>
      <c r="W4597" t="s">
        <v>3119</v>
      </c>
      <c r="X4597" t="s">
        <v>3120</v>
      </c>
      <c r="Y4597" t="s">
        <v>4082</v>
      </c>
      <c r="Z4597" t="s">
        <v>3671</v>
      </c>
      <c r="AA4597" t="s">
        <v>1169</v>
      </c>
      <c r="AB4597" s="198">
        <v>37043</v>
      </c>
      <c r="AC4597" s="198">
        <v>37072</v>
      </c>
    </row>
    <row r="4598" spans="1:29" x14ac:dyDescent="0.2">
      <c r="A4598" s="44" t="str">
        <f t="shared" si="356"/>
        <v>US Natural Gas Physical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Physical</v>
      </c>
      <c r="E4598" s="44">
        <f>IF(VLOOKUP(S4598,'DD-Lookup'!$J$6:$L$50,3,FALSE)="Monthly",(YEAR(AC4598)-YEAR(AB4598))*12+MONTH(AC4598)-MONTH(AB4598)+1,(AC4598-AB4598+1))</f>
        <v>4</v>
      </c>
      <c r="F4598" s="213">
        <f t="shared" si="360"/>
        <v>40000</v>
      </c>
      <c r="G4598" s="202">
        <v>1293569</v>
      </c>
      <c r="H4598" s="198">
        <v>37035.520868055559</v>
      </c>
      <c r="I4598" t="s">
        <v>2801</v>
      </c>
      <c r="M4598" t="s">
        <v>2760</v>
      </c>
      <c r="N4598" t="s">
        <v>3220</v>
      </c>
      <c r="O4598" t="s">
        <v>1170</v>
      </c>
      <c r="Q4598" s="199">
        <v>10000</v>
      </c>
      <c r="S4598" t="s">
        <v>2761</v>
      </c>
      <c r="T4598" t="s">
        <v>4061</v>
      </c>
      <c r="U4598" s="201">
        <v>3.915</v>
      </c>
      <c r="V4598" t="s">
        <v>4225</v>
      </c>
      <c r="W4598" t="s">
        <v>3046</v>
      </c>
      <c r="X4598" t="s">
        <v>2685</v>
      </c>
      <c r="Y4598" t="s">
        <v>3224</v>
      </c>
      <c r="Z4598" t="s">
        <v>3671</v>
      </c>
      <c r="AA4598">
        <v>809485</v>
      </c>
      <c r="AB4598" s="198">
        <v>37037</v>
      </c>
      <c r="AC4598" s="198">
        <v>37040</v>
      </c>
    </row>
    <row r="4599" spans="1:29" x14ac:dyDescent="0.2">
      <c r="A4599" s="44" t="str">
        <f t="shared" si="356"/>
        <v>US Power Physical</v>
      </c>
      <c r="B4599" s="44" t="str">
        <f t="shared" si="357"/>
        <v>US</v>
      </c>
      <c r="C4599" s="44" t="str">
        <f t="shared" si="358"/>
        <v>Power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30</v>
      </c>
      <c r="F4599" s="213">
        <f t="shared" si="360"/>
        <v>1500</v>
      </c>
      <c r="G4599" s="202">
        <v>1293570</v>
      </c>
      <c r="H4599" s="198">
        <v>37035.520891203705</v>
      </c>
      <c r="I4599" t="s">
        <v>4033</v>
      </c>
      <c r="M4599" t="s">
        <v>3364</v>
      </c>
      <c r="N4599" t="s">
        <v>2855</v>
      </c>
      <c r="O4599" t="s">
        <v>2894</v>
      </c>
      <c r="Q4599" s="199">
        <v>50</v>
      </c>
      <c r="S4599" t="s">
        <v>2759</v>
      </c>
      <c r="T4599" t="s">
        <v>4061</v>
      </c>
      <c r="U4599" s="201">
        <v>54.8</v>
      </c>
      <c r="V4599" t="s">
        <v>1010</v>
      </c>
      <c r="W4599" t="s">
        <v>2856</v>
      </c>
      <c r="X4599" t="s">
        <v>3263</v>
      </c>
      <c r="Y4599" t="s">
        <v>4193</v>
      </c>
      <c r="Z4599" t="s">
        <v>3666</v>
      </c>
      <c r="AA4599">
        <v>621858.1</v>
      </c>
      <c r="AB4599" s="198">
        <v>37043</v>
      </c>
      <c r="AC4599" s="198">
        <v>37072</v>
      </c>
    </row>
    <row r="4600" spans="1:29" x14ac:dyDescent="0.2">
      <c r="A4600" s="44" t="str">
        <f t="shared" si="356"/>
        <v>US Natural Gas Physical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4</v>
      </c>
      <c r="F4600" s="213">
        <f t="shared" si="360"/>
        <v>40000</v>
      </c>
      <c r="G4600" s="202">
        <v>1293571</v>
      </c>
      <c r="H4600" s="198">
        <v>37035.520914351851</v>
      </c>
      <c r="I4600" t="s">
        <v>2801</v>
      </c>
      <c r="M4600" t="s">
        <v>2760</v>
      </c>
      <c r="N4600" t="s">
        <v>3220</v>
      </c>
      <c r="O4600" t="s">
        <v>1170</v>
      </c>
      <c r="Q4600" s="199">
        <v>10000</v>
      </c>
      <c r="S4600" t="s">
        <v>2761</v>
      </c>
      <c r="T4600" t="s">
        <v>4061</v>
      </c>
      <c r="U4600" s="201">
        <v>3.92</v>
      </c>
      <c r="V4600" t="s">
        <v>4225</v>
      </c>
      <c r="W4600" t="s">
        <v>3046</v>
      </c>
      <c r="X4600" t="s">
        <v>2685</v>
      </c>
      <c r="Y4600" t="s">
        <v>3224</v>
      </c>
      <c r="Z4600" t="s">
        <v>3671</v>
      </c>
      <c r="AA4600">
        <v>809486</v>
      </c>
      <c r="AB4600" s="198">
        <v>37037</v>
      </c>
      <c r="AC4600" s="198">
        <v>37040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6</v>
      </c>
      <c r="F4601" s="213">
        <f t="shared" si="360"/>
        <v>180000</v>
      </c>
      <c r="G4601" s="202">
        <v>1293573</v>
      </c>
      <c r="H4601" s="198">
        <v>37035.52107638889</v>
      </c>
      <c r="I4601" t="s">
        <v>2676</v>
      </c>
      <c r="M4601" t="s">
        <v>2760</v>
      </c>
      <c r="N4601" t="s">
        <v>2864</v>
      </c>
      <c r="O4601" t="s">
        <v>1084</v>
      </c>
      <c r="Q4601" s="199">
        <v>30000</v>
      </c>
      <c r="S4601" t="s">
        <v>2761</v>
      </c>
      <c r="T4601" t="s">
        <v>4061</v>
      </c>
      <c r="U4601" s="201">
        <v>4.3949999999999996</v>
      </c>
      <c r="V4601" t="s">
        <v>2677</v>
      </c>
      <c r="W4601" t="s">
        <v>2668</v>
      </c>
      <c r="X4601" t="s">
        <v>4389</v>
      </c>
      <c r="Y4601" t="s">
        <v>4082</v>
      </c>
      <c r="Z4601" t="s">
        <v>3671</v>
      </c>
      <c r="AA4601" t="s">
        <v>1171</v>
      </c>
      <c r="AB4601" s="198">
        <v>37037.875</v>
      </c>
      <c r="AC4601" s="198">
        <v>37042.875</v>
      </c>
    </row>
    <row r="4602" spans="1:29" x14ac:dyDescent="0.2">
      <c r="A4602" s="44" t="str">
        <f t="shared" si="356"/>
        <v>US Natural Gas Physical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30</v>
      </c>
      <c r="F4602" s="213">
        <f t="shared" si="360"/>
        <v>300000</v>
      </c>
      <c r="G4602" s="202">
        <v>1293576</v>
      </c>
      <c r="H4602" s="198">
        <v>37035.521284722221</v>
      </c>
      <c r="I4602" t="s">
        <v>2831</v>
      </c>
      <c r="M4602" t="s">
        <v>2760</v>
      </c>
      <c r="N4602" t="s">
        <v>3136</v>
      </c>
      <c r="O4602" t="s">
        <v>1774</v>
      </c>
      <c r="P4602" s="199">
        <v>10000</v>
      </c>
      <c r="S4602" t="s">
        <v>2761</v>
      </c>
      <c r="T4602" t="s">
        <v>4061</v>
      </c>
      <c r="U4602" s="201">
        <v>-2.75E-2</v>
      </c>
      <c r="V4602" t="s">
        <v>4302</v>
      </c>
      <c r="W4602" t="s">
        <v>2938</v>
      </c>
      <c r="X4602" t="s">
        <v>1775</v>
      </c>
      <c r="Y4602" t="s">
        <v>3224</v>
      </c>
      <c r="Z4602" t="s">
        <v>3671</v>
      </c>
      <c r="AA4602" t="s">
        <v>1172</v>
      </c>
      <c r="AB4602" s="198">
        <v>37043</v>
      </c>
      <c r="AC4602" s="198">
        <v>37072</v>
      </c>
    </row>
    <row r="4603" spans="1:29" x14ac:dyDescent="0.2">
      <c r="A4603" s="44" t="str">
        <f t="shared" si="356"/>
        <v>US Natural Gas Physical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Physical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300000</v>
      </c>
      <c r="G4603" s="202">
        <v>1293577</v>
      </c>
      <c r="H4603" s="198">
        <v>37035.521307870367</v>
      </c>
      <c r="I4603" t="s">
        <v>2813</v>
      </c>
      <c r="M4603" t="s">
        <v>2760</v>
      </c>
      <c r="N4603" t="s">
        <v>3220</v>
      </c>
      <c r="O4603" t="s">
        <v>1768</v>
      </c>
      <c r="Q4603" s="199">
        <v>10000</v>
      </c>
      <c r="S4603" t="s">
        <v>2761</v>
      </c>
      <c r="T4603" t="s">
        <v>4061</v>
      </c>
      <c r="U4603" s="201">
        <v>4.2975000000000003</v>
      </c>
      <c r="V4603" t="s">
        <v>3148</v>
      </c>
      <c r="W4603" t="s">
        <v>4263</v>
      </c>
      <c r="X4603" t="s">
        <v>4264</v>
      </c>
      <c r="Y4603" t="s">
        <v>3224</v>
      </c>
      <c r="Z4603" t="s">
        <v>3671</v>
      </c>
      <c r="AA4603" t="s">
        <v>1173</v>
      </c>
      <c r="AB4603" s="198">
        <v>37043.875</v>
      </c>
      <c r="AC4603" s="198">
        <v>37072.875</v>
      </c>
    </row>
    <row r="4604" spans="1:29" x14ac:dyDescent="0.2">
      <c r="A4604" s="44" t="str">
        <f t="shared" si="356"/>
        <v>US Power Physical</v>
      </c>
      <c r="B4604" s="44" t="str">
        <f t="shared" si="357"/>
        <v>US</v>
      </c>
      <c r="C4604" s="44" t="str">
        <f t="shared" si="358"/>
        <v>Power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5</v>
      </c>
      <c r="F4604" s="213">
        <f t="shared" si="360"/>
        <v>250</v>
      </c>
      <c r="G4604" s="202">
        <v>1293579</v>
      </c>
      <c r="H4604" s="198">
        <v>37035.521331018521</v>
      </c>
      <c r="I4604" t="s">
        <v>3306</v>
      </c>
      <c r="M4604" t="s">
        <v>3364</v>
      </c>
      <c r="N4604" t="s">
        <v>2802</v>
      </c>
      <c r="O4604" t="s">
        <v>4356</v>
      </c>
      <c r="Q4604" s="199">
        <v>50</v>
      </c>
      <c r="S4604" t="s">
        <v>2759</v>
      </c>
      <c r="T4604" t="s">
        <v>4061</v>
      </c>
      <c r="U4604" s="201">
        <v>62</v>
      </c>
      <c r="V4604" t="s">
        <v>2829</v>
      </c>
      <c r="W4604" t="s">
        <v>2819</v>
      </c>
      <c r="X4604" t="s">
        <v>2820</v>
      </c>
      <c r="Y4604" t="s">
        <v>4193</v>
      </c>
      <c r="Z4604" t="s">
        <v>3666</v>
      </c>
      <c r="AA4604">
        <v>621928.1</v>
      </c>
      <c r="AB4604" s="198">
        <v>37046.875</v>
      </c>
      <c r="AC4604" s="198">
        <v>37050.875</v>
      </c>
    </row>
    <row r="4605" spans="1:29" x14ac:dyDescent="0.2">
      <c r="A4605" s="44" t="str">
        <f t="shared" si="356"/>
        <v>US Power Physical</v>
      </c>
      <c r="B4605" s="44" t="str">
        <f t="shared" si="357"/>
        <v>US</v>
      </c>
      <c r="C4605" s="44" t="str">
        <f t="shared" si="358"/>
        <v>Power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30</v>
      </c>
      <c r="F4605" s="213">
        <f t="shared" si="360"/>
        <v>1500</v>
      </c>
      <c r="G4605" s="202">
        <v>1293581</v>
      </c>
      <c r="H4605" s="198">
        <v>37035.521377314813</v>
      </c>
      <c r="I4605" t="s">
        <v>4513</v>
      </c>
      <c r="M4605" t="s">
        <v>3364</v>
      </c>
      <c r="N4605" t="s">
        <v>2802</v>
      </c>
      <c r="O4605" t="s">
        <v>3233</v>
      </c>
      <c r="Q4605" s="199">
        <v>50</v>
      </c>
      <c r="S4605" t="s">
        <v>2759</v>
      </c>
      <c r="T4605" t="s">
        <v>4061</v>
      </c>
      <c r="U4605" s="201">
        <v>61</v>
      </c>
      <c r="V4605" t="s">
        <v>1009</v>
      </c>
      <c r="W4605" t="s">
        <v>2819</v>
      </c>
      <c r="X4605" t="s">
        <v>2842</v>
      </c>
      <c r="Y4605" t="s">
        <v>4193</v>
      </c>
      <c r="Z4605" t="s">
        <v>3666</v>
      </c>
      <c r="AA4605">
        <v>621930.1</v>
      </c>
      <c r="AB4605" s="198">
        <v>37043.591666666667</v>
      </c>
      <c r="AC4605" s="198">
        <v>37072.591666666667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31</v>
      </c>
      <c r="F4606" s="213">
        <f t="shared" si="360"/>
        <v>232500</v>
      </c>
      <c r="G4606" s="202">
        <v>1293582</v>
      </c>
      <c r="H4606" s="198">
        <v>37035.521423611113</v>
      </c>
      <c r="I4606" t="s">
        <v>2664</v>
      </c>
      <c r="M4606" t="s">
        <v>2760</v>
      </c>
      <c r="N4606" t="s">
        <v>2864</v>
      </c>
      <c r="O4606" t="s">
        <v>3234</v>
      </c>
      <c r="P4606" s="199">
        <v>7500</v>
      </c>
      <c r="S4606" t="s">
        <v>2761</v>
      </c>
      <c r="T4606" t="s">
        <v>4061</v>
      </c>
      <c r="U4606" s="201">
        <v>4.1524999999999999</v>
      </c>
      <c r="V4606" t="s">
        <v>2779</v>
      </c>
      <c r="W4606" t="s">
        <v>3529</v>
      </c>
      <c r="X4606" t="s">
        <v>2866</v>
      </c>
      <c r="Y4606" t="s">
        <v>4082</v>
      </c>
      <c r="Z4606" t="s">
        <v>3671</v>
      </c>
      <c r="AA4606" t="s">
        <v>1174</v>
      </c>
      <c r="AB4606" s="198">
        <v>37073.875</v>
      </c>
      <c r="AC4606" s="198">
        <v>37103.875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13">
        <f t="shared" si="360"/>
        <v>150000</v>
      </c>
      <c r="G4607" s="202">
        <v>1293584</v>
      </c>
      <c r="H4607" s="198">
        <v>37035.521527777775</v>
      </c>
      <c r="I4607" t="s">
        <v>3271</v>
      </c>
      <c r="M4607" t="s">
        <v>2760</v>
      </c>
      <c r="N4607" t="s">
        <v>2864</v>
      </c>
      <c r="O4607" t="s">
        <v>2865</v>
      </c>
      <c r="Q4607" s="199">
        <v>5000</v>
      </c>
      <c r="S4607" t="s">
        <v>2761</v>
      </c>
      <c r="T4607" t="s">
        <v>4061</v>
      </c>
      <c r="U4607" s="201">
        <v>4.09</v>
      </c>
      <c r="V4607" t="s">
        <v>3273</v>
      </c>
      <c r="W4607" t="s">
        <v>3529</v>
      </c>
      <c r="X4607" t="s">
        <v>2866</v>
      </c>
      <c r="Y4607" t="s">
        <v>4082</v>
      </c>
      <c r="Z4607" t="s">
        <v>3671</v>
      </c>
      <c r="AA4607" t="s">
        <v>1175</v>
      </c>
      <c r="AB4607" s="198">
        <v>37043.875</v>
      </c>
      <c r="AC4607" s="198">
        <v>37072.875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30</v>
      </c>
      <c r="F4608" s="213">
        <f t="shared" si="360"/>
        <v>90000</v>
      </c>
      <c r="G4608" s="202">
        <v>1293585</v>
      </c>
      <c r="H4608" s="198">
        <v>37035.521527777775</v>
      </c>
      <c r="I4608" t="s">
        <v>2792</v>
      </c>
      <c r="M4608" t="s">
        <v>2760</v>
      </c>
      <c r="N4608" t="s">
        <v>3235</v>
      </c>
      <c r="O4608" t="s">
        <v>1176</v>
      </c>
      <c r="P4608" s="199">
        <v>3000</v>
      </c>
      <c r="S4608" t="s">
        <v>2761</v>
      </c>
      <c r="T4608" t="s">
        <v>4061</v>
      </c>
      <c r="U4608" s="201">
        <v>-1.7500000000000002E-2</v>
      </c>
      <c r="V4608" t="s">
        <v>4374</v>
      </c>
      <c r="W4608" t="s">
        <v>3108</v>
      </c>
      <c r="X4608" t="s">
        <v>3109</v>
      </c>
      <c r="Y4608" t="s">
        <v>4082</v>
      </c>
      <c r="Z4608" t="s">
        <v>3671</v>
      </c>
      <c r="AA4608" t="s">
        <v>1177</v>
      </c>
      <c r="AB4608" s="198">
        <v>37043.875</v>
      </c>
      <c r="AC4608" s="198">
        <v>37072.875</v>
      </c>
    </row>
    <row r="4609" spans="1:31" x14ac:dyDescent="0.2">
      <c r="A4609" s="44" t="str">
        <f t="shared" si="356"/>
        <v>US Power Physical</v>
      </c>
      <c r="B4609" s="44" t="str">
        <f t="shared" si="357"/>
        <v>US</v>
      </c>
      <c r="C4609" s="44" t="str">
        <f t="shared" si="358"/>
        <v>Power</v>
      </c>
      <c r="D4609" s="44" t="str">
        <f t="shared" si="359"/>
        <v>Physical</v>
      </c>
      <c r="E4609" s="44">
        <f>IF(VLOOKUP(S4609,'DD-Lookup'!$J$6:$L$50,3,FALSE)="Monthly",(YEAR(AC4609)-YEAR(AB4609))*12+MONTH(AC4609)-MONTH(AB4609)+1,(AC4609-AB4609+1))</f>
        <v>30</v>
      </c>
      <c r="F4609" s="213">
        <f t="shared" si="360"/>
        <v>1500</v>
      </c>
      <c r="G4609" s="202">
        <v>1293586</v>
      </c>
      <c r="H4609" s="198">
        <v>37035.521539351852</v>
      </c>
      <c r="I4609" t="s">
        <v>2831</v>
      </c>
      <c r="M4609" t="s">
        <v>3364</v>
      </c>
      <c r="N4609" t="s">
        <v>2802</v>
      </c>
      <c r="O4609" t="s">
        <v>1178</v>
      </c>
      <c r="Q4609" s="199">
        <v>50</v>
      </c>
      <c r="S4609" t="s">
        <v>2759</v>
      </c>
      <c r="T4609" t="s">
        <v>4061</v>
      </c>
      <c r="U4609" s="201">
        <v>36.65</v>
      </c>
      <c r="V4609" t="s">
        <v>3232</v>
      </c>
      <c r="W4609" t="s">
        <v>2823</v>
      </c>
      <c r="X4609" t="s">
        <v>2824</v>
      </c>
      <c r="Y4609" t="s">
        <v>4193</v>
      </c>
      <c r="Z4609" t="s">
        <v>3666</v>
      </c>
      <c r="AA4609">
        <v>621931.1</v>
      </c>
      <c r="AB4609" s="198">
        <v>37135.710416666669</v>
      </c>
      <c r="AC4609" s="198">
        <v>37164.710416666669</v>
      </c>
      <c r="AE4609" s="116">
        <f>IF(S4609="Gallon",F4609/42,F4609)</f>
        <v>1500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30</v>
      </c>
      <c r="F4610" s="213">
        <f t="shared" si="360"/>
        <v>150000</v>
      </c>
      <c r="G4610" s="202">
        <v>1293587</v>
      </c>
      <c r="H4610" s="198">
        <v>37035.521620370368</v>
      </c>
      <c r="I4610" t="s">
        <v>2818</v>
      </c>
      <c r="M4610" t="s">
        <v>2760</v>
      </c>
      <c r="N4610" t="s">
        <v>2864</v>
      </c>
      <c r="O4610" t="s">
        <v>2865</v>
      </c>
      <c r="Q4610" s="199">
        <v>5000</v>
      </c>
      <c r="S4610" t="s">
        <v>2761</v>
      </c>
      <c r="T4610" t="s">
        <v>4061</v>
      </c>
      <c r="U4610" s="201">
        <v>4.09</v>
      </c>
      <c r="V4610" t="s">
        <v>2659</v>
      </c>
      <c r="W4610" t="s">
        <v>3529</v>
      </c>
      <c r="X4610" t="s">
        <v>2866</v>
      </c>
      <c r="Y4610" t="s">
        <v>4082</v>
      </c>
      <c r="Z4610" t="s">
        <v>3671</v>
      </c>
      <c r="AA4610" t="s">
        <v>1179</v>
      </c>
      <c r="AB4610" s="198">
        <v>37043.875</v>
      </c>
      <c r="AC4610" s="198">
        <v>37072.875</v>
      </c>
    </row>
    <row r="4611" spans="1:31" x14ac:dyDescent="0.2">
      <c r="A4611" s="44" t="str">
        <f t="shared" si="356"/>
        <v>US Crude Financial</v>
      </c>
      <c r="B4611" s="44" t="str">
        <f t="shared" si="357"/>
        <v>US</v>
      </c>
      <c r="C4611" s="44" t="str">
        <f t="shared" si="358"/>
        <v>Crude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</v>
      </c>
      <c r="F4611" s="213">
        <f t="shared" si="360"/>
        <v>50000</v>
      </c>
      <c r="G4611" s="202">
        <v>1293588</v>
      </c>
      <c r="H4611" s="198">
        <v>37035.521724537037</v>
      </c>
      <c r="I4611" t="s">
        <v>4031</v>
      </c>
      <c r="M4611" t="s">
        <v>3757</v>
      </c>
      <c r="N4611" t="s">
        <v>4183</v>
      </c>
      <c r="O4611" t="s">
        <v>2790</v>
      </c>
      <c r="Q4611" s="199">
        <v>50000</v>
      </c>
      <c r="S4611" t="s">
        <v>2767</v>
      </c>
      <c r="T4611" t="s">
        <v>4061</v>
      </c>
      <c r="U4611" s="201">
        <v>28.35</v>
      </c>
      <c r="V4611" t="s">
        <v>4305</v>
      </c>
      <c r="W4611" t="s">
        <v>4185</v>
      </c>
      <c r="X4611" t="s">
        <v>4186</v>
      </c>
      <c r="Y4611" t="s">
        <v>3401</v>
      </c>
      <c r="Z4611" t="s">
        <v>3671</v>
      </c>
      <c r="AA4611">
        <v>107284</v>
      </c>
      <c r="AB4611" s="198">
        <v>37073</v>
      </c>
      <c r="AC4611" s="198">
        <v>37103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620000</v>
      </c>
      <c r="G4612" s="202">
        <v>1293589</v>
      </c>
      <c r="H4612" s="198">
        <v>37035.521817129629</v>
      </c>
      <c r="I4612" t="s">
        <v>2664</v>
      </c>
      <c r="M4612" t="s">
        <v>2760</v>
      </c>
      <c r="N4612" t="s">
        <v>2864</v>
      </c>
      <c r="O4612" t="s">
        <v>3234</v>
      </c>
      <c r="P4612" s="199">
        <v>20000</v>
      </c>
      <c r="S4612" t="s">
        <v>2761</v>
      </c>
      <c r="T4612" t="s">
        <v>4061</v>
      </c>
      <c r="U4612" s="201">
        <v>4.1524999999999999</v>
      </c>
      <c r="V4612" t="s">
        <v>2779</v>
      </c>
      <c r="W4612" t="s">
        <v>3529</v>
      </c>
      <c r="X4612" t="s">
        <v>2866</v>
      </c>
      <c r="Y4612" t="s">
        <v>4082</v>
      </c>
      <c r="Z4612" t="s">
        <v>3671</v>
      </c>
      <c r="AA4612" t="s">
        <v>1180</v>
      </c>
      <c r="AB4612" s="198">
        <v>37073.875</v>
      </c>
      <c r="AC4612" s="198">
        <v>37103.875</v>
      </c>
    </row>
    <row r="4613" spans="1:31" x14ac:dyDescent="0.2">
      <c r="A4613" s="44" t="str">
        <f t="shared" si="356"/>
        <v>US Power Physical</v>
      </c>
      <c r="B4613" s="44" t="str">
        <f t="shared" si="357"/>
        <v>US</v>
      </c>
      <c r="C4613" s="44" t="str">
        <f t="shared" si="358"/>
        <v>Power</v>
      </c>
      <c r="D4613" s="44" t="str">
        <f t="shared" si="359"/>
        <v>Physical</v>
      </c>
      <c r="E4613" s="44">
        <f>IF(VLOOKUP(S4613,'DD-Lookup'!$J$6:$L$50,3,FALSE)="Monthly",(YEAR(AC4613)-YEAR(AB4613))*12+MONTH(AC4613)-MONTH(AB4613)+1,(AC4613-AB4613+1))</f>
        <v>30</v>
      </c>
      <c r="F4613" s="213">
        <f t="shared" si="360"/>
        <v>1500</v>
      </c>
      <c r="G4613" s="202">
        <v>1293590</v>
      </c>
      <c r="H4613" s="198">
        <v>37035.521828703706</v>
      </c>
      <c r="I4613" t="s">
        <v>2831</v>
      </c>
      <c r="M4613" t="s">
        <v>3364</v>
      </c>
      <c r="N4613" t="s">
        <v>2802</v>
      </c>
      <c r="O4613" t="s">
        <v>2859</v>
      </c>
      <c r="Q4613" s="199">
        <v>50</v>
      </c>
      <c r="S4613" t="s">
        <v>2759</v>
      </c>
      <c r="T4613" t="s">
        <v>4061</v>
      </c>
      <c r="U4613" s="201">
        <v>62.5</v>
      </c>
      <c r="V4613" t="s">
        <v>4199</v>
      </c>
      <c r="W4613" t="s">
        <v>2823</v>
      </c>
      <c r="X4613" t="s">
        <v>2807</v>
      </c>
      <c r="Y4613" t="s">
        <v>4193</v>
      </c>
      <c r="Z4613" t="s">
        <v>3666</v>
      </c>
      <c r="AA4613">
        <v>621864.1</v>
      </c>
      <c r="AB4613" s="198">
        <v>37043.71597222222</v>
      </c>
      <c r="AC4613" s="198">
        <v>37072.71597222222</v>
      </c>
    </row>
    <row r="4614" spans="1:31" x14ac:dyDescent="0.2">
      <c r="A4614" s="44" t="str">
        <f t="shared" si="356"/>
        <v>US Natural Gas Physical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150000</v>
      </c>
      <c r="G4614" s="202">
        <v>1293592</v>
      </c>
      <c r="H4614" s="198">
        <v>37035.521967592591</v>
      </c>
      <c r="I4614" t="s">
        <v>2849</v>
      </c>
      <c r="M4614" t="s">
        <v>2760</v>
      </c>
      <c r="N4614" t="s">
        <v>3220</v>
      </c>
      <c r="O4614" t="s">
        <v>4300</v>
      </c>
      <c r="Q4614" s="199">
        <v>5000</v>
      </c>
      <c r="S4614" t="s">
        <v>2761</v>
      </c>
      <c r="T4614" t="s">
        <v>4061</v>
      </c>
      <c r="U4614" s="201">
        <v>2.77</v>
      </c>
      <c r="V4614" t="s">
        <v>635</v>
      </c>
      <c r="W4614" t="s">
        <v>4279</v>
      </c>
      <c r="X4614" t="s">
        <v>2682</v>
      </c>
      <c r="Y4614" t="s">
        <v>3224</v>
      </c>
      <c r="Z4614" t="s">
        <v>3671</v>
      </c>
      <c r="AA4614" t="s">
        <v>1181</v>
      </c>
      <c r="AB4614" s="198">
        <v>37043.875</v>
      </c>
      <c r="AC4614" s="198">
        <v>37072.875</v>
      </c>
    </row>
    <row r="4615" spans="1:31" x14ac:dyDescent="0.2">
      <c r="A4615" s="44" t="str">
        <f t="shared" si="356"/>
        <v>US Crude Financial</v>
      </c>
      <c r="B4615" s="44" t="str">
        <f t="shared" si="357"/>
        <v>US</v>
      </c>
      <c r="C4615" s="44" t="str">
        <f t="shared" si="358"/>
        <v>Crude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50000</v>
      </c>
      <c r="G4615" s="202">
        <v>1293594</v>
      </c>
      <c r="H4615" s="198">
        <v>37035.522002314814</v>
      </c>
      <c r="I4615" t="s">
        <v>4031</v>
      </c>
      <c r="M4615" t="s">
        <v>3757</v>
      </c>
      <c r="N4615" t="s">
        <v>4183</v>
      </c>
      <c r="O4615" t="s">
        <v>2790</v>
      </c>
      <c r="Q4615" s="199">
        <v>50000</v>
      </c>
      <c r="S4615" t="s">
        <v>2767</v>
      </c>
      <c r="T4615" t="s">
        <v>4061</v>
      </c>
      <c r="U4615" s="201">
        <v>28.39</v>
      </c>
      <c r="V4615" t="s">
        <v>4305</v>
      </c>
      <c r="W4615" t="s">
        <v>4185</v>
      </c>
      <c r="X4615" t="s">
        <v>4186</v>
      </c>
      <c r="Y4615" t="s">
        <v>3401</v>
      </c>
      <c r="Z4615" t="s">
        <v>3671</v>
      </c>
      <c r="AA4615">
        <v>107287</v>
      </c>
      <c r="AB4615" s="198">
        <v>37073</v>
      </c>
      <c r="AC4615" s="198">
        <v>37103</v>
      </c>
    </row>
    <row r="4616" spans="1:31" x14ac:dyDescent="0.2">
      <c r="A4616" s="44" t="str">
        <f t="shared" si="356"/>
        <v>US Power Financial</v>
      </c>
      <c r="B4616" s="44" t="str">
        <f t="shared" si="357"/>
        <v>US</v>
      </c>
      <c r="C4616" s="44" t="str">
        <f t="shared" si="358"/>
        <v>Power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</v>
      </c>
      <c r="F4616" s="213">
        <f t="shared" si="360"/>
        <v>150</v>
      </c>
      <c r="G4616" s="202">
        <v>1293595</v>
      </c>
      <c r="H4616" s="198">
        <v>37035.522129629629</v>
      </c>
      <c r="I4616" t="s">
        <v>4513</v>
      </c>
      <c r="M4616" t="s">
        <v>3364</v>
      </c>
      <c r="N4616" t="s">
        <v>4190</v>
      </c>
      <c r="O4616" t="s">
        <v>4500</v>
      </c>
      <c r="P4616" s="199">
        <v>50</v>
      </c>
      <c r="S4616" t="s">
        <v>2759</v>
      </c>
      <c r="T4616" t="s">
        <v>4061</v>
      </c>
      <c r="U4616" s="201">
        <v>40.25</v>
      </c>
      <c r="V4616" t="s">
        <v>2994</v>
      </c>
      <c r="W4616" t="s">
        <v>2835</v>
      </c>
      <c r="X4616" t="s">
        <v>2810</v>
      </c>
      <c r="Y4616" t="s">
        <v>4193</v>
      </c>
      <c r="Z4616" t="s">
        <v>3671</v>
      </c>
      <c r="AA4616">
        <v>621865.1</v>
      </c>
      <c r="AB4616" s="198">
        <v>37040.875</v>
      </c>
      <c r="AC4616" s="198">
        <v>37042.875</v>
      </c>
    </row>
    <row r="4617" spans="1:31" x14ac:dyDescent="0.2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31</v>
      </c>
      <c r="F4617" s="213">
        <f t="shared" si="360"/>
        <v>620000</v>
      </c>
      <c r="G4617" s="202">
        <v>1293596</v>
      </c>
      <c r="H4617" s="198">
        <v>37035.522222222222</v>
      </c>
      <c r="I4617" t="s">
        <v>2664</v>
      </c>
      <c r="M4617" t="s">
        <v>2760</v>
      </c>
      <c r="N4617" t="s">
        <v>2864</v>
      </c>
      <c r="O4617" t="s">
        <v>3234</v>
      </c>
      <c r="P4617" s="199">
        <v>20000</v>
      </c>
      <c r="S4617" t="s">
        <v>2761</v>
      </c>
      <c r="T4617" t="s">
        <v>4061</v>
      </c>
      <c r="U4617" s="201">
        <v>4.1524999999999999</v>
      </c>
      <c r="V4617" t="s">
        <v>2779</v>
      </c>
      <c r="W4617" t="s">
        <v>3529</v>
      </c>
      <c r="X4617" t="s">
        <v>2866</v>
      </c>
      <c r="Y4617" t="s">
        <v>4082</v>
      </c>
      <c r="Z4617" t="s">
        <v>3671</v>
      </c>
      <c r="AA4617" t="s">
        <v>1182</v>
      </c>
      <c r="AB4617" s="198">
        <v>37073.875</v>
      </c>
      <c r="AC4617" s="198">
        <v>37103.875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151</v>
      </c>
      <c r="F4618" s="213">
        <f t="shared" si="360"/>
        <v>377500</v>
      </c>
      <c r="G4618" s="202">
        <v>1293598</v>
      </c>
      <c r="H4618" s="198">
        <v>37035.522291666668</v>
      </c>
      <c r="I4618" t="s">
        <v>2863</v>
      </c>
      <c r="M4618" t="s">
        <v>2760</v>
      </c>
      <c r="N4618" t="s">
        <v>2864</v>
      </c>
      <c r="O4618" t="s">
        <v>3253</v>
      </c>
      <c r="Q4618" s="199">
        <v>2500</v>
      </c>
      <c r="S4618" t="s">
        <v>2761</v>
      </c>
      <c r="T4618" t="s">
        <v>4061</v>
      </c>
      <c r="U4618" s="201">
        <v>4.6050000000000004</v>
      </c>
      <c r="V4618" t="s">
        <v>3187</v>
      </c>
      <c r="W4618" t="s">
        <v>3529</v>
      </c>
      <c r="X4618" t="s">
        <v>2866</v>
      </c>
      <c r="Y4618" t="s">
        <v>4082</v>
      </c>
      <c r="Z4618" t="s">
        <v>3671</v>
      </c>
      <c r="AA4618" t="s">
        <v>1183</v>
      </c>
      <c r="AB4618" s="198">
        <v>37196</v>
      </c>
      <c r="AC4618" s="198">
        <v>37346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620000</v>
      </c>
      <c r="G4619" s="202">
        <v>1293599</v>
      </c>
      <c r="H4619" s="198">
        <v>37035.522314814814</v>
      </c>
      <c r="I4619" t="s">
        <v>3769</v>
      </c>
      <c r="M4619" t="s">
        <v>2760</v>
      </c>
      <c r="N4619" t="s">
        <v>2864</v>
      </c>
      <c r="O4619" t="s">
        <v>3234</v>
      </c>
      <c r="Q4619" s="199">
        <v>20000</v>
      </c>
      <c r="S4619" t="s">
        <v>2761</v>
      </c>
      <c r="T4619" t="s">
        <v>4061</v>
      </c>
      <c r="U4619" s="201">
        <v>4.1574999999999998</v>
      </c>
      <c r="V4619" t="s">
        <v>2670</v>
      </c>
      <c r="W4619" t="s">
        <v>3529</v>
      </c>
      <c r="X4619" t="s">
        <v>2866</v>
      </c>
      <c r="Y4619" t="s">
        <v>4082</v>
      </c>
      <c r="Z4619" t="s">
        <v>3671</v>
      </c>
      <c r="AA4619" t="s">
        <v>1184</v>
      </c>
      <c r="AB4619" s="198">
        <v>37073.875</v>
      </c>
      <c r="AC4619" s="198">
        <v>37103.875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31</v>
      </c>
      <c r="F4620" s="213">
        <f t="shared" si="365"/>
        <v>155000</v>
      </c>
      <c r="G4620" s="202">
        <v>1293601</v>
      </c>
      <c r="H4620" s="198">
        <v>37035.52239583333</v>
      </c>
      <c r="I4620" t="s">
        <v>3228</v>
      </c>
      <c r="M4620" t="s">
        <v>2760</v>
      </c>
      <c r="N4620" t="s">
        <v>3235</v>
      </c>
      <c r="O4620" t="s">
        <v>1141</v>
      </c>
      <c r="P4620" s="199">
        <v>5000</v>
      </c>
      <c r="S4620" t="s">
        <v>2761</v>
      </c>
      <c r="T4620" t="s">
        <v>4061</v>
      </c>
      <c r="U4620" s="201">
        <v>0.2</v>
      </c>
      <c r="V4620" t="s">
        <v>3994</v>
      </c>
      <c r="W4620" t="s">
        <v>3236</v>
      </c>
      <c r="X4620" t="s">
        <v>3237</v>
      </c>
      <c r="Y4620" t="s">
        <v>4082</v>
      </c>
      <c r="Z4620" t="s">
        <v>3671</v>
      </c>
      <c r="AA4620" t="s">
        <v>1185</v>
      </c>
      <c r="AB4620" s="198">
        <v>37165</v>
      </c>
      <c r="AC4620" s="198">
        <v>37195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3">
        <f t="shared" si="365"/>
        <v>600000</v>
      </c>
      <c r="G4621" s="202">
        <v>1293602</v>
      </c>
      <c r="H4621" s="198">
        <v>37035.522407407407</v>
      </c>
      <c r="I4621" t="s">
        <v>2863</v>
      </c>
      <c r="M4621" t="s">
        <v>2760</v>
      </c>
      <c r="N4621" t="s">
        <v>2864</v>
      </c>
      <c r="O4621" t="s">
        <v>2865</v>
      </c>
      <c r="Q4621" s="199">
        <v>20000</v>
      </c>
      <c r="S4621" t="s">
        <v>2761</v>
      </c>
      <c r="T4621" t="s">
        <v>4061</v>
      </c>
      <c r="U4621" s="201">
        <v>4.0949999999999998</v>
      </c>
      <c r="V4621" t="s">
        <v>3033</v>
      </c>
      <c r="W4621" t="s">
        <v>3529</v>
      </c>
      <c r="X4621" t="s">
        <v>2866</v>
      </c>
      <c r="Y4621" t="s">
        <v>4082</v>
      </c>
      <c r="Z4621" t="s">
        <v>3671</v>
      </c>
      <c r="AA4621" t="s">
        <v>1186</v>
      </c>
      <c r="AB4621" s="198">
        <v>37043.875</v>
      </c>
      <c r="AC4621" s="198">
        <v>37072.875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365</v>
      </c>
      <c r="F4622" s="213">
        <f t="shared" si="365"/>
        <v>1825000</v>
      </c>
      <c r="G4622" s="202">
        <v>1293605</v>
      </c>
      <c r="H4622" s="198">
        <v>37035.522557870368</v>
      </c>
      <c r="I4622" t="s">
        <v>3228</v>
      </c>
      <c r="M4622" t="s">
        <v>2760</v>
      </c>
      <c r="N4622" t="s">
        <v>2864</v>
      </c>
      <c r="O4622" t="s">
        <v>3278</v>
      </c>
      <c r="Q4622" s="199">
        <v>5000</v>
      </c>
      <c r="S4622" t="s">
        <v>2761</v>
      </c>
      <c r="T4622" t="s">
        <v>4061</v>
      </c>
      <c r="U4622" s="201">
        <v>4.3250000000000002</v>
      </c>
      <c r="V4622" t="s">
        <v>3229</v>
      </c>
      <c r="W4622" t="s">
        <v>3529</v>
      </c>
      <c r="X4622" t="s">
        <v>2866</v>
      </c>
      <c r="Y4622" t="s">
        <v>4082</v>
      </c>
      <c r="Z4622" t="s">
        <v>3671</v>
      </c>
      <c r="AA4622" t="s">
        <v>1187</v>
      </c>
      <c r="AB4622" s="198">
        <v>37257.875</v>
      </c>
      <c r="AC4622" s="198">
        <v>37621.875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31</v>
      </c>
      <c r="F4623" s="213">
        <f t="shared" si="365"/>
        <v>620000</v>
      </c>
      <c r="G4623" s="202">
        <v>1293603</v>
      </c>
      <c r="H4623" s="198">
        <v>37035.522557870368</v>
      </c>
      <c r="I4623" t="s">
        <v>2664</v>
      </c>
      <c r="M4623" t="s">
        <v>2760</v>
      </c>
      <c r="N4623" t="s">
        <v>2864</v>
      </c>
      <c r="O4623" t="s">
        <v>3234</v>
      </c>
      <c r="P4623" s="199">
        <v>20000</v>
      </c>
      <c r="S4623" t="s">
        <v>2761</v>
      </c>
      <c r="T4623" t="s">
        <v>4061</v>
      </c>
      <c r="U4623" s="201">
        <v>4.1574999999999998</v>
      </c>
      <c r="V4623" t="s">
        <v>2779</v>
      </c>
      <c r="W4623" t="s">
        <v>3529</v>
      </c>
      <c r="X4623" t="s">
        <v>2866</v>
      </c>
      <c r="Y4623" t="s">
        <v>4082</v>
      </c>
      <c r="Z4623" t="s">
        <v>3671</v>
      </c>
      <c r="AA4623" t="s">
        <v>1188</v>
      </c>
      <c r="AB4623" s="198">
        <v>37073.875</v>
      </c>
      <c r="AC4623" s="198">
        <v>37103.875</v>
      </c>
    </row>
    <row r="4624" spans="1:31" x14ac:dyDescent="0.2">
      <c r="A4624" s="44" t="str">
        <f t="shared" si="361"/>
        <v>US Power Physical</v>
      </c>
      <c r="B4624" s="44" t="str">
        <f t="shared" si="362"/>
        <v>US</v>
      </c>
      <c r="C4624" s="44" t="str">
        <f t="shared" si="363"/>
        <v>Power</v>
      </c>
      <c r="D4624" s="44" t="str">
        <f t="shared" si="364"/>
        <v>Physical</v>
      </c>
      <c r="E4624" s="44">
        <f>IF(VLOOKUP(S4624,'DD-Lookup'!$J$6:$L$50,3,FALSE)="Monthly",(YEAR(AC4624)-YEAR(AB4624))*12+MONTH(AC4624)-MONTH(AB4624)+1,(AC4624-AB4624+1))</f>
        <v>30</v>
      </c>
      <c r="F4624" s="213">
        <f t="shared" si="365"/>
        <v>1500</v>
      </c>
      <c r="G4624" s="202">
        <v>1293606</v>
      </c>
      <c r="H4624" s="198">
        <v>37035.522592592592</v>
      </c>
      <c r="I4624" t="s">
        <v>2873</v>
      </c>
      <c r="M4624" t="s">
        <v>3364</v>
      </c>
      <c r="N4624" t="s">
        <v>2802</v>
      </c>
      <c r="O4624" t="s">
        <v>2859</v>
      </c>
      <c r="Q4624" s="199">
        <v>50</v>
      </c>
      <c r="S4624" t="s">
        <v>2759</v>
      </c>
      <c r="T4624" t="s">
        <v>4061</v>
      </c>
      <c r="U4624" s="201">
        <v>62.75</v>
      </c>
      <c r="V4624" t="s">
        <v>3426</v>
      </c>
      <c r="W4624" t="s">
        <v>2823</v>
      </c>
      <c r="X4624" t="s">
        <v>2807</v>
      </c>
      <c r="Y4624" t="s">
        <v>4193</v>
      </c>
      <c r="Z4624" t="s">
        <v>3666</v>
      </c>
      <c r="AA4624">
        <v>621866.1</v>
      </c>
      <c r="AB4624" s="198">
        <v>37043.71597222222</v>
      </c>
      <c r="AC4624" s="198">
        <v>37072.71597222222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31</v>
      </c>
      <c r="F4625" s="213">
        <f t="shared" si="365"/>
        <v>620000</v>
      </c>
      <c r="G4625" s="202">
        <v>1293610</v>
      </c>
      <c r="H4625" s="198">
        <v>37035.522847222222</v>
      </c>
      <c r="I4625" t="s">
        <v>2664</v>
      </c>
      <c r="M4625" t="s">
        <v>2760</v>
      </c>
      <c r="N4625" t="s">
        <v>2864</v>
      </c>
      <c r="O4625" t="s">
        <v>3234</v>
      </c>
      <c r="P4625" s="199">
        <v>20000</v>
      </c>
      <c r="S4625" t="s">
        <v>2761</v>
      </c>
      <c r="T4625" t="s">
        <v>4061</v>
      </c>
      <c r="U4625" s="201">
        <v>4.1574999999999998</v>
      </c>
      <c r="V4625" t="s">
        <v>2779</v>
      </c>
      <c r="W4625" t="s">
        <v>3529</v>
      </c>
      <c r="X4625" t="s">
        <v>2866</v>
      </c>
      <c r="Y4625" t="s">
        <v>4082</v>
      </c>
      <c r="Z4625" t="s">
        <v>3671</v>
      </c>
      <c r="AA4625" t="s">
        <v>1189</v>
      </c>
      <c r="AB4625" s="198">
        <v>37073.875</v>
      </c>
      <c r="AC4625" s="198">
        <v>37103.875</v>
      </c>
    </row>
    <row r="4626" spans="1:29" x14ac:dyDescent="0.2">
      <c r="A4626" s="44" t="str">
        <f t="shared" si="361"/>
        <v>US Power Physical</v>
      </c>
      <c r="B4626" s="44" t="str">
        <f t="shared" si="362"/>
        <v>US</v>
      </c>
      <c r="C4626" s="44" t="str">
        <f t="shared" si="363"/>
        <v>Power</v>
      </c>
      <c r="D4626" s="44" t="str">
        <f t="shared" si="364"/>
        <v>Physical</v>
      </c>
      <c r="E4626" s="44">
        <f>IF(VLOOKUP(S4626,'DD-Lookup'!$J$6:$L$50,3,FALSE)="Monthly",(YEAR(AC4626)-YEAR(AB4626))*12+MONTH(AC4626)-MONTH(AB4626)+1,(AC4626-AB4626+1))</f>
        <v>365</v>
      </c>
      <c r="F4626" s="213">
        <f t="shared" si="365"/>
        <v>18250</v>
      </c>
      <c r="G4626" s="202">
        <v>1293609</v>
      </c>
      <c r="H4626" s="198">
        <v>37035.522847222222</v>
      </c>
      <c r="I4626" t="s">
        <v>2818</v>
      </c>
      <c r="M4626" t="s">
        <v>3364</v>
      </c>
      <c r="N4626" t="s">
        <v>2855</v>
      </c>
      <c r="O4626" t="s">
        <v>1190</v>
      </c>
      <c r="Q4626" s="199">
        <v>50</v>
      </c>
      <c r="S4626" t="s">
        <v>2759</v>
      </c>
      <c r="T4626" t="s">
        <v>4061</v>
      </c>
      <c r="U4626" s="201">
        <v>42.5</v>
      </c>
      <c r="V4626" t="s">
        <v>3914</v>
      </c>
      <c r="W4626" t="s">
        <v>3262</v>
      </c>
      <c r="X4626" t="s">
        <v>3263</v>
      </c>
      <c r="Y4626" t="s">
        <v>4193</v>
      </c>
      <c r="Z4626" t="s">
        <v>3666</v>
      </c>
      <c r="AA4626">
        <v>621868.1</v>
      </c>
      <c r="AB4626" s="198">
        <v>37257</v>
      </c>
      <c r="AC4626" s="198">
        <v>37621</v>
      </c>
    </row>
    <row r="4627" spans="1:29" x14ac:dyDescent="0.2">
      <c r="A4627" s="44" t="str">
        <f t="shared" si="361"/>
        <v>US Natural Gas Physical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4</v>
      </c>
      <c r="F4627" s="213">
        <f t="shared" si="365"/>
        <v>40000</v>
      </c>
      <c r="G4627" s="202">
        <v>1293612</v>
      </c>
      <c r="H4627" s="198">
        <v>37035.522870370369</v>
      </c>
      <c r="I4627" t="s">
        <v>4033</v>
      </c>
      <c r="M4627" t="s">
        <v>2760</v>
      </c>
      <c r="N4627" t="s">
        <v>3220</v>
      </c>
      <c r="O4627" t="s">
        <v>1067</v>
      </c>
      <c r="Q4627" s="199">
        <v>10000</v>
      </c>
      <c r="S4627" t="s">
        <v>2761</v>
      </c>
      <c r="T4627" t="s">
        <v>4061</v>
      </c>
      <c r="U4627" s="201">
        <v>4.0250000000000004</v>
      </c>
      <c r="V4627" t="s">
        <v>3987</v>
      </c>
      <c r="W4627" t="s">
        <v>4246</v>
      </c>
      <c r="X4627" t="s">
        <v>4247</v>
      </c>
      <c r="Y4627" t="s">
        <v>3224</v>
      </c>
      <c r="Z4627" t="s">
        <v>3671</v>
      </c>
      <c r="AA4627">
        <v>809497</v>
      </c>
      <c r="AB4627" s="198">
        <v>37037</v>
      </c>
      <c r="AC4627" s="198">
        <v>37040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300000</v>
      </c>
      <c r="G4628" s="202">
        <v>1293613</v>
      </c>
      <c r="H4628" s="198">
        <v>37035.522951388892</v>
      </c>
      <c r="I4628" t="s">
        <v>2834</v>
      </c>
      <c r="M4628" t="s">
        <v>2760</v>
      </c>
      <c r="N4628" t="s">
        <v>2864</v>
      </c>
      <c r="O4628" t="s">
        <v>2865</v>
      </c>
      <c r="Q4628" s="199">
        <v>10000</v>
      </c>
      <c r="S4628" t="s">
        <v>2761</v>
      </c>
      <c r="T4628" t="s">
        <v>4061</v>
      </c>
      <c r="U4628" s="201">
        <v>4.0949999999999998</v>
      </c>
      <c r="V4628" t="s">
        <v>1773</v>
      </c>
      <c r="W4628" t="s">
        <v>3529</v>
      </c>
      <c r="X4628" t="s">
        <v>2866</v>
      </c>
      <c r="Y4628" t="s">
        <v>4082</v>
      </c>
      <c r="Z4628" t="s">
        <v>3671</v>
      </c>
      <c r="AA4628" t="s">
        <v>1191</v>
      </c>
      <c r="AB4628" s="198">
        <v>37043.875</v>
      </c>
      <c r="AC4628" s="198">
        <v>37072.875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30</v>
      </c>
      <c r="F4629" s="213">
        <f t="shared" si="365"/>
        <v>150000</v>
      </c>
      <c r="G4629" s="202">
        <v>1293614</v>
      </c>
      <c r="H4629" s="198">
        <v>37035.52306712963</v>
      </c>
      <c r="I4629" t="s">
        <v>2869</v>
      </c>
      <c r="M4629" t="s">
        <v>2760</v>
      </c>
      <c r="N4629" t="s">
        <v>2864</v>
      </c>
      <c r="O4629" t="s">
        <v>2865</v>
      </c>
      <c r="Q4629" s="199">
        <v>5000</v>
      </c>
      <c r="S4629" t="s">
        <v>2761</v>
      </c>
      <c r="T4629" t="s">
        <v>4061</v>
      </c>
      <c r="U4629" s="201">
        <v>4.0949999999999998</v>
      </c>
      <c r="V4629" t="s">
        <v>4333</v>
      </c>
      <c r="W4629" t="s">
        <v>3529</v>
      </c>
      <c r="X4629" t="s">
        <v>2866</v>
      </c>
      <c r="Y4629" t="s">
        <v>4082</v>
      </c>
      <c r="Z4629" t="s">
        <v>3671</v>
      </c>
      <c r="AA4629" t="s">
        <v>1192</v>
      </c>
      <c r="AB4629" s="198">
        <v>37043.875</v>
      </c>
      <c r="AC4629" s="198">
        <v>37072.875</v>
      </c>
    </row>
    <row r="4630" spans="1:29" x14ac:dyDescent="0.2">
      <c r="A4630" s="44" t="str">
        <f t="shared" si="361"/>
        <v>US Power Physical</v>
      </c>
      <c r="B4630" s="44" t="str">
        <f t="shared" si="362"/>
        <v>US</v>
      </c>
      <c r="C4630" s="44" t="str">
        <f t="shared" si="363"/>
        <v>Power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30</v>
      </c>
      <c r="F4630" s="213">
        <f t="shared" si="365"/>
        <v>1500</v>
      </c>
      <c r="G4630" s="202">
        <v>1293615</v>
      </c>
      <c r="H4630" s="198">
        <v>37035.523090277777</v>
      </c>
      <c r="I4630" t="s">
        <v>2804</v>
      </c>
      <c r="M4630" t="s">
        <v>3364</v>
      </c>
      <c r="N4630" t="s">
        <v>2802</v>
      </c>
      <c r="O4630" t="s">
        <v>3233</v>
      </c>
      <c r="Q4630" s="199">
        <v>50</v>
      </c>
      <c r="S4630" t="s">
        <v>2759</v>
      </c>
      <c r="T4630" t="s">
        <v>4061</v>
      </c>
      <c r="U4630" s="201">
        <v>61.25</v>
      </c>
      <c r="V4630" t="s">
        <v>4205</v>
      </c>
      <c r="W4630" t="s">
        <v>2819</v>
      </c>
      <c r="X4630" t="s">
        <v>2842</v>
      </c>
      <c r="Y4630" t="s">
        <v>4193</v>
      </c>
      <c r="Z4630" t="s">
        <v>3666</v>
      </c>
      <c r="AA4630">
        <v>621875.1</v>
      </c>
      <c r="AB4630" s="198">
        <v>37043.591666666667</v>
      </c>
      <c r="AC4630" s="198">
        <v>37072.591666666667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150000</v>
      </c>
      <c r="G4631" s="202">
        <v>1293616</v>
      </c>
      <c r="H4631" s="198">
        <v>37035.523159722223</v>
      </c>
      <c r="I4631" t="s">
        <v>2863</v>
      </c>
      <c r="M4631" t="s">
        <v>2760</v>
      </c>
      <c r="N4631" t="s">
        <v>2864</v>
      </c>
      <c r="O4631" t="s">
        <v>2865</v>
      </c>
      <c r="Q4631" s="199">
        <v>5000</v>
      </c>
      <c r="S4631" t="s">
        <v>2761</v>
      </c>
      <c r="T4631" t="s">
        <v>4061</v>
      </c>
      <c r="U4631" s="201">
        <v>4.0949999999999998</v>
      </c>
      <c r="V4631" t="s">
        <v>3033</v>
      </c>
      <c r="W4631" t="s">
        <v>3529</v>
      </c>
      <c r="X4631" t="s">
        <v>2866</v>
      </c>
      <c r="Y4631" t="s">
        <v>4082</v>
      </c>
      <c r="Z4631" t="s">
        <v>3671</v>
      </c>
      <c r="AA4631" t="s">
        <v>1193</v>
      </c>
      <c r="AB4631" s="198">
        <v>37043.875</v>
      </c>
      <c r="AC4631" s="198">
        <v>37072.875</v>
      </c>
    </row>
    <row r="4632" spans="1:29" x14ac:dyDescent="0.2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30</v>
      </c>
      <c r="F4632" s="213">
        <f t="shared" si="365"/>
        <v>1500</v>
      </c>
      <c r="G4632" s="202">
        <v>1293617</v>
      </c>
      <c r="H4632" s="198">
        <v>37035.523298611108</v>
      </c>
      <c r="I4632" t="s">
        <v>2825</v>
      </c>
      <c r="M4632" t="s">
        <v>3364</v>
      </c>
      <c r="N4632" t="s">
        <v>2802</v>
      </c>
      <c r="O4632" t="s">
        <v>3233</v>
      </c>
      <c r="P4632" s="199">
        <v>50</v>
      </c>
      <c r="S4632" t="s">
        <v>2759</v>
      </c>
      <c r="T4632" t="s">
        <v>4061</v>
      </c>
      <c r="U4632" s="201">
        <v>61.25</v>
      </c>
      <c r="V4632" t="s">
        <v>2437</v>
      </c>
      <c r="W4632" t="s">
        <v>2819</v>
      </c>
      <c r="X4632" t="s">
        <v>2842</v>
      </c>
      <c r="Y4632" t="s">
        <v>4193</v>
      </c>
      <c r="Z4632" t="s">
        <v>3666</v>
      </c>
      <c r="AA4632">
        <v>621880.1</v>
      </c>
      <c r="AB4632" s="198">
        <v>37043.591666666667</v>
      </c>
      <c r="AC4632" s="198">
        <v>37072.591666666667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30</v>
      </c>
      <c r="F4633" s="213">
        <f t="shared" si="365"/>
        <v>75000</v>
      </c>
      <c r="G4633" s="202">
        <v>1293619</v>
      </c>
      <c r="H4633" s="198">
        <v>37035.5234375</v>
      </c>
      <c r="I4633" t="s">
        <v>3227</v>
      </c>
      <c r="M4633" t="s">
        <v>2760</v>
      </c>
      <c r="N4633" t="s">
        <v>2864</v>
      </c>
      <c r="O4633" t="s">
        <v>2865</v>
      </c>
      <c r="Q4633" s="199">
        <v>2500</v>
      </c>
      <c r="S4633" t="s">
        <v>2761</v>
      </c>
      <c r="T4633" t="s">
        <v>4061</v>
      </c>
      <c r="U4633" s="201">
        <v>4.0999999999999996</v>
      </c>
      <c r="V4633" t="s">
        <v>4250</v>
      </c>
      <c r="W4633" t="s">
        <v>3529</v>
      </c>
      <c r="X4633" t="s">
        <v>2866</v>
      </c>
      <c r="Y4633" t="s">
        <v>4082</v>
      </c>
      <c r="Z4633" t="s">
        <v>3671</v>
      </c>
      <c r="AA4633" t="s">
        <v>1194</v>
      </c>
      <c r="AB4633" s="198">
        <v>37043.875</v>
      </c>
      <c r="AC4633" s="198">
        <v>37072.875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13">
        <f t="shared" si="365"/>
        <v>525000</v>
      </c>
      <c r="G4634" s="202">
        <v>1293620</v>
      </c>
      <c r="H4634" s="198">
        <v>37035.523564814815</v>
      </c>
      <c r="I4634" t="s">
        <v>2664</v>
      </c>
      <c r="M4634" t="s">
        <v>2760</v>
      </c>
      <c r="N4634" t="s">
        <v>2864</v>
      </c>
      <c r="O4634" t="s">
        <v>2865</v>
      </c>
      <c r="Q4634" s="199">
        <v>17500</v>
      </c>
      <c r="S4634" t="s">
        <v>2761</v>
      </c>
      <c r="T4634" t="s">
        <v>4061</v>
      </c>
      <c r="U4634" s="201">
        <v>4.0999999999999996</v>
      </c>
      <c r="V4634" t="s">
        <v>2779</v>
      </c>
      <c r="W4634" t="s">
        <v>3529</v>
      </c>
      <c r="X4634" t="s">
        <v>2866</v>
      </c>
      <c r="Y4634" t="s">
        <v>4082</v>
      </c>
      <c r="Z4634" t="s">
        <v>3671</v>
      </c>
      <c r="AA4634" t="s">
        <v>1195</v>
      </c>
      <c r="AB4634" s="198">
        <v>37043.875</v>
      </c>
      <c r="AC4634" s="198">
        <v>37072.875</v>
      </c>
    </row>
    <row r="4635" spans="1:29" x14ac:dyDescent="0.2">
      <c r="A4635" s="44" t="str">
        <f t="shared" si="361"/>
        <v>US Power Physical</v>
      </c>
      <c r="B4635" s="44" t="str">
        <f t="shared" si="362"/>
        <v>US</v>
      </c>
      <c r="C4635" s="44" t="str">
        <f t="shared" si="363"/>
        <v>Power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30</v>
      </c>
      <c r="F4635" s="213">
        <f t="shared" si="365"/>
        <v>1500</v>
      </c>
      <c r="G4635" s="202">
        <v>1293621</v>
      </c>
      <c r="H4635" s="198">
        <v>37035.523587962962</v>
      </c>
      <c r="I4635" t="s">
        <v>3306</v>
      </c>
      <c r="M4635" t="s">
        <v>3364</v>
      </c>
      <c r="N4635" t="s">
        <v>2802</v>
      </c>
      <c r="O4635" t="s">
        <v>3233</v>
      </c>
      <c r="Q4635" s="199">
        <v>50</v>
      </c>
      <c r="S4635" t="s">
        <v>2759</v>
      </c>
      <c r="T4635" t="s">
        <v>4061</v>
      </c>
      <c r="U4635" s="201">
        <v>61.25</v>
      </c>
      <c r="V4635" t="s">
        <v>2829</v>
      </c>
      <c r="W4635" t="s">
        <v>2819</v>
      </c>
      <c r="X4635" t="s">
        <v>2842</v>
      </c>
      <c r="Y4635" t="s">
        <v>4193</v>
      </c>
      <c r="Z4635" t="s">
        <v>3666</v>
      </c>
      <c r="AA4635">
        <v>621882.1</v>
      </c>
      <c r="AB4635" s="198">
        <v>37043.591666666667</v>
      </c>
      <c r="AC4635" s="198">
        <v>37072.591666666667</v>
      </c>
    </row>
    <row r="4636" spans="1:29" x14ac:dyDescent="0.2">
      <c r="A4636" s="44" t="str">
        <f t="shared" si="361"/>
        <v>US Power Physical</v>
      </c>
      <c r="B4636" s="44" t="str">
        <f t="shared" si="362"/>
        <v>US</v>
      </c>
      <c r="C4636" s="44" t="str">
        <f t="shared" si="363"/>
        <v>Power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92</v>
      </c>
      <c r="F4636" s="213">
        <f t="shared" si="365"/>
        <v>4600</v>
      </c>
      <c r="G4636" s="202">
        <v>1293623</v>
      </c>
      <c r="H4636" s="198">
        <v>37035.523738425924</v>
      </c>
      <c r="I4636" t="s">
        <v>2831</v>
      </c>
      <c r="M4636" t="s">
        <v>3364</v>
      </c>
      <c r="N4636" t="s">
        <v>2802</v>
      </c>
      <c r="O4636" t="s">
        <v>2821</v>
      </c>
      <c r="Q4636" s="199">
        <v>50</v>
      </c>
      <c r="S4636" t="s">
        <v>2759</v>
      </c>
      <c r="T4636" t="s">
        <v>4061</v>
      </c>
      <c r="U4636" s="201">
        <v>36.75</v>
      </c>
      <c r="V4636" t="s">
        <v>2897</v>
      </c>
      <c r="W4636" t="s">
        <v>2823</v>
      </c>
      <c r="X4636" t="s">
        <v>2824</v>
      </c>
      <c r="Y4636" t="s">
        <v>4193</v>
      </c>
      <c r="Z4636" t="s">
        <v>3666</v>
      </c>
      <c r="AA4636">
        <v>621884.1</v>
      </c>
      <c r="AB4636" s="198">
        <v>37165.71597222222</v>
      </c>
      <c r="AC4636" s="198">
        <v>37256.71597222222</v>
      </c>
    </row>
    <row r="4637" spans="1:29" x14ac:dyDescent="0.2">
      <c r="A4637" s="44" t="str">
        <f t="shared" si="361"/>
        <v>US Crude Financial</v>
      </c>
      <c r="B4637" s="44" t="str">
        <f t="shared" si="362"/>
        <v>US</v>
      </c>
      <c r="C4637" s="44" t="str">
        <f t="shared" si="363"/>
        <v>Crude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50000</v>
      </c>
      <c r="G4637" s="202">
        <v>1293624</v>
      </c>
      <c r="H4637" s="198">
        <v>37035.524004629631</v>
      </c>
      <c r="I4637" t="s">
        <v>3057</v>
      </c>
      <c r="M4637" t="s">
        <v>3757</v>
      </c>
      <c r="N4637" t="s">
        <v>4183</v>
      </c>
      <c r="O4637" t="s">
        <v>2967</v>
      </c>
      <c r="P4637" s="199">
        <v>50000</v>
      </c>
      <c r="S4637" t="s">
        <v>2767</v>
      </c>
      <c r="T4637" t="s">
        <v>4061</v>
      </c>
      <c r="U4637" s="201">
        <v>28.37</v>
      </c>
      <c r="V4637" t="s">
        <v>1699</v>
      </c>
      <c r="W4637" t="s">
        <v>4185</v>
      </c>
      <c r="X4637" t="s">
        <v>4266</v>
      </c>
      <c r="Y4637" t="s">
        <v>3401</v>
      </c>
      <c r="Z4637" t="s">
        <v>3671</v>
      </c>
      <c r="AA4637">
        <v>107293</v>
      </c>
      <c r="AB4637" s="198">
        <v>37073</v>
      </c>
      <c r="AC4637" s="198">
        <v>37103</v>
      </c>
    </row>
    <row r="4638" spans="1:29" x14ac:dyDescent="0.2">
      <c r="A4638" s="44" t="str">
        <f t="shared" si="361"/>
        <v>US Power Physical</v>
      </c>
      <c r="B4638" s="44" t="str">
        <f t="shared" si="362"/>
        <v>US</v>
      </c>
      <c r="C4638" s="44" t="str">
        <f t="shared" si="363"/>
        <v>Power</v>
      </c>
      <c r="D4638" s="44" t="str">
        <f t="shared" si="364"/>
        <v>Physical</v>
      </c>
      <c r="E4638" s="44">
        <f>IF(VLOOKUP(S4638,'DD-Lookup'!$J$6:$L$50,3,FALSE)="Monthly",(YEAR(AC4638)-YEAR(AB4638))*12+MONTH(AC4638)-MONTH(AB4638)+1,(AC4638-AB4638+1))</f>
        <v>30</v>
      </c>
      <c r="F4638" s="213">
        <f t="shared" si="365"/>
        <v>1500</v>
      </c>
      <c r="G4638" s="202">
        <v>1293625</v>
      </c>
      <c r="H4638" s="198">
        <v>37035.524027777778</v>
      </c>
      <c r="I4638" t="s">
        <v>2858</v>
      </c>
      <c r="M4638" t="s">
        <v>3364</v>
      </c>
      <c r="N4638" t="s">
        <v>2802</v>
      </c>
      <c r="O4638" t="s">
        <v>2656</v>
      </c>
      <c r="Q4638" s="199">
        <v>50</v>
      </c>
      <c r="S4638" t="s">
        <v>2759</v>
      </c>
      <c r="T4638" t="s">
        <v>4061</v>
      </c>
      <c r="U4638" s="201">
        <v>71.5</v>
      </c>
      <c r="V4638" t="s">
        <v>3891</v>
      </c>
      <c r="W4638" t="s">
        <v>2811</v>
      </c>
      <c r="X4638" t="s">
        <v>2862</v>
      </c>
      <c r="Y4638" t="s">
        <v>4193</v>
      </c>
      <c r="Z4638" t="s">
        <v>3666</v>
      </c>
      <c r="AA4638">
        <v>621885.1</v>
      </c>
      <c r="AB4638" s="198">
        <v>37043.594444444447</v>
      </c>
      <c r="AC4638" s="198">
        <v>37072.594444444447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13">
        <f t="shared" si="365"/>
        <v>300000</v>
      </c>
      <c r="G4639" s="202">
        <v>1293626</v>
      </c>
      <c r="H4639" s="198">
        <v>37035.524062500001</v>
      </c>
      <c r="I4639" t="s">
        <v>3107</v>
      </c>
      <c r="M4639" t="s">
        <v>2760</v>
      </c>
      <c r="N4639" t="s">
        <v>2864</v>
      </c>
      <c r="O4639" t="s">
        <v>4483</v>
      </c>
      <c r="P4639" s="199">
        <v>10000</v>
      </c>
      <c r="S4639" t="s">
        <v>2761</v>
      </c>
      <c r="T4639" t="s">
        <v>4061</v>
      </c>
      <c r="U4639" s="201">
        <v>-0.01</v>
      </c>
      <c r="V4639" t="s">
        <v>1707</v>
      </c>
      <c r="W4639" t="s">
        <v>3074</v>
      </c>
      <c r="X4639" t="s">
        <v>3075</v>
      </c>
      <c r="Y4639" t="s">
        <v>4082</v>
      </c>
      <c r="Z4639" t="s">
        <v>3671</v>
      </c>
      <c r="AA4639" t="s">
        <v>1196</v>
      </c>
      <c r="AB4639" s="198">
        <v>37043.875</v>
      </c>
      <c r="AC4639" s="198">
        <v>37072.875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1293629</v>
      </c>
      <c r="H4640" s="198">
        <v>37035.524131944447</v>
      </c>
      <c r="I4640" t="s">
        <v>2834</v>
      </c>
      <c r="M4640" t="s">
        <v>2760</v>
      </c>
      <c r="N4640" t="s">
        <v>2864</v>
      </c>
      <c r="O4640" t="s">
        <v>3234</v>
      </c>
      <c r="Q4640" s="199">
        <v>5000</v>
      </c>
      <c r="S4640" t="s">
        <v>2761</v>
      </c>
      <c r="T4640" t="s">
        <v>4061</v>
      </c>
      <c r="U4640" s="201">
        <v>4.1725000000000003</v>
      </c>
      <c r="V4640" t="s">
        <v>3828</v>
      </c>
      <c r="W4640" t="s">
        <v>3529</v>
      </c>
      <c r="X4640" t="s">
        <v>2866</v>
      </c>
      <c r="Y4640" t="s">
        <v>4082</v>
      </c>
      <c r="Z4640" t="s">
        <v>3671</v>
      </c>
      <c r="AA4640" t="s">
        <v>1197</v>
      </c>
      <c r="AB4640" s="198">
        <v>37073.875</v>
      </c>
      <c r="AC4640" s="198">
        <v>37103.875</v>
      </c>
    </row>
    <row r="4641" spans="1:29" x14ac:dyDescent="0.2">
      <c r="A4641" s="44" t="str">
        <f t="shared" si="361"/>
        <v>US Crude Financial</v>
      </c>
      <c r="B4641" s="44" t="str">
        <f t="shared" si="362"/>
        <v>US</v>
      </c>
      <c r="C4641" s="44" t="str">
        <f t="shared" si="363"/>
        <v>Crude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50000</v>
      </c>
      <c r="G4641" s="202">
        <v>1293628</v>
      </c>
      <c r="H4641" s="198">
        <v>37035.524131944447</v>
      </c>
      <c r="I4641" t="s">
        <v>4182</v>
      </c>
      <c r="M4641" t="s">
        <v>3757</v>
      </c>
      <c r="N4641" t="s">
        <v>4183</v>
      </c>
      <c r="O4641" t="s">
        <v>2967</v>
      </c>
      <c r="Q4641" s="199">
        <v>50000</v>
      </c>
      <c r="S4641" t="s">
        <v>2767</v>
      </c>
      <c r="T4641" t="s">
        <v>4061</v>
      </c>
      <c r="U4641" s="201">
        <v>28.39</v>
      </c>
      <c r="V4641" t="s">
        <v>3800</v>
      </c>
      <c r="W4641" t="s">
        <v>4185</v>
      </c>
      <c r="X4641" t="s">
        <v>4266</v>
      </c>
      <c r="Y4641" t="s">
        <v>3401</v>
      </c>
      <c r="Z4641" t="s">
        <v>3671</v>
      </c>
      <c r="AA4641">
        <v>107295</v>
      </c>
      <c r="AB4641" s="198">
        <v>37073</v>
      </c>
      <c r="AC4641" s="198">
        <v>37103</v>
      </c>
    </row>
    <row r="4642" spans="1:29" x14ac:dyDescent="0.2">
      <c r="A4642" s="44" t="str">
        <f t="shared" si="361"/>
        <v>US Power Physical</v>
      </c>
      <c r="B4642" s="44" t="str">
        <f t="shared" si="362"/>
        <v>US</v>
      </c>
      <c r="C4642" s="44" t="str">
        <f t="shared" si="363"/>
        <v>Power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62</v>
      </c>
      <c r="F4642" s="213">
        <f t="shared" si="365"/>
        <v>3100</v>
      </c>
      <c r="G4642" s="202">
        <v>1293631</v>
      </c>
      <c r="H4642" s="198">
        <v>37035.524178240739</v>
      </c>
      <c r="I4642" t="s">
        <v>2825</v>
      </c>
      <c r="M4642" t="s">
        <v>3364</v>
      </c>
      <c r="N4642" t="s">
        <v>2802</v>
      </c>
      <c r="O4642" t="s">
        <v>2436</v>
      </c>
      <c r="Q4642" s="199">
        <v>50</v>
      </c>
      <c r="S4642" t="s">
        <v>2759</v>
      </c>
      <c r="T4642" t="s">
        <v>4061</v>
      </c>
      <c r="U4642" s="201">
        <v>74.75</v>
      </c>
      <c r="V4642" t="s">
        <v>2437</v>
      </c>
      <c r="W4642" t="s">
        <v>2841</v>
      </c>
      <c r="X4642" t="s">
        <v>2842</v>
      </c>
      <c r="Y4642" t="s">
        <v>4193</v>
      </c>
      <c r="Z4642" t="s">
        <v>3666</v>
      </c>
      <c r="AA4642">
        <v>621886.1</v>
      </c>
      <c r="AB4642" s="198">
        <v>37438.591666666667</v>
      </c>
      <c r="AC4642" s="198">
        <v>37499.591666666667</v>
      </c>
    </row>
    <row r="4643" spans="1:29" x14ac:dyDescent="0.2">
      <c r="A4643" s="44" t="str">
        <f t="shared" si="361"/>
        <v>US Power Physical</v>
      </c>
      <c r="B4643" s="44" t="str">
        <f t="shared" si="362"/>
        <v>US</v>
      </c>
      <c r="C4643" s="44" t="str">
        <f t="shared" si="363"/>
        <v>Power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92</v>
      </c>
      <c r="F4643" s="213">
        <f t="shared" si="365"/>
        <v>4600</v>
      </c>
      <c r="G4643" s="202">
        <v>1293632</v>
      </c>
      <c r="H4643" s="198">
        <v>37035.52443287037</v>
      </c>
      <c r="I4643" t="s">
        <v>2839</v>
      </c>
      <c r="M4643" t="s">
        <v>3364</v>
      </c>
      <c r="N4643" t="s">
        <v>2802</v>
      </c>
      <c r="O4643" t="s">
        <v>1918</v>
      </c>
      <c r="Q4643" s="199">
        <v>50</v>
      </c>
      <c r="S4643" t="s">
        <v>2759</v>
      </c>
      <c r="T4643" t="s">
        <v>4061</v>
      </c>
      <c r="U4643" s="201">
        <v>38.5</v>
      </c>
      <c r="V4643" t="s">
        <v>1198</v>
      </c>
      <c r="W4643" t="s">
        <v>2841</v>
      </c>
      <c r="X4643" t="s">
        <v>2842</v>
      </c>
      <c r="Y4643" t="s">
        <v>4193</v>
      </c>
      <c r="Z4643" t="s">
        <v>3666</v>
      </c>
      <c r="AA4643">
        <v>621887.1</v>
      </c>
      <c r="AB4643" s="198">
        <v>37165.591666666667</v>
      </c>
      <c r="AC4643" s="198">
        <v>37256.591666666667</v>
      </c>
    </row>
    <row r="4644" spans="1:29" x14ac:dyDescent="0.2">
      <c r="A4644" s="44" t="str">
        <f t="shared" si="361"/>
        <v>US Power Physical</v>
      </c>
      <c r="B4644" s="44" t="str">
        <f t="shared" si="362"/>
        <v>US</v>
      </c>
      <c r="C4644" s="44" t="str">
        <f t="shared" si="363"/>
        <v>Power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30</v>
      </c>
      <c r="F4644" s="213">
        <f t="shared" si="365"/>
        <v>1500</v>
      </c>
      <c r="G4644" s="202">
        <v>1293633</v>
      </c>
      <c r="H4644" s="198">
        <v>37035.524571759262</v>
      </c>
      <c r="I4644" t="s">
        <v>2818</v>
      </c>
      <c r="M4644" t="s">
        <v>3364</v>
      </c>
      <c r="N4644" t="s">
        <v>2802</v>
      </c>
      <c r="O4644" t="s">
        <v>2859</v>
      </c>
      <c r="Q4644" s="199">
        <v>50</v>
      </c>
      <c r="S4644" t="s">
        <v>2759</v>
      </c>
      <c r="T4644" t="s">
        <v>4061</v>
      </c>
      <c r="U4644" s="201">
        <v>63</v>
      </c>
      <c r="V4644" t="s">
        <v>4197</v>
      </c>
      <c r="W4644" t="s">
        <v>2823</v>
      </c>
      <c r="X4644" t="s">
        <v>2807</v>
      </c>
      <c r="Y4644" t="s">
        <v>4193</v>
      </c>
      <c r="Z4644" t="s">
        <v>3666</v>
      </c>
      <c r="AA4644">
        <v>621888.1</v>
      </c>
      <c r="AB4644" s="198">
        <v>37043.71597222222</v>
      </c>
      <c r="AC4644" s="198">
        <v>37072.71597222222</v>
      </c>
    </row>
    <row r="4645" spans="1:29" x14ac:dyDescent="0.2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30</v>
      </c>
      <c r="F4645" s="213">
        <f t="shared" si="365"/>
        <v>300000</v>
      </c>
      <c r="G4645" s="202">
        <v>1293634</v>
      </c>
      <c r="H4645" s="198">
        <v>37035.524988425925</v>
      </c>
      <c r="I4645" t="s">
        <v>3827</v>
      </c>
      <c r="M4645" t="s">
        <v>2760</v>
      </c>
      <c r="N4645" t="s">
        <v>2864</v>
      </c>
      <c r="O4645" t="s">
        <v>2865</v>
      </c>
      <c r="P4645" s="199">
        <v>10000</v>
      </c>
      <c r="S4645" t="s">
        <v>2761</v>
      </c>
      <c r="T4645" t="s">
        <v>4061</v>
      </c>
      <c r="U4645" s="201">
        <v>4.0949999999999998</v>
      </c>
      <c r="V4645" t="s">
        <v>1199</v>
      </c>
      <c r="W4645" t="s">
        <v>3529</v>
      </c>
      <c r="X4645" t="s">
        <v>2866</v>
      </c>
      <c r="Y4645" t="s">
        <v>4082</v>
      </c>
      <c r="Z4645" t="s">
        <v>3671</v>
      </c>
      <c r="AA4645" t="s">
        <v>1200</v>
      </c>
      <c r="AB4645" s="198">
        <v>37043.875</v>
      </c>
      <c r="AC4645" s="198">
        <v>37072.875</v>
      </c>
    </row>
    <row r="4646" spans="1:29" x14ac:dyDescent="0.2">
      <c r="A4646" s="44" t="str">
        <f t="shared" si="361"/>
        <v>US Crude Financial</v>
      </c>
      <c r="B4646" s="44" t="str">
        <f t="shared" si="362"/>
        <v>US</v>
      </c>
      <c r="C4646" s="44" t="str">
        <f t="shared" si="363"/>
        <v>Crude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50000</v>
      </c>
      <c r="G4646" s="202">
        <v>1293635</v>
      </c>
      <c r="H4646" s="198">
        <v>37035.525011574071</v>
      </c>
      <c r="I4646" t="s">
        <v>4182</v>
      </c>
      <c r="M4646" t="s">
        <v>3757</v>
      </c>
      <c r="N4646" t="s">
        <v>4183</v>
      </c>
      <c r="O4646" t="s">
        <v>2790</v>
      </c>
      <c r="Q4646" s="199">
        <v>50000</v>
      </c>
      <c r="S4646" t="s">
        <v>2767</v>
      </c>
      <c r="T4646" t="s">
        <v>4061</v>
      </c>
      <c r="U4646" s="201">
        <v>28.43</v>
      </c>
      <c r="V4646" t="s">
        <v>4184</v>
      </c>
      <c r="W4646" t="s">
        <v>4185</v>
      </c>
      <c r="X4646" t="s">
        <v>4186</v>
      </c>
      <c r="Y4646" t="s">
        <v>3401</v>
      </c>
      <c r="Z4646" t="s">
        <v>3671</v>
      </c>
      <c r="AA4646">
        <v>107296</v>
      </c>
      <c r="AB4646" s="198">
        <v>37073</v>
      </c>
      <c r="AC4646" s="198">
        <v>37103</v>
      </c>
    </row>
    <row r="4647" spans="1:29" x14ac:dyDescent="0.2">
      <c r="A4647" s="44" t="str">
        <f t="shared" si="361"/>
        <v xml:space="preserve"> Metals Financial</v>
      </c>
      <c r="B4647" s="44" t="str">
        <f t="shared" si="362"/>
        <v/>
      </c>
      <c r="C4647" s="44" t="str">
        <f t="shared" si="363"/>
        <v>Metals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20</v>
      </c>
      <c r="G4647" s="202">
        <v>1293636</v>
      </c>
      <c r="H4647" s="198">
        <v>37035.525057870371</v>
      </c>
      <c r="I4647" t="s">
        <v>4031</v>
      </c>
      <c r="M4647" t="s">
        <v>2766</v>
      </c>
      <c r="N4647" t="s">
        <v>4058</v>
      </c>
      <c r="O4647" t="s">
        <v>4059</v>
      </c>
      <c r="P4647" s="199">
        <v>20</v>
      </c>
      <c r="S4647" t="s">
        <v>4060</v>
      </c>
      <c r="T4647" t="s">
        <v>4061</v>
      </c>
      <c r="U4647" s="201">
        <v>1740</v>
      </c>
      <c r="V4647" t="s">
        <v>4076</v>
      </c>
      <c r="W4647" t="s">
        <v>4068</v>
      </c>
      <c r="X4647" t="s">
        <v>4064</v>
      </c>
      <c r="Y4647" t="s">
        <v>4065</v>
      </c>
      <c r="Z4647" t="s">
        <v>4066</v>
      </c>
      <c r="AA4647">
        <v>2151744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30</v>
      </c>
      <c r="F4648" s="213">
        <f t="shared" si="365"/>
        <v>300000</v>
      </c>
      <c r="G4648" s="202">
        <v>1293637</v>
      </c>
      <c r="H4648" s="198">
        <v>37035.525312500002</v>
      </c>
      <c r="I4648" t="s">
        <v>2863</v>
      </c>
      <c r="M4648" t="s">
        <v>2760</v>
      </c>
      <c r="N4648" t="s">
        <v>2864</v>
      </c>
      <c r="O4648" t="s">
        <v>2865</v>
      </c>
      <c r="P4648" s="199">
        <v>10000</v>
      </c>
      <c r="S4648" t="s">
        <v>2761</v>
      </c>
      <c r="T4648" t="s">
        <v>4061</v>
      </c>
      <c r="U4648" s="201">
        <v>4.0949999999999998</v>
      </c>
      <c r="V4648" t="s">
        <v>3033</v>
      </c>
      <c r="W4648" t="s">
        <v>3529</v>
      </c>
      <c r="X4648" t="s">
        <v>2866</v>
      </c>
      <c r="Y4648" t="s">
        <v>4082</v>
      </c>
      <c r="Z4648" t="s">
        <v>3671</v>
      </c>
      <c r="AA4648" t="s">
        <v>1201</v>
      </c>
      <c r="AB4648" s="198">
        <v>37043.875</v>
      </c>
      <c r="AC4648" s="198">
        <v>37072.875</v>
      </c>
    </row>
    <row r="4649" spans="1:29" x14ac:dyDescent="0.2">
      <c r="A4649" s="44" t="str">
        <f t="shared" si="361"/>
        <v>US Power Physical</v>
      </c>
      <c r="B4649" s="44" t="str">
        <f t="shared" si="362"/>
        <v>US</v>
      </c>
      <c r="C4649" s="44" t="str">
        <f t="shared" si="363"/>
        <v>Power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1500</v>
      </c>
      <c r="G4649" s="202">
        <v>1293638</v>
      </c>
      <c r="H4649" s="198">
        <v>37035.525324074071</v>
      </c>
      <c r="I4649" t="s">
        <v>2818</v>
      </c>
      <c r="M4649" t="s">
        <v>3364</v>
      </c>
      <c r="N4649" t="s">
        <v>2802</v>
      </c>
      <c r="O4649" t="s">
        <v>2833</v>
      </c>
      <c r="Q4649" s="199">
        <v>50</v>
      </c>
      <c r="S4649" t="s">
        <v>2759</v>
      </c>
      <c r="T4649" t="s">
        <v>4061</v>
      </c>
      <c r="U4649" s="201">
        <v>38.75</v>
      </c>
      <c r="V4649" t="s">
        <v>2822</v>
      </c>
      <c r="W4649" t="s">
        <v>2823</v>
      </c>
      <c r="X4649" t="s">
        <v>2807</v>
      </c>
      <c r="Y4649" t="s">
        <v>4193</v>
      </c>
      <c r="Z4649" t="s">
        <v>3666</v>
      </c>
      <c r="AA4649">
        <v>621889.1</v>
      </c>
      <c r="AB4649" s="198">
        <v>37135.71597222222</v>
      </c>
      <c r="AC4649" s="198">
        <v>37164.71597222222</v>
      </c>
    </row>
    <row r="4650" spans="1:29" x14ac:dyDescent="0.2">
      <c r="A4650" s="44" t="str">
        <f t="shared" si="361"/>
        <v>US Crude Financial</v>
      </c>
      <c r="B4650" s="44" t="str">
        <f t="shared" si="362"/>
        <v>US</v>
      </c>
      <c r="C4650" s="44" t="str">
        <f t="shared" si="363"/>
        <v>Crude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</v>
      </c>
      <c r="F4650" s="213">
        <f t="shared" si="365"/>
        <v>25000</v>
      </c>
      <c r="G4650" s="202">
        <v>1293639</v>
      </c>
      <c r="H4650" s="198">
        <v>37035.525520833333</v>
      </c>
      <c r="I4650" t="s">
        <v>4182</v>
      </c>
      <c r="M4650" t="s">
        <v>3757</v>
      </c>
      <c r="N4650" t="s">
        <v>3803</v>
      </c>
      <c r="O4650" t="s">
        <v>3804</v>
      </c>
      <c r="Q4650" s="199">
        <v>25000</v>
      </c>
      <c r="S4650" t="s">
        <v>2763</v>
      </c>
      <c r="T4650" t="s">
        <v>4061</v>
      </c>
      <c r="U4650" s="201">
        <v>-0.18</v>
      </c>
      <c r="V4650" t="s">
        <v>3800</v>
      </c>
      <c r="W4650" t="s">
        <v>4491</v>
      </c>
      <c r="X4650" t="s">
        <v>3805</v>
      </c>
      <c r="Y4650" t="s">
        <v>4082</v>
      </c>
      <c r="Z4650" t="s">
        <v>3671</v>
      </c>
      <c r="AA4650" t="s">
        <v>1202</v>
      </c>
      <c r="AB4650" s="198">
        <v>37073</v>
      </c>
      <c r="AC4650" s="198">
        <v>37103</v>
      </c>
    </row>
    <row r="4651" spans="1:29" x14ac:dyDescent="0.2">
      <c r="A4651" s="44" t="str">
        <f t="shared" si="361"/>
        <v>US Crude Financial</v>
      </c>
      <c r="B4651" s="44" t="str">
        <f t="shared" si="362"/>
        <v>US</v>
      </c>
      <c r="C4651" s="44" t="str">
        <f t="shared" si="363"/>
        <v>Crude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10000</v>
      </c>
      <c r="G4651" s="202">
        <v>1293640</v>
      </c>
      <c r="H4651" s="198">
        <v>37035.525520833333</v>
      </c>
      <c r="I4651" t="s">
        <v>4182</v>
      </c>
      <c r="M4651" t="s">
        <v>3757</v>
      </c>
      <c r="N4651" t="s">
        <v>4183</v>
      </c>
      <c r="O4651" t="s">
        <v>2790</v>
      </c>
      <c r="P4651" s="199">
        <v>10000</v>
      </c>
      <c r="S4651" t="s">
        <v>2767</v>
      </c>
      <c r="T4651" t="s">
        <v>4061</v>
      </c>
      <c r="U4651" s="201">
        <v>28.41</v>
      </c>
      <c r="V4651" t="s">
        <v>2679</v>
      </c>
      <c r="W4651" t="s">
        <v>4185</v>
      </c>
      <c r="X4651" t="s">
        <v>4186</v>
      </c>
      <c r="Y4651" t="s">
        <v>3401</v>
      </c>
      <c r="Z4651" t="s">
        <v>3671</v>
      </c>
      <c r="AA4651">
        <v>107297</v>
      </c>
      <c r="AB4651" s="198">
        <v>37073</v>
      </c>
      <c r="AC4651" s="198">
        <v>37103</v>
      </c>
    </row>
    <row r="4652" spans="1:29" x14ac:dyDescent="0.2">
      <c r="A4652" s="44" t="str">
        <f t="shared" si="361"/>
        <v>US Crude Financial</v>
      </c>
      <c r="B4652" s="44" t="str">
        <f t="shared" si="362"/>
        <v>US</v>
      </c>
      <c r="C4652" s="44" t="str">
        <f t="shared" si="363"/>
        <v>Crude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</v>
      </c>
      <c r="F4652" s="213">
        <f t="shared" si="365"/>
        <v>40000</v>
      </c>
      <c r="G4652" s="202">
        <v>1293641</v>
      </c>
      <c r="H4652" s="198">
        <v>37035.525567129633</v>
      </c>
      <c r="I4652" t="s">
        <v>4182</v>
      </c>
      <c r="M4652" t="s">
        <v>3757</v>
      </c>
      <c r="N4652" t="s">
        <v>4183</v>
      </c>
      <c r="O4652" t="s">
        <v>2790</v>
      </c>
      <c r="P4652" s="199">
        <v>40000</v>
      </c>
      <c r="S4652" t="s">
        <v>2767</v>
      </c>
      <c r="T4652" t="s">
        <v>4061</v>
      </c>
      <c r="U4652" s="201">
        <v>28.41</v>
      </c>
      <c r="V4652" t="s">
        <v>4184</v>
      </c>
      <c r="W4652" t="s">
        <v>4185</v>
      </c>
      <c r="X4652" t="s">
        <v>4186</v>
      </c>
      <c r="Y4652" t="s">
        <v>3401</v>
      </c>
      <c r="Z4652" t="s">
        <v>3671</v>
      </c>
      <c r="AA4652">
        <v>107298</v>
      </c>
      <c r="AB4652" s="198">
        <v>37073</v>
      </c>
      <c r="AC4652" s="198">
        <v>37103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50000</v>
      </c>
      <c r="G4653" s="202">
        <v>1293643</v>
      </c>
      <c r="H4653" s="198">
        <v>37035.525787037041</v>
      </c>
      <c r="I4653" t="s">
        <v>3057</v>
      </c>
      <c r="M4653" t="s">
        <v>3757</v>
      </c>
      <c r="N4653" t="s">
        <v>4183</v>
      </c>
      <c r="O4653" t="s">
        <v>2967</v>
      </c>
      <c r="P4653" s="199">
        <v>50000</v>
      </c>
      <c r="S4653" t="s">
        <v>2767</v>
      </c>
      <c r="T4653" t="s">
        <v>4061</v>
      </c>
      <c r="U4653" s="201">
        <v>28.37</v>
      </c>
      <c r="V4653" t="s">
        <v>1699</v>
      </c>
      <c r="W4653" t="s">
        <v>4185</v>
      </c>
      <c r="X4653" t="s">
        <v>4266</v>
      </c>
      <c r="Y4653" t="s">
        <v>3401</v>
      </c>
      <c r="Z4653" t="s">
        <v>3671</v>
      </c>
      <c r="AA4653">
        <v>107299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151</v>
      </c>
      <c r="F4654" s="213">
        <f t="shared" si="365"/>
        <v>755000</v>
      </c>
      <c r="G4654" s="202">
        <v>1293644</v>
      </c>
      <c r="H4654" s="198">
        <v>37035.525879629633</v>
      </c>
      <c r="I4654" t="s">
        <v>2863</v>
      </c>
      <c r="M4654" t="s">
        <v>2760</v>
      </c>
      <c r="N4654" t="s">
        <v>2864</v>
      </c>
      <c r="O4654" t="s">
        <v>3253</v>
      </c>
      <c r="P4654" s="199">
        <v>5000</v>
      </c>
      <c r="S4654" t="s">
        <v>2761</v>
      </c>
      <c r="T4654" t="s">
        <v>4061</v>
      </c>
      <c r="U4654" s="201">
        <v>4.5999999999999996</v>
      </c>
      <c r="V4654" t="s">
        <v>2966</v>
      </c>
      <c r="W4654" t="s">
        <v>3529</v>
      </c>
      <c r="X4654" t="s">
        <v>2866</v>
      </c>
      <c r="Y4654" t="s">
        <v>4082</v>
      </c>
      <c r="Z4654" t="s">
        <v>3671</v>
      </c>
      <c r="AA4654" t="s">
        <v>1203</v>
      </c>
      <c r="AB4654" s="198">
        <v>37196</v>
      </c>
      <c r="AC4654" s="198">
        <v>37346</v>
      </c>
    </row>
    <row r="4655" spans="1:29" x14ac:dyDescent="0.2">
      <c r="A4655" s="44" t="str">
        <f t="shared" si="361"/>
        <v>US Natural Gas Financial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30</v>
      </c>
      <c r="F4655" s="213">
        <f t="shared" si="365"/>
        <v>300000</v>
      </c>
      <c r="G4655" s="202">
        <v>1293645</v>
      </c>
      <c r="H4655" s="198">
        <v>37035.525902777779</v>
      </c>
      <c r="I4655" t="s">
        <v>3057</v>
      </c>
      <c r="M4655" t="s">
        <v>2760</v>
      </c>
      <c r="N4655" t="s">
        <v>2864</v>
      </c>
      <c r="O4655" t="s">
        <v>2865</v>
      </c>
      <c r="Q4655" s="199">
        <v>10000</v>
      </c>
      <c r="S4655" t="s">
        <v>2761</v>
      </c>
      <c r="T4655" t="s">
        <v>4061</v>
      </c>
      <c r="U4655" s="201">
        <v>4.0949999999999998</v>
      </c>
      <c r="V4655" t="s">
        <v>1026</v>
      </c>
      <c r="W4655" t="s">
        <v>3529</v>
      </c>
      <c r="X4655" t="s">
        <v>2866</v>
      </c>
      <c r="Y4655" t="s">
        <v>4082</v>
      </c>
      <c r="Z4655" t="s">
        <v>3671</v>
      </c>
      <c r="AA4655" t="s">
        <v>1204</v>
      </c>
      <c r="AB4655" s="198">
        <v>37043.875</v>
      </c>
      <c r="AC4655" s="198">
        <v>37072.875</v>
      </c>
    </row>
    <row r="4656" spans="1:29" x14ac:dyDescent="0.2">
      <c r="A4656" s="44" t="str">
        <f t="shared" si="361"/>
        <v xml:space="preserve"> Metals Financial</v>
      </c>
      <c r="B4656" s="44" t="str">
        <f t="shared" si="362"/>
        <v/>
      </c>
      <c r="C4656" s="44" t="str">
        <f t="shared" si="363"/>
        <v>Metals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10</v>
      </c>
      <c r="G4656" s="202">
        <v>1293646</v>
      </c>
      <c r="H4656" s="198">
        <v>37035.525949074072</v>
      </c>
      <c r="I4656" t="s">
        <v>4031</v>
      </c>
      <c r="M4656" t="s">
        <v>2766</v>
      </c>
      <c r="N4656" t="s">
        <v>4087</v>
      </c>
      <c r="O4656" t="s">
        <v>4088</v>
      </c>
      <c r="P4656" s="199">
        <v>10</v>
      </c>
      <c r="S4656" t="s">
        <v>4089</v>
      </c>
      <c r="T4656" t="s">
        <v>4061</v>
      </c>
      <c r="U4656" s="201">
        <v>7145</v>
      </c>
      <c r="V4656" t="s">
        <v>4076</v>
      </c>
      <c r="W4656" t="s">
        <v>4090</v>
      </c>
      <c r="X4656" t="s">
        <v>4064</v>
      </c>
      <c r="Y4656" t="s">
        <v>4065</v>
      </c>
      <c r="Z4656" t="s">
        <v>4066</v>
      </c>
      <c r="AA4656">
        <v>2151742</v>
      </c>
    </row>
    <row r="4657" spans="1:29" x14ac:dyDescent="0.2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300000</v>
      </c>
      <c r="G4657" s="202">
        <v>1293647</v>
      </c>
      <c r="H4657" s="198">
        <v>37035.526053240741</v>
      </c>
      <c r="I4657" t="s">
        <v>2831</v>
      </c>
      <c r="M4657" t="s">
        <v>2760</v>
      </c>
      <c r="N4657" t="s">
        <v>3136</v>
      </c>
      <c r="O4657" t="s">
        <v>525</v>
      </c>
      <c r="Q4657" s="199">
        <v>10000</v>
      </c>
      <c r="S4657" t="s">
        <v>2761</v>
      </c>
      <c r="T4657" t="s">
        <v>4061</v>
      </c>
      <c r="U4657" s="201">
        <v>-1.7500000000000002E-2</v>
      </c>
      <c r="V4657" t="s">
        <v>4302</v>
      </c>
      <c r="W4657" t="s">
        <v>2938</v>
      </c>
      <c r="X4657" t="s">
        <v>4348</v>
      </c>
      <c r="Y4657" t="s">
        <v>3224</v>
      </c>
      <c r="Z4657" t="s">
        <v>3671</v>
      </c>
      <c r="AA4657" t="s">
        <v>1205</v>
      </c>
      <c r="AB4657" s="198">
        <v>37043.409722222219</v>
      </c>
      <c r="AC4657" s="198">
        <v>37072.409722222219</v>
      </c>
    </row>
    <row r="4658" spans="1:29" x14ac:dyDescent="0.2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31</v>
      </c>
      <c r="F4658" s="213">
        <f t="shared" si="365"/>
        <v>775</v>
      </c>
      <c r="G4658" s="202">
        <v>1293648</v>
      </c>
      <c r="H4658" s="198">
        <v>37035.52648148148</v>
      </c>
      <c r="I4658" t="s">
        <v>2817</v>
      </c>
      <c r="M4658" t="s">
        <v>3364</v>
      </c>
      <c r="N4658" t="s">
        <v>2710</v>
      </c>
      <c r="O4658" t="s">
        <v>3988</v>
      </c>
      <c r="P4658" s="199">
        <v>25</v>
      </c>
      <c r="S4658" t="s">
        <v>2759</v>
      </c>
      <c r="T4658" t="s">
        <v>4061</v>
      </c>
      <c r="U4658" s="201">
        <v>371</v>
      </c>
      <c r="V4658" t="s">
        <v>3924</v>
      </c>
      <c r="W4658" t="s">
        <v>3113</v>
      </c>
      <c r="X4658" t="s">
        <v>2712</v>
      </c>
      <c r="Y4658" t="s">
        <v>4193</v>
      </c>
      <c r="Z4658" t="s">
        <v>3666</v>
      </c>
      <c r="AA4658">
        <v>621893.1</v>
      </c>
      <c r="AB4658" s="198">
        <v>37073.875</v>
      </c>
      <c r="AC4658" s="198">
        <v>37103.875</v>
      </c>
    </row>
    <row r="4659" spans="1:29" x14ac:dyDescent="0.2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31</v>
      </c>
      <c r="F4659" s="213">
        <f t="shared" si="365"/>
        <v>310000</v>
      </c>
      <c r="G4659" s="202">
        <v>1293649</v>
      </c>
      <c r="H4659" s="198">
        <v>37035.526689814818</v>
      </c>
      <c r="I4659" t="s">
        <v>2869</v>
      </c>
      <c r="M4659" t="s">
        <v>2760</v>
      </c>
      <c r="N4659" t="s">
        <v>2864</v>
      </c>
      <c r="O4659" t="s">
        <v>3234</v>
      </c>
      <c r="P4659" s="199">
        <v>10000</v>
      </c>
      <c r="S4659" t="s">
        <v>2761</v>
      </c>
      <c r="T4659" t="s">
        <v>4061</v>
      </c>
      <c r="U4659" s="201">
        <v>4.1524999999999999</v>
      </c>
      <c r="V4659" t="s">
        <v>3806</v>
      </c>
      <c r="W4659" t="s">
        <v>3529</v>
      </c>
      <c r="X4659" t="s">
        <v>2866</v>
      </c>
      <c r="Y4659" t="s">
        <v>4082</v>
      </c>
      <c r="Z4659" t="s">
        <v>3671</v>
      </c>
      <c r="AA4659" t="s">
        <v>1206</v>
      </c>
      <c r="AB4659" s="198">
        <v>37073.875</v>
      </c>
      <c r="AC4659" s="198">
        <v>37103.875</v>
      </c>
    </row>
    <row r="4660" spans="1:29" x14ac:dyDescent="0.2">
      <c r="A4660" s="44" t="str">
        <f t="shared" si="361"/>
        <v>US Power Physical</v>
      </c>
      <c r="B4660" s="44" t="str">
        <f t="shared" si="362"/>
        <v>US</v>
      </c>
      <c r="C4660" s="44" t="str">
        <f t="shared" si="363"/>
        <v>Power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31</v>
      </c>
      <c r="F4660" s="213">
        <f t="shared" si="365"/>
        <v>775</v>
      </c>
      <c r="G4660" s="202">
        <v>1293651</v>
      </c>
      <c r="H4660" s="198">
        <v>37035.526898148149</v>
      </c>
      <c r="I4660" t="s">
        <v>2831</v>
      </c>
      <c r="M4660" t="s">
        <v>3364</v>
      </c>
      <c r="N4660" t="s">
        <v>2713</v>
      </c>
      <c r="O4660" t="s">
        <v>3062</v>
      </c>
      <c r="P4660" s="199">
        <v>25</v>
      </c>
      <c r="S4660" t="s">
        <v>2759</v>
      </c>
      <c r="T4660" t="s">
        <v>4061</v>
      </c>
      <c r="U4660" s="201">
        <v>326</v>
      </c>
      <c r="V4660" t="s">
        <v>2714</v>
      </c>
      <c r="W4660" t="s">
        <v>3021</v>
      </c>
      <c r="X4660" t="s">
        <v>2716</v>
      </c>
      <c r="Y4660" t="s">
        <v>4193</v>
      </c>
      <c r="Z4660" t="s">
        <v>3666</v>
      </c>
      <c r="AA4660">
        <v>621894.1</v>
      </c>
      <c r="AB4660" s="198">
        <v>37073.875</v>
      </c>
      <c r="AC4660" s="198">
        <v>37103.875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151</v>
      </c>
      <c r="F4661" s="213">
        <f t="shared" si="365"/>
        <v>755000</v>
      </c>
      <c r="G4661" s="202">
        <v>1293652</v>
      </c>
      <c r="H4661" s="198">
        <v>37035.527395833335</v>
      </c>
      <c r="I4661" t="s">
        <v>2818</v>
      </c>
      <c r="M4661" t="s">
        <v>2760</v>
      </c>
      <c r="N4661" t="s">
        <v>2864</v>
      </c>
      <c r="O4661" t="s">
        <v>3253</v>
      </c>
      <c r="P4661" s="199">
        <v>5000</v>
      </c>
      <c r="S4661" t="s">
        <v>2761</v>
      </c>
      <c r="T4661" t="s">
        <v>4061</v>
      </c>
      <c r="U4661" s="201">
        <v>4.5949999999999998</v>
      </c>
      <c r="V4661" t="s">
        <v>2659</v>
      </c>
      <c r="W4661" t="s">
        <v>3529</v>
      </c>
      <c r="X4661" t="s">
        <v>2866</v>
      </c>
      <c r="Y4661" t="s">
        <v>4082</v>
      </c>
      <c r="Z4661" t="s">
        <v>3671</v>
      </c>
      <c r="AA4661" t="s">
        <v>1207</v>
      </c>
      <c r="AB4661" s="198">
        <v>37196</v>
      </c>
      <c r="AC4661" s="198">
        <v>37346</v>
      </c>
    </row>
    <row r="4662" spans="1:29" x14ac:dyDescent="0.2">
      <c r="A4662" s="44" t="str">
        <f t="shared" si="361"/>
        <v>US Power Financial</v>
      </c>
      <c r="B4662" s="44" t="str">
        <f t="shared" si="362"/>
        <v>US</v>
      </c>
      <c r="C4662" s="44" t="str">
        <f t="shared" si="363"/>
        <v>Power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</v>
      </c>
      <c r="F4662" s="213">
        <f t="shared" si="365"/>
        <v>150</v>
      </c>
      <c r="G4662" s="202">
        <v>1293653</v>
      </c>
      <c r="H4662" s="198">
        <v>37035.527488425927</v>
      </c>
      <c r="I4662" t="s">
        <v>2834</v>
      </c>
      <c r="M4662" t="s">
        <v>3364</v>
      </c>
      <c r="N4662" t="s">
        <v>4190</v>
      </c>
      <c r="O4662" t="s">
        <v>1858</v>
      </c>
      <c r="P4662" s="199">
        <v>50</v>
      </c>
      <c r="S4662" t="s">
        <v>2759</v>
      </c>
      <c r="T4662" t="s">
        <v>4061</v>
      </c>
      <c r="U4662" s="201">
        <v>51.25</v>
      </c>
      <c r="V4662" t="s">
        <v>3931</v>
      </c>
      <c r="W4662" t="s">
        <v>2835</v>
      </c>
      <c r="X4662" t="s">
        <v>2810</v>
      </c>
      <c r="Y4662" t="s">
        <v>4193</v>
      </c>
      <c r="Z4662" t="s">
        <v>3671</v>
      </c>
      <c r="AA4662">
        <v>621896.1</v>
      </c>
      <c r="AB4662" s="198">
        <v>37040.875</v>
      </c>
      <c r="AC4662" s="198">
        <v>37042.875</v>
      </c>
    </row>
    <row r="4663" spans="1:29" x14ac:dyDescent="0.2">
      <c r="A4663" s="44" t="str">
        <f t="shared" si="361"/>
        <v xml:space="preserve"> Metals Financial</v>
      </c>
      <c r="B4663" s="44" t="str">
        <f t="shared" si="362"/>
        <v/>
      </c>
      <c r="C4663" s="44" t="str">
        <f t="shared" si="363"/>
        <v>Metals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5</v>
      </c>
      <c r="G4663" s="202">
        <v>1293654</v>
      </c>
      <c r="H4663" s="198">
        <v>37035.52752314815</v>
      </c>
      <c r="I4663" t="s">
        <v>1929</v>
      </c>
      <c r="M4663" t="s">
        <v>2766</v>
      </c>
      <c r="N4663" t="s">
        <v>4072</v>
      </c>
      <c r="O4663" t="s">
        <v>4073</v>
      </c>
      <c r="P4663" s="199">
        <v>5</v>
      </c>
      <c r="S4663" t="s">
        <v>4060</v>
      </c>
      <c r="T4663" t="s">
        <v>4061</v>
      </c>
      <c r="U4663" s="201">
        <v>1543</v>
      </c>
      <c r="V4663" t="s">
        <v>4196</v>
      </c>
      <c r="W4663" t="s">
        <v>4068</v>
      </c>
      <c r="X4663" t="s">
        <v>4064</v>
      </c>
      <c r="Y4663" t="s">
        <v>4065</v>
      </c>
      <c r="Z4663" t="s">
        <v>4066</v>
      </c>
      <c r="AA4663">
        <v>2151740</v>
      </c>
    </row>
    <row r="4664" spans="1:29" x14ac:dyDescent="0.2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30</v>
      </c>
      <c r="F4664" s="213">
        <f t="shared" si="365"/>
        <v>1500</v>
      </c>
      <c r="G4664" s="202">
        <v>1293655</v>
      </c>
      <c r="H4664" s="198">
        <v>37035.52752314815</v>
      </c>
      <c r="I4664" t="s">
        <v>3306</v>
      </c>
      <c r="M4664" t="s">
        <v>3364</v>
      </c>
      <c r="N4664" t="s">
        <v>2802</v>
      </c>
      <c r="O4664" t="s">
        <v>4327</v>
      </c>
      <c r="Q4664" s="199">
        <v>50</v>
      </c>
      <c r="S4664" t="s">
        <v>2759</v>
      </c>
      <c r="T4664" t="s">
        <v>4061</v>
      </c>
      <c r="U4664" s="201">
        <v>23.8</v>
      </c>
      <c r="V4664" t="s">
        <v>2829</v>
      </c>
      <c r="W4664" t="s">
        <v>2819</v>
      </c>
      <c r="X4664" t="s">
        <v>2820</v>
      </c>
      <c r="Y4664" t="s">
        <v>4193</v>
      </c>
      <c r="Z4664" t="s">
        <v>3666</v>
      </c>
      <c r="AA4664">
        <v>621897.1</v>
      </c>
      <c r="AB4664" s="198">
        <v>37043.875</v>
      </c>
      <c r="AC4664" s="198">
        <v>37072.875</v>
      </c>
    </row>
    <row r="4665" spans="1:29" x14ac:dyDescent="0.2">
      <c r="A4665" s="44" t="str">
        <f t="shared" si="361"/>
        <v>US Crude Financial</v>
      </c>
      <c r="B4665" s="44" t="str">
        <f t="shared" si="362"/>
        <v>US</v>
      </c>
      <c r="C4665" s="44" t="str">
        <f t="shared" si="363"/>
        <v>Crude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1</v>
      </c>
      <c r="F4665" s="213">
        <f t="shared" si="365"/>
        <v>50000</v>
      </c>
      <c r="G4665" s="202">
        <v>1293656</v>
      </c>
      <c r="H4665" s="198">
        <v>37035.527569444443</v>
      </c>
      <c r="I4665" t="s">
        <v>4182</v>
      </c>
      <c r="M4665" t="s">
        <v>3757</v>
      </c>
      <c r="N4665" t="s">
        <v>4183</v>
      </c>
      <c r="O4665" t="s">
        <v>2790</v>
      </c>
      <c r="Q4665" s="199">
        <v>50000</v>
      </c>
      <c r="S4665" t="s">
        <v>2767</v>
      </c>
      <c r="T4665" t="s">
        <v>4061</v>
      </c>
      <c r="U4665" s="201">
        <v>28.39</v>
      </c>
      <c r="V4665" t="s">
        <v>3201</v>
      </c>
      <c r="W4665" t="s">
        <v>4185</v>
      </c>
      <c r="X4665" t="s">
        <v>4186</v>
      </c>
      <c r="Y4665" t="s">
        <v>3401</v>
      </c>
      <c r="Z4665" t="s">
        <v>3671</v>
      </c>
      <c r="AA4665">
        <v>107300</v>
      </c>
      <c r="AB4665" s="198">
        <v>37073</v>
      </c>
      <c r="AC4665" s="198">
        <v>37103</v>
      </c>
    </row>
    <row r="4666" spans="1:29" x14ac:dyDescent="0.2">
      <c r="A4666" s="44" t="str">
        <f t="shared" si="361"/>
        <v>US Natural Gas Physical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Physical</v>
      </c>
      <c r="E4666" s="44">
        <f>IF(VLOOKUP(S4666,'DD-Lookup'!$J$6:$L$50,3,FALSE)="Monthly",(YEAR(AC4666)-YEAR(AB4666))*12+MONTH(AC4666)-MONTH(AB4666)+1,(AC4666-AB4666+1))</f>
        <v>4</v>
      </c>
      <c r="F4666" s="213">
        <f t="shared" si="365"/>
        <v>40000</v>
      </c>
      <c r="G4666" s="202">
        <v>1293657</v>
      </c>
      <c r="H4666" s="198">
        <v>37035.527592592596</v>
      </c>
      <c r="I4666" t="s">
        <v>4033</v>
      </c>
      <c r="M4666" t="s">
        <v>2760</v>
      </c>
      <c r="N4666" t="s">
        <v>3220</v>
      </c>
      <c r="O4666" t="s">
        <v>1067</v>
      </c>
      <c r="P4666" s="199">
        <v>10000</v>
      </c>
      <c r="S4666" t="s">
        <v>2761</v>
      </c>
      <c r="T4666" t="s">
        <v>4061</v>
      </c>
      <c r="U4666" s="201">
        <v>4.03</v>
      </c>
      <c r="V4666" t="s">
        <v>3987</v>
      </c>
      <c r="W4666" t="s">
        <v>4246</v>
      </c>
      <c r="X4666" t="s">
        <v>4247</v>
      </c>
      <c r="Y4666" t="s">
        <v>3224</v>
      </c>
      <c r="Z4666" t="s">
        <v>3671</v>
      </c>
      <c r="AA4666">
        <v>809509</v>
      </c>
      <c r="AB4666" s="198">
        <v>37037</v>
      </c>
      <c r="AC4666" s="198">
        <v>37040</v>
      </c>
    </row>
    <row r="4667" spans="1:29" x14ac:dyDescent="0.2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310000</v>
      </c>
      <c r="G4667" s="202">
        <v>1293658</v>
      </c>
      <c r="H4667" s="198">
        <v>37035.527604166666</v>
      </c>
      <c r="I4667" t="s">
        <v>1930</v>
      </c>
      <c r="M4667" t="s">
        <v>2760</v>
      </c>
      <c r="N4667" t="s">
        <v>2864</v>
      </c>
      <c r="O4667" t="s">
        <v>3234</v>
      </c>
      <c r="P4667" s="199">
        <v>10000</v>
      </c>
      <c r="S4667" t="s">
        <v>2761</v>
      </c>
      <c r="T4667" t="s">
        <v>4061</v>
      </c>
      <c r="U4667" s="201">
        <v>4.1524999999999999</v>
      </c>
      <c r="V4667" t="s">
        <v>4331</v>
      </c>
      <c r="W4667" t="s">
        <v>3529</v>
      </c>
      <c r="X4667" t="s">
        <v>2866</v>
      </c>
      <c r="Y4667" t="s">
        <v>4082</v>
      </c>
      <c r="Z4667" t="s">
        <v>3671</v>
      </c>
      <c r="AA4667" t="s">
        <v>1208</v>
      </c>
      <c r="AB4667" s="198">
        <v>37073.875</v>
      </c>
      <c r="AC4667" s="198">
        <v>37103.875</v>
      </c>
    </row>
    <row r="4668" spans="1:29" x14ac:dyDescent="0.2">
      <c r="A4668" s="44" t="str">
        <f t="shared" si="361"/>
        <v>US Power Physical</v>
      </c>
      <c r="B4668" s="44" t="str">
        <f t="shared" si="362"/>
        <v>US</v>
      </c>
      <c r="C4668" s="44" t="str">
        <f t="shared" si="363"/>
        <v>Power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92</v>
      </c>
      <c r="F4668" s="213">
        <f t="shared" si="365"/>
        <v>2300</v>
      </c>
      <c r="G4668" s="202">
        <v>1293660</v>
      </c>
      <c r="H4668" s="198">
        <v>37035.527951388889</v>
      </c>
      <c r="I4668" t="s">
        <v>2863</v>
      </c>
      <c r="M4668" t="s">
        <v>3364</v>
      </c>
      <c r="N4668" t="s">
        <v>2713</v>
      </c>
      <c r="O4668" t="s">
        <v>1209</v>
      </c>
      <c r="Q4668" s="199">
        <v>25</v>
      </c>
      <c r="S4668" t="s">
        <v>2759</v>
      </c>
      <c r="T4668" t="s">
        <v>4061</v>
      </c>
      <c r="U4668" s="201">
        <v>132</v>
      </c>
      <c r="V4668" t="s">
        <v>3455</v>
      </c>
      <c r="W4668" t="s">
        <v>3021</v>
      </c>
      <c r="X4668" t="s">
        <v>3022</v>
      </c>
      <c r="Y4668" t="s">
        <v>4193</v>
      </c>
      <c r="Z4668" t="s">
        <v>3666</v>
      </c>
      <c r="AA4668">
        <v>621898.1</v>
      </c>
      <c r="AB4668" s="198">
        <v>37165</v>
      </c>
      <c r="AC4668" s="198">
        <v>37256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365</v>
      </c>
      <c r="F4669" s="213">
        <f t="shared" si="365"/>
        <v>182500</v>
      </c>
      <c r="G4669" s="202">
        <v>1293661</v>
      </c>
      <c r="H4669" s="198">
        <v>37035.528020833335</v>
      </c>
      <c r="I4669" t="s">
        <v>2869</v>
      </c>
      <c r="M4669" t="s">
        <v>2760</v>
      </c>
      <c r="N4669" t="s">
        <v>2864</v>
      </c>
      <c r="O4669" t="s">
        <v>3278</v>
      </c>
      <c r="P4669" s="199">
        <v>500</v>
      </c>
      <c r="S4669" t="s">
        <v>2761</v>
      </c>
      <c r="T4669" t="s">
        <v>4061</v>
      </c>
      <c r="U4669" s="201">
        <v>4.3150000000000004</v>
      </c>
      <c r="V4669" t="s">
        <v>2870</v>
      </c>
      <c r="W4669" t="s">
        <v>3529</v>
      </c>
      <c r="X4669" t="s">
        <v>2866</v>
      </c>
      <c r="Y4669" t="s">
        <v>4082</v>
      </c>
      <c r="Z4669" t="s">
        <v>3671</v>
      </c>
      <c r="AA4669" t="s">
        <v>1210</v>
      </c>
      <c r="AB4669" s="198">
        <v>37257.875</v>
      </c>
      <c r="AC4669" s="198">
        <v>37621.875</v>
      </c>
    </row>
    <row r="4670" spans="1:29" x14ac:dyDescent="0.2">
      <c r="A4670" s="44" t="str">
        <f t="shared" si="361"/>
        <v>US Power Physical</v>
      </c>
      <c r="B4670" s="44" t="str">
        <f t="shared" si="362"/>
        <v>US</v>
      </c>
      <c r="C4670" s="44" t="str">
        <f t="shared" si="363"/>
        <v>Power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13">
        <f t="shared" si="365"/>
        <v>1500</v>
      </c>
      <c r="G4670" s="202">
        <v>1293662</v>
      </c>
      <c r="H4670" s="198">
        <v>37035.528148148151</v>
      </c>
      <c r="I4670" t="s">
        <v>2873</v>
      </c>
      <c r="M4670" t="s">
        <v>3364</v>
      </c>
      <c r="N4670" t="s">
        <v>2802</v>
      </c>
      <c r="O4670" t="s">
        <v>2859</v>
      </c>
      <c r="P4670" s="199">
        <v>50</v>
      </c>
      <c r="S4670" t="s">
        <v>2759</v>
      </c>
      <c r="T4670" t="s">
        <v>4061</v>
      </c>
      <c r="U4670" s="201">
        <v>62.75</v>
      </c>
      <c r="V4670" t="s">
        <v>4172</v>
      </c>
      <c r="W4670" t="s">
        <v>2823</v>
      </c>
      <c r="X4670" t="s">
        <v>2807</v>
      </c>
      <c r="Y4670" t="s">
        <v>4193</v>
      </c>
      <c r="Z4670" t="s">
        <v>3666</v>
      </c>
      <c r="AA4670">
        <v>621899.1</v>
      </c>
      <c r="AB4670" s="198">
        <v>37043.71597222222</v>
      </c>
      <c r="AC4670" s="198">
        <v>37072.71597222222</v>
      </c>
    </row>
    <row r="4671" spans="1:29" x14ac:dyDescent="0.2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50000</v>
      </c>
      <c r="G4671" s="202">
        <v>1293663</v>
      </c>
      <c r="H4671" s="198">
        <v>37035.528171296297</v>
      </c>
      <c r="I4671" t="s">
        <v>3057</v>
      </c>
      <c r="M4671" t="s">
        <v>3757</v>
      </c>
      <c r="N4671" t="s">
        <v>4183</v>
      </c>
      <c r="O4671" t="s">
        <v>2967</v>
      </c>
      <c r="Q4671" s="199">
        <v>50000</v>
      </c>
      <c r="S4671" t="s">
        <v>2767</v>
      </c>
      <c r="T4671" t="s">
        <v>4061</v>
      </c>
      <c r="U4671" s="201">
        <v>28.43</v>
      </c>
      <c r="V4671" t="s">
        <v>1699</v>
      </c>
      <c r="W4671" t="s">
        <v>4185</v>
      </c>
      <c r="X4671" t="s">
        <v>4266</v>
      </c>
      <c r="Y4671" t="s">
        <v>3401</v>
      </c>
      <c r="Z4671" t="s">
        <v>3671</v>
      </c>
      <c r="AA4671">
        <v>107301</v>
      </c>
      <c r="AB4671" s="198">
        <v>37073</v>
      </c>
      <c r="AC4671" s="198">
        <v>37103</v>
      </c>
    </row>
    <row r="4672" spans="1:29" x14ac:dyDescent="0.2">
      <c r="A4672" s="44" t="str">
        <f t="shared" si="361"/>
        <v xml:space="preserve"> Metals Financial</v>
      </c>
      <c r="B4672" s="44" t="str">
        <f t="shared" si="362"/>
        <v/>
      </c>
      <c r="C4672" s="44" t="str">
        <f t="shared" si="363"/>
        <v>Metals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3">
        <f t="shared" si="365"/>
        <v>20</v>
      </c>
      <c r="G4672" s="202">
        <v>1293664</v>
      </c>
      <c r="H4672" s="198">
        <v>37035.528622685182</v>
      </c>
      <c r="I4672" t="s">
        <v>4009</v>
      </c>
      <c r="M4672" t="s">
        <v>2766</v>
      </c>
      <c r="N4672" t="s">
        <v>4058</v>
      </c>
      <c r="O4672" t="s">
        <v>4059</v>
      </c>
      <c r="Q4672" s="199">
        <v>20</v>
      </c>
      <c r="S4672" t="s">
        <v>4060</v>
      </c>
      <c r="T4672" t="s">
        <v>4061</v>
      </c>
      <c r="U4672" s="201">
        <v>1740</v>
      </c>
      <c r="V4672" t="s">
        <v>4010</v>
      </c>
      <c r="W4672" t="s">
        <v>4068</v>
      </c>
      <c r="X4672" t="s">
        <v>4064</v>
      </c>
      <c r="Y4672" t="s">
        <v>4065</v>
      </c>
      <c r="Z4672" t="s">
        <v>4066</v>
      </c>
      <c r="AA4672">
        <v>2151738</v>
      </c>
    </row>
    <row r="4673" spans="1:29" x14ac:dyDescent="0.2">
      <c r="A4673" s="44" t="str">
        <f t="shared" si="361"/>
        <v>US Natural Gas Physical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30</v>
      </c>
      <c r="F4673" s="213">
        <f t="shared" si="365"/>
        <v>300000</v>
      </c>
      <c r="G4673" s="202">
        <v>1293665</v>
      </c>
      <c r="H4673" s="198">
        <v>37035.528726851851</v>
      </c>
      <c r="I4673" t="s">
        <v>2831</v>
      </c>
      <c r="M4673" t="s">
        <v>2760</v>
      </c>
      <c r="N4673" t="s">
        <v>3136</v>
      </c>
      <c r="O4673" t="s">
        <v>525</v>
      </c>
      <c r="Q4673" s="199">
        <v>10000</v>
      </c>
      <c r="S4673" t="s">
        <v>2761</v>
      </c>
      <c r="T4673" t="s">
        <v>4061</v>
      </c>
      <c r="U4673" s="201">
        <v>-1.4999999999999999E-2</v>
      </c>
      <c r="V4673" t="s">
        <v>4302</v>
      </c>
      <c r="W4673" t="s">
        <v>2938</v>
      </c>
      <c r="X4673" t="s">
        <v>4348</v>
      </c>
      <c r="Y4673" t="s">
        <v>3224</v>
      </c>
      <c r="Z4673" t="s">
        <v>3671</v>
      </c>
      <c r="AA4673" t="s">
        <v>1211</v>
      </c>
      <c r="AB4673" s="198">
        <v>37043.409722222219</v>
      </c>
      <c r="AC4673" s="198">
        <v>37072.409722222219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77500</v>
      </c>
      <c r="G4674" s="202">
        <v>1293666</v>
      </c>
      <c r="H4674" s="198">
        <v>37035.528749999998</v>
      </c>
      <c r="I4674" t="s">
        <v>2869</v>
      </c>
      <c r="M4674" t="s">
        <v>2760</v>
      </c>
      <c r="N4674" t="s">
        <v>2864</v>
      </c>
      <c r="O4674" t="s">
        <v>3234</v>
      </c>
      <c r="Q4674" s="199">
        <v>2500</v>
      </c>
      <c r="S4674" t="s">
        <v>2761</v>
      </c>
      <c r="T4674" t="s">
        <v>4061</v>
      </c>
      <c r="U4674" s="201">
        <v>4.1574999999999998</v>
      </c>
      <c r="V4674" t="s">
        <v>2870</v>
      </c>
      <c r="W4674" t="s">
        <v>3529</v>
      </c>
      <c r="X4674" t="s">
        <v>2866</v>
      </c>
      <c r="Y4674" t="s">
        <v>4082</v>
      </c>
      <c r="Z4674" t="s">
        <v>3671</v>
      </c>
      <c r="AA4674" t="s">
        <v>1212</v>
      </c>
      <c r="AB4674" s="198">
        <v>37073.875</v>
      </c>
      <c r="AC4674" s="198">
        <v>37103.875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13">
        <f t="shared" si="365"/>
        <v>600000</v>
      </c>
      <c r="G4675" s="202">
        <v>1293668</v>
      </c>
      <c r="H4675" s="198">
        <v>37035.528923611113</v>
      </c>
      <c r="I4675" t="s">
        <v>3228</v>
      </c>
      <c r="M4675" t="s">
        <v>2760</v>
      </c>
      <c r="N4675" t="s">
        <v>2864</v>
      </c>
      <c r="O4675" t="s">
        <v>4506</v>
      </c>
      <c r="P4675" s="199">
        <v>20000</v>
      </c>
      <c r="S4675" t="s">
        <v>2761</v>
      </c>
      <c r="T4675" t="s">
        <v>4061</v>
      </c>
      <c r="U4675" s="201">
        <v>-2.2499999999999999E-2</v>
      </c>
      <c r="V4675" t="s">
        <v>4003</v>
      </c>
      <c r="W4675" t="s">
        <v>3074</v>
      </c>
      <c r="X4675" t="s">
        <v>3075</v>
      </c>
      <c r="Y4675" t="s">
        <v>4082</v>
      </c>
      <c r="Z4675" t="s">
        <v>3671</v>
      </c>
      <c r="AA4675" t="s">
        <v>1213</v>
      </c>
      <c r="AB4675" s="198">
        <v>37043.875</v>
      </c>
      <c r="AC4675" s="198">
        <v>37072.875</v>
      </c>
    </row>
    <row r="4676" spans="1:29" x14ac:dyDescent="0.2">
      <c r="A4676" s="44" t="str">
        <f t="shared" si="361"/>
        <v>US Natural Gas Physical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30</v>
      </c>
      <c r="F4676" s="213">
        <f t="shared" si="365"/>
        <v>300000</v>
      </c>
      <c r="G4676" s="202">
        <v>1293673</v>
      </c>
      <c r="H4676" s="198">
        <v>37035.529664351852</v>
      </c>
      <c r="I4676" t="s">
        <v>3271</v>
      </c>
      <c r="M4676" t="s">
        <v>2760</v>
      </c>
      <c r="N4676" t="s">
        <v>3136</v>
      </c>
      <c r="O4676" t="s">
        <v>884</v>
      </c>
      <c r="Q4676" s="199">
        <v>10000</v>
      </c>
      <c r="S4676" t="s">
        <v>2761</v>
      </c>
      <c r="T4676" t="s">
        <v>4061</v>
      </c>
      <c r="U4676" s="201">
        <v>-2.5000000000000001E-3</v>
      </c>
      <c r="V4676" t="s">
        <v>3953</v>
      </c>
      <c r="W4676" t="s">
        <v>4253</v>
      </c>
      <c r="X4676" t="s">
        <v>4254</v>
      </c>
      <c r="Y4676" t="s">
        <v>3224</v>
      </c>
      <c r="Z4676" t="s">
        <v>3671</v>
      </c>
      <c r="AA4676" t="s">
        <v>1214</v>
      </c>
      <c r="AB4676" s="198">
        <v>37043.875</v>
      </c>
      <c r="AC4676" s="198">
        <v>37072.875</v>
      </c>
    </row>
    <row r="4677" spans="1:29" x14ac:dyDescent="0.2">
      <c r="A4677" s="44" t="str">
        <f t="shared" si="361"/>
        <v>US Power Physical</v>
      </c>
      <c r="B4677" s="44" t="str">
        <f t="shared" si="362"/>
        <v>US</v>
      </c>
      <c r="C4677" s="44" t="str">
        <f t="shared" si="363"/>
        <v>Power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1500</v>
      </c>
      <c r="G4677" s="202">
        <v>1293672</v>
      </c>
      <c r="H4677" s="198">
        <v>37035.529664351852</v>
      </c>
      <c r="I4677" t="s">
        <v>2858</v>
      </c>
      <c r="M4677" t="s">
        <v>3364</v>
      </c>
      <c r="N4677" t="s">
        <v>2710</v>
      </c>
      <c r="O4677" t="s">
        <v>3989</v>
      </c>
      <c r="P4677" s="199">
        <v>50</v>
      </c>
      <c r="S4677" t="s">
        <v>2759</v>
      </c>
      <c r="T4677" t="s">
        <v>4061</v>
      </c>
      <c r="U4677" s="201">
        <v>235</v>
      </c>
      <c r="V4677" t="s">
        <v>4496</v>
      </c>
      <c r="W4677" t="s">
        <v>3113</v>
      </c>
      <c r="X4677" t="s">
        <v>2712</v>
      </c>
      <c r="Y4677" t="s">
        <v>4193</v>
      </c>
      <c r="Z4677" t="s">
        <v>3666</v>
      </c>
      <c r="AA4677">
        <v>621904.1</v>
      </c>
      <c r="AB4677" s="198">
        <v>37135.875</v>
      </c>
      <c r="AC4677" s="198">
        <v>37164.875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30</v>
      </c>
      <c r="F4678" s="213">
        <f t="shared" si="365"/>
        <v>600000</v>
      </c>
      <c r="G4678" s="202">
        <v>1293675</v>
      </c>
      <c r="H4678" s="198">
        <v>37035.529780092591</v>
      </c>
      <c r="I4678" t="s">
        <v>2664</v>
      </c>
      <c r="M4678" t="s">
        <v>2760</v>
      </c>
      <c r="N4678" t="s">
        <v>2864</v>
      </c>
      <c r="O4678" t="s">
        <v>2865</v>
      </c>
      <c r="Q4678" s="199">
        <v>20000</v>
      </c>
      <c r="S4678" t="s">
        <v>2761</v>
      </c>
      <c r="T4678" t="s">
        <v>4061</v>
      </c>
      <c r="U4678" s="201">
        <v>4.0949999999999998</v>
      </c>
      <c r="V4678" t="s">
        <v>2779</v>
      </c>
      <c r="W4678" t="s">
        <v>3529</v>
      </c>
      <c r="X4678" t="s">
        <v>2866</v>
      </c>
      <c r="Y4678" t="s">
        <v>4082</v>
      </c>
      <c r="Z4678" t="s">
        <v>3671</v>
      </c>
      <c r="AA4678" t="s">
        <v>1215</v>
      </c>
      <c r="AB4678" s="198">
        <v>37043.875</v>
      </c>
      <c r="AC4678" s="198">
        <v>37072.875</v>
      </c>
    </row>
    <row r="4679" spans="1:29" x14ac:dyDescent="0.2">
      <c r="A4679" s="44" t="str">
        <f t="shared" si="361"/>
        <v>US Crude Financial</v>
      </c>
      <c r="B4679" s="44" t="str">
        <f t="shared" si="362"/>
        <v>US</v>
      </c>
      <c r="C4679" s="44" t="str">
        <f t="shared" si="363"/>
        <v>Crude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50000</v>
      </c>
      <c r="G4679" s="202">
        <v>1293676</v>
      </c>
      <c r="H4679" s="198">
        <v>37035.529930555553</v>
      </c>
      <c r="I4679" t="s">
        <v>3057</v>
      </c>
      <c r="M4679" t="s">
        <v>3757</v>
      </c>
      <c r="N4679" t="s">
        <v>4183</v>
      </c>
      <c r="O4679" t="s">
        <v>2967</v>
      </c>
      <c r="Q4679" s="199">
        <v>50000</v>
      </c>
      <c r="S4679" t="s">
        <v>2767</v>
      </c>
      <c r="T4679" t="s">
        <v>4061</v>
      </c>
      <c r="U4679" s="201">
        <v>28.47</v>
      </c>
      <c r="V4679" t="s">
        <v>1699</v>
      </c>
      <c r="W4679" t="s">
        <v>4185</v>
      </c>
      <c r="X4679" t="s">
        <v>4266</v>
      </c>
      <c r="Y4679" t="s">
        <v>3401</v>
      </c>
      <c r="Z4679" t="s">
        <v>3671</v>
      </c>
      <c r="AA4679">
        <v>107302</v>
      </c>
      <c r="AB4679" s="198">
        <v>37073</v>
      </c>
      <c r="AC4679" s="198">
        <v>37103</v>
      </c>
    </row>
    <row r="4680" spans="1:29" x14ac:dyDescent="0.2">
      <c r="A4680" s="44" t="str">
        <f t="shared" si="361"/>
        <v>US Crude Financial</v>
      </c>
      <c r="B4680" s="44" t="str">
        <f t="shared" si="362"/>
        <v>US</v>
      </c>
      <c r="C4680" s="44" t="str">
        <f t="shared" si="363"/>
        <v>Crude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50000</v>
      </c>
      <c r="G4680" s="202">
        <v>1293677</v>
      </c>
      <c r="H4680" s="198">
        <v>37035.529988425929</v>
      </c>
      <c r="I4680" t="s">
        <v>2863</v>
      </c>
      <c r="M4680" t="s">
        <v>3757</v>
      </c>
      <c r="N4680" t="s">
        <v>4183</v>
      </c>
      <c r="O4680" t="s">
        <v>2790</v>
      </c>
      <c r="P4680" s="199">
        <v>50000</v>
      </c>
      <c r="S4680" t="s">
        <v>2767</v>
      </c>
      <c r="T4680" t="s">
        <v>4061</v>
      </c>
      <c r="U4680" s="201">
        <v>28.45</v>
      </c>
      <c r="V4680" t="s">
        <v>1679</v>
      </c>
      <c r="W4680" t="s">
        <v>4185</v>
      </c>
      <c r="X4680" t="s">
        <v>4186</v>
      </c>
      <c r="Y4680" t="s">
        <v>3401</v>
      </c>
      <c r="Z4680" t="s">
        <v>3671</v>
      </c>
      <c r="AA4680">
        <v>107303</v>
      </c>
      <c r="AB4680" s="198">
        <v>37073</v>
      </c>
      <c r="AC4680" s="198">
        <v>37103</v>
      </c>
    </row>
    <row r="4681" spans="1:29" x14ac:dyDescent="0.2">
      <c r="A4681" s="44" t="str">
        <f t="shared" si="361"/>
        <v>US Crude Financial</v>
      </c>
      <c r="B4681" s="44" t="str">
        <f t="shared" si="362"/>
        <v>US</v>
      </c>
      <c r="C4681" s="44" t="str">
        <f t="shared" si="363"/>
        <v>Crude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50000</v>
      </c>
      <c r="G4681" s="202">
        <v>1293678</v>
      </c>
      <c r="H4681" s="198">
        <v>37035.530150462961</v>
      </c>
      <c r="I4681" t="s">
        <v>3057</v>
      </c>
      <c r="M4681" t="s">
        <v>3757</v>
      </c>
      <c r="N4681" t="s">
        <v>4183</v>
      </c>
      <c r="O4681" t="s">
        <v>2967</v>
      </c>
      <c r="Q4681" s="199">
        <v>50000</v>
      </c>
      <c r="S4681" t="s">
        <v>2767</v>
      </c>
      <c r="T4681" t="s">
        <v>4061</v>
      </c>
      <c r="U4681" s="201">
        <v>28.47</v>
      </c>
      <c r="V4681" t="s">
        <v>1699</v>
      </c>
      <c r="W4681" t="s">
        <v>4185</v>
      </c>
      <c r="X4681" t="s">
        <v>4266</v>
      </c>
      <c r="Y4681" t="s">
        <v>3401</v>
      </c>
      <c r="Z4681" t="s">
        <v>3671</v>
      </c>
      <c r="AA4681">
        <v>107304</v>
      </c>
      <c r="AB4681" s="198">
        <v>37073</v>
      </c>
      <c r="AC4681" s="198">
        <v>37103</v>
      </c>
    </row>
    <row r="4682" spans="1:29" x14ac:dyDescent="0.2">
      <c r="A4682" s="44" t="str">
        <f t="shared" si="361"/>
        <v>US Crude Financial</v>
      </c>
      <c r="B4682" s="44" t="str">
        <f t="shared" si="362"/>
        <v>US</v>
      </c>
      <c r="C4682" s="44" t="str">
        <f t="shared" si="363"/>
        <v>Crude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50000</v>
      </c>
      <c r="G4682" s="202">
        <v>1293680</v>
      </c>
      <c r="H4682" s="198">
        <v>37035.530428240738</v>
      </c>
      <c r="I4682" t="s">
        <v>2863</v>
      </c>
      <c r="M4682" t="s">
        <v>3757</v>
      </c>
      <c r="N4682" t="s">
        <v>4183</v>
      </c>
      <c r="O4682" t="s">
        <v>2790</v>
      </c>
      <c r="P4682" s="199">
        <v>50000</v>
      </c>
      <c r="S4682" t="s">
        <v>2767</v>
      </c>
      <c r="T4682" t="s">
        <v>4061</v>
      </c>
      <c r="U4682" s="201">
        <v>28.45</v>
      </c>
      <c r="V4682" t="s">
        <v>3986</v>
      </c>
      <c r="W4682" t="s">
        <v>4185</v>
      </c>
      <c r="X4682" t="s">
        <v>4186</v>
      </c>
      <c r="Y4682" t="s">
        <v>3401</v>
      </c>
      <c r="Z4682" t="s">
        <v>3671</v>
      </c>
      <c r="AA4682">
        <v>107305</v>
      </c>
      <c r="AB4682" s="198">
        <v>37073</v>
      </c>
      <c r="AC4682" s="198">
        <v>37103</v>
      </c>
    </row>
    <row r="4683" spans="1:29" x14ac:dyDescent="0.2">
      <c r="A4683" s="44" t="str">
        <f t="shared" ref="A4683:A4746" si="366">B4683&amp;" "&amp;C4683&amp;" "&amp;D4683</f>
        <v>US Crude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Crude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</v>
      </c>
      <c r="F4683" s="213">
        <f t="shared" ref="F4683:F4746" si="370">E4683*SUM(P4683:Q4683)</f>
        <v>50000</v>
      </c>
      <c r="G4683" s="202">
        <v>1293682</v>
      </c>
      <c r="H4683" s="198">
        <v>37035.530659722222</v>
      </c>
      <c r="I4683" t="s">
        <v>2863</v>
      </c>
      <c r="M4683" t="s">
        <v>3757</v>
      </c>
      <c r="N4683" t="s">
        <v>4183</v>
      </c>
      <c r="O4683" t="s">
        <v>2790</v>
      </c>
      <c r="Q4683" s="199">
        <v>50000</v>
      </c>
      <c r="S4683" t="s">
        <v>2767</v>
      </c>
      <c r="T4683" t="s">
        <v>4061</v>
      </c>
      <c r="U4683" s="201">
        <v>28.47</v>
      </c>
      <c r="V4683" t="s">
        <v>3986</v>
      </c>
      <c r="W4683" t="s">
        <v>4185</v>
      </c>
      <c r="X4683" t="s">
        <v>4186</v>
      </c>
      <c r="Y4683" t="s">
        <v>3401</v>
      </c>
      <c r="Z4683" t="s">
        <v>3671</v>
      </c>
      <c r="AA4683">
        <v>107307</v>
      </c>
      <c r="AB4683" s="198">
        <v>37073</v>
      </c>
      <c r="AC4683" s="198">
        <v>37103</v>
      </c>
    </row>
    <row r="4684" spans="1:29" x14ac:dyDescent="0.2">
      <c r="A4684" s="44" t="str">
        <f t="shared" si="366"/>
        <v>US Natural Gas Physical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Physical</v>
      </c>
      <c r="E4684" s="44">
        <f>IF(VLOOKUP(S4684,'DD-Lookup'!$J$6:$L$50,3,FALSE)="Monthly",(YEAR(AC4684)-YEAR(AB4684))*12+MONTH(AC4684)-MONTH(AB4684)+1,(AC4684-AB4684+1))</f>
        <v>4</v>
      </c>
      <c r="F4684" s="213">
        <f t="shared" si="370"/>
        <v>40000</v>
      </c>
      <c r="G4684" s="202">
        <v>1293683</v>
      </c>
      <c r="H4684" s="198">
        <v>37035.530706018515</v>
      </c>
      <c r="I4684" t="s">
        <v>4033</v>
      </c>
      <c r="M4684" t="s">
        <v>2760</v>
      </c>
      <c r="N4684" t="s">
        <v>3220</v>
      </c>
      <c r="O4684" t="s">
        <v>1067</v>
      </c>
      <c r="Q4684" s="199">
        <v>10000</v>
      </c>
      <c r="S4684" t="s">
        <v>2761</v>
      </c>
      <c r="T4684" t="s">
        <v>4061</v>
      </c>
      <c r="U4684" s="201">
        <v>4.03</v>
      </c>
      <c r="V4684" t="s">
        <v>3987</v>
      </c>
      <c r="W4684" t="s">
        <v>4246</v>
      </c>
      <c r="X4684" t="s">
        <v>4247</v>
      </c>
      <c r="Y4684" t="s">
        <v>3224</v>
      </c>
      <c r="Z4684" t="s">
        <v>3671</v>
      </c>
      <c r="AA4684">
        <v>809519</v>
      </c>
      <c r="AB4684" s="198">
        <v>37037</v>
      </c>
      <c r="AC4684" s="198">
        <v>37040</v>
      </c>
    </row>
    <row r="4685" spans="1:29" x14ac:dyDescent="0.2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30</v>
      </c>
      <c r="F4685" s="213">
        <f t="shared" si="370"/>
        <v>600000</v>
      </c>
      <c r="G4685" s="202">
        <v>1293684</v>
      </c>
      <c r="H4685" s="198">
        <v>37035.530995370369</v>
      </c>
      <c r="I4685" t="s">
        <v>3228</v>
      </c>
      <c r="M4685" t="s">
        <v>2760</v>
      </c>
      <c r="N4685" t="s">
        <v>2864</v>
      </c>
      <c r="O4685" t="s">
        <v>4483</v>
      </c>
      <c r="P4685" s="199">
        <v>20000</v>
      </c>
      <c r="S4685" t="s">
        <v>2761</v>
      </c>
      <c r="T4685" t="s">
        <v>4061</v>
      </c>
      <c r="U4685" s="201">
        <v>-0.01</v>
      </c>
      <c r="V4685" t="s">
        <v>4003</v>
      </c>
      <c r="W4685" t="s">
        <v>3074</v>
      </c>
      <c r="X4685" t="s">
        <v>3075</v>
      </c>
      <c r="Y4685" t="s">
        <v>4082</v>
      </c>
      <c r="Z4685" t="s">
        <v>3671</v>
      </c>
      <c r="AA4685" t="s">
        <v>1216</v>
      </c>
      <c r="AB4685" s="198">
        <v>37043.875</v>
      </c>
      <c r="AC4685" s="198">
        <v>37072.875</v>
      </c>
    </row>
    <row r="4686" spans="1:29" x14ac:dyDescent="0.2">
      <c r="A4686" s="44" t="str">
        <f t="shared" si="366"/>
        <v>US Crude Financial</v>
      </c>
      <c r="B4686" s="44" t="str">
        <f t="shared" si="367"/>
        <v>US</v>
      </c>
      <c r="C4686" s="44" t="str">
        <f t="shared" si="368"/>
        <v>Crude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3">
        <f t="shared" si="370"/>
        <v>50000</v>
      </c>
      <c r="G4686" s="202">
        <v>1293685</v>
      </c>
      <c r="H4686" s="198">
        <v>37035.531192129631</v>
      </c>
      <c r="I4686" t="s">
        <v>3057</v>
      </c>
      <c r="M4686" t="s">
        <v>3757</v>
      </c>
      <c r="N4686" t="s">
        <v>4183</v>
      </c>
      <c r="O4686" t="s">
        <v>2967</v>
      </c>
      <c r="P4686" s="199">
        <v>50000</v>
      </c>
      <c r="S4686" t="s">
        <v>2767</v>
      </c>
      <c r="T4686" t="s">
        <v>4061</v>
      </c>
      <c r="U4686" s="201">
        <v>28.45</v>
      </c>
      <c r="V4686" t="s">
        <v>1699</v>
      </c>
      <c r="W4686" t="s">
        <v>4185</v>
      </c>
      <c r="X4686" t="s">
        <v>4266</v>
      </c>
      <c r="Y4686" t="s">
        <v>3401</v>
      </c>
      <c r="Z4686" t="s">
        <v>3671</v>
      </c>
      <c r="AA4686">
        <v>107308</v>
      </c>
      <c r="AB4686" s="198">
        <v>37073</v>
      </c>
      <c r="AC4686" s="198">
        <v>37103</v>
      </c>
    </row>
    <row r="4687" spans="1:29" x14ac:dyDescent="0.2">
      <c r="A4687" s="44" t="str">
        <f t="shared" si="366"/>
        <v xml:space="preserve"> Natural Gas Physical</v>
      </c>
      <c r="B4687" s="44" t="str">
        <f t="shared" si="367"/>
        <v/>
      </c>
      <c r="C4687" s="44" t="str">
        <f t="shared" si="368"/>
        <v>Natural Gas</v>
      </c>
      <c r="D4687" s="44" t="str">
        <f t="shared" si="369"/>
        <v>Physical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5000</v>
      </c>
      <c r="G4687" s="202">
        <v>1293686</v>
      </c>
      <c r="H4687" s="198">
        <v>37035.531435185185</v>
      </c>
      <c r="I4687" t="s">
        <v>1723</v>
      </c>
      <c r="M4687" t="s">
        <v>2760</v>
      </c>
      <c r="N4687" t="s">
        <v>2697</v>
      </c>
      <c r="O4687" t="s">
        <v>4269</v>
      </c>
      <c r="P4687" s="199">
        <v>5000</v>
      </c>
      <c r="S4687" t="s">
        <v>4150</v>
      </c>
      <c r="T4687" t="s">
        <v>2698</v>
      </c>
      <c r="U4687" s="201">
        <v>5.4450000000000003</v>
      </c>
      <c r="V4687" t="s">
        <v>1724</v>
      </c>
      <c r="W4687" t="s">
        <v>2699</v>
      </c>
      <c r="X4687" t="s">
        <v>2700</v>
      </c>
      <c r="Y4687" t="s">
        <v>3224</v>
      </c>
      <c r="Z4687" t="s">
        <v>3672</v>
      </c>
      <c r="AA4687">
        <v>809520</v>
      </c>
      <c r="AB4687" s="198">
        <v>37035.875</v>
      </c>
      <c r="AC4687" s="198">
        <v>37035.875</v>
      </c>
    </row>
    <row r="4688" spans="1:29" x14ac:dyDescent="0.2">
      <c r="A4688" s="44" t="str">
        <f t="shared" si="366"/>
        <v xml:space="preserve"> Natural Gas Financial</v>
      </c>
      <c r="B4688" s="44" t="str">
        <f t="shared" si="367"/>
        <v/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30</v>
      </c>
      <c r="F4688" s="213">
        <f t="shared" si="370"/>
        <v>300000</v>
      </c>
      <c r="G4688" s="202">
        <v>1293687</v>
      </c>
      <c r="H4688" s="198">
        <v>37035.531712962962</v>
      </c>
      <c r="I4688" t="s">
        <v>3102</v>
      </c>
      <c r="M4688" t="s">
        <v>2760</v>
      </c>
      <c r="N4688" t="s">
        <v>4360</v>
      </c>
      <c r="O4688" t="s">
        <v>4361</v>
      </c>
      <c r="Q4688" s="199">
        <v>10000</v>
      </c>
      <c r="S4688" t="s">
        <v>2761</v>
      </c>
      <c r="T4688" t="s">
        <v>4061</v>
      </c>
      <c r="U4688" s="201">
        <v>0.19</v>
      </c>
      <c r="V4688" t="s">
        <v>3042</v>
      </c>
      <c r="W4688" t="s">
        <v>2944</v>
      </c>
      <c r="X4688" t="s">
        <v>2691</v>
      </c>
      <c r="Y4688" t="s">
        <v>4082</v>
      </c>
      <c r="Z4688" t="s">
        <v>3671</v>
      </c>
      <c r="AA4688" t="s">
        <v>1217</v>
      </c>
      <c r="AB4688" s="198">
        <v>37043.875</v>
      </c>
      <c r="AC4688" s="198">
        <v>37072.875</v>
      </c>
    </row>
    <row r="4689" spans="1:29" x14ac:dyDescent="0.2">
      <c r="A4689" s="44" t="str">
        <f t="shared" si="366"/>
        <v>US Crude Financial</v>
      </c>
      <c r="B4689" s="44" t="str">
        <f t="shared" si="367"/>
        <v>US</v>
      </c>
      <c r="C4689" s="44" t="str">
        <f t="shared" si="368"/>
        <v>Crude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50000</v>
      </c>
      <c r="G4689" s="202">
        <v>1293689</v>
      </c>
      <c r="H4689" s="198">
        <v>37035.531817129631</v>
      </c>
      <c r="I4689" t="s">
        <v>3057</v>
      </c>
      <c r="M4689" t="s">
        <v>3757</v>
      </c>
      <c r="N4689" t="s">
        <v>4183</v>
      </c>
      <c r="O4689" t="s">
        <v>2967</v>
      </c>
      <c r="P4689" s="199">
        <v>50000</v>
      </c>
      <c r="S4689" t="s">
        <v>2767</v>
      </c>
      <c r="T4689" t="s">
        <v>4061</v>
      </c>
      <c r="U4689" s="201">
        <v>28.41</v>
      </c>
      <c r="V4689" t="s">
        <v>1699</v>
      </c>
      <c r="W4689" t="s">
        <v>4185</v>
      </c>
      <c r="X4689" t="s">
        <v>4266</v>
      </c>
      <c r="Y4689" t="s">
        <v>3401</v>
      </c>
      <c r="Z4689" t="s">
        <v>3671</v>
      </c>
      <c r="AA4689">
        <v>107309</v>
      </c>
      <c r="AB4689" s="198">
        <v>37073</v>
      </c>
      <c r="AC4689" s="198">
        <v>37103</v>
      </c>
    </row>
    <row r="4690" spans="1:29" x14ac:dyDescent="0.2">
      <c r="A4690" s="44" t="str">
        <f t="shared" si="366"/>
        <v>US Power Financial</v>
      </c>
      <c r="B4690" s="44" t="str">
        <f t="shared" si="367"/>
        <v>US</v>
      </c>
      <c r="C4690" s="44" t="str">
        <f t="shared" si="368"/>
        <v>Power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</v>
      </c>
      <c r="F4690" s="213">
        <f t="shared" si="370"/>
        <v>150</v>
      </c>
      <c r="G4690" s="202">
        <v>1293690</v>
      </c>
      <c r="H4690" s="198">
        <v>37035.531956018516</v>
      </c>
      <c r="I4690" t="s">
        <v>2834</v>
      </c>
      <c r="M4690" t="s">
        <v>3364</v>
      </c>
      <c r="N4690" t="s">
        <v>4190</v>
      </c>
      <c r="O4690" t="s">
        <v>4500</v>
      </c>
      <c r="Q4690" s="199">
        <v>50</v>
      </c>
      <c r="S4690" t="s">
        <v>2759</v>
      </c>
      <c r="T4690" t="s">
        <v>4061</v>
      </c>
      <c r="U4690" s="201">
        <v>40.25</v>
      </c>
      <c r="V4690" t="s">
        <v>3931</v>
      </c>
      <c r="W4690" t="s">
        <v>2835</v>
      </c>
      <c r="X4690" t="s">
        <v>2810</v>
      </c>
      <c r="Y4690" t="s">
        <v>4193</v>
      </c>
      <c r="Z4690" t="s">
        <v>3671</v>
      </c>
      <c r="AA4690">
        <v>621909.1</v>
      </c>
      <c r="AB4690" s="198">
        <v>37040.875</v>
      </c>
      <c r="AC4690" s="198">
        <v>37042.875</v>
      </c>
    </row>
    <row r="4691" spans="1:29" x14ac:dyDescent="0.2">
      <c r="A4691" s="44" t="str">
        <f t="shared" si="366"/>
        <v>US Power Financial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</v>
      </c>
      <c r="F4691" s="213">
        <f t="shared" si="370"/>
        <v>150</v>
      </c>
      <c r="G4691" s="202">
        <v>1293692</v>
      </c>
      <c r="H4691" s="198">
        <v>37035.532233796293</v>
      </c>
      <c r="I4691" t="s">
        <v>3228</v>
      </c>
      <c r="M4691" t="s">
        <v>3364</v>
      </c>
      <c r="N4691" t="s">
        <v>4190</v>
      </c>
      <c r="O4691" t="s">
        <v>4500</v>
      </c>
      <c r="P4691" s="199">
        <v>50</v>
      </c>
      <c r="S4691" t="s">
        <v>2759</v>
      </c>
      <c r="T4691" t="s">
        <v>4061</v>
      </c>
      <c r="U4691" s="201">
        <v>40.25</v>
      </c>
      <c r="V4691" t="s">
        <v>3212</v>
      </c>
      <c r="W4691" t="s">
        <v>2835</v>
      </c>
      <c r="X4691" t="s">
        <v>2810</v>
      </c>
      <c r="Y4691" t="s">
        <v>4193</v>
      </c>
      <c r="Z4691" t="s">
        <v>3671</v>
      </c>
      <c r="AA4691">
        <v>621910.1</v>
      </c>
      <c r="AB4691" s="198">
        <v>37040.875</v>
      </c>
      <c r="AC4691" s="198">
        <v>37042.875</v>
      </c>
    </row>
    <row r="4692" spans="1:29" x14ac:dyDescent="0.2">
      <c r="A4692" s="44" t="str">
        <f t="shared" si="366"/>
        <v>US Crude Financial</v>
      </c>
      <c r="B4692" s="44" t="str">
        <f t="shared" si="367"/>
        <v>US</v>
      </c>
      <c r="C4692" s="44" t="str">
        <f t="shared" si="368"/>
        <v>Crude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</v>
      </c>
      <c r="F4692" s="213">
        <f t="shared" si="370"/>
        <v>50000</v>
      </c>
      <c r="G4692" s="202">
        <v>1293693</v>
      </c>
      <c r="H4692" s="198">
        <v>37035.532314814816</v>
      </c>
      <c r="I4692" t="s">
        <v>4182</v>
      </c>
      <c r="M4692" t="s">
        <v>3757</v>
      </c>
      <c r="N4692" t="s">
        <v>4183</v>
      </c>
      <c r="O4692" t="s">
        <v>2790</v>
      </c>
      <c r="Q4692" s="199">
        <v>50000</v>
      </c>
      <c r="S4692" t="s">
        <v>2767</v>
      </c>
      <c r="T4692" t="s">
        <v>4061</v>
      </c>
      <c r="U4692" s="201">
        <v>28.43</v>
      </c>
      <c r="V4692" t="s">
        <v>4184</v>
      </c>
      <c r="W4692" t="s">
        <v>4185</v>
      </c>
      <c r="X4692" t="s">
        <v>4186</v>
      </c>
      <c r="Y4692" t="s">
        <v>3401</v>
      </c>
      <c r="Z4692" t="s">
        <v>3671</v>
      </c>
      <c r="AA4692">
        <v>107310</v>
      </c>
      <c r="AB4692" s="198">
        <v>37073</v>
      </c>
      <c r="AC4692" s="198">
        <v>37103</v>
      </c>
    </row>
    <row r="4693" spans="1:29" x14ac:dyDescent="0.2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30</v>
      </c>
      <c r="F4693" s="213">
        <f t="shared" si="370"/>
        <v>600000</v>
      </c>
      <c r="G4693" s="202">
        <v>1293694</v>
      </c>
      <c r="H4693" s="198">
        <v>37035.532384259262</v>
      </c>
      <c r="I4693" t="s">
        <v>3769</v>
      </c>
      <c r="M4693" t="s">
        <v>2760</v>
      </c>
      <c r="N4693" t="s">
        <v>2864</v>
      </c>
      <c r="O4693" t="s">
        <v>2865</v>
      </c>
      <c r="Q4693" s="199">
        <v>20000</v>
      </c>
      <c r="S4693" t="s">
        <v>2761</v>
      </c>
      <c r="T4693" t="s">
        <v>4061</v>
      </c>
      <c r="U4693" s="201">
        <v>4.0949999999999998</v>
      </c>
      <c r="V4693" t="s">
        <v>4013</v>
      </c>
      <c r="W4693" t="s">
        <v>3529</v>
      </c>
      <c r="X4693" t="s">
        <v>2866</v>
      </c>
      <c r="Y4693" t="s">
        <v>4082</v>
      </c>
      <c r="Z4693" t="s">
        <v>3671</v>
      </c>
      <c r="AA4693" t="s">
        <v>1218</v>
      </c>
      <c r="AB4693" s="198">
        <v>37043.875</v>
      </c>
      <c r="AC4693" s="198">
        <v>37072.875</v>
      </c>
    </row>
    <row r="4694" spans="1:29" x14ac:dyDescent="0.2">
      <c r="A4694" s="44" t="str">
        <f t="shared" si="366"/>
        <v>US Natural Gas Physical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30</v>
      </c>
      <c r="F4694" s="213">
        <f t="shared" si="370"/>
        <v>61470</v>
      </c>
      <c r="G4694" s="202">
        <v>1293695</v>
      </c>
      <c r="H4694" s="198">
        <v>37035.532627314817</v>
      </c>
      <c r="I4694" t="s">
        <v>2863</v>
      </c>
      <c r="M4694" t="s">
        <v>2760</v>
      </c>
      <c r="N4694" t="s">
        <v>3136</v>
      </c>
      <c r="O4694" t="s">
        <v>1219</v>
      </c>
      <c r="Q4694" s="199">
        <v>2049</v>
      </c>
      <c r="S4694" t="s">
        <v>2761</v>
      </c>
      <c r="T4694" t="s">
        <v>4061</v>
      </c>
      <c r="U4694" s="201">
        <v>-2.5000000000000001E-3</v>
      </c>
      <c r="V4694" t="s">
        <v>418</v>
      </c>
      <c r="W4694" t="s">
        <v>3046</v>
      </c>
      <c r="X4694" t="s">
        <v>3141</v>
      </c>
      <c r="Y4694" t="s">
        <v>3224</v>
      </c>
      <c r="Z4694" t="s">
        <v>3671</v>
      </c>
      <c r="AA4694" t="s">
        <v>1220</v>
      </c>
      <c r="AB4694" s="198">
        <v>37043.875</v>
      </c>
      <c r="AC4694" s="198">
        <v>37072.875</v>
      </c>
    </row>
    <row r="4695" spans="1:29" x14ac:dyDescent="0.2">
      <c r="A4695" s="44" t="str">
        <f t="shared" si="366"/>
        <v xml:space="preserve"> Metals Financial</v>
      </c>
      <c r="B4695" s="44" t="str">
        <f t="shared" si="367"/>
        <v/>
      </c>
      <c r="C4695" s="44" t="str">
        <f t="shared" si="368"/>
        <v>Metals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10</v>
      </c>
      <c r="G4695" s="202">
        <v>1293696</v>
      </c>
      <c r="H4695" s="198">
        <v>37035.533032407409</v>
      </c>
      <c r="I4695" t="s">
        <v>4009</v>
      </c>
      <c r="M4695" t="s">
        <v>2766</v>
      </c>
      <c r="N4695" t="s">
        <v>4072</v>
      </c>
      <c r="O4695" t="s">
        <v>4073</v>
      </c>
      <c r="Q4695" s="199">
        <v>10</v>
      </c>
      <c r="S4695" t="s">
        <v>4060</v>
      </c>
      <c r="T4695" t="s">
        <v>4061</v>
      </c>
      <c r="U4695" s="201">
        <v>1545</v>
      </c>
      <c r="V4695" t="s">
        <v>4010</v>
      </c>
      <c r="W4695" t="s">
        <v>4068</v>
      </c>
      <c r="X4695" t="s">
        <v>4064</v>
      </c>
      <c r="Y4695" t="s">
        <v>4065</v>
      </c>
      <c r="Z4695" t="s">
        <v>4066</v>
      </c>
      <c r="AA4695">
        <v>2151736</v>
      </c>
    </row>
    <row r="4696" spans="1:29" x14ac:dyDescent="0.2">
      <c r="A4696" s="44" t="str">
        <f t="shared" si="366"/>
        <v>US Power Physical</v>
      </c>
      <c r="B4696" s="44" t="str">
        <f t="shared" si="367"/>
        <v>US</v>
      </c>
      <c r="C4696" s="44" t="str">
        <f t="shared" si="368"/>
        <v>Power</v>
      </c>
      <c r="D4696" s="44" t="str">
        <f t="shared" si="369"/>
        <v>Physical</v>
      </c>
      <c r="E4696" s="44">
        <f>IF(VLOOKUP(S4696,'DD-Lookup'!$J$6:$L$50,3,FALSE)="Monthly",(YEAR(AC4696)-YEAR(AB4696))*12+MONTH(AC4696)-MONTH(AB4696)+1,(AC4696-AB4696+1))</f>
        <v>5</v>
      </c>
      <c r="F4696" s="213">
        <f t="shared" si="370"/>
        <v>250</v>
      </c>
      <c r="G4696" s="202">
        <v>1293697</v>
      </c>
      <c r="H4696" s="198">
        <v>37035.533506944441</v>
      </c>
      <c r="I4696" t="s">
        <v>2817</v>
      </c>
      <c r="J4696" t="s">
        <v>3125</v>
      </c>
      <c r="K4696" t="s">
        <v>2852</v>
      </c>
      <c r="M4696" t="s">
        <v>3364</v>
      </c>
      <c r="N4696" t="s">
        <v>2802</v>
      </c>
      <c r="O4696" t="s">
        <v>1716</v>
      </c>
      <c r="P4696" s="199">
        <v>50</v>
      </c>
      <c r="S4696" t="s">
        <v>2759</v>
      </c>
      <c r="T4696" t="s">
        <v>4061</v>
      </c>
      <c r="U4696" s="201">
        <v>32.5</v>
      </c>
      <c r="V4696" t="s">
        <v>4487</v>
      </c>
      <c r="W4696" t="s">
        <v>3420</v>
      </c>
      <c r="X4696" t="s">
        <v>2812</v>
      </c>
      <c r="Y4696" t="s">
        <v>4193</v>
      </c>
      <c r="Z4696" t="s">
        <v>3666</v>
      </c>
      <c r="AA4696">
        <v>621911.1</v>
      </c>
      <c r="AB4696" s="198">
        <v>37039.875</v>
      </c>
      <c r="AC4696" s="198">
        <v>37043.875</v>
      </c>
    </row>
    <row r="4697" spans="1:29" x14ac:dyDescent="0.2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50000</v>
      </c>
      <c r="G4697" s="202">
        <v>1293698</v>
      </c>
      <c r="H4697" s="198">
        <v>37035.533576388887</v>
      </c>
      <c r="I4697" t="s">
        <v>3057</v>
      </c>
      <c r="M4697" t="s">
        <v>3757</v>
      </c>
      <c r="N4697" t="s">
        <v>4183</v>
      </c>
      <c r="O4697" t="s">
        <v>2967</v>
      </c>
      <c r="P4697" s="199">
        <v>50000</v>
      </c>
      <c r="S4697" t="s">
        <v>2767</v>
      </c>
      <c r="T4697" t="s">
        <v>4061</v>
      </c>
      <c r="U4697" s="201">
        <v>28.41</v>
      </c>
      <c r="V4697" t="s">
        <v>1699</v>
      </c>
      <c r="W4697" t="s">
        <v>4185</v>
      </c>
      <c r="X4697" t="s">
        <v>4266</v>
      </c>
      <c r="Y4697" t="s">
        <v>3401</v>
      </c>
      <c r="Z4697" t="s">
        <v>3671</v>
      </c>
      <c r="AA4697">
        <v>107311</v>
      </c>
      <c r="AB4697" s="198">
        <v>37073</v>
      </c>
      <c r="AC4697" s="198">
        <v>37103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3">
        <f t="shared" si="370"/>
        <v>600000</v>
      </c>
      <c r="G4698" s="202">
        <v>1293699</v>
      </c>
      <c r="H4698" s="198">
        <v>37035.53402777778</v>
      </c>
      <c r="I4698" t="s">
        <v>2818</v>
      </c>
      <c r="M4698" t="s">
        <v>2760</v>
      </c>
      <c r="N4698" t="s">
        <v>2864</v>
      </c>
      <c r="O4698" t="s">
        <v>2865</v>
      </c>
      <c r="Q4698" s="199">
        <v>20000</v>
      </c>
      <c r="S4698" t="s">
        <v>2761</v>
      </c>
      <c r="T4698" t="s">
        <v>4061</v>
      </c>
      <c r="U4698" s="201">
        <v>4.0999999999999996</v>
      </c>
      <c r="V4698" t="s">
        <v>2659</v>
      </c>
      <c r="W4698" t="s">
        <v>3529</v>
      </c>
      <c r="X4698" t="s">
        <v>2866</v>
      </c>
      <c r="Y4698" t="s">
        <v>4082</v>
      </c>
      <c r="Z4698" t="s">
        <v>3671</v>
      </c>
      <c r="AA4698" t="s">
        <v>1221</v>
      </c>
      <c r="AB4698" s="198">
        <v>37043.875</v>
      </c>
      <c r="AC4698" s="198">
        <v>37072.875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153</v>
      </c>
      <c r="F4699" s="213">
        <f t="shared" si="370"/>
        <v>765000</v>
      </c>
      <c r="G4699" s="202">
        <v>1293700</v>
      </c>
      <c r="H4699" s="198">
        <v>37035.534120370372</v>
      </c>
      <c r="I4699" t="s">
        <v>3271</v>
      </c>
      <c r="M4699" t="s">
        <v>2760</v>
      </c>
      <c r="N4699" t="s">
        <v>2864</v>
      </c>
      <c r="O4699" t="s">
        <v>4239</v>
      </c>
      <c r="Q4699" s="199">
        <v>5000</v>
      </c>
      <c r="S4699" t="s">
        <v>2761</v>
      </c>
      <c r="T4699" t="s">
        <v>4061</v>
      </c>
      <c r="U4699" s="201">
        <v>4.22</v>
      </c>
      <c r="V4699" t="s">
        <v>3044</v>
      </c>
      <c r="W4699" t="s">
        <v>3529</v>
      </c>
      <c r="X4699" t="s">
        <v>2866</v>
      </c>
      <c r="Y4699" t="s">
        <v>4082</v>
      </c>
      <c r="Z4699" t="s">
        <v>3671</v>
      </c>
      <c r="AA4699" t="s">
        <v>1222</v>
      </c>
      <c r="AB4699" s="198">
        <v>37043</v>
      </c>
      <c r="AC4699" s="198">
        <v>37195</v>
      </c>
    </row>
    <row r="4700" spans="1:29" x14ac:dyDescent="0.2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50000</v>
      </c>
      <c r="G4700" s="202">
        <v>1293701</v>
      </c>
      <c r="H4700" s="198">
        <v>37035.534259259257</v>
      </c>
      <c r="I4700" t="s">
        <v>2863</v>
      </c>
      <c r="M4700" t="s">
        <v>3757</v>
      </c>
      <c r="N4700" t="s">
        <v>4183</v>
      </c>
      <c r="O4700" t="s">
        <v>2790</v>
      </c>
      <c r="Q4700" s="199">
        <v>50000</v>
      </c>
      <c r="S4700" t="s">
        <v>2767</v>
      </c>
      <c r="T4700" t="s">
        <v>4061</v>
      </c>
      <c r="U4700" s="201">
        <v>28.43</v>
      </c>
      <c r="V4700" t="s">
        <v>1679</v>
      </c>
      <c r="W4700" t="s">
        <v>4185</v>
      </c>
      <c r="X4700" t="s">
        <v>4186</v>
      </c>
      <c r="Y4700" t="s">
        <v>3401</v>
      </c>
      <c r="Z4700" t="s">
        <v>3671</v>
      </c>
      <c r="AA4700">
        <v>107312</v>
      </c>
      <c r="AB4700" s="198">
        <v>37073</v>
      </c>
      <c r="AC4700" s="198">
        <v>37103</v>
      </c>
    </row>
    <row r="4701" spans="1:29" x14ac:dyDescent="0.2">
      <c r="A4701" s="44" t="str">
        <f t="shared" si="366"/>
        <v>US Natural Gas Financial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151</v>
      </c>
      <c r="F4701" s="213">
        <f t="shared" si="370"/>
        <v>377500</v>
      </c>
      <c r="G4701" s="202">
        <v>1293702</v>
      </c>
      <c r="H4701" s="198">
        <v>37035.53429398148</v>
      </c>
      <c r="I4701" t="s">
        <v>2664</v>
      </c>
      <c r="M4701" t="s">
        <v>2760</v>
      </c>
      <c r="N4701" t="s">
        <v>2864</v>
      </c>
      <c r="O4701" t="s">
        <v>3253</v>
      </c>
      <c r="Q4701" s="199">
        <v>2500</v>
      </c>
      <c r="S4701" t="s">
        <v>2761</v>
      </c>
      <c r="T4701" t="s">
        <v>4061</v>
      </c>
      <c r="U4701" s="201">
        <v>4.6100000000000003</v>
      </c>
      <c r="V4701" t="s">
        <v>3791</v>
      </c>
      <c r="W4701" t="s">
        <v>3529</v>
      </c>
      <c r="X4701" t="s">
        <v>2866</v>
      </c>
      <c r="Y4701" t="s">
        <v>4082</v>
      </c>
      <c r="Z4701" t="s">
        <v>3671</v>
      </c>
      <c r="AA4701" t="s">
        <v>1223</v>
      </c>
      <c r="AB4701" s="198">
        <v>37196</v>
      </c>
      <c r="AC4701" s="198">
        <v>37346</v>
      </c>
    </row>
    <row r="4702" spans="1:29" x14ac:dyDescent="0.2">
      <c r="A4702" s="44" t="str">
        <f t="shared" si="366"/>
        <v>US Natural Gas Physical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30</v>
      </c>
      <c r="F4702" s="213">
        <f t="shared" si="370"/>
        <v>150000</v>
      </c>
      <c r="G4702" s="202">
        <v>1293703</v>
      </c>
      <c r="H4702" s="198">
        <v>37035.534317129626</v>
      </c>
      <c r="I4702" t="s">
        <v>3219</v>
      </c>
      <c r="M4702" t="s">
        <v>2760</v>
      </c>
      <c r="N4702" t="s">
        <v>3220</v>
      </c>
      <c r="O4702" t="s">
        <v>4287</v>
      </c>
      <c r="P4702" s="199">
        <v>5000</v>
      </c>
      <c r="S4702" t="s">
        <v>2761</v>
      </c>
      <c r="T4702" t="s">
        <v>4061</v>
      </c>
      <c r="U4702" s="201">
        <v>9.5449999999999999</v>
      </c>
      <c r="V4702" t="s">
        <v>3799</v>
      </c>
      <c r="W4702" t="s">
        <v>4279</v>
      </c>
      <c r="X4702" t="s">
        <v>2682</v>
      </c>
      <c r="Y4702" t="s">
        <v>3224</v>
      </c>
      <c r="Z4702" t="s">
        <v>3671</v>
      </c>
      <c r="AA4702" t="s">
        <v>1224</v>
      </c>
      <c r="AB4702" s="198">
        <v>37043.875</v>
      </c>
      <c r="AC4702" s="198">
        <v>37072.875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6</v>
      </c>
      <c r="F4703" s="213">
        <f t="shared" si="370"/>
        <v>180000</v>
      </c>
      <c r="G4703" s="202">
        <v>1293704</v>
      </c>
      <c r="H4703" s="198">
        <v>37035.534537037034</v>
      </c>
      <c r="I4703" t="s">
        <v>3112</v>
      </c>
      <c r="M4703" t="s">
        <v>2760</v>
      </c>
      <c r="N4703" t="s">
        <v>2864</v>
      </c>
      <c r="O4703" t="s">
        <v>808</v>
      </c>
      <c r="Q4703" s="199">
        <v>30000</v>
      </c>
      <c r="S4703" t="s">
        <v>2761</v>
      </c>
      <c r="T4703" t="s">
        <v>4061</v>
      </c>
      <c r="U4703" s="201">
        <v>4.0449999999999999</v>
      </c>
      <c r="V4703" t="s">
        <v>2964</v>
      </c>
      <c r="W4703" t="s">
        <v>3281</v>
      </c>
      <c r="X4703" t="s">
        <v>4236</v>
      </c>
      <c r="Y4703" t="s">
        <v>4082</v>
      </c>
      <c r="Z4703" t="s">
        <v>3671</v>
      </c>
      <c r="AA4703" t="s">
        <v>1225</v>
      </c>
      <c r="AB4703" s="198">
        <v>37037.875</v>
      </c>
      <c r="AC4703" s="198">
        <v>37042.875</v>
      </c>
    </row>
    <row r="4704" spans="1:29" x14ac:dyDescent="0.2">
      <c r="A4704" s="44" t="str">
        <f t="shared" si="366"/>
        <v>US Power Physical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30</v>
      </c>
      <c r="F4704" s="213">
        <f t="shared" si="370"/>
        <v>750</v>
      </c>
      <c r="G4704" s="202">
        <v>1293705</v>
      </c>
      <c r="H4704" s="198">
        <v>37035.534641203703</v>
      </c>
      <c r="I4704" t="s">
        <v>4034</v>
      </c>
      <c r="M4704" t="s">
        <v>3364</v>
      </c>
      <c r="N4704" t="s">
        <v>2710</v>
      </c>
      <c r="O4704" t="s">
        <v>1226</v>
      </c>
      <c r="P4704" s="199">
        <v>25</v>
      </c>
      <c r="S4704" t="s">
        <v>2759</v>
      </c>
      <c r="T4704" t="s">
        <v>4061</v>
      </c>
      <c r="U4704" s="201">
        <v>90</v>
      </c>
      <c r="V4704" t="s">
        <v>1227</v>
      </c>
      <c r="W4704" t="s">
        <v>2711</v>
      </c>
      <c r="X4704" t="s">
        <v>2712</v>
      </c>
      <c r="Y4704" t="s">
        <v>4193</v>
      </c>
      <c r="Z4704" t="s">
        <v>3666</v>
      </c>
      <c r="AA4704">
        <v>621916.1</v>
      </c>
      <c r="AB4704" s="198">
        <v>37043.875</v>
      </c>
      <c r="AC4704" s="198">
        <v>37072.875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151</v>
      </c>
      <c r="F4705" s="213">
        <f t="shared" si="370"/>
        <v>377500</v>
      </c>
      <c r="G4705" s="202">
        <v>1293706</v>
      </c>
      <c r="H4705" s="198">
        <v>37035.534768518519</v>
      </c>
      <c r="I4705" t="s">
        <v>3990</v>
      </c>
      <c r="M4705" t="s">
        <v>2760</v>
      </c>
      <c r="N4705" t="s">
        <v>2864</v>
      </c>
      <c r="O4705" t="s">
        <v>3253</v>
      </c>
      <c r="Q4705" s="199">
        <v>2500</v>
      </c>
      <c r="S4705" t="s">
        <v>2761</v>
      </c>
      <c r="T4705" t="s">
        <v>4061</v>
      </c>
      <c r="U4705" s="201">
        <v>4.6100000000000003</v>
      </c>
      <c r="V4705" t="s">
        <v>1786</v>
      </c>
      <c r="W4705" t="s">
        <v>3529</v>
      </c>
      <c r="X4705" t="s">
        <v>2866</v>
      </c>
      <c r="Y4705" t="s">
        <v>4082</v>
      </c>
      <c r="Z4705" t="s">
        <v>3671</v>
      </c>
      <c r="AA4705" t="s">
        <v>1228</v>
      </c>
      <c r="AB4705" s="198">
        <v>37196</v>
      </c>
      <c r="AC4705" s="198">
        <v>37346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30</v>
      </c>
      <c r="F4706" s="213">
        <f t="shared" si="370"/>
        <v>600000</v>
      </c>
      <c r="G4706" s="202">
        <v>1293707</v>
      </c>
      <c r="H4706" s="198">
        <v>37035.53496527778</v>
      </c>
      <c r="I4706" t="s">
        <v>3801</v>
      </c>
      <c r="M4706" t="s">
        <v>2760</v>
      </c>
      <c r="N4706" t="s">
        <v>2864</v>
      </c>
      <c r="O4706" t="s">
        <v>2865</v>
      </c>
      <c r="Q4706" s="199">
        <v>20000</v>
      </c>
      <c r="S4706" t="s">
        <v>2761</v>
      </c>
      <c r="T4706" t="s">
        <v>4061</v>
      </c>
      <c r="U4706" s="201">
        <v>4.1050000000000004</v>
      </c>
      <c r="V4706" t="s">
        <v>3066</v>
      </c>
      <c r="W4706" t="s">
        <v>3529</v>
      </c>
      <c r="X4706" t="s">
        <v>2866</v>
      </c>
      <c r="Y4706" t="s">
        <v>4082</v>
      </c>
      <c r="Z4706" t="s">
        <v>3671</v>
      </c>
      <c r="AA4706" t="s">
        <v>1229</v>
      </c>
      <c r="AB4706" s="198">
        <v>37043.875</v>
      </c>
      <c r="AC4706" s="198">
        <v>37072.875</v>
      </c>
    </row>
    <row r="4707" spans="1:29" x14ac:dyDescent="0.2">
      <c r="A4707" s="44" t="str">
        <f t="shared" si="366"/>
        <v>US Natural Gas Physical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4</v>
      </c>
      <c r="F4707" s="213">
        <f t="shared" si="370"/>
        <v>40000</v>
      </c>
      <c r="G4707" s="202">
        <v>1293708</v>
      </c>
      <c r="H4707" s="198">
        <v>37035.53534722222</v>
      </c>
      <c r="I4707" t="s">
        <v>4033</v>
      </c>
      <c r="M4707" t="s">
        <v>2760</v>
      </c>
      <c r="N4707" t="s">
        <v>3220</v>
      </c>
      <c r="O4707" t="s">
        <v>1067</v>
      </c>
      <c r="Q4707" s="199">
        <v>10000</v>
      </c>
      <c r="S4707" t="s">
        <v>2761</v>
      </c>
      <c r="T4707" t="s">
        <v>4061</v>
      </c>
      <c r="U4707" s="201">
        <v>4.04</v>
      </c>
      <c r="V4707" t="s">
        <v>3987</v>
      </c>
      <c r="W4707" t="s">
        <v>4246</v>
      </c>
      <c r="X4707" t="s">
        <v>4247</v>
      </c>
      <c r="Y4707" t="s">
        <v>3224</v>
      </c>
      <c r="Z4707" t="s">
        <v>3671</v>
      </c>
      <c r="AA4707">
        <v>809531</v>
      </c>
      <c r="AB4707" s="198">
        <v>37037</v>
      </c>
      <c r="AC4707" s="198">
        <v>37040</v>
      </c>
    </row>
    <row r="4708" spans="1:29" x14ac:dyDescent="0.2">
      <c r="A4708" s="44" t="str">
        <f t="shared" si="366"/>
        <v>US Crude Financial</v>
      </c>
      <c r="B4708" s="44" t="str">
        <f t="shared" si="367"/>
        <v>US</v>
      </c>
      <c r="C4708" s="44" t="str">
        <f t="shared" si="368"/>
        <v>Crude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1</v>
      </c>
      <c r="F4708" s="213">
        <f t="shared" si="370"/>
        <v>50000</v>
      </c>
      <c r="G4708" s="202">
        <v>1293709</v>
      </c>
      <c r="H4708" s="198">
        <v>37035.535370370373</v>
      </c>
      <c r="I4708" t="s">
        <v>3057</v>
      </c>
      <c r="M4708" t="s">
        <v>3757</v>
      </c>
      <c r="N4708" t="s">
        <v>4183</v>
      </c>
      <c r="O4708" t="s">
        <v>2967</v>
      </c>
      <c r="P4708" s="199">
        <v>50000</v>
      </c>
      <c r="S4708" t="s">
        <v>2767</v>
      </c>
      <c r="T4708" t="s">
        <v>4061</v>
      </c>
      <c r="U4708" s="201">
        <v>28.41</v>
      </c>
      <c r="V4708" t="s">
        <v>1699</v>
      </c>
      <c r="W4708" t="s">
        <v>4185</v>
      </c>
      <c r="X4708" t="s">
        <v>4266</v>
      </c>
      <c r="Y4708" t="s">
        <v>3401</v>
      </c>
      <c r="Z4708" t="s">
        <v>3671</v>
      </c>
      <c r="AA4708">
        <v>107313</v>
      </c>
      <c r="AB4708" s="198">
        <v>37073</v>
      </c>
      <c r="AC4708" s="198">
        <v>37103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30</v>
      </c>
      <c r="F4709" s="213">
        <f t="shared" si="370"/>
        <v>150000</v>
      </c>
      <c r="G4709" s="202">
        <v>1293710</v>
      </c>
      <c r="H4709" s="198">
        <v>37035.535555555558</v>
      </c>
      <c r="I4709" t="s">
        <v>2818</v>
      </c>
      <c r="M4709" t="s">
        <v>2760</v>
      </c>
      <c r="N4709" t="s">
        <v>3235</v>
      </c>
      <c r="O4709" t="s">
        <v>2898</v>
      </c>
      <c r="Q4709" s="199">
        <v>5000</v>
      </c>
      <c r="S4709" t="s">
        <v>2761</v>
      </c>
      <c r="T4709" t="s">
        <v>4061</v>
      </c>
      <c r="U4709" s="201">
        <v>6.8</v>
      </c>
      <c r="V4709" t="s">
        <v>3091</v>
      </c>
      <c r="W4709" t="s">
        <v>2708</v>
      </c>
      <c r="X4709" t="s">
        <v>2709</v>
      </c>
      <c r="Y4709" t="s">
        <v>4082</v>
      </c>
      <c r="Z4709" t="s">
        <v>3671</v>
      </c>
      <c r="AA4709" t="s">
        <v>1230</v>
      </c>
      <c r="AB4709" s="198">
        <v>37043.875</v>
      </c>
      <c r="AC4709" s="198">
        <v>37072.875</v>
      </c>
    </row>
    <row r="4710" spans="1:29" x14ac:dyDescent="0.2">
      <c r="A4710" s="44" t="str">
        <f t="shared" si="366"/>
        <v>US Power Physical</v>
      </c>
      <c r="B4710" s="44" t="str">
        <f t="shared" si="367"/>
        <v>US</v>
      </c>
      <c r="C4710" s="44" t="str">
        <f t="shared" si="368"/>
        <v>Power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30</v>
      </c>
      <c r="F4710" s="213">
        <f t="shared" si="370"/>
        <v>1500</v>
      </c>
      <c r="G4710" s="202">
        <v>1293711</v>
      </c>
      <c r="H4710" s="198">
        <v>37035.535787037035</v>
      </c>
      <c r="I4710" t="s">
        <v>2839</v>
      </c>
      <c r="M4710" t="s">
        <v>3364</v>
      </c>
      <c r="N4710" t="s">
        <v>2802</v>
      </c>
      <c r="O4710" t="s">
        <v>4327</v>
      </c>
      <c r="P4710" s="199">
        <v>50</v>
      </c>
      <c r="S4710" t="s">
        <v>2759</v>
      </c>
      <c r="T4710" t="s">
        <v>4061</v>
      </c>
      <c r="U4710" s="201">
        <v>23.75</v>
      </c>
      <c r="V4710" t="s">
        <v>4173</v>
      </c>
      <c r="W4710" t="s">
        <v>2819</v>
      </c>
      <c r="X4710" t="s">
        <v>2820</v>
      </c>
      <c r="Y4710" t="s">
        <v>4193</v>
      </c>
      <c r="Z4710" t="s">
        <v>3666</v>
      </c>
      <c r="AA4710">
        <v>621918.1</v>
      </c>
      <c r="AB4710" s="198">
        <v>37043.875</v>
      </c>
      <c r="AC4710" s="198">
        <v>37072.875</v>
      </c>
    </row>
    <row r="4711" spans="1:29" x14ac:dyDescent="0.2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4</v>
      </c>
      <c r="F4711" s="213">
        <f t="shared" si="370"/>
        <v>20000</v>
      </c>
      <c r="G4711" s="202">
        <v>1293712</v>
      </c>
      <c r="H4711" s="198">
        <v>37035.535891203705</v>
      </c>
      <c r="I4711" t="s">
        <v>3306</v>
      </c>
      <c r="M4711" t="s">
        <v>2760</v>
      </c>
      <c r="N4711" t="s">
        <v>3220</v>
      </c>
      <c r="O4711" t="s">
        <v>1231</v>
      </c>
      <c r="Q4711" s="199">
        <v>5000</v>
      </c>
      <c r="S4711" t="s">
        <v>2761</v>
      </c>
      <c r="T4711" t="s">
        <v>4061</v>
      </c>
      <c r="U4711" s="201">
        <v>4.3049999999999997</v>
      </c>
      <c r="V4711" t="s">
        <v>2660</v>
      </c>
      <c r="W4711" t="s">
        <v>2661</v>
      </c>
      <c r="X4711" t="s">
        <v>2662</v>
      </c>
      <c r="Y4711" t="s">
        <v>3224</v>
      </c>
      <c r="Z4711" t="s">
        <v>3671</v>
      </c>
      <c r="AA4711">
        <v>809532</v>
      </c>
      <c r="AB4711" s="198">
        <v>37037</v>
      </c>
      <c r="AC4711" s="198">
        <v>37040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153</v>
      </c>
      <c r="F4712" s="213">
        <f t="shared" si="370"/>
        <v>382500</v>
      </c>
      <c r="G4712" s="202">
        <v>1293713</v>
      </c>
      <c r="H4712" s="198">
        <v>37035.536064814813</v>
      </c>
      <c r="I4712" t="s">
        <v>2664</v>
      </c>
      <c r="M4712" t="s">
        <v>2760</v>
      </c>
      <c r="N4712" t="s">
        <v>2864</v>
      </c>
      <c r="O4712" t="s">
        <v>4239</v>
      </c>
      <c r="Q4712" s="199">
        <v>2500</v>
      </c>
      <c r="S4712" t="s">
        <v>2761</v>
      </c>
      <c r="T4712" t="s">
        <v>4061</v>
      </c>
      <c r="U4712" s="201">
        <v>4.2249999999999996</v>
      </c>
      <c r="V4712" t="s">
        <v>3791</v>
      </c>
      <c r="W4712" t="s">
        <v>3529</v>
      </c>
      <c r="X4712" t="s">
        <v>2866</v>
      </c>
      <c r="Y4712" t="s">
        <v>4082</v>
      </c>
      <c r="Z4712" t="s">
        <v>3671</v>
      </c>
      <c r="AA4712" t="s">
        <v>1232</v>
      </c>
      <c r="AB4712" s="198">
        <v>37043</v>
      </c>
      <c r="AC4712" s="198">
        <v>37195</v>
      </c>
    </row>
    <row r="4713" spans="1:29" x14ac:dyDescent="0.2">
      <c r="A4713" s="44" t="str">
        <f t="shared" si="366"/>
        <v xml:space="preserve"> Metals Financial</v>
      </c>
      <c r="B4713" s="44" t="str">
        <f t="shared" si="367"/>
        <v/>
      </c>
      <c r="C4713" s="44" t="str">
        <f t="shared" si="368"/>
        <v>Metals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20</v>
      </c>
      <c r="G4713" s="202">
        <v>1293715</v>
      </c>
      <c r="H4713" s="198">
        <v>37035.536087962966</v>
      </c>
      <c r="I4713" t="s">
        <v>4123</v>
      </c>
      <c r="M4713" t="s">
        <v>2766</v>
      </c>
      <c r="N4713" t="s">
        <v>4058</v>
      </c>
      <c r="O4713" t="s">
        <v>4059</v>
      </c>
      <c r="Q4713" s="199">
        <v>20</v>
      </c>
      <c r="S4713" t="s">
        <v>4060</v>
      </c>
      <c r="T4713" t="s">
        <v>4061</v>
      </c>
      <c r="U4713" s="201">
        <v>1741</v>
      </c>
      <c r="V4713" t="s">
        <v>2382</v>
      </c>
      <c r="W4713" t="s">
        <v>4068</v>
      </c>
      <c r="X4713" t="s">
        <v>4064</v>
      </c>
      <c r="Y4713" t="s">
        <v>4065</v>
      </c>
      <c r="Z4713" t="s">
        <v>4066</v>
      </c>
      <c r="AA4713">
        <v>2151734</v>
      </c>
    </row>
    <row r="4714" spans="1:29" x14ac:dyDescent="0.2">
      <c r="A4714" s="44" t="str">
        <f t="shared" si="366"/>
        <v>US Power Physical</v>
      </c>
      <c r="B4714" s="44" t="str">
        <f t="shared" si="367"/>
        <v>US</v>
      </c>
      <c r="C4714" s="44" t="str">
        <f t="shared" si="368"/>
        <v>Power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30</v>
      </c>
      <c r="F4714" s="213">
        <f t="shared" si="370"/>
        <v>1500</v>
      </c>
      <c r="G4714" s="202">
        <v>1293716</v>
      </c>
      <c r="H4714" s="198">
        <v>37035.536168981482</v>
      </c>
      <c r="I4714" t="s">
        <v>2831</v>
      </c>
      <c r="M4714" t="s">
        <v>3364</v>
      </c>
      <c r="N4714" t="s">
        <v>2802</v>
      </c>
      <c r="O4714" t="s">
        <v>2859</v>
      </c>
      <c r="Q4714" s="199">
        <v>50</v>
      </c>
      <c r="S4714" t="s">
        <v>2759</v>
      </c>
      <c r="T4714" t="s">
        <v>4061</v>
      </c>
      <c r="U4714" s="201">
        <v>62.9</v>
      </c>
      <c r="V4714" t="s">
        <v>4199</v>
      </c>
      <c r="W4714" t="s">
        <v>2823</v>
      </c>
      <c r="X4714" t="s">
        <v>2807</v>
      </c>
      <c r="Y4714" t="s">
        <v>4193</v>
      </c>
      <c r="Z4714" t="s">
        <v>3666</v>
      </c>
      <c r="AA4714">
        <v>621919.1</v>
      </c>
      <c r="AB4714" s="198">
        <v>37043.71597222222</v>
      </c>
      <c r="AC4714" s="198">
        <v>37072.71597222222</v>
      </c>
    </row>
    <row r="4715" spans="1:29" x14ac:dyDescent="0.2">
      <c r="A4715" s="44" t="str">
        <f t="shared" si="366"/>
        <v xml:space="preserve"> Metals Financial</v>
      </c>
      <c r="B4715" s="44" t="str">
        <f t="shared" si="367"/>
        <v/>
      </c>
      <c r="C4715" s="44" t="str">
        <f t="shared" si="368"/>
        <v>Metals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20</v>
      </c>
      <c r="G4715" s="202">
        <v>1293717</v>
      </c>
      <c r="H4715" s="198">
        <v>37035.536192129628</v>
      </c>
      <c r="I4715" t="s">
        <v>4031</v>
      </c>
      <c r="M4715" t="s">
        <v>2766</v>
      </c>
      <c r="N4715" t="s">
        <v>4058</v>
      </c>
      <c r="O4715" t="s">
        <v>4059</v>
      </c>
      <c r="P4715" s="199">
        <v>20</v>
      </c>
      <c r="S4715" t="s">
        <v>4060</v>
      </c>
      <c r="T4715" t="s">
        <v>4061</v>
      </c>
      <c r="U4715" s="201">
        <v>1740</v>
      </c>
      <c r="V4715" t="s">
        <v>4076</v>
      </c>
      <c r="W4715" t="s">
        <v>4068</v>
      </c>
      <c r="X4715" t="s">
        <v>4064</v>
      </c>
      <c r="Y4715" t="s">
        <v>4065</v>
      </c>
      <c r="Z4715" t="s">
        <v>4066</v>
      </c>
      <c r="AA4715">
        <v>2151732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30</v>
      </c>
      <c r="F4716" s="213">
        <f t="shared" si="370"/>
        <v>150000</v>
      </c>
      <c r="G4716" s="202">
        <v>1293718</v>
      </c>
      <c r="H4716" s="198">
        <v>37035.53634259259</v>
      </c>
      <c r="I4716" t="s">
        <v>3249</v>
      </c>
      <c r="M4716" t="s">
        <v>2760</v>
      </c>
      <c r="N4716" t="s">
        <v>2864</v>
      </c>
      <c r="O4716" t="s">
        <v>4308</v>
      </c>
      <c r="Q4716" s="199">
        <v>5000</v>
      </c>
      <c r="S4716" t="s">
        <v>2761</v>
      </c>
      <c r="T4716" t="s">
        <v>4061</v>
      </c>
      <c r="U4716" s="201">
        <v>-2.75E-2</v>
      </c>
      <c r="V4716" t="s">
        <v>4176</v>
      </c>
      <c r="W4716" t="s">
        <v>2750</v>
      </c>
      <c r="X4716" t="s">
        <v>2751</v>
      </c>
      <c r="Y4716" t="s">
        <v>4082</v>
      </c>
      <c r="Z4716" t="s">
        <v>3671</v>
      </c>
      <c r="AA4716" t="s">
        <v>1233</v>
      </c>
      <c r="AB4716" s="198">
        <v>37043.875</v>
      </c>
      <c r="AC4716" s="198">
        <v>37072.875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153</v>
      </c>
      <c r="F4717" s="213">
        <f t="shared" si="370"/>
        <v>382500</v>
      </c>
      <c r="G4717" s="202">
        <v>1293719</v>
      </c>
      <c r="H4717" s="198">
        <v>37035.536377314813</v>
      </c>
      <c r="I4717" t="s">
        <v>2863</v>
      </c>
      <c r="M4717" t="s">
        <v>2760</v>
      </c>
      <c r="N4717" t="s">
        <v>2864</v>
      </c>
      <c r="O4717" t="s">
        <v>4239</v>
      </c>
      <c r="P4717" s="199">
        <v>2500</v>
      </c>
      <c r="S4717" t="s">
        <v>2761</v>
      </c>
      <c r="T4717" t="s">
        <v>4061</v>
      </c>
      <c r="U4717" s="201">
        <v>4.2149999999999999</v>
      </c>
      <c r="V4717" t="s">
        <v>3168</v>
      </c>
      <c r="W4717" t="s">
        <v>3529</v>
      </c>
      <c r="X4717" t="s">
        <v>2866</v>
      </c>
      <c r="Y4717" t="s">
        <v>4082</v>
      </c>
      <c r="Z4717" t="s">
        <v>3671</v>
      </c>
      <c r="AA4717" t="s">
        <v>1234</v>
      </c>
      <c r="AB4717" s="198">
        <v>37043</v>
      </c>
      <c r="AC4717" s="198">
        <v>37195</v>
      </c>
    </row>
    <row r="4718" spans="1:29" x14ac:dyDescent="0.2">
      <c r="A4718" s="44" t="str">
        <f t="shared" si="366"/>
        <v xml:space="preserve"> Natural Gas Physical</v>
      </c>
      <c r="B4718" s="44" t="str">
        <f t="shared" si="367"/>
        <v/>
      </c>
      <c r="C4718" s="44" t="str">
        <f t="shared" si="368"/>
        <v>Natural Gas</v>
      </c>
      <c r="D4718" s="44" t="str">
        <f t="shared" si="369"/>
        <v>Physical</v>
      </c>
      <c r="E4718" s="44">
        <f>IF(VLOOKUP(S4718,'DD-Lookup'!$J$6:$L$50,3,FALSE)="Monthly",(YEAR(AC4718)-YEAR(AB4718))*12+MONTH(AC4718)-MONTH(AB4718)+1,(AC4718-AB4718+1))</f>
        <v>30</v>
      </c>
      <c r="F4718" s="213">
        <f t="shared" si="370"/>
        <v>150000</v>
      </c>
      <c r="G4718" s="202">
        <v>1293720</v>
      </c>
      <c r="H4718" s="198">
        <v>37035.536458333336</v>
      </c>
      <c r="I4718" t="s">
        <v>3268</v>
      </c>
      <c r="M4718" t="s">
        <v>2760</v>
      </c>
      <c r="N4718" t="s">
        <v>2697</v>
      </c>
      <c r="O4718" t="s">
        <v>3813</v>
      </c>
      <c r="P4718" s="199">
        <v>5000</v>
      </c>
      <c r="S4718" t="s">
        <v>4150</v>
      </c>
      <c r="T4718" t="s">
        <v>2698</v>
      </c>
      <c r="U4718" s="201">
        <v>5.51</v>
      </c>
      <c r="V4718" t="s">
        <v>1703</v>
      </c>
      <c r="W4718" t="s">
        <v>3188</v>
      </c>
      <c r="X4718" t="s">
        <v>2700</v>
      </c>
      <c r="Y4718" t="s">
        <v>3224</v>
      </c>
      <c r="Z4718" t="s">
        <v>3672</v>
      </c>
      <c r="AA4718">
        <v>809535</v>
      </c>
      <c r="AB4718" s="198">
        <v>37043.875</v>
      </c>
      <c r="AC4718" s="198">
        <v>37072.875</v>
      </c>
    </row>
    <row r="4719" spans="1:29" x14ac:dyDescent="0.2">
      <c r="A4719" s="44" t="str">
        <f t="shared" si="366"/>
        <v>US Power Physical</v>
      </c>
      <c r="B4719" s="44" t="str">
        <f t="shared" si="367"/>
        <v>US</v>
      </c>
      <c r="C4719" s="44" t="str">
        <f t="shared" si="368"/>
        <v>Power</v>
      </c>
      <c r="D4719" s="44" t="str">
        <f t="shared" si="369"/>
        <v>Physical</v>
      </c>
      <c r="E4719" s="44">
        <f>IF(VLOOKUP(S4719,'DD-Lookup'!$J$6:$L$50,3,FALSE)="Monthly",(YEAR(AC4719)-YEAR(AB4719))*12+MONTH(AC4719)-MONTH(AB4719)+1,(AC4719-AB4719+1))</f>
        <v>30</v>
      </c>
      <c r="F4719" s="213">
        <f t="shared" si="370"/>
        <v>1500</v>
      </c>
      <c r="G4719" s="202">
        <v>1293721</v>
      </c>
      <c r="H4719" s="198">
        <v>37035.536458333336</v>
      </c>
      <c r="I4719" t="s">
        <v>3306</v>
      </c>
      <c r="M4719" t="s">
        <v>3364</v>
      </c>
      <c r="N4719" t="s">
        <v>2802</v>
      </c>
      <c r="O4719" t="s">
        <v>3233</v>
      </c>
      <c r="Q4719" s="199">
        <v>50</v>
      </c>
      <c r="S4719" t="s">
        <v>2759</v>
      </c>
      <c r="T4719" t="s">
        <v>4061</v>
      </c>
      <c r="U4719" s="201">
        <v>61.25</v>
      </c>
      <c r="V4719" t="s">
        <v>2829</v>
      </c>
      <c r="W4719" t="s">
        <v>2819</v>
      </c>
      <c r="X4719" t="s">
        <v>2842</v>
      </c>
      <c r="Y4719" t="s">
        <v>4193</v>
      </c>
      <c r="Z4719" t="s">
        <v>3666</v>
      </c>
      <c r="AA4719">
        <v>621920.1</v>
      </c>
      <c r="AB4719" s="198">
        <v>37043.591666666667</v>
      </c>
      <c r="AC4719" s="198">
        <v>37072.591666666667</v>
      </c>
    </row>
    <row r="4720" spans="1:29" x14ac:dyDescent="0.2">
      <c r="A4720" s="44" t="str">
        <f t="shared" si="366"/>
        <v>US Crude Financial</v>
      </c>
      <c r="B4720" s="44" t="str">
        <f t="shared" si="367"/>
        <v>US</v>
      </c>
      <c r="C4720" s="44" t="str">
        <f t="shared" si="368"/>
        <v>Crude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13">
        <f t="shared" si="370"/>
        <v>50000</v>
      </c>
      <c r="G4720" s="202">
        <v>1293722</v>
      </c>
      <c r="H4720" s="198">
        <v>37035.536550925928</v>
      </c>
      <c r="I4720" t="s">
        <v>3057</v>
      </c>
      <c r="M4720" t="s">
        <v>3757</v>
      </c>
      <c r="N4720" t="s">
        <v>4183</v>
      </c>
      <c r="O4720" t="s">
        <v>2967</v>
      </c>
      <c r="P4720" s="199">
        <v>50000</v>
      </c>
      <c r="S4720" t="s">
        <v>2767</v>
      </c>
      <c r="T4720" t="s">
        <v>4061</v>
      </c>
      <c r="U4720" s="201">
        <v>28.37</v>
      </c>
      <c r="V4720" t="s">
        <v>1699</v>
      </c>
      <c r="W4720" t="s">
        <v>4185</v>
      </c>
      <c r="X4720" t="s">
        <v>4266</v>
      </c>
      <c r="Y4720" t="s">
        <v>3401</v>
      </c>
      <c r="Z4720" t="s">
        <v>3671</v>
      </c>
      <c r="AA4720">
        <v>107315</v>
      </c>
      <c r="AB4720" s="198">
        <v>37073</v>
      </c>
      <c r="AC4720" s="198">
        <v>37103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151</v>
      </c>
      <c r="F4721" s="213">
        <f t="shared" si="370"/>
        <v>755000</v>
      </c>
      <c r="G4721" s="202">
        <v>1293723</v>
      </c>
      <c r="H4721" s="198">
        <v>37035.53665509259</v>
      </c>
      <c r="I4721" t="s">
        <v>2818</v>
      </c>
      <c r="M4721" t="s">
        <v>2760</v>
      </c>
      <c r="N4721" t="s">
        <v>2864</v>
      </c>
      <c r="O4721" t="s">
        <v>3253</v>
      </c>
      <c r="P4721" s="199">
        <v>5000</v>
      </c>
      <c r="S4721" t="s">
        <v>2761</v>
      </c>
      <c r="T4721" t="s">
        <v>4061</v>
      </c>
      <c r="U4721" s="201">
        <v>4.5999999999999996</v>
      </c>
      <c r="V4721" t="s">
        <v>2659</v>
      </c>
      <c r="W4721" t="s">
        <v>3529</v>
      </c>
      <c r="X4721" t="s">
        <v>2866</v>
      </c>
      <c r="Y4721" t="s">
        <v>4082</v>
      </c>
      <c r="Z4721" t="s">
        <v>3671</v>
      </c>
      <c r="AA4721" t="s">
        <v>1235</v>
      </c>
      <c r="AB4721" s="198">
        <v>37196</v>
      </c>
      <c r="AC4721" s="198">
        <v>37346</v>
      </c>
    </row>
    <row r="4722" spans="1:29" x14ac:dyDescent="0.2">
      <c r="A4722" s="44" t="str">
        <f t="shared" si="366"/>
        <v xml:space="preserve"> Metals Financial</v>
      </c>
      <c r="B4722" s="44" t="str">
        <f t="shared" si="367"/>
        <v/>
      </c>
      <c r="C4722" s="44" t="str">
        <f t="shared" si="368"/>
        <v>Metals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3">
        <f t="shared" si="370"/>
        <v>20</v>
      </c>
      <c r="G4722" s="202">
        <v>1293724</v>
      </c>
      <c r="H4722" s="198">
        <v>37035.53670138889</v>
      </c>
      <c r="I4722" t="s">
        <v>1933</v>
      </c>
      <c r="M4722" t="s">
        <v>2766</v>
      </c>
      <c r="N4722" t="s">
        <v>4058</v>
      </c>
      <c r="O4722" t="s">
        <v>4059</v>
      </c>
      <c r="P4722" s="199">
        <v>20</v>
      </c>
      <c r="S4722" t="s">
        <v>4060</v>
      </c>
      <c r="T4722" t="s">
        <v>4061</v>
      </c>
      <c r="U4722" s="201">
        <v>1739</v>
      </c>
      <c r="V4722" t="s">
        <v>1934</v>
      </c>
      <c r="W4722" t="s">
        <v>4068</v>
      </c>
      <c r="X4722" t="s">
        <v>4064</v>
      </c>
      <c r="Y4722" t="s">
        <v>4065</v>
      </c>
      <c r="Z4722" t="s">
        <v>4066</v>
      </c>
      <c r="AA4722">
        <v>2151730</v>
      </c>
    </row>
    <row r="4723" spans="1:29" x14ac:dyDescent="0.2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</v>
      </c>
      <c r="F4723" s="213">
        <f t="shared" si="370"/>
        <v>50000</v>
      </c>
      <c r="G4723" s="202">
        <v>1293725</v>
      </c>
      <c r="H4723" s="198">
        <v>37035.53670138889</v>
      </c>
      <c r="I4723" t="s">
        <v>4182</v>
      </c>
      <c r="M4723" t="s">
        <v>3757</v>
      </c>
      <c r="N4723" t="s">
        <v>4183</v>
      </c>
      <c r="O4723" t="s">
        <v>2790</v>
      </c>
      <c r="Q4723" s="199">
        <v>50000</v>
      </c>
      <c r="S4723" t="s">
        <v>2767</v>
      </c>
      <c r="T4723" t="s">
        <v>4061</v>
      </c>
      <c r="U4723" s="201">
        <v>28.39</v>
      </c>
      <c r="V4723" t="s">
        <v>3201</v>
      </c>
      <c r="W4723" t="s">
        <v>4185</v>
      </c>
      <c r="X4723" t="s">
        <v>4186</v>
      </c>
      <c r="Y4723" t="s">
        <v>3401</v>
      </c>
      <c r="Z4723" t="s">
        <v>3671</v>
      </c>
      <c r="AA4723">
        <v>107316</v>
      </c>
      <c r="AB4723" s="198">
        <v>37073</v>
      </c>
      <c r="AC4723" s="198">
        <v>37103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13">
        <f t="shared" si="370"/>
        <v>150000</v>
      </c>
      <c r="G4724" s="202">
        <v>1293726</v>
      </c>
      <c r="H4724" s="198">
        <v>37035.536736111113</v>
      </c>
      <c r="I4724" t="s">
        <v>2858</v>
      </c>
      <c r="M4724" t="s">
        <v>2760</v>
      </c>
      <c r="N4724" t="s">
        <v>3235</v>
      </c>
      <c r="O4724" t="s">
        <v>4230</v>
      </c>
      <c r="P4724" s="199">
        <v>5000</v>
      </c>
      <c r="S4724" t="s">
        <v>2761</v>
      </c>
      <c r="T4724" t="s">
        <v>4061</v>
      </c>
      <c r="U4724" s="201">
        <v>3.9</v>
      </c>
      <c r="V4724" t="s">
        <v>4224</v>
      </c>
      <c r="W4724" t="s">
        <v>2681</v>
      </c>
      <c r="X4724" t="s">
        <v>3995</v>
      </c>
      <c r="Y4724" t="s">
        <v>4082</v>
      </c>
      <c r="Z4724" t="s">
        <v>3671</v>
      </c>
      <c r="AA4724" t="s">
        <v>1236</v>
      </c>
      <c r="AB4724" s="198">
        <v>37043.875</v>
      </c>
      <c r="AC4724" s="198">
        <v>37072.875</v>
      </c>
    </row>
    <row r="4725" spans="1:29" x14ac:dyDescent="0.2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600000</v>
      </c>
      <c r="G4725" s="202">
        <v>1293727</v>
      </c>
      <c r="H4725" s="198">
        <v>37035.536805555559</v>
      </c>
      <c r="I4725" t="s">
        <v>2863</v>
      </c>
      <c r="M4725" t="s">
        <v>2760</v>
      </c>
      <c r="N4725" t="s">
        <v>2864</v>
      </c>
      <c r="O4725" t="s">
        <v>2865</v>
      </c>
      <c r="P4725" s="199">
        <v>20000</v>
      </c>
      <c r="S4725" t="s">
        <v>2761</v>
      </c>
      <c r="T4725" t="s">
        <v>4061</v>
      </c>
      <c r="U4725" s="201">
        <v>4.0949999999999998</v>
      </c>
      <c r="V4725" t="s">
        <v>3174</v>
      </c>
      <c r="W4725" t="s">
        <v>3529</v>
      </c>
      <c r="X4725" t="s">
        <v>2866</v>
      </c>
      <c r="Y4725" t="s">
        <v>4082</v>
      </c>
      <c r="Z4725" t="s">
        <v>3671</v>
      </c>
      <c r="AA4725" t="s">
        <v>1237</v>
      </c>
      <c r="AB4725" s="198">
        <v>37043.875</v>
      </c>
      <c r="AC4725" s="198">
        <v>37072.875</v>
      </c>
    </row>
    <row r="4726" spans="1:29" x14ac:dyDescent="0.2">
      <c r="A4726" s="44" t="str">
        <f t="shared" si="366"/>
        <v xml:space="preserve"> Metals Financial</v>
      </c>
      <c r="B4726" s="44" t="str">
        <f t="shared" si="367"/>
        <v/>
      </c>
      <c r="C4726" s="44" t="str">
        <f t="shared" si="368"/>
        <v>Metals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6</v>
      </c>
      <c r="G4726" s="202">
        <v>1293728</v>
      </c>
      <c r="H4726" s="198">
        <v>37035.536863425928</v>
      </c>
      <c r="I4726" t="s">
        <v>1911</v>
      </c>
      <c r="M4726" t="s">
        <v>2766</v>
      </c>
      <c r="N4726" t="s">
        <v>4058</v>
      </c>
      <c r="O4726" t="s">
        <v>4002</v>
      </c>
      <c r="P4726" s="199">
        <v>6</v>
      </c>
      <c r="S4726" t="s">
        <v>4060</v>
      </c>
      <c r="T4726" t="s">
        <v>4061</v>
      </c>
      <c r="U4726" s="201">
        <v>1744</v>
      </c>
      <c r="V4726" t="s">
        <v>1912</v>
      </c>
      <c r="W4726" t="s">
        <v>4068</v>
      </c>
      <c r="X4726" t="s">
        <v>4064</v>
      </c>
      <c r="Y4726" t="s">
        <v>4065</v>
      </c>
      <c r="Z4726" t="s">
        <v>4066</v>
      </c>
      <c r="AA4726">
        <v>2151728</v>
      </c>
      <c r="AB4726" s="198">
        <v>37090.647222222222</v>
      </c>
      <c r="AC4726" s="198">
        <v>37090.647222222222</v>
      </c>
    </row>
    <row r="4727" spans="1:29" x14ac:dyDescent="0.2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6</v>
      </c>
      <c r="F4727" s="213">
        <f t="shared" si="370"/>
        <v>6138</v>
      </c>
      <c r="G4727" s="202">
        <v>1293729</v>
      </c>
      <c r="H4727" s="198">
        <v>37035.53702546296</v>
      </c>
      <c r="I4727" t="s">
        <v>2801</v>
      </c>
      <c r="M4727" t="s">
        <v>2760</v>
      </c>
      <c r="N4727" t="s">
        <v>2864</v>
      </c>
      <c r="O4727" t="s">
        <v>808</v>
      </c>
      <c r="Q4727" s="199">
        <v>1023</v>
      </c>
      <c r="S4727" t="s">
        <v>2761</v>
      </c>
      <c r="T4727" t="s">
        <v>4061</v>
      </c>
      <c r="U4727" s="201">
        <v>4.0449999999999999</v>
      </c>
      <c r="V4727" t="s">
        <v>4016</v>
      </c>
      <c r="W4727" t="s">
        <v>3281</v>
      </c>
      <c r="X4727" t="s">
        <v>4236</v>
      </c>
      <c r="Y4727" t="s">
        <v>4082</v>
      </c>
      <c r="Z4727" t="s">
        <v>3671</v>
      </c>
      <c r="AA4727" t="s">
        <v>1238</v>
      </c>
      <c r="AB4727" s="198">
        <v>37037.875</v>
      </c>
      <c r="AC4727" s="198">
        <v>37042.875</v>
      </c>
    </row>
    <row r="4728" spans="1:29" x14ac:dyDescent="0.2">
      <c r="A4728" s="44" t="str">
        <f t="shared" si="366"/>
        <v>US Natural Gas Physical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30</v>
      </c>
      <c r="F4728" s="213">
        <f t="shared" si="370"/>
        <v>150000</v>
      </c>
      <c r="G4728" s="202">
        <v>1293730</v>
      </c>
      <c r="H4728" s="198">
        <v>37035.537187499998</v>
      </c>
      <c r="I4728" t="s">
        <v>2689</v>
      </c>
      <c r="M4728" t="s">
        <v>2760</v>
      </c>
      <c r="N4728" t="s">
        <v>3220</v>
      </c>
      <c r="O4728" t="s">
        <v>4287</v>
      </c>
      <c r="P4728" s="199">
        <v>5000</v>
      </c>
      <c r="S4728" t="s">
        <v>2761</v>
      </c>
      <c r="T4728" t="s">
        <v>4061</v>
      </c>
      <c r="U4728" s="201">
        <v>9.3699999999999992</v>
      </c>
      <c r="V4728" t="s">
        <v>3063</v>
      </c>
      <c r="W4728" t="s">
        <v>4279</v>
      </c>
      <c r="X4728" t="s">
        <v>2682</v>
      </c>
      <c r="Y4728" t="s">
        <v>3224</v>
      </c>
      <c r="Z4728" t="s">
        <v>3671</v>
      </c>
      <c r="AA4728" t="s">
        <v>1239</v>
      </c>
      <c r="AB4728" s="198">
        <v>37043.875</v>
      </c>
      <c r="AC4728" s="198">
        <v>37072.875</v>
      </c>
    </row>
    <row r="4729" spans="1:29" x14ac:dyDescent="0.2">
      <c r="A4729" s="44" t="str">
        <f t="shared" si="366"/>
        <v>US Power Physical</v>
      </c>
      <c r="B4729" s="44" t="str">
        <f t="shared" si="367"/>
        <v>US</v>
      </c>
      <c r="C4729" s="44" t="str">
        <f t="shared" si="368"/>
        <v>Power</v>
      </c>
      <c r="D4729" s="44" t="str">
        <f t="shared" si="369"/>
        <v>Physical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775</v>
      </c>
      <c r="G4729" s="202">
        <v>1293731</v>
      </c>
      <c r="H4729" s="198">
        <v>37035.537361111114</v>
      </c>
      <c r="I4729" t="s">
        <v>2831</v>
      </c>
      <c r="M4729" t="s">
        <v>3364</v>
      </c>
      <c r="N4729" t="s">
        <v>2710</v>
      </c>
      <c r="O4729" t="s">
        <v>3029</v>
      </c>
      <c r="Q4729" s="199">
        <v>25</v>
      </c>
      <c r="S4729" t="s">
        <v>2759</v>
      </c>
      <c r="T4729" t="s">
        <v>4061</v>
      </c>
      <c r="U4729" s="201">
        <v>406</v>
      </c>
      <c r="V4729" t="s">
        <v>2714</v>
      </c>
      <c r="W4729" t="s">
        <v>3113</v>
      </c>
      <c r="X4729" t="s">
        <v>2712</v>
      </c>
      <c r="Y4729" t="s">
        <v>4193</v>
      </c>
      <c r="Z4729" t="s">
        <v>3666</v>
      </c>
      <c r="AA4729">
        <v>621921.1</v>
      </c>
      <c r="AB4729" s="198">
        <v>37104.875</v>
      </c>
      <c r="AC4729" s="198">
        <v>37134.875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151</v>
      </c>
      <c r="F4730" s="213">
        <f t="shared" si="370"/>
        <v>755000</v>
      </c>
      <c r="G4730" s="202">
        <v>1293732</v>
      </c>
      <c r="H4730" s="198">
        <v>37035.537453703706</v>
      </c>
      <c r="I4730" t="s">
        <v>2818</v>
      </c>
      <c r="M4730" t="s">
        <v>2760</v>
      </c>
      <c r="N4730" t="s">
        <v>2864</v>
      </c>
      <c r="O4730" t="s">
        <v>3253</v>
      </c>
      <c r="P4730" s="199">
        <v>5000</v>
      </c>
      <c r="S4730" t="s">
        <v>2761</v>
      </c>
      <c r="T4730" t="s">
        <v>4061</v>
      </c>
      <c r="U4730" s="201">
        <v>4.5949999999999998</v>
      </c>
      <c r="V4730" t="s">
        <v>2659</v>
      </c>
      <c r="W4730" t="s">
        <v>3529</v>
      </c>
      <c r="X4730" t="s">
        <v>2866</v>
      </c>
      <c r="Y4730" t="s">
        <v>4082</v>
      </c>
      <c r="Z4730" t="s">
        <v>3671</v>
      </c>
      <c r="AA4730" t="s">
        <v>1240</v>
      </c>
      <c r="AB4730" s="198">
        <v>37196</v>
      </c>
      <c r="AC4730" s="198">
        <v>37346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1293734</v>
      </c>
      <c r="H4731" s="198">
        <v>37035.538055555553</v>
      </c>
      <c r="I4731" t="s">
        <v>3057</v>
      </c>
      <c r="M4731" t="s">
        <v>3757</v>
      </c>
      <c r="N4731" t="s">
        <v>4183</v>
      </c>
      <c r="O4731" t="s">
        <v>2967</v>
      </c>
      <c r="P4731" s="199">
        <v>50000</v>
      </c>
      <c r="S4731" t="s">
        <v>2767</v>
      </c>
      <c r="T4731" t="s">
        <v>4061</v>
      </c>
      <c r="U4731" s="201">
        <v>28.37</v>
      </c>
      <c r="V4731" t="s">
        <v>1699</v>
      </c>
      <c r="W4731" t="s">
        <v>4185</v>
      </c>
      <c r="X4731" t="s">
        <v>4266</v>
      </c>
      <c r="Y4731" t="s">
        <v>3401</v>
      </c>
      <c r="Z4731" t="s">
        <v>3671</v>
      </c>
      <c r="AA4731">
        <v>107317</v>
      </c>
      <c r="AB4731" s="198">
        <v>37073</v>
      </c>
      <c r="AC4731" s="198">
        <v>37103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30</v>
      </c>
      <c r="F4732" s="213">
        <f t="shared" si="370"/>
        <v>600000</v>
      </c>
      <c r="G4732" s="202">
        <v>1293735</v>
      </c>
      <c r="H4732" s="198">
        <v>37035.53806712963</v>
      </c>
      <c r="I4732" t="s">
        <v>2863</v>
      </c>
      <c r="M4732" t="s">
        <v>2760</v>
      </c>
      <c r="N4732" t="s">
        <v>2864</v>
      </c>
      <c r="O4732" t="s">
        <v>2865</v>
      </c>
      <c r="P4732" s="199">
        <v>20000</v>
      </c>
      <c r="S4732" t="s">
        <v>2761</v>
      </c>
      <c r="T4732" t="s">
        <v>4061</v>
      </c>
      <c r="U4732" s="201">
        <v>4.085</v>
      </c>
      <c r="V4732" t="s">
        <v>3033</v>
      </c>
      <c r="W4732" t="s">
        <v>3529</v>
      </c>
      <c r="X4732" t="s">
        <v>2866</v>
      </c>
      <c r="Y4732" t="s">
        <v>4082</v>
      </c>
      <c r="Z4732" t="s">
        <v>3671</v>
      </c>
      <c r="AA4732" t="s">
        <v>1241</v>
      </c>
      <c r="AB4732" s="198">
        <v>37043.875</v>
      </c>
      <c r="AC4732" s="198">
        <v>37072.875</v>
      </c>
    </row>
    <row r="4733" spans="1:29" x14ac:dyDescent="0.2">
      <c r="A4733" s="44" t="str">
        <f t="shared" si="366"/>
        <v>US Power Physical</v>
      </c>
      <c r="B4733" s="44" t="str">
        <f t="shared" si="367"/>
        <v>US</v>
      </c>
      <c r="C4733" s="44" t="str">
        <f t="shared" si="368"/>
        <v>Power</v>
      </c>
      <c r="D4733" s="44" t="str">
        <f t="shared" si="369"/>
        <v>Physical</v>
      </c>
      <c r="E4733" s="44">
        <f>IF(VLOOKUP(S4733,'DD-Lookup'!$J$6:$L$50,3,FALSE)="Monthly",(YEAR(AC4733)-YEAR(AB4733))*12+MONTH(AC4733)-MONTH(AB4733)+1,(AC4733-AB4733+1))</f>
        <v>31</v>
      </c>
      <c r="F4733" s="213">
        <f t="shared" si="370"/>
        <v>1550</v>
      </c>
      <c r="G4733" s="202">
        <v>1293736</v>
      </c>
      <c r="H4733" s="198">
        <v>37035.538171296299</v>
      </c>
      <c r="I4733" t="s">
        <v>2858</v>
      </c>
      <c r="M4733" t="s">
        <v>3364</v>
      </c>
      <c r="N4733" t="s">
        <v>2802</v>
      </c>
      <c r="O4733" t="s">
        <v>3909</v>
      </c>
      <c r="P4733" s="199">
        <v>50</v>
      </c>
      <c r="S4733" t="s">
        <v>2759</v>
      </c>
      <c r="T4733" t="s">
        <v>4061</v>
      </c>
      <c r="U4733" s="201">
        <v>102.5</v>
      </c>
      <c r="V4733" t="s">
        <v>2421</v>
      </c>
      <c r="W4733" t="s">
        <v>2823</v>
      </c>
      <c r="X4733" t="s">
        <v>2824</v>
      </c>
      <c r="Y4733" t="s">
        <v>4193</v>
      </c>
      <c r="Z4733" t="s">
        <v>3666</v>
      </c>
      <c r="AA4733">
        <v>621922.1</v>
      </c>
      <c r="AB4733" s="198">
        <v>37073.875</v>
      </c>
      <c r="AC4733" s="198">
        <v>37103.875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3">
        <f t="shared" si="370"/>
        <v>1500</v>
      </c>
      <c r="G4734" s="202">
        <v>1293737</v>
      </c>
      <c r="H4734" s="198">
        <v>37035.538217592592</v>
      </c>
      <c r="I4734" t="s">
        <v>2804</v>
      </c>
      <c r="M4734" t="s">
        <v>3364</v>
      </c>
      <c r="N4734" t="s">
        <v>2802</v>
      </c>
      <c r="O4734" t="s">
        <v>3233</v>
      </c>
      <c r="P4734" s="199">
        <v>50</v>
      </c>
      <c r="S4734" t="s">
        <v>2759</v>
      </c>
      <c r="T4734" t="s">
        <v>4061</v>
      </c>
      <c r="U4734" s="201">
        <v>61.25</v>
      </c>
      <c r="V4734" t="s">
        <v>4205</v>
      </c>
      <c r="W4734" t="s">
        <v>2819</v>
      </c>
      <c r="X4734" t="s">
        <v>2842</v>
      </c>
      <c r="Y4734" t="s">
        <v>4193</v>
      </c>
      <c r="Z4734" t="s">
        <v>3666</v>
      </c>
      <c r="AA4734">
        <v>621923.1</v>
      </c>
      <c r="AB4734" s="198">
        <v>37043.591666666667</v>
      </c>
      <c r="AC4734" s="198">
        <v>37072.591666666667</v>
      </c>
    </row>
    <row r="4735" spans="1:29" x14ac:dyDescent="0.2">
      <c r="A4735" s="44" t="str">
        <f t="shared" si="366"/>
        <v>US Power Physical</v>
      </c>
      <c r="B4735" s="44" t="str">
        <f t="shared" si="367"/>
        <v>US</v>
      </c>
      <c r="C4735" s="44" t="str">
        <f t="shared" si="368"/>
        <v>Power</v>
      </c>
      <c r="D4735" s="44" t="str">
        <f t="shared" si="369"/>
        <v>Physical</v>
      </c>
      <c r="E4735" s="44">
        <f>IF(VLOOKUP(S4735,'DD-Lookup'!$J$6:$L$50,3,FALSE)="Monthly",(YEAR(AC4735)-YEAR(AB4735))*12+MONTH(AC4735)-MONTH(AB4735)+1,(AC4735-AB4735+1))</f>
        <v>62</v>
      </c>
      <c r="F4735" s="213">
        <f t="shared" si="370"/>
        <v>3100</v>
      </c>
      <c r="G4735" s="202">
        <v>1293738</v>
      </c>
      <c r="H4735" s="198">
        <v>37035.538287037038</v>
      </c>
      <c r="I4735" t="s">
        <v>2825</v>
      </c>
      <c r="M4735" t="s">
        <v>3364</v>
      </c>
      <c r="N4735" t="s">
        <v>2802</v>
      </c>
      <c r="O4735" t="s">
        <v>2899</v>
      </c>
      <c r="P4735" s="199">
        <v>50</v>
      </c>
      <c r="S4735" t="s">
        <v>2759</v>
      </c>
      <c r="T4735" t="s">
        <v>4061</v>
      </c>
      <c r="U4735" s="201">
        <v>93</v>
      </c>
      <c r="V4735" t="s">
        <v>3904</v>
      </c>
      <c r="W4735" t="s">
        <v>2823</v>
      </c>
      <c r="X4735" t="s">
        <v>2824</v>
      </c>
      <c r="Y4735" t="s">
        <v>4193</v>
      </c>
      <c r="Z4735" t="s">
        <v>3666</v>
      </c>
      <c r="AA4735">
        <v>621924.1</v>
      </c>
      <c r="AB4735" s="198">
        <v>37073.71597222222</v>
      </c>
      <c r="AC4735" s="198">
        <v>37134.71597222222</v>
      </c>
    </row>
    <row r="4736" spans="1:29" x14ac:dyDescent="0.2">
      <c r="A4736" s="44" t="str">
        <f t="shared" si="366"/>
        <v>US Natural Gas Physical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Physical</v>
      </c>
      <c r="E4736" s="44">
        <f>IF(VLOOKUP(S4736,'DD-Lookup'!$J$6:$L$50,3,FALSE)="Monthly",(YEAR(AC4736)-YEAR(AB4736))*12+MONTH(AC4736)-MONTH(AB4736)+1,(AC4736-AB4736+1))</f>
        <v>4</v>
      </c>
      <c r="F4736" s="213">
        <f t="shared" si="370"/>
        <v>40000</v>
      </c>
      <c r="G4736" s="202">
        <v>1293739</v>
      </c>
      <c r="H4736" s="198">
        <v>37035.538298611114</v>
      </c>
      <c r="I4736" t="s">
        <v>2674</v>
      </c>
      <c r="M4736" t="s">
        <v>2760</v>
      </c>
      <c r="N4736" t="s">
        <v>3220</v>
      </c>
      <c r="O4736" t="s">
        <v>1067</v>
      </c>
      <c r="P4736" s="199">
        <v>10000</v>
      </c>
      <c r="S4736" t="s">
        <v>2761</v>
      </c>
      <c r="T4736" t="s">
        <v>4061</v>
      </c>
      <c r="U4736" s="201">
        <v>4.0350000000000001</v>
      </c>
      <c r="V4736" t="s">
        <v>2675</v>
      </c>
      <c r="W4736" t="s">
        <v>4246</v>
      </c>
      <c r="X4736" t="s">
        <v>4247</v>
      </c>
      <c r="Y4736" t="s">
        <v>3224</v>
      </c>
      <c r="Z4736" t="s">
        <v>3671</v>
      </c>
      <c r="AA4736">
        <v>809539</v>
      </c>
      <c r="AB4736" s="198">
        <v>37037</v>
      </c>
      <c r="AC4736" s="198">
        <v>37040</v>
      </c>
    </row>
    <row r="4737" spans="1:29" x14ac:dyDescent="0.2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</v>
      </c>
      <c r="G4737" s="202">
        <v>1293740</v>
      </c>
      <c r="H4737" s="198">
        <v>37035.538356481484</v>
      </c>
      <c r="I4737" t="s">
        <v>3306</v>
      </c>
      <c r="M4737" t="s">
        <v>3364</v>
      </c>
      <c r="N4737" t="s">
        <v>2802</v>
      </c>
      <c r="O4737" t="s">
        <v>3233</v>
      </c>
      <c r="Q4737" s="199">
        <v>50</v>
      </c>
      <c r="S4737" t="s">
        <v>2759</v>
      </c>
      <c r="T4737" t="s">
        <v>4061</v>
      </c>
      <c r="U4737" s="201">
        <v>61.25</v>
      </c>
      <c r="V4737" t="s">
        <v>2829</v>
      </c>
      <c r="W4737" t="s">
        <v>2819</v>
      </c>
      <c r="X4737" t="s">
        <v>2842</v>
      </c>
      <c r="Y4737" t="s">
        <v>4193</v>
      </c>
      <c r="Z4737" t="s">
        <v>3666</v>
      </c>
      <c r="AA4737">
        <v>621925.1</v>
      </c>
      <c r="AB4737" s="198">
        <v>37043.591666666667</v>
      </c>
      <c r="AC4737" s="198">
        <v>37072.591666666667</v>
      </c>
    </row>
    <row r="4738" spans="1:29" x14ac:dyDescent="0.2">
      <c r="A4738" s="44" t="str">
        <f t="shared" si="366"/>
        <v>US Natural Gas Physical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30</v>
      </c>
      <c r="F4738" s="213">
        <f t="shared" si="370"/>
        <v>150000</v>
      </c>
      <c r="G4738" s="202">
        <v>1293741</v>
      </c>
      <c r="H4738" s="198">
        <v>37035.538657407407</v>
      </c>
      <c r="I4738" t="s">
        <v>3271</v>
      </c>
      <c r="M4738" t="s">
        <v>2760</v>
      </c>
      <c r="N4738" t="s">
        <v>3220</v>
      </c>
      <c r="O4738" t="s">
        <v>4287</v>
      </c>
      <c r="Q4738" s="199">
        <v>5000</v>
      </c>
      <c r="S4738" t="s">
        <v>2761</v>
      </c>
      <c r="T4738" t="s">
        <v>4061</v>
      </c>
      <c r="U4738" s="201">
        <v>9.48</v>
      </c>
      <c r="V4738" t="s">
        <v>3039</v>
      </c>
      <c r="W4738" t="s">
        <v>4279</v>
      </c>
      <c r="X4738" t="s">
        <v>2682</v>
      </c>
      <c r="Y4738" t="s">
        <v>3224</v>
      </c>
      <c r="Z4738" t="s">
        <v>3671</v>
      </c>
      <c r="AA4738" t="s">
        <v>1242</v>
      </c>
      <c r="AB4738" s="198">
        <v>37043.875</v>
      </c>
      <c r="AC4738" s="198">
        <v>37072.875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30</v>
      </c>
      <c r="F4739" s="213">
        <f t="shared" si="370"/>
        <v>1200000</v>
      </c>
      <c r="G4739" s="202">
        <v>1293742</v>
      </c>
      <c r="H4739" s="198">
        <v>37035.538935185185</v>
      </c>
      <c r="I4739" t="s">
        <v>2818</v>
      </c>
      <c r="M4739" t="s">
        <v>2760</v>
      </c>
      <c r="N4739" t="s">
        <v>3235</v>
      </c>
      <c r="O4739" t="s">
        <v>2898</v>
      </c>
      <c r="Q4739" s="199">
        <v>40000</v>
      </c>
      <c r="S4739" t="s">
        <v>2761</v>
      </c>
      <c r="T4739" t="s">
        <v>4061</v>
      </c>
      <c r="U4739" s="201">
        <v>6.7</v>
      </c>
      <c r="V4739" t="s">
        <v>3106</v>
      </c>
      <c r="W4739" t="s">
        <v>2708</v>
      </c>
      <c r="X4739" t="s">
        <v>2709</v>
      </c>
      <c r="Y4739" t="s">
        <v>4082</v>
      </c>
      <c r="Z4739" t="s">
        <v>3671</v>
      </c>
      <c r="AA4739" t="s">
        <v>1243</v>
      </c>
      <c r="AB4739" s="198">
        <v>37043.875</v>
      </c>
      <c r="AC4739" s="198">
        <v>37072.875</v>
      </c>
    </row>
    <row r="4740" spans="1:29" x14ac:dyDescent="0.2">
      <c r="A4740" s="44" t="str">
        <f t="shared" si="366"/>
        <v>US Crude Financial</v>
      </c>
      <c r="B4740" s="44" t="str">
        <f t="shared" si="367"/>
        <v>US</v>
      </c>
      <c r="C4740" s="44" t="str">
        <f t="shared" si="368"/>
        <v>Crude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13">
        <f t="shared" si="370"/>
        <v>50000</v>
      </c>
      <c r="G4740" s="202">
        <v>1293743</v>
      </c>
      <c r="H4740" s="198">
        <v>37035.539131944446</v>
      </c>
      <c r="I4740" t="s">
        <v>4031</v>
      </c>
      <c r="M4740" t="s">
        <v>3757</v>
      </c>
      <c r="N4740" t="s">
        <v>4183</v>
      </c>
      <c r="O4740" t="s">
        <v>2790</v>
      </c>
      <c r="Q4740" s="199">
        <v>50000</v>
      </c>
      <c r="S4740" t="s">
        <v>2767</v>
      </c>
      <c r="T4740" t="s">
        <v>4061</v>
      </c>
      <c r="U4740" s="201">
        <v>28.39</v>
      </c>
      <c r="V4740" t="s">
        <v>4469</v>
      </c>
      <c r="W4740" t="s">
        <v>4185</v>
      </c>
      <c r="X4740" t="s">
        <v>4186</v>
      </c>
      <c r="Y4740" t="s">
        <v>3401</v>
      </c>
      <c r="Z4740" t="s">
        <v>3671</v>
      </c>
      <c r="AA4740">
        <v>107318</v>
      </c>
      <c r="AB4740" s="198">
        <v>37073</v>
      </c>
      <c r="AC4740" s="198">
        <v>37103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232500</v>
      </c>
      <c r="G4741" s="202">
        <v>1293744</v>
      </c>
      <c r="H4741" s="198">
        <v>37035.539490740739</v>
      </c>
      <c r="I4741" t="s">
        <v>4182</v>
      </c>
      <c r="M4741" t="s">
        <v>2760</v>
      </c>
      <c r="N4741" t="s">
        <v>2864</v>
      </c>
      <c r="O4741" t="s">
        <v>2875</v>
      </c>
      <c r="P4741" s="199">
        <v>7500</v>
      </c>
      <c r="S4741" t="s">
        <v>2761</v>
      </c>
      <c r="T4741" t="s">
        <v>4061</v>
      </c>
      <c r="U4741" s="201">
        <v>4.2275</v>
      </c>
      <c r="V4741" t="s">
        <v>1760</v>
      </c>
      <c r="W4741" t="s">
        <v>3529</v>
      </c>
      <c r="X4741" t="s">
        <v>2866</v>
      </c>
      <c r="Y4741" t="s">
        <v>4082</v>
      </c>
      <c r="Z4741" t="s">
        <v>3671</v>
      </c>
      <c r="AA4741" t="s">
        <v>1244</v>
      </c>
      <c r="AB4741" s="198">
        <v>37104.875</v>
      </c>
      <c r="AC4741" s="198">
        <v>37134.875</v>
      </c>
    </row>
    <row r="4742" spans="1:29" x14ac:dyDescent="0.2">
      <c r="A4742" s="44" t="str">
        <f t="shared" si="366"/>
        <v>US Power Physical</v>
      </c>
      <c r="B4742" s="44" t="str">
        <f t="shared" si="367"/>
        <v>US</v>
      </c>
      <c r="C4742" s="44" t="str">
        <f t="shared" si="368"/>
        <v>Power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92</v>
      </c>
      <c r="F4742" s="213">
        <f t="shared" si="370"/>
        <v>4600</v>
      </c>
      <c r="G4742" s="202">
        <v>1293747</v>
      </c>
      <c r="H4742" s="198">
        <v>37035.539895833332</v>
      </c>
      <c r="I4742" t="s">
        <v>4513</v>
      </c>
      <c r="M4742" t="s">
        <v>3364</v>
      </c>
      <c r="N4742" t="s">
        <v>2802</v>
      </c>
      <c r="O4742" t="s">
        <v>2493</v>
      </c>
      <c r="P4742" s="199">
        <v>50</v>
      </c>
      <c r="S4742" t="s">
        <v>2759</v>
      </c>
      <c r="T4742" t="s">
        <v>4061</v>
      </c>
      <c r="U4742" s="201">
        <v>40.25</v>
      </c>
      <c r="V4742" t="s">
        <v>3947</v>
      </c>
      <c r="W4742" t="s">
        <v>2861</v>
      </c>
      <c r="X4742" t="s">
        <v>3993</v>
      </c>
      <c r="Y4742" t="s">
        <v>4193</v>
      </c>
      <c r="Z4742" t="s">
        <v>3666</v>
      </c>
      <c r="AA4742">
        <v>621926.1</v>
      </c>
      <c r="AB4742" s="198">
        <v>37165.875</v>
      </c>
      <c r="AC4742" s="198">
        <v>37256.875</v>
      </c>
    </row>
    <row r="4743" spans="1:29" x14ac:dyDescent="0.2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5</v>
      </c>
      <c r="F4743" s="213">
        <f t="shared" si="370"/>
        <v>250</v>
      </c>
      <c r="G4743" s="202">
        <v>1293749</v>
      </c>
      <c r="H4743" s="198">
        <v>37035.540196759262</v>
      </c>
      <c r="I4743" t="s">
        <v>2831</v>
      </c>
      <c r="M4743" t="s">
        <v>3364</v>
      </c>
      <c r="N4743" t="s">
        <v>2802</v>
      </c>
      <c r="O4743" t="s">
        <v>4359</v>
      </c>
      <c r="Q4743" s="199">
        <v>50</v>
      </c>
      <c r="S4743" t="s">
        <v>2759</v>
      </c>
      <c r="T4743" t="s">
        <v>4061</v>
      </c>
      <c r="U4743" s="201">
        <v>63</v>
      </c>
      <c r="V4743" t="s">
        <v>4199</v>
      </c>
      <c r="W4743" t="s">
        <v>2823</v>
      </c>
      <c r="X4743" t="s">
        <v>2807</v>
      </c>
      <c r="Y4743" t="s">
        <v>4193</v>
      </c>
      <c r="Z4743" t="s">
        <v>3666</v>
      </c>
      <c r="AA4743">
        <v>621932.1</v>
      </c>
      <c r="AB4743" s="198">
        <v>37046.875</v>
      </c>
      <c r="AC4743" s="198">
        <v>37050.875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387500</v>
      </c>
      <c r="G4744" s="202">
        <v>1293751</v>
      </c>
      <c r="H4744" s="198">
        <v>37035.540486111109</v>
      </c>
      <c r="I4744" t="s">
        <v>2863</v>
      </c>
      <c r="M4744" t="s">
        <v>2760</v>
      </c>
      <c r="N4744" t="s">
        <v>2864</v>
      </c>
      <c r="O4744" t="s">
        <v>2875</v>
      </c>
      <c r="P4744" s="199">
        <v>12500</v>
      </c>
      <c r="S4744" t="s">
        <v>2761</v>
      </c>
      <c r="T4744" t="s">
        <v>4061</v>
      </c>
      <c r="U4744" s="201">
        <v>4.2275</v>
      </c>
      <c r="V4744" t="s">
        <v>3174</v>
      </c>
      <c r="W4744" t="s">
        <v>3529</v>
      </c>
      <c r="X4744" t="s">
        <v>2866</v>
      </c>
      <c r="Y4744" t="s">
        <v>4082</v>
      </c>
      <c r="Z4744" t="s">
        <v>3671</v>
      </c>
      <c r="AA4744" t="s">
        <v>1245</v>
      </c>
      <c r="AB4744" s="198">
        <v>37104.875</v>
      </c>
      <c r="AC4744" s="198">
        <v>37134.875</v>
      </c>
    </row>
    <row r="4745" spans="1:29" x14ac:dyDescent="0.2">
      <c r="A4745" s="44" t="str">
        <f t="shared" si="366"/>
        <v xml:space="preserve"> Metals Financial</v>
      </c>
      <c r="B4745" s="44" t="str">
        <f t="shared" si="367"/>
        <v/>
      </c>
      <c r="C4745" s="44" t="str">
        <f t="shared" si="368"/>
        <v>Metals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</v>
      </c>
      <c r="F4745" s="213">
        <f t="shared" si="370"/>
        <v>1</v>
      </c>
      <c r="G4745" s="202">
        <v>1293754</v>
      </c>
      <c r="H4745" s="198">
        <v>37035.540509259263</v>
      </c>
      <c r="I4745" t="s">
        <v>257</v>
      </c>
      <c r="M4745" t="s">
        <v>2766</v>
      </c>
      <c r="N4745" t="s">
        <v>4072</v>
      </c>
      <c r="O4745" t="s">
        <v>3408</v>
      </c>
      <c r="P4745" s="199">
        <v>1</v>
      </c>
      <c r="S4745" t="s">
        <v>4060</v>
      </c>
      <c r="T4745" t="s">
        <v>4061</v>
      </c>
      <c r="U4745" s="201">
        <v>1537.5</v>
      </c>
      <c r="V4745" t="s">
        <v>258</v>
      </c>
      <c r="W4745" t="s">
        <v>4068</v>
      </c>
      <c r="X4745" t="s">
        <v>4064</v>
      </c>
      <c r="Y4745" t="s">
        <v>4065</v>
      </c>
      <c r="Z4745" t="s">
        <v>4066</v>
      </c>
      <c r="AA4745">
        <v>2151726</v>
      </c>
      <c r="AB4745" s="198">
        <v>37090</v>
      </c>
      <c r="AC4745" s="198">
        <v>37090</v>
      </c>
    </row>
    <row r="4746" spans="1:29" x14ac:dyDescent="0.2">
      <c r="A4746" s="44" t="str">
        <f t="shared" si="366"/>
        <v>US Natural Gas Physical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150000</v>
      </c>
      <c r="G4746" s="202">
        <v>1293755</v>
      </c>
      <c r="H4746" s="198">
        <v>37035.540659722225</v>
      </c>
      <c r="I4746" t="s">
        <v>3306</v>
      </c>
      <c r="M4746" t="s">
        <v>2760</v>
      </c>
      <c r="N4746" t="s">
        <v>3220</v>
      </c>
      <c r="O4746" t="s">
        <v>4287</v>
      </c>
      <c r="Q4746" s="199">
        <v>5000</v>
      </c>
      <c r="S4746" t="s">
        <v>2761</v>
      </c>
      <c r="T4746" t="s">
        <v>4061</v>
      </c>
      <c r="U4746" s="201">
        <v>9.6</v>
      </c>
      <c r="V4746" t="s">
        <v>3040</v>
      </c>
      <c r="W4746" t="s">
        <v>4279</v>
      </c>
      <c r="X4746" t="s">
        <v>2682</v>
      </c>
      <c r="Y4746" t="s">
        <v>3224</v>
      </c>
      <c r="Z4746" t="s">
        <v>3671</v>
      </c>
      <c r="AA4746" t="s">
        <v>1246</v>
      </c>
      <c r="AB4746" s="198">
        <v>37043.875</v>
      </c>
      <c r="AC4746" s="198">
        <v>37072.875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31</v>
      </c>
      <c r="F4747" s="213">
        <f t="shared" ref="F4747:F4810" si="375">E4747*SUM(P4747:Q4747)</f>
        <v>232500</v>
      </c>
      <c r="G4747" s="202">
        <v>1293756</v>
      </c>
      <c r="H4747" s="198">
        <v>37035.540671296294</v>
      </c>
      <c r="I4747" t="s">
        <v>4182</v>
      </c>
      <c r="M4747" t="s">
        <v>2760</v>
      </c>
      <c r="N4747" t="s">
        <v>2864</v>
      </c>
      <c r="O4747" t="s">
        <v>2875</v>
      </c>
      <c r="P4747" s="199">
        <v>7500</v>
      </c>
      <c r="S4747" t="s">
        <v>2761</v>
      </c>
      <c r="T4747" t="s">
        <v>4061</v>
      </c>
      <c r="U4747" s="201">
        <v>4.2275</v>
      </c>
      <c r="V4747" t="s">
        <v>1760</v>
      </c>
      <c r="W4747" t="s">
        <v>3529</v>
      </c>
      <c r="X4747" t="s">
        <v>2866</v>
      </c>
      <c r="Y4747" t="s">
        <v>4082</v>
      </c>
      <c r="Z4747" t="s">
        <v>3671</v>
      </c>
      <c r="AA4747" t="s">
        <v>1247</v>
      </c>
      <c r="AB4747" s="198">
        <v>37104.875</v>
      </c>
      <c r="AC4747" s="198">
        <v>37134.875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30</v>
      </c>
      <c r="F4748" s="213">
        <f t="shared" si="375"/>
        <v>150000</v>
      </c>
      <c r="G4748" s="202">
        <v>1293759</v>
      </c>
      <c r="H4748" s="198">
        <v>37035.540856481479</v>
      </c>
      <c r="I4748" t="s">
        <v>4241</v>
      </c>
      <c r="M4748" t="s">
        <v>2760</v>
      </c>
      <c r="N4748" t="s">
        <v>2864</v>
      </c>
      <c r="O4748" t="s">
        <v>2865</v>
      </c>
      <c r="Q4748" s="199">
        <v>5000</v>
      </c>
      <c r="S4748" t="s">
        <v>2761</v>
      </c>
      <c r="T4748" t="s">
        <v>4061</v>
      </c>
      <c r="U4748" s="201">
        <v>4.085</v>
      </c>
      <c r="V4748" t="s">
        <v>4273</v>
      </c>
      <c r="W4748" t="s">
        <v>3529</v>
      </c>
      <c r="X4748" t="s">
        <v>2866</v>
      </c>
      <c r="Y4748" t="s">
        <v>4082</v>
      </c>
      <c r="Z4748" t="s">
        <v>3671</v>
      </c>
      <c r="AA4748" t="s">
        <v>1248</v>
      </c>
      <c r="AB4748" s="198">
        <v>37043.875</v>
      </c>
      <c r="AC4748" s="198">
        <v>37072.875</v>
      </c>
    </row>
    <row r="4749" spans="1:29" x14ac:dyDescent="0.2">
      <c r="A4749" s="44" t="str">
        <f t="shared" si="371"/>
        <v>US Crude Financial</v>
      </c>
      <c r="B4749" s="44" t="str">
        <f t="shared" si="372"/>
        <v>US</v>
      </c>
      <c r="C4749" s="44" t="str">
        <f t="shared" si="373"/>
        <v>Crude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50000</v>
      </c>
      <c r="G4749" s="202">
        <v>1293760</v>
      </c>
      <c r="H4749" s="198">
        <v>37035.540879629632</v>
      </c>
      <c r="I4749" t="s">
        <v>3057</v>
      </c>
      <c r="M4749" t="s">
        <v>3757</v>
      </c>
      <c r="N4749" t="s">
        <v>4183</v>
      </c>
      <c r="O4749" t="s">
        <v>2967</v>
      </c>
      <c r="P4749" s="199">
        <v>50000</v>
      </c>
      <c r="S4749" t="s">
        <v>2767</v>
      </c>
      <c r="T4749" t="s">
        <v>4061</v>
      </c>
      <c r="U4749" s="201">
        <v>28.37</v>
      </c>
      <c r="V4749" t="s">
        <v>1699</v>
      </c>
      <c r="W4749" t="s">
        <v>4185</v>
      </c>
      <c r="X4749" t="s">
        <v>4266</v>
      </c>
      <c r="Y4749" t="s">
        <v>3401</v>
      </c>
      <c r="Z4749" t="s">
        <v>3671</v>
      </c>
      <c r="AA4749">
        <v>107319</v>
      </c>
      <c r="AB4749" s="198">
        <v>37073</v>
      </c>
      <c r="AC4749" s="198">
        <v>37103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</v>
      </c>
      <c r="G4750" s="202">
        <v>1293761</v>
      </c>
      <c r="H4750" s="198">
        <v>37035.540960648148</v>
      </c>
      <c r="I4750" t="s">
        <v>3244</v>
      </c>
      <c r="M4750" t="s">
        <v>2760</v>
      </c>
      <c r="N4750" t="s">
        <v>3193</v>
      </c>
      <c r="O4750" t="s">
        <v>272</v>
      </c>
      <c r="P4750" s="199">
        <v>50</v>
      </c>
      <c r="S4750" t="s">
        <v>3118</v>
      </c>
      <c r="T4750" t="s">
        <v>4061</v>
      </c>
      <c r="U4750" s="201">
        <v>0.1925</v>
      </c>
      <c r="V4750" t="s">
        <v>3798</v>
      </c>
      <c r="W4750" t="s">
        <v>3119</v>
      </c>
      <c r="X4750" t="s">
        <v>3120</v>
      </c>
      <c r="Y4750" t="s">
        <v>4082</v>
      </c>
      <c r="Z4750" t="s">
        <v>3671</v>
      </c>
      <c r="AA4750" t="s">
        <v>1249</v>
      </c>
      <c r="AB4750" s="198">
        <v>37073</v>
      </c>
      <c r="AC4750" s="198">
        <v>37103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13">
        <f t="shared" si="375"/>
        <v>150000</v>
      </c>
      <c r="G4751" s="202">
        <v>1293764</v>
      </c>
      <c r="H4751" s="198">
        <v>37035.54105324074</v>
      </c>
      <c r="I4751" t="s">
        <v>2689</v>
      </c>
      <c r="M4751" t="s">
        <v>2760</v>
      </c>
      <c r="N4751" t="s">
        <v>3235</v>
      </c>
      <c r="O4751" t="s">
        <v>2898</v>
      </c>
      <c r="P4751" s="199">
        <v>5000</v>
      </c>
      <c r="S4751" t="s">
        <v>2761</v>
      </c>
      <c r="T4751" t="s">
        <v>4061</v>
      </c>
      <c r="U4751" s="201">
        <v>6.34</v>
      </c>
      <c r="V4751" t="s">
        <v>3063</v>
      </c>
      <c r="W4751" t="s">
        <v>2708</v>
      </c>
      <c r="X4751" t="s">
        <v>2709</v>
      </c>
      <c r="Y4751" t="s">
        <v>4082</v>
      </c>
      <c r="Z4751" t="s">
        <v>3671</v>
      </c>
      <c r="AA4751" t="s">
        <v>1250</v>
      </c>
      <c r="AB4751" s="198">
        <v>37043.875</v>
      </c>
      <c r="AC4751" s="198">
        <v>37072.875</v>
      </c>
    </row>
    <row r="4752" spans="1:29" x14ac:dyDescent="0.2">
      <c r="A4752" s="44" t="str">
        <f t="shared" si="371"/>
        <v xml:space="preserve"> Metals Financial</v>
      </c>
      <c r="B4752" s="44" t="str">
        <f t="shared" si="372"/>
        <v/>
      </c>
      <c r="C4752" s="44" t="str">
        <f t="shared" si="373"/>
        <v>Metals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14</v>
      </c>
      <c r="G4752" s="202">
        <v>1293768</v>
      </c>
      <c r="H4752" s="198">
        <v>37035.541250000002</v>
      </c>
      <c r="I4752" t="s">
        <v>4009</v>
      </c>
      <c r="M4752" t="s">
        <v>2766</v>
      </c>
      <c r="N4752" t="s">
        <v>4058</v>
      </c>
      <c r="O4752" t="s">
        <v>4059</v>
      </c>
      <c r="P4752" s="199">
        <v>14</v>
      </c>
      <c r="S4752" t="s">
        <v>4060</v>
      </c>
      <c r="T4752" t="s">
        <v>4061</v>
      </c>
      <c r="U4752" s="201">
        <v>1738</v>
      </c>
      <c r="V4752" t="s">
        <v>4010</v>
      </c>
      <c r="W4752" t="s">
        <v>4068</v>
      </c>
      <c r="X4752" t="s">
        <v>4064</v>
      </c>
      <c r="Y4752" t="s">
        <v>4065</v>
      </c>
      <c r="Z4752" t="s">
        <v>4066</v>
      </c>
      <c r="AA4752">
        <v>2151724</v>
      </c>
    </row>
    <row r="4753" spans="1:29" x14ac:dyDescent="0.2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30</v>
      </c>
      <c r="F4753" s="213">
        <f t="shared" si="375"/>
        <v>75000</v>
      </c>
      <c r="G4753" s="202">
        <v>1293769</v>
      </c>
      <c r="H4753" s="198">
        <v>37035.541273148148</v>
      </c>
      <c r="I4753" t="s">
        <v>2869</v>
      </c>
      <c r="M4753" t="s">
        <v>2760</v>
      </c>
      <c r="N4753" t="s">
        <v>2864</v>
      </c>
      <c r="O4753" t="s">
        <v>2865</v>
      </c>
      <c r="P4753" s="199">
        <v>2500</v>
      </c>
      <c r="S4753" t="s">
        <v>2761</v>
      </c>
      <c r="T4753" t="s">
        <v>4061</v>
      </c>
      <c r="U4753" s="201">
        <v>4.08</v>
      </c>
      <c r="V4753" t="s">
        <v>2870</v>
      </c>
      <c r="W4753" t="s">
        <v>3529</v>
      </c>
      <c r="X4753" t="s">
        <v>2866</v>
      </c>
      <c r="Y4753" t="s">
        <v>4082</v>
      </c>
      <c r="Z4753" t="s">
        <v>3671</v>
      </c>
      <c r="AA4753" t="s">
        <v>1251</v>
      </c>
      <c r="AB4753" s="198">
        <v>37043.875</v>
      </c>
      <c r="AC4753" s="198">
        <v>37072.875</v>
      </c>
    </row>
    <row r="4754" spans="1:29" x14ac:dyDescent="0.2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300000</v>
      </c>
      <c r="G4754" s="202">
        <v>1293770</v>
      </c>
      <c r="H4754" s="198">
        <v>37035.541354166664</v>
      </c>
      <c r="I4754" t="s">
        <v>2863</v>
      </c>
      <c r="M4754" t="s">
        <v>2760</v>
      </c>
      <c r="N4754" t="s">
        <v>2864</v>
      </c>
      <c r="O4754" t="s">
        <v>2865</v>
      </c>
      <c r="P4754" s="199">
        <v>10000</v>
      </c>
      <c r="S4754" t="s">
        <v>2761</v>
      </c>
      <c r="T4754" t="s">
        <v>4061</v>
      </c>
      <c r="U4754" s="201">
        <v>4.08</v>
      </c>
      <c r="V4754" t="s">
        <v>3168</v>
      </c>
      <c r="W4754" t="s">
        <v>3529</v>
      </c>
      <c r="X4754" t="s">
        <v>2866</v>
      </c>
      <c r="Y4754" t="s">
        <v>4082</v>
      </c>
      <c r="Z4754" t="s">
        <v>3671</v>
      </c>
      <c r="AA4754" t="s">
        <v>1252</v>
      </c>
      <c r="AB4754" s="198">
        <v>37043.875</v>
      </c>
      <c r="AC4754" s="198">
        <v>37072.875</v>
      </c>
    </row>
    <row r="4755" spans="1:29" x14ac:dyDescent="0.2">
      <c r="A4755" s="44" t="str">
        <f t="shared" si="371"/>
        <v xml:space="preserve"> Metals Financial</v>
      </c>
      <c r="B4755" s="44" t="str">
        <f t="shared" si="372"/>
        <v/>
      </c>
      <c r="C4755" s="44" t="str">
        <f t="shared" si="373"/>
        <v>Metals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14</v>
      </c>
      <c r="G4755" s="202">
        <v>1293771</v>
      </c>
      <c r="H4755" s="198">
        <v>37035.54146990741</v>
      </c>
      <c r="I4755" t="s">
        <v>1929</v>
      </c>
      <c r="M4755" t="s">
        <v>2766</v>
      </c>
      <c r="N4755" t="s">
        <v>4072</v>
      </c>
      <c r="O4755" t="s">
        <v>4073</v>
      </c>
      <c r="P4755" s="199">
        <v>14</v>
      </c>
      <c r="S4755" t="s">
        <v>4060</v>
      </c>
      <c r="T4755" t="s">
        <v>4061</v>
      </c>
      <c r="U4755" s="201">
        <v>1543</v>
      </c>
      <c r="V4755" t="s">
        <v>3215</v>
      </c>
      <c r="W4755" t="s">
        <v>4068</v>
      </c>
      <c r="X4755" t="s">
        <v>4064</v>
      </c>
      <c r="Y4755" t="s">
        <v>4065</v>
      </c>
      <c r="Z4755" t="s">
        <v>4066</v>
      </c>
      <c r="AA4755">
        <v>2151722</v>
      </c>
    </row>
    <row r="4756" spans="1:29" x14ac:dyDescent="0.2">
      <c r="A4756" s="44" t="str">
        <f t="shared" si="371"/>
        <v>US Power Physical</v>
      </c>
      <c r="B4756" s="44" t="str">
        <f t="shared" si="372"/>
        <v>US</v>
      </c>
      <c r="C4756" s="44" t="str">
        <f t="shared" si="373"/>
        <v>Power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62</v>
      </c>
      <c r="F4756" s="213">
        <f t="shared" si="375"/>
        <v>3100</v>
      </c>
      <c r="G4756" s="202">
        <v>1293773</v>
      </c>
      <c r="H4756" s="198">
        <v>37035.541689814818</v>
      </c>
      <c r="I4756" t="s">
        <v>2818</v>
      </c>
      <c r="M4756" t="s">
        <v>3364</v>
      </c>
      <c r="N4756" t="s">
        <v>2855</v>
      </c>
      <c r="O4756" t="s">
        <v>1253</v>
      </c>
      <c r="P4756" s="199">
        <v>50</v>
      </c>
      <c r="S4756" t="s">
        <v>2759</v>
      </c>
      <c r="T4756" t="s">
        <v>4061</v>
      </c>
      <c r="U4756" s="201">
        <v>68.75</v>
      </c>
      <c r="V4756" t="s">
        <v>3914</v>
      </c>
      <c r="W4756" t="s">
        <v>3262</v>
      </c>
      <c r="X4756" t="s">
        <v>3263</v>
      </c>
      <c r="Y4756" t="s">
        <v>4193</v>
      </c>
      <c r="Z4756" t="s">
        <v>3666</v>
      </c>
      <c r="AA4756">
        <v>621933.1</v>
      </c>
      <c r="AB4756" s="198">
        <v>37073</v>
      </c>
      <c r="AC4756" s="198">
        <v>37134</v>
      </c>
    </row>
    <row r="4757" spans="1:29" x14ac:dyDescent="0.2">
      <c r="A4757" s="44" t="str">
        <f t="shared" si="371"/>
        <v xml:space="preserve"> Metals Financial</v>
      </c>
      <c r="B4757" s="44" t="str">
        <f t="shared" si="372"/>
        <v/>
      </c>
      <c r="C4757" s="44" t="str">
        <f t="shared" si="373"/>
        <v>Metals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20</v>
      </c>
      <c r="G4757" s="202">
        <v>1293774</v>
      </c>
      <c r="H4757" s="198">
        <v>37035.541701388887</v>
      </c>
      <c r="I4757" t="s">
        <v>4031</v>
      </c>
      <c r="M4757" t="s">
        <v>2766</v>
      </c>
      <c r="N4757" t="s">
        <v>4058</v>
      </c>
      <c r="O4757" t="s">
        <v>4059</v>
      </c>
      <c r="Q4757" s="199">
        <v>20</v>
      </c>
      <c r="S4757" t="s">
        <v>4060</v>
      </c>
      <c r="T4757" t="s">
        <v>4061</v>
      </c>
      <c r="U4757" s="201">
        <v>1738</v>
      </c>
      <c r="V4757" t="s">
        <v>4076</v>
      </c>
      <c r="W4757" t="s">
        <v>4068</v>
      </c>
      <c r="X4757" t="s">
        <v>4064</v>
      </c>
      <c r="Y4757" t="s">
        <v>4065</v>
      </c>
      <c r="Z4757" t="s">
        <v>4066</v>
      </c>
      <c r="AA4757">
        <v>2151720</v>
      </c>
    </row>
    <row r="4758" spans="1:29" x14ac:dyDescent="0.2">
      <c r="A4758" s="44" t="str">
        <f t="shared" si="371"/>
        <v xml:space="preserve"> Metals Financial</v>
      </c>
      <c r="B4758" s="44" t="str">
        <f t="shared" si="372"/>
        <v/>
      </c>
      <c r="C4758" s="44" t="str">
        <f t="shared" si="373"/>
        <v>Metals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20</v>
      </c>
      <c r="G4758" s="202">
        <v>1293775</v>
      </c>
      <c r="H4758" s="198">
        <v>37035.541770833333</v>
      </c>
      <c r="I4758" t="s">
        <v>4119</v>
      </c>
      <c r="M4758" t="s">
        <v>2766</v>
      </c>
      <c r="N4758" t="s">
        <v>4058</v>
      </c>
      <c r="O4758" t="s">
        <v>4059</v>
      </c>
      <c r="P4758" s="199">
        <v>20</v>
      </c>
      <c r="S4758" t="s">
        <v>4060</v>
      </c>
      <c r="T4758" t="s">
        <v>4061</v>
      </c>
      <c r="U4758" s="201">
        <v>1737</v>
      </c>
      <c r="V4758" t="s">
        <v>4159</v>
      </c>
      <c r="W4758" t="s">
        <v>4068</v>
      </c>
      <c r="X4758" t="s">
        <v>4064</v>
      </c>
      <c r="Y4758" t="s">
        <v>4065</v>
      </c>
      <c r="Z4758" t="s">
        <v>4066</v>
      </c>
      <c r="AA4758">
        <v>2151718</v>
      </c>
    </row>
    <row r="4759" spans="1:29" x14ac:dyDescent="0.2">
      <c r="A4759" s="44" t="str">
        <f t="shared" si="371"/>
        <v>US Power Physical</v>
      </c>
      <c r="B4759" s="44" t="str">
        <f t="shared" si="372"/>
        <v>US</v>
      </c>
      <c r="C4759" s="44" t="str">
        <f t="shared" si="373"/>
        <v>Power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5</v>
      </c>
      <c r="F4759" s="213">
        <f t="shared" si="375"/>
        <v>250</v>
      </c>
      <c r="G4759" s="202">
        <v>1293776</v>
      </c>
      <c r="H4759" s="198">
        <v>37035.54179398148</v>
      </c>
      <c r="I4759" t="s">
        <v>2831</v>
      </c>
      <c r="M4759" t="s">
        <v>3364</v>
      </c>
      <c r="N4759" t="s">
        <v>2802</v>
      </c>
      <c r="O4759" t="s">
        <v>4359</v>
      </c>
      <c r="Q4759" s="199">
        <v>50</v>
      </c>
      <c r="S4759" t="s">
        <v>2759</v>
      </c>
      <c r="T4759" t="s">
        <v>4061</v>
      </c>
      <c r="U4759" s="201">
        <v>63.25</v>
      </c>
      <c r="V4759" t="s">
        <v>4199</v>
      </c>
      <c r="W4759" t="s">
        <v>2823</v>
      </c>
      <c r="X4759" t="s">
        <v>2807</v>
      </c>
      <c r="Y4759" t="s">
        <v>4193</v>
      </c>
      <c r="Z4759" t="s">
        <v>3666</v>
      </c>
      <c r="AA4759">
        <v>621934.1</v>
      </c>
      <c r="AB4759" s="198">
        <v>37046.875</v>
      </c>
      <c r="AC4759" s="198">
        <v>37050.875</v>
      </c>
    </row>
    <row r="4760" spans="1:29" x14ac:dyDescent="0.2">
      <c r="A4760" s="44" t="str">
        <f t="shared" si="371"/>
        <v xml:space="preserve"> Metals Financial</v>
      </c>
      <c r="B4760" s="44" t="str">
        <f t="shared" si="372"/>
        <v/>
      </c>
      <c r="C4760" s="44" t="str">
        <f t="shared" si="373"/>
        <v>Metals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1</v>
      </c>
      <c r="G4760" s="202">
        <v>1293777</v>
      </c>
      <c r="H4760" s="198">
        <v>37035.541990740741</v>
      </c>
      <c r="I4760" t="s">
        <v>1938</v>
      </c>
      <c r="M4760" t="s">
        <v>2766</v>
      </c>
      <c r="N4760" t="s">
        <v>4072</v>
      </c>
      <c r="O4760" t="s">
        <v>4481</v>
      </c>
      <c r="Q4760" s="199">
        <v>1</v>
      </c>
      <c r="S4760" t="s">
        <v>4060</v>
      </c>
      <c r="T4760" t="s">
        <v>4061</v>
      </c>
      <c r="U4760" s="201">
        <v>1542.5</v>
      </c>
      <c r="V4760" t="s">
        <v>3294</v>
      </c>
      <c r="W4760" t="s">
        <v>4068</v>
      </c>
      <c r="X4760" t="s">
        <v>4064</v>
      </c>
      <c r="Y4760" t="s">
        <v>4065</v>
      </c>
      <c r="Z4760" t="s">
        <v>4066</v>
      </c>
      <c r="AA4760">
        <v>2151716</v>
      </c>
      <c r="AB4760" s="198">
        <v>37118</v>
      </c>
      <c r="AC4760" s="198">
        <v>37118</v>
      </c>
    </row>
    <row r="4761" spans="1:29" x14ac:dyDescent="0.2">
      <c r="A4761" s="44" t="str">
        <f t="shared" si="371"/>
        <v xml:space="preserve"> Metals Financial</v>
      </c>
      <c r="B4761" s="44" t="str">
        <f t="shared" si="372"/>
        <v/>
      </c>
      <c r="C4761" s="44" t="str">
        <f t="shared" si="373"/>
        <v>Metals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3">
        <f t="shared" si="375"/>
        <v>9</v>
      </c>
      <c r="G4761" s="202">
        <v>1293778</v>
      </c>
      <c r="H4761" s="198">
        <v>37035.542083333334</v>
      </c>
      <c r="I4761" t="s">
        <v>4031</v>
      </c>
      <c r="M4761" t="s">
        <v>2766</v>
      </c>
      <c r="N4761" t="s">
        <v>4072</v>
      </c>
      <c r="O4761" t="s">
        <v>4073</v>
      </c>
      <c r="Q4761" s="199">
        <v>9</v>
      </c>
      <c r="S4761" t="s">
        <v>4060</v>
      </c>
      <c r="T4761" t="s">
        <v>4061</v>
      </c>
      <c r="U4761" s="201">
        <v>1543</v>
      </c>
      <c r="V4761" t="s">
        <v>4076</v>
      </c>
      <c r="W4761" t="s">
        <v>4068</v>
      </c>
      <c r="X4761" t="s">
        <v>4064</v>
      </c>
      <c r="Y4761" t="s">
        <v>4065</v>
      </c>
      <c r="Z4761" t="s">
        <v>4066</v>
      </c>
      <c r="AA4761">
        <v>2151714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153</v>
      </c>
      <c r="F4762" s="213">
        <f t="shared" si="375"/>
        <v>382500</v>
      </c>
      <c r="G4762" s="202">
        <v>1293779</v>
      </c>
      <c r="H4762" s="198">
        <v>37035.542222222219</v>
      </c>
      <c r="I4762" t="s">
        <v>3244</v>
      </c>
      <c r="M4762" t="s">
        <v>2760</v>
      </c>
      <c r="N4762" t="s">
        <v>2864</v>
      </c>
      <c r="O4762" t="s">
        <v>4239</v>
      </c>
      <c r="P4762" s="199">
        <v>2500</v>
      </c>
      <c r="S4762" t="s">
        <v>2761</v>
      </c>
      <c r="T4762" t="s">
        <v>4061</v>
      </c>
      <c r="U4762" s="201">
        <v>4.1950000000000003</v>
      </c>
      <c r="V4762" t="s">
        <v>3190</v>
      </c>
      <c r="W4762" t="s">
        <v>3529</v>
      </c>
      <c r="X4762" t="s">
        <v>2866</v>
      </c>
      <c r="Y4762" t="s">
        <v>4082</v>
      </c>
      <c r="Z4762" t="s">
        <v>3671</v>
      </c>
      <c r="AA4762" t="s">
        <v>1254</v>
      </c>
      <c r="AB4762" s="198">
        <v>37043</v>
      </c>
      <c r="AC4762" s="198">
        <v>37195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151</v>
      </c>
      <c r="F4763" s="213">
        <f t="shared" si="375"/>
        <v>377500</v>
      </c>
      <c r="G4763" s="202">
        <v>1293780</v>
      </c>
      <c r="H4763" s="198">
        <v>37035.542361111111</v>
      </c>
      <c r="I4763" t="s">
        <v>3167</v>
      </c>
      <c r="M4763" t="s">
        <v>2760</v>
      </c>
      <c r="N4763" t="s">
        <v>2864</v>
      </c>
      <c r="O4763" t="s">
        <v>3253</v>
      </c>
      <c r="P4763" s="199">
        <v>2500</v>
      </c>
      <c r="S4763" t="s">
        <v>2761</v>
      </c>
      <c r="T4763" t="s">
        <v>4061</v>
      </c>
      <c r="U4763" s="201">
        <v>4.58</v>
      </c>
      <c r="V4763" t="s">
        <v>1692</v>
      </c>
      <c r="W4763" t="s">
        <v>3529</v>
      </c>
      <c r="X4763" t="s">
        <v>2866</v>
      </c>
      <c r="Y4763" t="s">
        <v>4082</v>
      </c>
      <c r="Z4763" t="s">
        <v>3671</v>
      </c>
      <c r="AA4763" t="s">
        <v>1255</v>
      </c>
      <c r="AB4763" s="198">
        <v>37196</v>
      </c>
      <c r="AC4763" s="198">
        <v>37346</v>
      </c>
    </row>
    <row r="4764" spans="1:29" x14ac:dyDescent="0.2">
      <c r="A4764" s="44" t="str">
        <f t="shared" si="371"/>
        <v xml:space="preserve"> Natural Gas Physical</v>
      </c>
      <c r="B4764" s="44" t="str">
        <f t="shared" si="372"/>
        <v/>
      </c>
      <c r="C4764" s="44" t="str">
        <f t="shared" si="373"/>
        <v>Natural Gas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1</v>
      </c>
      <c r="F4764" s="213">
        <f t="shared" si="375"/>
        <v>10000</v>
      </c>
      <c r="G4764" s="202">
        <v>1293781</v>
      </c>
      <c r="H4764" s="198">
        <v>37035.542615740742</v>
      </c>
      <c r="I4764" t="s">
        <v>3102</v>
      </c>
      <c r="M4764" t="s">
        <v>2760</v>
      </c>
      <c r="N4764" t="s">
        <v>2697</v>
      </c>
      <c r="O4764" t="s">
        <v>4269</v>
      </c>
      <c r="Q4764" s="199">
        <v>10000</v>
      </c>
      <c r="S4764" t="s">
        <v>4150</v>
      </c>
      <c r="T4764" t="s">
        <v>2698</v>
      </c>
      <c r="U4764" s="201">
        <v>5.44</v>
      </c>
      <c r="V4764" t="s">
        <v>4369</v>
      </c>
      <c r="W4764" t="s">
        <v>2699</v>
      </c>
      <c r="X4764" t="s">
        <v>2700</v>
      </c>
      <c r="Y4764" t="s">
        <v>3224</v>
      </c>
      <c r="Z4764" t="s">
        <v>3672</v>
      </c>
      <c r="AA4764">
        <v>809548</v>
      </c>
      <c r="AB4764" s="198">
        <v>37035.875</v>
      </c>
      <c r="AC4764" s="198">
        <v>37035.875</v>
      </c>
    </row>
    <row r="4765" spans="1:29" x14ac:dyDescent="0.2">
      <c r="A4765" s="44" t="str">
        <f t="shared" si="371"/>
        <v>US Crude Financial</v>
      </c>
      <c r="B4765" s="44" t="str">
        <f t="shared" si="372"/>
        <v>US</v>
      </c>
      <c r="C4765" s="44" t="str">
        <f t="shared" si="373"/>
        <v>Crude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50000</v>
      </c>
      <c r="G4765" s="202">
        <v>1293782</v>
      </c>
      <c r="H4765" s="198">
        <v>37035.542743055557</v>
      </c>
      <c r="I4765" t="s">
        <v>4031</v>
      </c>
      <c r="M4765" t="s">
        <v>3757</v>
      </c>
      <c r="N4765" t="s">
        <v>4183</v>
      </c>
      <c r="O4765" t="s">
        <v>2790</v>
      </c>
      <c r="Q4765" s="199">
        <v>50000</v>
      </c>
      <c r="S4765" t="s">
        <v>2767</v>
      </c>
      <c r="T4765" t="s">
        <v>4061</v>
      </c>
      <c r="U4765" s="201">
        <v>28.39</v>
      </c>
      <c r="V4765" t="s">
        <v>4469</v>
      </c>
      <c r="W4765" t="s">
        <v>4185</v>
      </c>
      <c r="X4765" t="s">
        <v>4186</v>
      </c>
      <c r="Y4765" t="s">
        <v>3401</v>
      </c>
      <c r="Z4765" t="s">
        <v>3671</v>
      </c>
      <c r="AA4765">
        <v>107320</v>
      </c>
      <c r="AB4765" s="198">
        <v>37073</v>
      </c>
      <c r="AC4765" s="198">
        <v>37103</v>
      </c>
    </row>
    <row r="4766" spans="1:29" x14ac:dyDescent="0.2">
      <c r="A4766" s="44" t="str">
        <f t="shared" si="371"/>
        <v>US Natural Gas Physical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30</v>
      </c>
      <c r="F4766" s="213">
        <f t="shared" si="375"/>
        <v>300000</v>
      </c>
      <c r="G4766" s="202">
        <v>1293784</v>
      </c>
      <c r="H4766" s="198">
        <v>37035.542997685188</v>
      </c>
      <c r="I4766" t="s">
        <v>2754</v>
      </c>
      <c r="M4766" t="s">
        <v>2760</v>
      </c>
      <c r="N4766" t="s">
        <v>3136</v>
      </c>
      <c r="O4766" t="s">
        <v>1219</v>
      </c>
      <c r="P4766" s="199">
        <v>10000</v>
      </c>
      <c r="S4766" t="s">
        <v>2761</v>
      </c>
      <c r="T4766" t="s">
        <v>4061</v>
      </c>
      <c r="U4766" s="201">
        <v>-7.4999999999999997E-3</v>
      </c>
      <c r="V4766" t="s">
        <v>4175</v>
      </c>
      <c r="W4766" t="s">
        <v>3046</v>
      </c>
      <c r="X4766" t="s">
        <v>3141</v>
      </c>
      <c r="Y4766" t="s">
        <v>3224</v>
      </c>
      <c r="Z4766" t="s">
        <v>3671</v>
      </c>
      <c r="AA4766" t="s">
        <v>1256</v>
      </c>
      <c r="AB4766" s="198">
        <v>37043.875</v>
      </c>
      <c r="AC4766" s="198">
        <v>37072.875</v>
      </c>
    </row>
    <row r="4767" spans="1:29" x14ac:dyDescent="0.2">
      <c r="A4767" s="44" t="str">
        <f t="shared" si="371"/>
        <v xml:space="preserve"> Natural Gas Physical</v>
      </c>
      <c r="B4767" s="44" t="str">
        <f t="shared" si="372"/>
        <v/>
      </c>
      <c r="C4767" s="44" t="str">
        <f t="shared" si="373"/>
        <v>Natural Gas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1</v>
      </c>
      <c r="F4767" s="213">
        <f t="shared" si="375"/>
        <v>10000</v>
      </c>
      <c r="G4767" s="202">
        <v>1293785</v>
      </c>
      <c r="H4767" s="198">
        <v>37035.543078703704</v>
      </c>
      <c r="I4767" t="s">
        <v>3102</v>
      </c>
      <c r="M4767" t="s">
        <v>2760</v>
      </c>
      <c r="N4767" t="s">
        <v>2697</v>
      </c>
      <c r="O4767" t="s">
        <v>4269</v>
      </c>
      <c r="Q4767" s="199">
        <v>10000</v>
      </c>
      <c r="S4767" t="s">
        <v>4150</v>
      </c>
      <c r="T4767" t="s">
        <v>2698</v>
      </c>
      <c r="U4767" s="201">
        <v>5.4450000000000003</v>
      </c>
      <c r="V4767" t="s">
        <v>4369</v>
      </c>
      <c r="W4767" t="s">
        <v>2699</v>
      </c>
      <c r="X4767" t="s">
        <v>2700</v>
      </c>
      <c r="Y4767" t="s">
        <v>3224</v>
      </c>
      <c r="Z4767" t="s">
        <v>3672</v>
      </c>
      <c r="AA4767">
        <v>809550</v>
      </c>
      <c r="AB4767" s="198">
        <v>37035.875</v>
      </c>
      <c r="AC4767" s="198">
        <v>37035.875</v>
      </c>
    </row>
    <row r="4768" spans="1:29" x14ac:dyDescent="0.2">
      <c r="A4768" s="44" t="str">
        <f t="shared" si="371"/>
        <v xml:space="preserve"> Metals Financial</v>
      </c>
      <c r="B4768" s="44" t="str">
        <f t="shared" si="372"/>
        <v/>
      </c>
      <c r="C4768" s="44" t="str">
        <f t="shared" si="373"/>
        <v>Metals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</v>
      </c>
      <c r="F4768" s="213">
        <f t="shared" si="375"/>
        <v>20</v>
      </c>
      <c r="G4768" s="202">
        <v>1293786</v>
      </c>
      <c r="H4768" s="198">
        <v>37035.54314814815</v>
      </c>
      <c r="I4768" t="s">
        <v>1933</v>
      </c>
      <c r="M4768" t="s">
        <v>2766</v>
      </c>
      <c r="N4768" t="s">
        <v>4072</v>
      </c>
      <c r="O4768" t="s">
        <v>4073</v>
      </c>
      <c r="Q4768" s="199">
        <v>20</v>
      </c>
      <c r="S4768" t="s">
        <v>4060</v>
      </c>
      <c r="T4768" t="s">
        <v>4061</v>
      </c>
      <c r="U4768" s="201">
        <v>1544</v>
      </c>
      <c r="V4768" t="s">
        <v>1934</v>
      </c>
      <c r="W4768" t="s">
        <v>4068</v>
      </c>
      <c r="X4768" t="s">
        <v>4064</v>
      </c>
      <c r="Y4768" t="s">
        <v>4065</v>
      </c>
      <c r="Z4768" t="s">
        <v>4066</v>
      </c>
      <c r="AA4768">
        <v>2151710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30</v>
      </c>
      <c r="F4769" s="213">
        <f t="shared" si="375"/>
        <v>300000</v>
      </c>
      <c r="G4769" s="202">
        <v>1293787</v>
      </c>
      <c r="H4769" s="198">
        <v>37035.543275462966</v>
      </c>
      <c r="I4769" t="s">
        <v>4513</v>
      </c>
      <c r="M4769" t="s">
        <v>2760</v>
      </c>
      <c r="N4769" t="s">
        <v>2864</v>
      </c>
      <c r="O4769" t="s">
        <v>2673</v>
      </c>
      <c r="Q4769" s="199">
        <v>10000</v>
      </c>
      <c r="S4769" t="s">
        <v>2761</v>
      </c>
      <c r="T4769" t="s">
        <v>4061</v>
      </c>
      <c r="U4769" s="201">
        <v>4.08</v>
      </c>
      <c r="V4769" t="s">
        <v>1257</v>
      </c>
      <c r="W4769" t="s">
        <v>3529</v>
      </c>
      <c r="X4769" t="s">
        <v>2866</v>
      </c>
      <c r="Y4769" t="s">
        <v>4082</v>
      </c>
      <c r="Z4769" t="s">
        <v>3671</v>
      </c>
      <c r="AA4769" t="s">
        <v>1258</v>
      </c>
      <c r="AB4769" s="198">
        <v>37043.915972222225</v>
      </c>
      <c r="AC4769" s="198">
        <v>37072.915972222225</v>
      </c>
    </row>
    <row r="4770" spans="1:29" x14ac:dyDescent="0.2">
      <c r="A4770" s="44" t="str">
        <f t="shared" si="371"/>
        <v>US Power Physical</v>
      </c>
      <c r="B4770" s="44" t="str">
        <f t="shared" si="372"/>
        <v>US</v>
      </c>
      <c r="C4770" s="44" t="str">
        <f t="shared" si="373"/>
        <v>Power</v>
      </c>
      <c r="D4770" s="44" t="str">
        <f t="shared" si="374"/>
        <v>Physical</v>
      </c>
      <c r="E4770" s="44">
        <f>IF(VLOOKUP(S4770,'DD-Lookup'!$J$6:$L$50,3,FALSE)="Monthly",(YEAR(AC4770)-YEAR(AB4770))*12+MONTH(AC4770)-MONTH(AB4770)+1,(AC4770-AB4770+1))</f>
        <v>30</v>
      </c>
      <c r="F4770" s="213">
        <f t="shared" si="375"/>
        <v>1500</v>
      </c>
      <c r="G4770" s="202">
        <v>1293788</v>
      </c>
      <c r="H4770" s="198">
        <v>37035.543287037035</v>
      </c>
      <c r="I4770" t="s">
        <v>3892</v>
      </c>
      <c r="M4770" t="s">
        <v>3364</v>
      </c>
      <c r="N4770" t="s">
        <v>2802</v>
      </c>
      <c r="O4770" t="s">
        <v>4327</v>
      </c>
      <c r="Q4770" s="199">
        <v>50</v>
      </c>
      <c r="S4770" t="s">
        <v>2759</v>
      </c>
      <c r="T4770" t="s">
        <v>4061</v>
      </c>
      <c r="U4770" s="201">
        <v>23.8</v>
      </c>
      <c r="V4770" t="s">
        <v>1259</v>
      </c>
      <c r="W4770" t="s">
        <v>2819</v>
      </c>
      <c r="X4770" t="s">
        <v>2820</v>
      </c>
      <c r="Y4770" t="s">
        <v>4193</v>
      </c>
      <c r="Z4770" t="s">
        <v>3666</v>
      </c>
      <c r="AA4770">
        <v>621935.1</v>
      </c>
      <c r="AB4770" s="198">
        <v>37043.875</v>
      </c>
      <c r="AC4770" s="198">
        <v>37072.875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6</v>
      </c>
      <c r="F4771" s="213">
        <f t="shared" si="375"/>
        <v>600000</v>
      </c>
      <c r="G4771" s="202">
        <v>1293789</v>
      </c>
      <c r="H4771" s="198">
        <v>37035.543425925927</v>
      </c>
      <c r="I4771" t="s">
        <v>3167</v>
      </c>
      <c r="M4771" t="s">
        <v>2760</v>
      </c>
      <c r="N4771" t="s">
        <v>3235</v>
      </c>
      <c r="O4771" t="s">
        <v>1260</v>
      </c>
      <c r="P4771" s="199">
        <v>100000</v>
      </c>
      <c r="S4771" t="s">
        <v>2761</v>
      </c>
      <c r="T4771" t="s">
        <v>4061</v>
      </c>
      <c r="U4771" s="201">
        <v>0.35499999999999998</v>
      </c>
      <c r="V4771" t="s">
        <v>4362</v>
      </c>
      <c r="W4771" t="s">
        <v>2668</v>
      </c>
      <c r="X4771" t="s">
        <v>4389</v>
      </c>
      <c r="Y4771" t="s">
        <v>4082</v>
      </c>
      <c r="Z4771" t="s">
        <v>3671</v>
      </c>
      <c r="AA4771" t="s">
        <v>1261</v>
      </c>
      <c r="AB4771" s="198">
        <v>37037.875</v>
      </c>
      <c r="AC4771" s="198">
        <v>37042.875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3">
        <f t="shared" si="375"/>
        <v>150000</v>
      </c>
      <c r="G4772" s="202">
        <v>1293790</v>
      </c>
      <c r="H4772" s="198">
        <v>37035.543611111112</v>
      </c>
      <c r="I4772" t="s">
        <v>2834</v>
      </c>
      <c r="M4772" t="s">
        <v>2760</v>
      </c>
      <c r="N4772" t="s">
        <v>2864</v>
      </c>
      <c r="O4772" t="s">
        <v>2865</v>
      </c>
      <c r="Q4772" s="199">
        <v>5000</v>
      </c>
      <c r="S4772" t="s">
        <v>2761</v>
      </c>
      <c r="T4772" t="s">
        <v>4061</v>
      </c>
      <c r="U4772" s="201">
        <v>4.085</v>
      </c>
      <c r="V4772" t="s">
        <v>4317</v>
      </c>
      <c r="W4772" t="s">
        <v>3529</v>
      </c>
      <c r="X4772" t="s">
        <v>2866</v>
      </c>
      <c r="Y4772" t="s">
        <v>4082</v>
      </c>
      <c r="Z4772" t="s">
        <v>3671</v>
      </c>
      <c r="AA4772" t="s">
        <v>1262</v>
      </c>
      <c r="AB4772" s="198">
        <v>37043.875</v>
      </c>
      <c r="AC4772" s="198">
        <v>37072.875</v>
      </c>
    </row>
    <row r="4773" spans="1:29" x14ac:dyDescent="0.2">
      <c r="A4773" s="44" t="str">
        <f t="shared" si="371"/>
        <v>US Crude Financial</v>
      </c>
      <c r="B4773" s="44" t="str">
        <f t="shared" si="372"/>
        <v>US</v>
      </c>
      <c r="C4773" s="44" t="str">
        <f t="shared" si="373"/>
        <v>Crude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50000</v>
      </c>
      <c r="G4773" s="202">
        <v>1293791</v>
      </c>
      <c r="H4773" s="198">
        <v>37035.543634259258</v>
      </c>
      <c r="I4773" t="s">
        <v>4182</v>
      </c>
      <c r="M4773" t="s">
        <v>3757</v>
      </c>
      <c r="N4773" t="s">
        <v>4183</v>
      </c>
      <c r="O4773" t="s">
        <v>2790</v>
      </c>
      <c r="Q4773" s="199">
        <v>50000</v>
      </c>
      <c r="S4773" t="s">
        <v>2767</v>
      </c>
      <c r="T4773" t="s">
        <v>4061</v>
      </c>
      <c r="U4773" s="201">
        <v>28.41</v>
      </c>
      <c r="V4773" t="s">
        <v>3201</v>
      </c>
      <c r="W4773" t="s">
        <v>4185</v>
      </c>
      <c r="X4773" t="s">
        <v>4186</v>
      </c>
      <c r="Y4773" t="s">
        <v>3401</v>
      </c>
      <c r="Z4773" t="s">
        <v>3671</v>
      </c>
      <c r="AA4773">
        <v>107321</v>
      </c>
      <c r="AB4773" s="198">
        <v>37073</v>
      </c>
      <c r="AC4773" s="198">
        <v>37103</v>
      </c>
    </row>
    <row r="4774" spans="1:29" x14ac:dyDescent="0.2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50000</v>
      </c>
      <c r="G4774" s="202">
        <v>1293792</v>
      </c>
      <c r="H4774" s="198">
        <v>37035.543715277781</v>
      </c>
      <c r="I4774" t="s">
        <v>4031</v>
      </c>
      <c r="M4774" t="s">
        <v>3757</v>
      </c>
      <c r="N4774" t="s">
        <v>4183</v>
      </c>
      <c r="O4774" t="s">
        <v>2790</v>
      </c>
      <c r="Q4774" s="199">
        <v>50000</v>
      </c>
      <c r="S4774" t="s">
        <v>2767</v>
      </c>
      <c r="T4774" t="s">
        <v>4061</v>
      </c>
      <c r="U4774" s="201">
        <v>28.43</v>
      </c>
      <c r="V4774" t="s">
        <v>4469</v>
      </c>
      <c r="W4774" t="s">
        <v>4185</v>
      </c>
      <c r="X4774" t="s">
        <v>4186</v>
      </c>
      <c r="Y4774" t="s">
        <v>3401</v>
      </c>
      <c r="Z4774" t="s">
        <v>3671</v>
      </c>
      <c r="AA4774">
        <v>107322</v>
      </c>
      <c r="AB4774" s="198">
        <v>37073</v>
      </c>
      <c r="AC4774" s="198">
        <v>37103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3">
        <f t="shared" si="375"/>
        <v>150000</v>
      </c>
      <c r="G4775" s="202">
        <v>1293793</v>
      </c>
      <c r="H4775" s="198">
        <v>37035.543877314813</v>
      </c>
      <c r="I4775" t="s">
        <v>3306</v>
      </c>
      <c r="M4775" t="s">
        <v>2760</v>
      </c>
      <c r="N4775" t="s">
        <v>2864</v>
      </c>
      <c r="O4775" t="s">
        <v>2865</v>
      </c>
      <c r="Q4775" s="199">
        <v>5000</v>
      </c>
      <c r="S4775" t="s">
        <v>2761</v>
      </c>
      <c r="T4775" t="s">
        <v>4061</v>
      </c>
      <c r="U4775" s="201">
        <v>4.085</v>
      </c>
      <c r="V4775" t="s">
        <v>4294</v>
      </c>
      <c r="W4775" t="s">
        <v>3529</v>
      </c>
      <c r="X4775" t="s">
        <v>2866</v>
      </c>
      <c r="Y4775" t="s">
        <v>4082</v>
      </c>
      <c r="Z4775" t="s">
        <v>3671</v>
      </c>
      <c r="AA4775" t="s">
        <v>1263</v>
      </c>
      <c r="AB4775" s="198">
        <v>37043.875</v>
      </c>
      <c r="AC4775" s="198">
        <v>37072.875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153</v>
      </c>
      <c r="F4776" s="213">
        <f t="shared" si="375"/>
        <v>765000</v>
      </c>
      <c r="G4776" s="202">
        <v>1293794</v>
      </c>
      <c r="H4776" s="198">
        <v>37035.544074074074</v>
      </c>
      <c r="I4776" t="s">
        <v>2863</v>
      </c>
      <c r="M4776" t="s">
        <v>2760</v>
      </c>
      <c r="N4776" t="s">
        <v>2864</v>
      </c>
      <c r="O4776" t="s">
        <v>4239</v>
      </c>
      <c r="Q4776" s="199">
        <v>5000</v>
      </c>
      <c r="S4776" t="s">
        <v>2761</v>
      </c>
      <c r="T4776" t="s">
        <v>4061</v>
      </c>
      <c r="U4776" s="201">
        <v>4.2050000000000001</v>
      </c>
      <c r="V4776" t="s">
        <v>2966</v>
      </c>
      <c r="W4776" t="s">
        <v>3529</v>
      </c>
      <c r="X4776" t="s">
        <v>2866</v>
      </c>
      <c r="Y4776" t="s">
        <v>4082</v>
      </c>
      <c r="Z4776" t="s">
        <v>3671</v>
      </c>
      <c r="AA4776" t="s">
        <v>1264</v>
      </c>
      <c r="AB4776" s="198">
        <v>37043</v>
      </c>
      <c r="AC4776" s="198">
        <v>37195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620000</v>
      </c>
      <c r="G4777" s="202">
        <v>1293796</v>
      </c>
      <c r="H4777" s="198">
        <v>37035.544976851852</v>
      </c>
      <c r="I4777" t="s">
        <v>3228</v>
      </c>
      <c r="M4777" t="s">
        <v>2760</v>
      </c>
      <c r="N4777" t="s">
        <v>2864</v>
      </c>
      <c r="O4777" t="s">
        <v>3234</v>
      </c>
      <c r="Q4777" s="199">
        <v>20000</v>
      </c>
      <c r="S4777" t="s">
        <v>2761</v>
      </c>
      <c r="T4777" t="s">
        <v>4061</v>
      </c>
      <c r="U4777" s="201">
        <v>4.1574999999999998</v>
      </c>
      <c r="V4777" t="s">
        <v>4476</v>
      </c>
      <c r="W4777" t="s">
        <v>3529</v>
      </c>
      <c r="X4777" t="s">
        <v>2866</v>
      </c>
      <c r="Y4777" t="s">
        <v>4082</v>
      </c>
      <c r="Z4777" t="s">
        <v>3671</v>
      </c>
      <c r="AA4777" t="s">
        <v>1265</v>
      </c>
      <c r="AB4777" s="198">
        <v>37073.875</v>
      </c>
      <c r="AC4777" s="198">
        <v>37103.875</v>
      </c>
    </row>
    <row r="4778" spans="1:29" x14ac:dyDescent="0.2">
      <c r="A4778" s="44" t="str">
        <f t="shared" si="371"/>
        <v>US Oil Products Financial</v>
      </c>
      <c r="B4778" s="44" t="str">
        <f t="shared" si="372"/>
        <v>US</v>
      </c>
      <c r="C4778" s="44" t="str">
        <f t="shared" si="373"/>
        <v>Oil Products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</v>
      </c>
      <c r="F4778" s="213">
        <f t="shared" si="375"/>
        <v>15000</v>
      </c>
      <c r="G4778" s="202">
        <v>1293798</v>
      </c>
      <c r="H4778" s="198">
        <v>37035.545185185183</v>
      </c>
      <c r="I4778" t="s">
        <v>4182</v>
      </c>
      <c r="M4778" t="s">
        <v>2764</v>
      </c>
      <c r="N4778" t="s">
        <v>1721</v>
      </c>
      <c r="O4778" t="s">
        <v>1722</v>
      </c>
      <c r="Q4778" s="199">
        <v>15000</v>
      </c>
      <c r="S4778" t="s">
        <v>3301</v>
      </c>
      <c r="T4778" t="s">
        <v>4061</v>
      </c>
      <c r="U4778" s="201">
        <v>79.099999999999994</v>
      </c>
      <c r="V4778" t="s">
        <v>4184</v>
      </c>
      <c r="W4778" t="s">
        <v>1944</v>
      </c>
      <c r="X4778" t="s">
        <v>1945</v>
      </c>
      <c r="Y4778" t="s">
        <v>3401</v>
      </c>
      <c r="Z4778" t="s">
        <v>3671</v>
      </c>
      <c r="AA4778">
        <v>107323</v>
      </c>
      <c r="AB4778" s="198">
        <v>37043</v>
      </c>
      <c r="AC4778" s="198">
        <v>37072</v>
      </c>
    </row>
    <row r="4779" spans="1:29" x14ac:dyDescent="0.2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3">
        <f t="shared" si="375"/>
        <v>387500</v>
      </c>
      <c r="G4779" s="202">
        <v>1293800</v>
      </c>
      <c r="H4779" s="198">
        <v>37035.545300925929</v>
      </c>
      <c r="I4779" t="s">
        <v>4182</v>
      </c>
      <c r="M4779" t="s">
        <v>2760</v>
      </c>
      <c r="N4779" t="s">
        <v>2864</v>
      </c>
      <c r="O4779" t="s">
        <v>2875</v>
      </c>
      <c r="P4779" s="199">
        <v>12500</v>
      </c>
      <c r="S4779" t="s">
        <v>2761</v>
      </c>
      <c r="T4779" t="s">
        <v>4061</v>
      </c>
      <c r="U4779" s="201">
        <v>4.2324999999999999</v>
      </c>
      <c r="V4779" t="s">
        <v>1760</v>
      </c>
      <c r="W4779" t="s">
        <v>3529</v>
      </c>
      <c r="X4779" t="s">
        <v>2866</v>
      </c>
      <c r="Y4779" t="s">
        <v>4082</v>
      </c>
      <c r="Z4779" t="s">
        <v>3671</v>
      </c>
      <c r="AA4779" t="s">
        <v>1266</v>
      </c>
      <c r="AB4779" s="198">
        <v>37104.875</v>
      </c>
      <c r="AC4779" s="198">
        <v>37134.875</v>
      </c>
    </row>
    <row r="4780" spans="1:29" x14ac:dyDescent="0.2">
      <c r="A4780" s="44" t="str">
        <f t="shared" si="371"/>
        <v>US Crude Financial</v>
      </c>
      <c r="B4780" s="44" t="str">
        <f t="shared" si="372"/>
        <v>US</v>
      </c>
      <c r="C4780" s="44" t="str">
        <f t="shared" si="373"/>
        <v>Crude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</v>
      </c>
      <c r="F4780" s="213">
        <f t="shared" si="375"/>
        <v>30000</v>
      </c>
      <c r="G4780" s="202">
        <v>1293803</v>
      </c>
      <c r="H4780" s="198">
        <v>37035.545844907407</v>
      </c>
      <c r="I4780" t="s">
        <v>4182</v>
      </c>
      <c r="M4780" t="s">
        <v>3757</v>
      </c>
      <c r="N4780" t="s">
        <v>4183</v>
      </c>
      <c r="O4780" t="s">
        <v>2790</v>
      </c>
      <c r="Q4780" s="199">
        <v>30000</v>
      </c>
      <c r="S4780" t="s">
        <v>2767</v>
      </c>
      <c r="T4780" t="s">
        <v>4061</v>
      </c>
      <c r="U4780" s="201">
        <v>28.45</v>
      </c>
      <c r="V4780" t="s">
        <v>3266</v>
      </c>
      <c r="W4780" t="s">
        <v>4185</v>
      </c>
      <c r="X4780" t="s">
        <v>4186</v>
      </c>
      <c r="Y4780" t="s">
        <v>3401</v>
      </c>
      <c r="Z4780" t="s">
        <v>3671</v>
      </c>
      <c r="AA4780">
        <v>107324</v>
      </c>
      <c r="AB4780" s="198">
        <v>37073</v>
      </c>
      <c r="AC4780" s="198">
        <v>37103</v>
      </c>
    </row>
    <row r="4781" spans="1:29" x14ac:dyDescent="0.2">
      <c r="A4781" s="44" t="str">
        <f t="shared" si="371"/>
        <v>US Crude Financial</v>
      </c>
      <c r="B4781" s="44" t="str">
        <f t="shared" si="372"/>
        <v>US</v>
      </c>
      <c r="C4781" s="44" t="str">
        <f t="shared" si="373"/>
        <v>Crude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</v>
      </c>
      <c r="F4781" s="213">
        <f t="shared" si="375"/>
        <v>20000</v>
      </c>
      <c r="G4781" s="202">
        <v>1293804</v>
      </c>
      <c r="H4781" s="198">
        <v>37035.545891203707</v>
      </c>
      <c r="I4781" t="s">
        <v>2863</v>
      </c>
      <c r="M4781" t="s">
        <v>3757</v>
      </c>
      <c r="N4781" t="s">
        <v>4183</v>
      </c>
      <c r="O4781" t="s">
        <v>2790</v>
      </c>
      <c r="Q4781" s="199">
        <v>20000</v>
      </c>
      <c r="S4781" t="s">
        <v>2767</v>
      </c>
      <c r="T4781" t="s">
        <v>4061</v>
      </c>
      <c r="U4781" s="201">
        <v>28.45</v>
      </c>
      <c r="V4781" t="s">
        <v>3809</v>
      </c>
      <c r="W4781" t="s">
        <v>4185</v>
      </c>
      <c r="X4781" t="s">
        <v>4186</v>
      </c>
      <c r="Y4781" t="s">
        <v>3401</v>
      </c>
      <c r="Z4781" t="s">
        <v>3671</v>
      </c>
      <c r="AA4781">
        <v>107325</v>
      </c>
      <c r="AB4781" s="198">
        <v>37073</v>
      </c>
      <c r="AC4781" s="198">
        <v>37103</v>
      </c>
    </row>
    <row r="4782" spans="1:29" x14ac:dyDescent="0.2">
      <c r="A4782" s="44" t="str">
        <f t="shared" si="371"/>
        <v>US Crude Financial</v>
      </c>
      <c r="B4782" s="44" t="str">
        <f t="shared" si="372"/>
        <v>US</v>
      </c>
      <c r="C4782" s="44" t="str">
        <f t="shared" si="373"/>
        <v>Crude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</v>
      </c>
      <c r="F4782" s="213">
        <f t="shared" si="375"/>
        <v>50000</v>
      </c>
      <c r="G4782" s="202">
        <v>1293805</v>
      </c>
      <c r="H4782" s="198">
        <v>37035.545972222222</v>
      </c>
      <c r="I4782" t="s">
        <v>3057</v>
      </c>
      <c r="M4782" t="s">
        <v>3757</v>
      </c>
      <c r="N4782" t="s">
        <v>4183</v>
      </c>
      <c r="O4782" t="s">
        <v>2967</v>
      </c>
      <c r="P4782" s="199">
        <v>50000</v>
      </c>
      <c r="S4782" t="s">
        <v>2767</v>
      </c>
      <c r="T4782" t="s">
        <v>4061</v>
      </c>
      <c r="U4782" s="201">
        <v>28.43</v>
      </c>
      <c r="V4782" t="s">
        <v>1699</v>
      </c>
      <c r="W4782" t="s">
        <v>4185</v>
      </c>
      <c r="X4782" t="s">
        <v>4266</v>
      </c>
      <c r="Y4782" t="s">
        <v>3401</v>
      </c>
      <c r="Z4782" t="s">
        <v>3671</v>
      </c>
      <c r="AA4782">
        <v>107326</v>
      </c>
      <c r="AB4782" s="198">
        <v>37073</v>
      </c>
      <c r="AC4782" s="198">
        <v>37103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31</v>
      </c>
      <c r="F4783" s="213">
        <f t="shared" si="375"/>
        <v>620000</v>
      </c>
      <c r="G4783" s="202">
        <v>1293806</v>
      </c>
      <c r="H4783" s="198">
        <v>37035.5466087963</v>
      </c>
      <c r="I4783" t="s">
        <v>3228</v>
      </c>
      <c r="M4783" t="s">
        <v>2760</v>
      </c>
      <c r="N4783" t="s">
        <v>2864</v>
      </c>
      <c r="O4783" t="s">
        <v>3234</v>
      </c>
      <c r="Q4783" s="199">
        <v>20000</v>
      </c>
      <c r="S4783" t="s">
        <v>2761</v>
      </c>
      <c r="T4783" t="s">
        <v>4061</v>
      </c>
      <c r="U4783" s="201">
        <v>4.1574999999999998</v>
      </c>
      <c r="V4783" t="s">
        <v>4476</v>
      </c>
      <c r="W4783" t="s">
        <v>3529</v>
      </c>
      <c r="X4783" t="s">
        <v>2866</v>
      </c>
      <c r="Y4783" t="s">
        <v>4082</v>
      </c>
      <c r="Z4783" t="s">
        <v>3671</v>
      </c>
      <c r="AA4783" t="s">
        <v>1267</v>
      </c>
      <c r="AB4783" s="198">
        <v>37073.875</v>
      </c>
      <c r="AC4783" s="198">
        <v>37103.875</v>
      </c>
    </row>
    <row r="4784" spans="1:29" x14ac:dyDescent="0.2">
      <c r="A4784" s="44" t="str">
        <f t="shared" si="371"/>
        <v>US Crude Financial</v>
      </c>
      <c r="B4784" s="44" t="str">
        <f t="shared" si="372"/>
        <v>US</v>
      </c>
      <c r="C4784" s="44" t="str">
        <f t="shared" si="373"/>
        <v>Crude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</v>
      </c>
      <c r="F4784" s="213">
        <f t="shared" si="375"/>
        <v>50000</v>
      </c>
      <c r="G4784" s="202">
        <v>1293809</v>
      </c>
      <c r="H4784" s="198">
        <v>37035.546898148146</v>
      </c>
      <c r="I4784" t="s">
        <v>4031</v>
      </c>
      <c r="M4784" t="s">
        <v>3757</v>
      </c>
      <c r="N4784" t="s">
        <v>4183</v>
      </c>
      <c r="O4784" t="s">
        <v>2790</v>
      </c>
      <c r="Q4784" s="199">
        <v>50000</v>
      </c>
      <c r="S4784" t="s">
        <v>2767</v>
      </c>
      <c r="T4784" t="s">
        <v>4061</v>
      </c>
      <c r="U4784" s="201">
        <v>28.45</v>
      </c>
      <c r="V4784" t="s">
        <v>4305</v>
      </c>
      <c r="W4784" t="s">
        <v>4185</v>
      </c>
      <c r="X4784" t="s">
        <v>4186</v>
      </c>
      <c r="Y4784" t="s">
        <v>3401</v>
      </c>
      <c r="Z4784" t="s">
        <v>3671</v>
      </c>
      <c r="AA4784">
        <v>107327</v>
      </c>
      <c r="AB4784" s="198">
        <v>37073</v>
      </c>
      <c r="AC4784" s="198">
        <v>37103</v>
      </c>
    </row>
    <row r="4785" spans="1:31" x14ac:dyDescent="0.2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62</v>
      </c>
      <c r="F4785" s="213">
        <f t="shared" si="375"/>
        <v>3100</v>
      </c>
      <c r="G4785" s="202">
        <v>1293810</v>
      </c>
      <c r="H4785" s="198">
        <v>37035.547025462962</v>
      </c>
      <c r="I4785" t="s">
        <v>2831</v>
      </c>
      <c r="M4785" t="s">
        <v>3364</v>
      </c>
      <c r="N4785" t="s">
        <v>2802</v>
      </c>
      <c r="O4785" t="s">
        <v>912</v>
      </c>
      <c r="P4785" s="199">
        <v>50</v>
      </c>
      <c r="S4785" t="s">
        <v>2759</v>
      </c>
      <c r="T4785" t="s">
        <v>4061</v>
      </c>
      <c r="U4785" s="201">
        <v>27.5</v>
      </c>
      <c r="V4785" t="s">
        <v>4199</v>
      </c>
      <c r="W4785" t="s">
        <v>2823</v>
      </c>
      <c r="X4785" t="s">
        <v>2815</v>
      </c>
      <c r="Y4785" t="s">
        <v>4193</v>
      </c>
      <c r="Z4785" t="s">
        <v>3666</v>
      </c>
      <c r="AA4785">
        <v>621948.1</v>
      </c>
      <c r="AB4785" s="198">
        <v>37073.875</v>
      </c>
      <c r="AC4785" s="198">
        <v>37134.875</v>
      </c>
    </row>
    <row r="4786" spans="1:31" x14ac:dyDescent="0.2">
      <c r="A4786" s="44" t="str">
        <f t="shared" si="371"/>
        <v>US Natural Gas Physical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30</v>
      </c>
      <c r="F4786" s="213">
        <f t="shared" si="375"/>
        <v>75000</v>
      </c>
      <c r="G4786" s="202">
        <v>1293811</v>
      </c>
      <c r="H4786" s="198">
        <v>37035.547731481478</v>
      </c>
      <c r="I4786" t="s">
        <v>3191</v>
      </c>
      <c r="M4786" t="s">
        <v>2760</v>
      </c>
      <c r="N4786" t="s">
        <v>3220</v>
      </c>
      <c r="O4786" t="s">
        <v>263</v>
      </c>
      <c r="P4786" s="199">
        <v>2500</v>
      </c>
      <c r="S4786" t="s">
        <v>2761</v>
      </c>
      <c r="T4786" t="s">
        <v>4061</v>
      </c>
      <c r="U4786" s="201">
        <v>4.335</v>
      </c>
      <c r="V4786" t="s">
        <v>264</v>
      </c>
      <c r="W4786" t="s">
        <v>2661</v>
      </c>
      <c r="X4786" t="s">
        <v>4379</v>
      </c>
      <c r="Y4786" t="s">
        <v>3224</v>
      </c>
      <c r="Z4786" t="s">
        <v>3671</v>
      </c>
      <c r="AA4786" t="s">
        <v>1268</v>
      </c>
      <c r="AB4786" s="198">
        <v>37043.875</v>
      </c>
      <c r="AC4786" s="198">
        <v>37072.875</v>
      </c>
    </row>
    <row r="4787" spans="1:31" x14ac:dyDescent="0.2">
      <c r="A4787" s="44" t="str">
        <f t="shared" si="371"/>
        <v xml:space="preserve"> Natural Gas Physical</v>
      </c>
      <c r="B4787" s="44" t="str">
        <f t="shared" si="372"/>
        <v/>
      </c>
      <c r="C4787" s="44" t="str">
        <f t="shared" si="373"/>
        <v>Natural Gas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1</v>
      </c>
      <c r="F4787" s="213">
        <f t="shared" si="375"/>
        <v>10000</v>
      </c>
      <c r="G4787" s="202">
        <v>1293813</v>
      </c>
      <c r="H4787" s="198">
        <v>37035.547743055555</v>
      </c>
      <c r="I4787" t="s">
        <v>3102</v>
      </c>
      <c r="M4787" t="s">
        <v>2760</v>
      </c>
      <c r="N4787" t="s">
        <v>2697</v>
      </c>
      <c r="O4787" t="s">
        <v>4269</v>
      </c>
      <c r="Q4787" s="199">
        <v>10000</v>
      </c>
      <c r="S4787" t="s">
        <v>4150</v>
      </c>
      <c r="T4787" t="s">
        <v>2698</v>
      </c>
      <c r="U4787" s="201">
        <v>5.46</v>
      </c>
      <c r="V4787" t="s">
        <v>4369</v>
      </c>
      <c r="W4787" t="s">
        <v>2699</v>
      </c>
      <c r="X4787" t="s">
        <v>2700</v>
      </c>
      <c r="Y4787" t="s">
        <v>3224</v>
      </c>
      <c r="Z4787" t="s">
        <v>3672</v>
      </c>
      <c r="AA4787">
        <v>809553</v>
      </c>
      <c r="AB4787" s="198">
        <v>37035.875</v>
      </c>
      <c r="AC4787" s="198">
        <v>37035.875</v>
      </c>
      <c r="AE4787" s="116">
        <f>IF(S4787="Gallon",F4787/42,F4787)</f>
        <v>10000</v>
      </c>
    </row>
    <row r="4788" spans="1:31" x14ac:dyDescent="0.2">
      <c r="A4788" s="44" t="str">
        <f t="shared" si="371"/>
        <v>US Natural Gas Physical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30</v>
      </c>
      <c r="F4788" s="213">
        <f t="shared" si="375"/>
        <v>75000</v>
      </c>
      <c r="G4788" s="202">
        <v>1293814</v>
      </c>
      <c r="H4788" s="198">
        <v>37035.548217592594</v>
      </c>
      <c r="I4788" t="s">
        <v>2873</v>
      </c>
      <c r="M4788" t="s">
        <v>2760</v>
      </c>
      <c r="N4788" t="s">
        <v>3136</v>
      </c>
      <c r="O4788" t="s">
        <v>1269</v>
      </c>
      <c r="P4788" s="199">
        <v>2500</v>
      </c>
      <c r="S4788" t="s">
        <v>2761</v>
      </c>
      <c r="T4788" t="s">
        <v>4061</v>
      </c>
      <c r="U4788" s="201">
        <v>0.34499999999999997</v>
      </c>
      <c r="V4788" t="s">
        <v>1270</v>
      </c>
      <c r="W4788" t="s">
        <v>2661</v>
      </c>
      <c r="X4788" t="s">
        <v>4379</v>
      </c>
      <c r="Y4788" t="s">
        <v>3224</v>
      </c>
      <c r="Z4788" t="s">
        <v>3671</v>
      </c>
      <c r="AA4788" t="s">
        <v>1271</v>
      </c>
      <c r="AB4788" s="198">
        <v>37043.875</v>
      </c>
      <c r="AC4788" s="198">
        <v>37072.875</v>
      </c>
    </row>
    <row r="4789" spans="1:31" x14ac:dyDescent="0.2">
      <c r="A4789" s="44" t="str">
        <f t="shared" si="371"/>
        <v>US Natural Gas Physical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30</v>
      </c>
      <c r="F4789" s="213">
        <f t="shared" si="375"/>
        <v>300000</v>
      </c>
      <c r="G4789" s="202">
        <v>1293817</v>
      </c>
      <c r="H4789" s="198">
        <v>37035.549155092594</v>
      </c>
      <c r="I4789" t="s">
        <v>2818</v>
      </c>
      <c r="M4789" t="s">
        <v>2760</v>
      </c>
      <c r="N4789" t="s">
        <v>3136</v>
      </c>
      <c r="O4789" t="s">
        <v>1272</v>
      </c>
      <c r="P4789" s="199">
        <v>10000</v>
      </c>
      <c r="S4789" t="s">
        <v>2761</v>
      </c>
      <c r="T4789" t="s">
        <v>4061</v>
      </c>
      <c r="U4789" s="201">
        <v>-0.01</v>
      </c>
      <c r="V4789" t="s">
        <v>3293</v>
      </c>
      <c r="W4789" t="s">
        <v>3046</v>
      </c>
      <c r="X4789" t="s">
        <v>2685</v>
      </c>
      <c r="Y4789" t="s">
        <v>3224</v>
      </c>
      <c r="Z4789" t="s">
        <v>3671</v>
      </c>
      <c r="AA4789" t="s">
        <v>1273</v>
      </c>
      <c r="AB4789" s="198">
        <v>37043.875</v>
      </c>
      <c r="AC4789" s="198">
        <v>37072.875</v>
      </c>
      <c r="AE4789" s="116">
        <f>IF(S4789="Gallon",F4789/42,F4789)</f>
        <v>300000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77500</v>
      </c>
      <c r="G4790" s="202">
        <v>1293818</v>
      </c>
      <c r="H4790" s="198">
        <v>37035.549479166664</v>
      </c>
      <c r="I4790" t="s">
        <v>4241</v>
      </c>
      <c r="M4790" t="s">
        <v>2760</v>
      </c>
      <c r="N4790" t="s">
        <v>2864</v>
      </c>
      <c r="O4790" t="s">
        <v>2875</v>
      </c>
      <c r="P4790" s="199">
        <v>2500</v>
      </c>
      <c r="S4790" t="s">
        <v>2761</v>
      </c>
      <c r="T4790" t="s">
        <v>4061</v>
      </c>
      <c r="U4790" s="201">
        <v>4.2324999999999999</v>
      </c>
      <c r="V4790" t="s">
        <v>4273</v>
      </c>
      <c r="W4790" t="s">
        <v>3529</v>
      </c>
      <c r="X4790" t="s">
        <v>2866</v>
      </c>
      <c r="Y4790" t="s">
        <v>4082</v>
      </c>
      <c r="Z4790" t="s">
        <v>3671</v>
      </c>
      <c r="AA4790" t="s">
        <v>1274</v>
      </c>
      <c r="AB4790" s="198">
        <v>37104.875</v>
      </c>
      <c r="AC4790" s="198">
        <v>37134.875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620000</v>
      </c>
      <c r="G4791" s="202">
        <v>1293822</v>
      </c>
      <c r="H4791" s="198">
        <v>37035.551053240742</v>
      </c>
      <c r="I4791" t="s">
        <v>2664</v>
      </c>
      <c r="M4791" t="s">
        <v>2760</v>
      </c>
      <c r="N4791" t="s">
        <v>2864</v>
      </c>
      <c r="O4791" t="s">
        <v>3234</v>
      </c>
      <c r="P4791" s="199">
        <v>20000</v>
      </c>
      <c r="S4791" t="s">
        <v>2761</v>
      </c>
      <c r="T4791" t="s">
        <v>4061</v>
      </c>
      <c r="U4791" s="201">
        <v>4.1524999999999999</v>
      </c>
      <c r="V4791" t="s">
        <v>2779</v>
      </c>
      <c r="W4791" t="s">
        <v>3529</v>
      </c>
      <c r="X4791" t="s">
        <v>2866</v>
      </c>
      <c r="Y4791" t="s">
        <v>4082</v>
      </c>
      <c r="Z4791" t="s">
        <v>3671</v>
      </c>
      <c r="AA4791" t="s">
        <v>1275</v>
      </c>
      <c r="AB4791" s="198">
        <v>37073.875</v>
      </c>
      <c r="AC4791" s="198">
        <v>37103.875</v>
      </c>
    </row>
    <row r="4792" spans="1:31" x14ac:dyDescent="0.2">
      <c r="A4792" s="44" t="str">
        <f t="shared" si="371"/>
        <v>US Power Physical</v>
      </c>
      <c r="B4792" s="44" t="str">
        <f t="shared" si="372"/>
        <v>US</v>
      </c>
      <c r="C4792" s="44" t="str">
        <f t="shared" si="373"/>
        <v>Power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31</v>
      </c>
      <c r="F4792" s="213">
        <f t="shared" si="375"/>
        <v>775</v>
      </c>
      <c r="G4792" s="202">
        <v>1293824</v>
      </c>
      <c r="H4792" s="198">
        <v>37035.551111111112</v>
      </c>
      <c r="I4792" t="s">
        <v>2758</v>
      </c>
      <c r="M4792" t="s">
        <v>3364</v>
      </c>
      <c r="N4792" t="s">
        <v>2710</v>
      </c>
      <c r="O4792" t="s">
        <v>1276</v>
      </c>
      <c r="Q4792" s="199">
        <v>25</v>
      </c>
      <c r="S4792" t="s">
        <v>2759</v>
      </c>
      <c r="T4792" t="s">
        <v>4061</v>
      </c>
      <c r="U4792" s="201">
        <v>385</v>
      </c>
      <c r="V4792" t="s">
        <v>4212</v>
      </c>
      <c r="W4792" t="s">
        <v>3164</v>
      </c>
      <c r="X4792" t="s">
        <v>3165</v>
      </c>
      <c r="Y4792" t="s">
        <v>4193</v>
      </c>
      <c r="Z4792" t="s">
        <v>3666</v>
      </c>
      <c r="AA4792">
        <v>621962.1</v>
      </c>
      <c r="AB4792" s="198">
        <v>37104.875</v>
      </c>
      <c r="AC4792" s="198">
        <v>37134.875</v>
      </c>
    </row>
    <row r="4793" spans="1:31" x14ac:dyDescent="0.2">
      <c r="A4793" s="44" t="str">
        <f t="shared" si="371"/>
        <v>US Power Physical</v>
      </c>
      <c r="B4793" s="44" t="str">
        <f t="shared" si="372"/>
        <v>US</v>
      </c>
      <c r="C4793" s="44" t="str">
        <f t="shared" si="373"/>
        <v>Power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5</v>
      </c>
      <c r="F4793" s="213">
        <f t="shared" si="375"/>
        <v>250</v>
      </c>
      <c r="G4793" s="202">
        <v>1293825</v>
      </c>
      <c r="H4793" s="198">
        <v>37035.551180555558</v>
      </c>
      <c r="I4793" t="s">
        <v>2825</v>
      </c>
      <c r="M4793" t="s">
        <v>3364</v>
      </c>
      <c r="N4793" t="s">
        <v>2802</v>
      </c>
      <c r="O4793" t="s">
        <v>2399</v>
      </c>
      <c r="Q4793" s="199">
        <v>50</v>
      </c>
      <c r="S4793" t="s">
        <v>2759</v>
      </c>
      <c r="T4793" t="s">
        <v>4061</v>
      </c>
      <c r="U4793" s="201">
        <v>64.5</v>
      </c>
      <c r="V4793" t="s">
        <v>3915</v>
      </c>
      <c r="W4793" t="s">
        <v>2809</v>
      </c>
      <c r="X4793" t="s">
        <v>2810</v>
      </c>
      <c r="Y4793" t="s">
        <v>4193</v>
      </c>
      <c r="Z4793" t="s">
        <v>3666</v>
      </c>
      <c r="AA4793">
        <v>621963.1</v>
      </c>
      <c r="AB4793" s="198">
        <v>37046.875</v>
      </c>
      <c r="AC4793" s="198">
        <v>37050.875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620000</v>
      </c>
      <c r="G4794" s="202">
        <v>1293830</v>
      </c>
      <c r="H4794" s="198">
        <v>37035.55364583333</v>
      </c>
      <c r="I4794" t="s">
        <v>4182</v>
      </c>
      <c r="M4794" t="s">
        <v>2760</v>
      </c>
      <c r="N4794" t="s">
        <v>2864</v>
      </c>
      <c r="O4794" t="s">
        <v>3234</v>
      </c>
      <c r="P4794" s="199">
        <v>20000</v>
      </c>
      <c r="S4794" t="s">
        <v>2761</v>
      </c>
      <c r="T4794" t="s">
        <v>4061</v>
      </c>
      <c r="U4794" s="201">
        <v>4.1475</v>
      </c>
      <c r="V4794" t="s">
        <v>3936</v>
      </c>
      <c r="W4794" t="s">
        <v>3529</v>
      </c>
      <c r="X4794" t="s">
        <v>2866</v>
      </c>
      <c r="Y4794" t="s">
        <v>4082</v>
      </c>
      <c r="Z4794" t="s">
        <v>3671</v>
      </c>
      <c r="AA4794" t="s">
        <v>1277</v>
      </c>
      <c r="AB4794" s="198">
        <v>37073.875</v>
      </c>
      <c r="AC4794" s="198">
        <v>37103.875</v>
      </c>
    </row>
    <row r="4795" spans="1:31" x14ac:dyDescent="0.2">
      <c r="A4795" s="44" t="str">
        <f t="shared" si="371"/>
        <v>US Crude Financial</v>
      </c>
      <c r="B4795" s="44" t="str">
        <f t="shared" si="372"/>
        <v>US</v>
      </c>
      <c r="C4795" s="44" t="str">
        <f t="shared" si="373"/>
        <v>Crude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</v>
      </c>
      <c r="F4795" s="213">
        <f t="shared" si="375"/>
        <v>50000</v>
      </c>
      <c r="G4795" s="202">
        <v>1293833</v>
      </c>
      <c r="H4795" s="198">
        <v>37035.553888888891</v>
      </c>
      <c r="I4795" t="s">
        <v>4031</v>
      </c>
      <c r="M4795" t="s">
        <v>3757</v>
      </c>
      <c r="N4795" t="s">
        <v>4183</v>
      </c>
      <c r="O4795" t="s">
        <v>2790</v>
      </c>
      <c r="P4795" s="199">
        <v>50000</v>
      </c>
      <c r="S4795" t="s">
        <v>2767</v>
      </c>
      <c r="T4795" t="s">
        <v>4061</v>
      </c>
      <c r="U4795" s="201">
        <v>28.43</v>
      </c>
      <c r="V4795" t="s">
        <v>4305</v>
      </c>
      <c r="W4795" t="s">
        <v>4185</v>
      </c>
      <c r="X4795" t="s">
        <v>4186</v>
      </c>
      <c r="Y4795" t="s">
        <v>3401</v>
      </c>
      <c r="Z4795" t="s">
        <v>3671</v>
      </c>
      <c r="AA4795">
        <v>107331</v>
      </c>
      <c r="AB4795" s="198">
        <v>37073</v>
      </c>
      <c r="AC4795" s="198">
        <v>37103</v>
      </c>
    </row>
    <row r="4796" spans="1:31" x14ac:dyDescent="0.2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30</v>
      </c>
      <c r="F4796" s="213">
        <f t="shared" si="375"/>
        <v>450000</v>
      </c>
      <c r="G4796" s="202">
        <v>1293834</v>
      </c>
      <c r="H4796" s="198">
        <v>37035.553969907407</v>
      </c>
      <c r="I4796" t="s">
        <v>2834</v>
      </c>
      <c r="M4796" t="s">
        <v>2760</v>
      </c>
      <c r="N4796" t="s">
        <v>2864</v>
      </c>
      <c r="O4796" t="s">
        <v>2865</v>
      </c>
      <c r="Q4796" s="199">
        <v>15000</v>
      </c>
      <c r="S4796" t="s">
        <v>2761</v>
      </c>
      <c r="T4796" t="s">
        <v>4061</v>
      </c>
      <c r="U4796" s="201">
        <v>4.085</v>
      </c>
      <c r="V4796" t="s">
        <v>4392</v>
      </c>
      <c r="W4796" t="s">
        <v>3529</v>
      </c>
      <c r="X4796" t="s">
        <v>2866</v>
      </c>
      <c r="Y4796" t="s">
        <v>4082</v>
      </c>
      <c r="Z4796" t="s">
        <v>3671</v>
      </c>
      <c r="AA4796" t="s">
        <v>1278</v>
      </c>
      <c r="AB4796" s="198">
        <v>37043.875</v>
      </c>
      <c r="AC4796" s="198">
        <v>37072.875</v>
      </c>
    </row>
    <row r="4797" spans="1:31" x14ac:dyDescent="0.2">
      <c r="A4797" s="44" t="str">
        <f t="shared" si="371"/>
        <v>US Natural Gas Physical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Physical</v>
      </c>
      <c r="E4797" s="44">
        <f>IF(VLOOKUP(S4797,'DD-Lookup'!$J$6:$L$50,3,FALSE)="Monthly",(YEAR(AC4797)-YEAR(AB4797))*12+MONTH(AC4797)-MONTH(AB4797)+1,(AC4797-AB4797+1))</f>
        <v>4</v>
      </c>
      <c r="F4797" s="213">
        <f t="shared" si="375"/>
        <v>40000</v>
      </c>
      <c r="G4797" s="202">
        <v>1293835</v>
      </c>
      <c r="H4797" s="198">
        <v>37035.554189814815</v>
      </c>
      <c r="I4797" t="s">
        <v>3196</v>
      </c>
      <c r="M4797" t="s">
        <v>2760</v>
      </c>
      <c r="N4797" t="s">
        <v>3220</v>
      </c>
      <c r="O4797" t="s">
        <v>1140</v>
      </c>
      <c r="P4797" s="199">
        <v>10000</v>
      </c>
      <c r="S4797" t="s">
        <v>2761</v>
      </c>
      <c r="T4797" t="s">
        <v>4061</v>
      </c>
      <c r="U4797" s="201">
        <v>3.9649999999999999</v>
      </c>
      <c r="V4797" t="s">
        <v>4448</v>
      </c>
      <c r="W4797" t="s">
        <v>3046</v>
      </c>
      <c r="X4797" t="s">
        <v>2685</v>
      </c>
      <c r="Y4797" t="s">
        <v>3224</v>
      </c>
      <c r="Z4797" t="s">
        <v>3671</v>
      </c>
      <c r="AA4797">
        <v>809565</v>
      </c>
      <c r="AB4797" s="198">
        <v>37037</v>
      </c>
      <c r="AC4797" s="198">
        <v>37040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365</v>
      </c>
      <c r="F4798" s="213">
        <f t="shared" si="375"/>
        <v>912500</v>
      </c>
      <c r="G4798" s="202">
        <v>1293836</v>
      </c>
      <c r="H4798" s="198">
        <v>37035.554270833331</v>
      </c>
      <c r="I4798" t="s">
        <v>4182</v>
      </c>
      <c r="M4798" t="s">
        <v>2760</v>
      </c>
      <c r="N4798" t="s">
        <v>2864</v>
      </c>
      <c r="O4798" t="s">
        <v>3278</v>
      </c>
      <c r="P4798" s="199">
        <v>2500</v>
      </c>
      <c r="S4798" t="s">
        <v>2761</v>
      </c>
      <c r="T4798" t="s">
        <v>4061</v>
      </c>
      <c r="U4798" s="201">
        <v>4.3099999999999996</v>
      </c>
      <c r="V4798" t="s">
        <v>1760</v>
      </c>
      <c r="W4798" t="s">
        <v>3529</v>
      </c>
      <c r="X4798" t="s">
        <v>2866</v>
      </c>
      <c r="Y4798" t="s">
        <v>4082</v>
      </c>
      <c r="Z4798" t="s">
        <v>3671</v>
      </c>
      <c r="AA4798" t="s">
        <v>1279</v>
      </c>
      <c r="AB4798" s="198">
        <v>37257.875</v>
      </c>
      <c r="AC4798" s="198">
        <v>37621.875</v>
      </c>
    </row>
    <row r="4799" spans="1:31" x14ac:dyDescent="0.2">
      <c r="A4799" s="44" t="str">
        <f t="shared" si="371"/>
        <v>US Natural Gas Physical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4</v>
      </c>
      <c r="F4799" s="213">
        <f t="shared" si="375"/>
        <v>40000</v>
      </c>
      <c r="G4799" s="202">
        <v>1293837</v>
      </c>
      <c r="H4799" s="198">
        <v>37035.554270833331</v>
      </c>
      <c r="I4799" t="s">
        <v>3196</v>
      </c>
      <c r="M4799" t="s">
        <v>2760</v>
      </c>
      <c r="N4799" t="s">
        <v>3220</v>
      </c>
      <c r="O4799" t="s">
        <v>1138</v>
      </c>
      <c r="P4799" s="199">
        <v>10000</v>
      </c>
      <c r="S4799" t="s">
        <v>2761</v>
      </c>
      <c r="T4799" t="s">
        <v>4061</v>
      </c>
      <c r="U4799" s="201">
        <v>3.96</v>
      </c>
      <c r="V4799" t="s">
        <v>4448</v>
      </c>
      <c r="W4799" t="s">
        <v>3046</v>
      </c>
      <c r="X4799" t="s">
        <v>2685</v>
      </c>
      <c r="Y4799" t="s">
        <v>3224</v>
      </c>
      <c r="Z4799" t="s">
        <v>3671</v>
      </c>
      <c r="AA4799">
        <v>809566</v>
      </c>
      <c r="AB4799" s="198">
        <v>37037</v>
      </c>
      <c r="AC4799" s="198">
        <v>37040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3100</v>
      </c>
      <c r="G4800" s="202">
        <v>1293840</v>
      </c>
      <c r="H4800" s="198">
        <v>37035.554756944446</v>
      </c>
      <c r="I4800" t="s">
        <v>2834</v>
      </c>
      <c r="M4800" t="s">
        <v>2760</v>
      </c>
      <c r="N4800" t="s">
        <v>2864</v>
      </c>
      <c r="O4800" t="s">
        <v>3984</v>
      </c>
      <c r="P4800" s="199">
        <v>100</v>
      </c>
      <c r="S4800" t="s">
        <v>3118</v>
      </c>
      <c r="T4800" t="s">
        <v>4061</v>
      </c>
      <c r="U4800" s="201">
        <v>4.1500000000000004</v>
      </c>
      <c r="V4800" t="s">
        <v>4392</v>
      </c>
      <c r="W4800" t="s">
        <v>3529</v>
      </c>
      <c r="X4800" t="s">
        <v>2866</v>
      </c>
      <c r="Y4800" t="s">
        <v>4082</v>
      </c>
      <c r="Z4800" t="s">
        <v>3671</v>
      </c>
      <c r="AA4800" t="s">
        <v>1280</v>
      </c>
      <c r="AB4800" s="198">
        <v>37073.875</v>
      </c>
      <c r="AC4800" s="198">
        <v>37103.875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3">
        <f t="shared" si="375"/>
        <v>3000</v>
      </c>
      <c r="G4801" s="202">
        <v>1293839</v>
      </c>
      <c r="H4801" s="198">
        <v>37035.554756944446</v>
      </c>
      <c r="I4801" t="s">
        <v>2834</v>
      </c>
      <c r="M4801" t="s">
        <v>2760</v>
      </c>
      <c r="N4801" t="s">
        <v>2864</v>
      </c>
      <c r="O4801" t="s">
        <v>3983</v>
      </c>
      <c r="Q4801" s="199">
        <v>100</v>
      </c>
      <c r="S4801" t="s">
        <v>3118</v>
      </c>
      <c r="T4801" t="s">
        <v>4061</v>
      </c>
      <c r="U4801" s="201">
        <v>4.085</v>
      </c>
      <c r="V4801" t="s">
        <v>4392</v>
      </c>
      <c r="W4801" t="s">
        <v>3529</v>
      </c>
      <c r="X4801" t="s">
        <v>2866</v>
      </c>
      <c r="Y4801" t="s">
        <v>4082</v>
      </c>
      <c r="Z4801" t="s">
        <v>3671</v>
      </c>
      <c r="AA4801" t="s">
        <v>1281</v>
      </c>
      <c r="AB4801" s="198">
        <v>37043.875</v>
      </c>
      <c r="AC4801" s="198">
        <v>37072.875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30</v>
      </c>
      <c r="F4802" s="213">
        <f t="shared" si="375"/>
        <v>600000</v>
      </c>
      <c r="G4802" s="202">
        <v>1293841</v>
      </c>
      <c r="H4802" s="198">
        <v>37035.554768518516</v>
      </c>
      <c r="I4802" t="s">
        <v>3801</v>
      </c>
      <c r="M4802" t="s">
        <v>2760</v>
      </c>
      <c r="N4802" t="s">
        <v>2864</v>
      </c>
      <c r="O4802" t="s">
        <v>2865</v>
      </c>
      <c r="P4802" s="199">
        <v>20000</v>
      </c>
      <c r="S4802" t="s">
        <v>2761</v>
      </c>
      <c r="T4802" t="s">
        <v>4061</v>
      </c>
      <c r="U4802" s="201">
        <v>4.08</v>
      </c>
      <c r="V4802" t="s">
        <v>3066</v>
      </c>
      <c r="W4802" t="s">
        <v>3529</v>
      </c>
      <c r="X4802" t="s">
        <v>2866</v>
      </c>
      <c r="Y4802" t="s">
        <v>4082</v>
      </c>
      <c r="Z4802" t="s">
        <v>3671</v>
      </c>
      <c r="AA4802" t="s">
        <v>1282</v>
      </c>
      <c r="AB4802" s="198">
        <v>37043.875</v>
      </c>
      <c r="AC4802" s="198">
        <v>37072.875</v>
      </c>
    </row>
    <row r="4803" spans="1:29" x14ac:dyDescent="0.2">
      <c r="A4803" s="44" t="str">
        <f t="shared" si="371"/>
        <v>US Crude Financial</v>
      </c>
      <c r="B4803" s="44" t="str">
        <f t="shared" si="372"/>
        <v>US</v>
      </c>
      <c r="C4803" s="44" t="str">
        <f t="shared" si="373"/>
        <v>Crude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50000</v>
      </c>
      <c r="G4803" s="202">
        <v>1293842</v>
      </c>
      <c r="H4803" s="198">
        <v>37035.555115740739</v>
      </c>
      <c r="I4803" t="s">
        <v>2863</v>
      </c>
      <c r="M4803" t="s">
        <v>3757</v>
      </c>
      <c r="N4803" t="s">
        <v>4183</v>
      </c>
      <c r="O4803" t="s">
        <v>2790</v>
      </c>
      <c r="Q4803" s="199">
        <v>50000</v>
      </c>
      <c r="S4803" t="s">
        <v>2767</v>
      </c>
      <c r="T4803" t="s">
        <v>4061</v>
      </c>
      <c r="U4803" s="201">
        <v>28.47</v>
      </c>
      <c r="V4803" t="s">
        <v>3199</v>
      </c>
      <c r="W4803" t="s">
        <v>4185</v>
      </c>
      <c r="X4803" t="s">
        <v>4186</v>
      </c>
      <c r="Y4803" t="s">
        <v>3401</v>
      </c>
      <c r="Z4803" t="s">
        <v>3671</v>
      </c>
      <c r="AA4803">
        <v>107332</v>
      </c>
      <c r="AB4803" s="198">
        <v>37073</v>
      </c>
      <c r="AC4803" s="198">
        <v>37103</v>
      </c>
    </row>
    <row r="4804" spans="1:29" x14ac:dyDescent="0.2">
      <c r="A4804" s="44" t="str">
        <f t="shared" si="371"/>
        <v>US Power Physical</v>
      </c>
      <c r="B4804" s="44" t="str">
        <f t="shared" si="372"/>
        <v>US</v>
      </c>
      <c r="C4804" s="44" t="str">
        <f t="shared" si="373"/>
        <v>Power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5</v>
      </c>
      <c r="F4804" s="213">
        <f t="shared" si="375"/>
        <v>250</v>
      </c>
      <c r="G4804" s="202">
        <v>1293843</v>
      </c>
      <c r="H4804" s="198">
        <v>37035.555196759262</v>
      </c>
      <c r="I4804" t="s">
        <v>2825</v>
      </c>
      <c r="M4804" t="s">
        <v>3364</v>
      </c>
      <c r="N4804" t="s">
        <v>2802</v>
      </c>
      <c r="O4804" t="s">
        <v>2399</v>
      </c>
      <c r="P4804" s="199">
        <v>50</v>
      </c>
      <c r="S4804" t="s">
        <v>2759</v>
      </c>
      <c r="T4804" t="s">
        <v>4061</v>
      </c>
      <c r="U4804" s="201">
        <v>64.5</v>
      </c>
      <c r="V4804" t="s">
        <v>3915</v>
      </c>
      <c r="W4804" t="s">
        <v>2809</v>
      </c>
      <c r="X4804" t="s">
        <v>2810</v>
      </c>
      <c r="Y4804" t="s">
        <v>4193</v>
      </c>
      <c r="Z4804" t="s">
        <v>3666</v>
      </c>
      <c r="AA4804">
        <v>621967.1</v>
      </c>
      <c r="AB4804" s="198">
        <v>37046.875</v>
      </c>
      <c r="AC4804" s="198">
        <v>37050.875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3">
        <f t="shared" si="375"/>
        <v>150000</v>
      </c>
      <c r="G4805" s="202">
        <v>1293844</v>
      </c>
      <c r="H4805" s="198">
        <v>37035.555706018517</v>
      </c>
      <c r="I4805" t="s">
        <v>3890</v>
      </c>
      <c r="M4805" t="s">
        <v>2760</v>
      </c>
      <c r="N4805" t="s">
        <v>2864</v>
      </c>
      <c r="O4805" t="s">
        <v>2673</v>
      </c>
      <c r="Q4805" s="199">
        <v>5000</v>
      </c>
      <c r="S4805" t="s">
        <v>2761</v>
      </c>
      <c r="T4805" t="s">
        <v>4061</v>
      </c>
      <c r="U4805" s="201">
        <v>4.08</v>
      </c>
      <c r="V4805" t="s">
        <v>3977</v>
      </c>
      <c r="W4805" t="s">
        <v>3529</v>
      </c>
      <c r="X4805" t="s">
        <v>2866</v>
      </c>
      <c r="Y4805" t="s">
        <v>4082</v>
      </c>
      <c r="Z4805" t="s">
        <v>3671</v>
      </c>
      <c r="AA4805" t="s">
        <v>1283</v>
      </c>
      <c r="AB4805" s="198">
        <v>37043.915972222225</v>
      </c>
      <c r="AC4805" s="198">
        <v>37072.915972222225</v>
      </c>
    </row>
    <row r="4806" spans="1:29" x14ac:dyDescent="0.2">
      <c r="A4806" s="44" t="str">
        <f t="shared" si="371"/>
        <v>US Crude Financial</v>
      </c>
      <c r="B4806" s="44" t="str">
        <f t="shared" si="372"/>
        <v>US</v>
      </c>
      <c r="C4806" s="44" t="str">
        <f t="shared" si="373"/>
        <v>Crude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1</v>
      </c>
      <c r="F4806" s="213">
        <f t="shared" si="375"/>
        <v>50000</v>
      </c>
      <c r="G4806" s="202">
        <v>1293845</v>
      </c>
      <c r="H4806" s="198">
        <v>37035.555787037039</v>
      </c>
      <c r="I4806" t="s">
        <v>2863</v>
      </c>
      <c r="M4806" t="s">
        <v>3757</v>
      </c>
      <c r="N4806" t="s">
        <v>4183</v>
      </c>
      <c r="O4806" t="s">
        <v>2790</v>
      </c>
      <c r="Q4806" s="199">
        <v>50000</v>
      </c>
      <c r="S4806" t="s">
        <v>2767</v>
      </c>
      <c r="T4806" t="s">
        <v>4061</v>
      </c>
      <c r="U4806" s="201">
        <v>28.49</v>
      </c>
      <c r="V4806" t="s">
        <v>3199</v>
      </c>
      <c r="W4806" t="s">
        <v>4185</v>
      </c>
      <c r="X4806" t="s">
        <v>4186</v>
      </c>
      <c r="Y4806" t="s">
        <v>3401</v>
      </c>
      <c r="Z4806" t="s">
        <v>3671</v>
      </c>
      <c r="AA4806">
        <v>107334</v>
      </c>
      <c r="AB4806" s="198">
        <v>37073</v>
      </c>
      <c r="AC4806" s="198">
        <v>37103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151</v>
      </c>
      <c r="F4807" s="213">
        <f t="shared" si="375"/>
        <v>755000</v>
      </c>
      <c r="G4807" s="202">
        <v>1293846</v>
      </c>
      <c r="H4807" s="198">
        <v>37035.556087962963</v>
      </c>
      <c r="I4807" t="s">
        <v>2863</v>
      </c>
      <c r="M4807" t="s">
        <v>2760</v>
      </c>
      <c r="N4807" t="s">
        <v>2864</v>
      </c>
      <c r="O4807" t="s">
        <v>3253</v>
      </c>
      <c r="Q4807" s="199">
        <v>5000</v>
      </c>
      <c r="S4807" t="s">
        <v>2761</v>
      </c>
      <c r="T4807" t="s">
        <v>4061</v>
      </c>
      <c r="U4807" s="201">
        <v>4.59</v>
      </c>
      <c r="V4807" t="s">
        <v>3174</v>
      </c>
      <c r="W4807" t="s">
        <v>3529</v>
      </c>
      <c r="X4807" t="s">
        <v>2866</v>
      </c>
      <c r="Y4807" t="s">
        <v>4082</v>
      </c>
      <c r="Z4807" t="s">
        <v>3671</v>
      </c>
      <c r="AA4807" t="s">
        <v>1284</v>
      </c>
      <c r="AB4807" s="198">
        <v>37196</v>
      </c>
      <c r="AC4807" s="198">
        <v>37346</v>
      </c>
    </row>
    <row r="4808" spans="1:29" x14ac:dyDescent="0.2">
      <c r="A4808" s="44" t="str">
        <f t="shared" si="371"/>
        <v>US Natural Gas Physical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30</v>
      </c>
      <c r="F4808" s="213">
        <f t="shared" si="375"/>
        <v>300000</v>
      </c>
      <c r="G4808" s="202">
        <v>1293847</v>
      </c>
      <c r="H4808" s="198">
        <v>37035.55609953704</v>
      </c>
      <c r="I4808" t="s">
        <v>2801</v>
      </c>
      <c r="M4808" t="s">
        <v>2760</v>
      </c>
      <c r="N4808" t="s">
        <v>3136</v>
      </c>
      <c r="O4808" t="s">
        <v>1219</v>
      </c>
      <c r="P4808" s="199">
        <v>10000</v>
      </c>
      <c r="S4808" t="s">
        <v>2761</v>
      </c>
      <c r="T4808" t="s">
        <v>4061</v>
      </c>
      <c r="U4808" s="201">
        <v>-0.01</v>
      </c>
      <c r="V4808" t="s">
        <v>2783</v>
      </c>
      <c r="W4808" t="s">
        <v>3046</v>
      </c>
      <c r="X4808" t="s">
        <v>3141</v>
      </c>
      <c r="Y4808" t="s">
        <v>3224</v>
      </c>
      <c r="Z4808" t="s">
        <v>3671</v>
      </c>
      <c r="AA4808" t="s">
        <v>1285</v>
      </c>
      <c r="AB4808" s="198">
        <v>37043.875</v>
      </c>
      <c r="AC4808" s="198">
        <v>37072.875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13">
        <f t="shared" si="375"/>
        <v>150000</v>
      </c>
      <c r="G4809" s="202">
        <v>1293849</v>
      </c>
      <c r="H4809" s="198">
        <v>37035.556261574071</v>
      </c>
      <c r="I4809" t="s">
        <v>3112</v>
      </c>
      <c r="M4809" t="s">
        <v>2760</v>
      </c>
      <c r="N4809" t="s">
        <v>2864</v>
      </c>
      <c r="O4809" t="s">
        <v>2865</v>
      </c>
      <c r="Q4809" s="199">
        <v>5000</v>
      </c>
      <c r="S4809" t="s">
        <v>2761</v>
      </c>
      <c r="T4809" t="s">
        <v>4061</v>
      </c>
      <c r="U4809" s="201">
        <v>4.085</v>
      </c>
      <c r="V4809" t="s">
        <v>2964</v>
      </c>
      <c r="W4809" t="s">
        <v>3529</v>
      </c>
      <c r="X4809" t="s">
        <v>2866</v>
      </c>
      <c r="Y4809" t="s">
        <v>4082</v>
      </c>
      <c r="Z4809" t="s">
        <v>3671</v>
      </c>
      <c r="AA4809" t="s">
        <v>1286</v>
      </c>
      <c r="AB4809" s="198">
        <v>37043.875</v>
      </c>
      <c r="AC4809" s="198">
        <v>37072.875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153</v>
      </c>
      <c r="F4810" s="213">
        <f t="shared" si="375"/>
        <v>765000</v>
      </c>
      <c r="G4810" s="202">
        <v>1293850</v>
      </c>
      <c r="H4810" s="198">
        <v>37035.556331018517</v>
      </c>
      <c r="I4810" t="s">
        <v>3219</v>
      </c>
      <c r="M4810" t="s">
        <v>2760</v>
      </c>
      <c r="N4810" t="s">
        <v>2864</v>
      </c>
      <c r="O4810" t="s">
        <v>4239</v>
      </c>
      <c r="P4810" s="199">
        <v>5000</v>
      </c>
      <c r="S4810" t="s">
        <v>2761</v>
      </c>
      <c r="T4810" t="s">
        <v>4061</v>
      </c>
      <c r="U4810" s="201">
        <v>4.2</v>
      </c>
      <c r="V4810" t="s">
        <v>4261</v>
      </c>
      <c r="W4810" t="s">
        <v>3529</v>
      </c>
      <c r="X4810" t="s">
        <v>2866</v>
      </c>
      <c r="Y4810" t="s">
        <v>4082</v>
      </c>
      <c r="Z4810" t="s">
        <v>3671</v>
      </c>
      <c r="AA4810" t="s">
        <v>1287</v>
      </c>
      <c r="AB4810" s="198">
        <v>37043</v>
      </c>
      <c r="AC4810" s="198">
        <v>37195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77500</v>
      </c>
      <c r="G4811" s="202">
        <v>1293851</v>
      </c>
      <c r="H4811" s="198">
        <v>37035.556342592594</v>
      </c>
      <c r="I4811" t="s">
        <v>2858</v>
      </c>
      <c r="M4811" t="s">
        <v>2760</v>
      </c>
      <c r="N4811" t="s">
        <v>2864</v>
      </c>
      <c r="O4811" t="s">
        <v>3234</v>
      </c>
      <c r="Q4811" s="199">
        <v>2500</v>
      </c>
      <c r="S4811" t="s">
        <v>2761</v>
      </c>
      <c r="T4811" t="s">
        <v>4061</v>
      </c>
      <c r="U4811" s="201">
        <v>4.1524999999999999</v>
      </c>
      <c r="V4811" t="s">
        <v>3445</v>
      </c>
      <c r="W4811" t="s">
        <v>3529</v>
      </c>
      <c r="X4811" t="s">
        <v>2866</v>
      </c>
      <c r="Y4811" t="s">
        <v>4082</v>
      </c>
      <c r="Z4811" t="s">
        <v>3671</v>
      </c>
      <c r="AA4811" t="s">
        <v>1288</v>
      </c>
      <c r="AB4811" s="198">
        <v>37073.875</v>
      </c>
      <c r="AC4811" s="198">
        <v>37103.875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3">
        <f t="shared" si="380"/>
        <v>755000</v>
      </c>
      <c r="G4812" s="202">
        <v>1293854</v>
      </c>
      <c r="H4812" s="198">
        <v>37035.556562500002</v>
      </c>
      <c r="I4812" t="s">
        <v>2834</v>
      </c>
      <c r="M4812" t="s">
        <v>2760</v>
      </c>
      <c r="N4812" t="s">
        <v>2864</v>
      </c>
      <c r="O4812" t="s">
        <v>3253</v>
      </c>
      <c r="Q4812" s="199">
        <v>5000</v>
      </c>
      <c r="S4812" t="s">
        <v>2761</v>
      </c>
      <c r="T4812" t="s">
        <v>4061</v>
      </c>
      <c r="U4812" s="201">
        <v>4.59</v>
      </c>
      <c r="V4812" t="s">
        <v>3257</v>
      </c>
      <c r="W4812" t="s">
        <v>3529</v>
      </c>
      <c r="X4812" t="s">
        <v>2866</v>
      </c>
      <c r="Y4812" t="s">
        <v>4082</v>
      </c>
      <c r="Z4812" t="s">
        <v>3671</v>
      </c>
      <c r="AA4812" t="s">
        <v>1289</v>
      </c>
      <c r="AB4812" s="198">
        <v>37196</v>
      </c>
      <c r="AC4812" s="198">
        <v>37346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30</v>
      </c>
      <c r="F4813" s="213">
        <f t="shared" si="380"/>
        <v>75000</v>
      </c>
      <c r="G4813" s="202">
        <v>1293859</v>
      </c>
      <c r="H4813" s="198">
        <v>37035.557222222225</v>
      </c>
      <c r="I4813" t="s">
        <v>2863</v>
      </c>
      <c r="M4813" t="s">
        <v>2760</v>
      </c>
      <c r="N4813" t="s">
        <v>2864</v>
      </c>
      <c r="O4813" t="s">
        <v>2865</v>
      </c>
      <c r="Q4813" s="199">
        <v>2500</v>
      </c>
      <c r="S4813" t="s">
        <v>2761</v>
      </c>
      <c r="T4813" t="s">
        <v>4061</v>
      </c>
      <c r="U4813" s="201">
        <v>4.09</v>
      </c>
      <c r="V4813" t="s">
        <v>3901</v>
      </c>
      <c r="W4813" t="s">
        <v>3529</v>
      </c>
      <c r="X4813" t="s">
        <v>2866</v>
      </c>
      <c r="Y4813" t="s">
        <v>4082</v>
      </c>
      <c r="Z4813" t="s">
        <v>3671</v>
      </c>
      <c r="AA4813" t="s">
        <v>1290</v>
      </c>
      <c r="AB4813" s="198">
        <v>37043.875</v>
      </c>
      <c r="AC4813" s="198">
        <v>37072.875</v>
      </c>
    </row>
    <row r="4814" spans="1:29" x14ac:dyDescent="0.2">
      <c r="A4814" s="44" t="str">
        <f t="shared" si="376"/>
        <v>US Power Physical</v>
      </c>
      <c r="B4814" s="44" t="str">
        <f t="shared" si="377"/>
        <v>US</v>
      </c>
      <c r="C4814" s="44" t="str">
        <f t="shared" si="378"/>
        <v>Power</v>
      </c>
      <c r="D4814" s="44" t="str">
        <f t="shared" si="379"/>
        <v>Physical</v>
      </c>
      <c r="E4814" s="44">
        <f>IF(VLOOKUP(S4814,'DD-Lookup'!$J$6:$L$50,3,FALSE)="Monthly",(YEAR(AC4814)-YEAR(AB4814))*12+MONTH(AC4814)-MONTH(AB4814)+1,(AC4814-AB4814+1))</f>
        <v>30</v>
      </c>
      <c r="F4814" s="213">
        <f t="shared" si="380"/>
        <v>1500</v>
      </c>
      <c r="G4814" s="202">
        <v>1293860</v>
      </c>
      <c r="H4814" s="198">
        <v>37035.557326388887</v>
      </c>
      <c r="I4814" t="s">
        <v>2831</v>
      </c>
      <c r="M4814" t="s">
        <v>3364</v>
      </c>
      <c r="N4814" t="s">
        <v>2802</v>
      </c>
      <c r="O4814" t="s">
        <v>2859</v>
      </c>
      <c r="Q4814" s="199">
        <v>50</v>
      </c>
      <c r="S4814" t="s">
        <v>2759</v>
      </c>
      <c r="T4814" t="s">
        <v>4061</v>
      </c>
      <c r="U4814" s="201">
        <v>62.9</v>
      </c>
      <c r="V4814" t="s">
        <v>4199</v>
      </c>
      <c r="W4814" t="s">
        <v>2823</v>
      </c>
      <c r="X4814" t="s">
        <v>2807</v>
      </c>
      <c r="Y4814" t="s">
        <v>4193</v>
      </c>
      <c r="Z4814" t="s">
        <v>3666</v>
      </c>
      <c r="AA4814">
        <v>621970.1</v>
      </c>
      <c r="AB4814" s="198">
        <v>37043.71597222222</v>
      </c>
      <c r="AC4814" s="198">
        <v>37072.71597222222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31</v>
      </c>
      <c r="F4815" s="213">
        <f t="shared" si="380"/>
        <v>620000</v>
      </c>
      <c r="G4815" s="202">
        <v>1293864</v>
      </c>
      <c r="H4815" s="198">
        <v>37035.557662037034</v>
      </c>
      <c r="I4815" t="s">
        <v>2664</v>
      </c>
      <c r="M4815" t="s">
        <v>2760</v>
      </c>
      <c r="N4815" t="s">
        <v>2864</v>
      </c>
      <c r="O4815" t="s">
        <v>3234</v>
      </c>
      <c r="P4815" s="199">
        <v>20000</v>
      </c>
      <c r="S4815" t="s">
        <v>2761</v>
      </c>
      <c r="T4815" t="s">
        <v>4061</v>
      </c>
      <c r="U4815" s="201">
        <v>4.1524999999999999</v>
      </c>
      <c r="V4815" t="s">
        <v>2779</v>
      </c>
      <c r="W4815" t="s">
        <v>3529</v>
      </c>
      <c r="X4815" t="s">
        <v>2866</v>
      </c>
      <c r="Y4815" t="s">
        <v>4082</v>
      </c>
      <c r="Z4815" t="s">
        <v>3671</v>
      </c>
      <c r="AA4815" t="s">
        <v>1291</v>
      </c>
      <c r="AB4815" s="198">
        <v>37073.875</v>
      </c>
      <c r="AC4815" s="198">
        <v>37103.875</v>
      </c>
    </row>
    <row r="4816" spans="1:29" x14ac:dyDescent="0.2">
      <c r="A4816" s="44" t="str">
        <f t="shared" si="376"/>
        <v>US Power Financial</v>
      </c>
      <c r="B4816" s="44" t="str">
        <f t="shared" si="377"/>
        <v>US</v>
      </c>
      <c r="C4816" s="44" t="str">
        <f t="shared" si="378"/>
        <v>Power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</v>
      </c>
      <c r="G4816" s="202">
        <v>1293866</v>
      </c>
      <c r="H4816" s="198">
        <v>37035.557789351849</v>
      </c>
      <c r="I4816" t="s">
        <v>2825</v>
      </c>
      <c r="M4816" t="s">
        <v>3364</v>
      </c>
      <c r="N4816" t="s">
        <v>4190</v>
      </c>
      <c r="O4816" t="s">
        <v>955</v>
      </c>
      <c r="P4816" s="199">
        <v>50</v>
      </c>
      <c r="S4816" t="s">
        <v>2759</v>
      </c>
      <c r="T4816" t="s">
        <v>4061</v>
      </c>
      <c r="U4816" s="201">
        <v>51.75</v>
      </c>
      <c r="V4816" t="s">
        <v>3915</v>
      </c>
      <c r="W4816" t="s">
        <v>2835</v>
      </c>
      <c r="X4816" t="s">
        <v>2810</v>
      </c>
      <c r="Y4816" t="s">
        <v>4193</v>
      </c>
      <c r="Z4816" t="s">
        <v>3671</v>
      </c>
      <c r="AA4816">
        <v>621971.1</v>
      </c>
      <c r="AB4816" s="198">
        <v>37040.875</v>
      </c>
      <c r="AC4816" s="198">
        <v>37040.875</v>
      </c>
    </row>
    <row r="4817" spans="1:29" x14ac:dyDescent="0.2">
      <c r="A4817" s="44" t="str">
        <f t="shared" si="376"/>
        <v>US Power Financial</v>
      </c>
      <c r="B4817" s="44" t="str">
        <f t="shared" si="377"/>
        <v>US</v>
      </c>
      <c r="C4817" s="44" t="str">
        <f t="shared" si="378"/>
        <v>Power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</v>
      </c>
      <c r="F4817" s="213">
        <f t="shared" si="380"/>
        <v>150</v>
      </c>
      <c r="G4817" s="202">
        <v>1293869</v>
      </c>
      <c r="H4817" s="198">
        <v>37035.557939814818</v>
      </c>
      <c r="I4817" t="s">
        <v>2825</v>
      </c>
      <c r="M4817" t="s">
        <v>3364</v>
      </c>
      <c r="N4817" t="s">
        <v>4190</v>
      </c>
      <c r="O4817" t="s">
        <v>1858</v>
      </c>
      <c r="Q4817" s="199">
        <v>50</v>
      </c>
      <c r="S4817" t="s">
        <v>2759</v>
      </c>
      <c r="T4817" t="s">
        <v>4061</v>
      </c>
      <c r="U4817" s="201">
        <v>51.25</v>
      </c>
      <c r="V4817" t="s">
        <v>3915</v>
      </c>
      <c r="W4817" t="s">
        <v>2835</v>
      </c>
      <c r="X4817" t="s">
        <v>2810</v>
      </c>
      <c r="Y4817" t="s">
        <v>4193</v>
      </c>
      <c r="Z4817" t="s">
        <v>3671</v>
      </c>
      <c r="AA4817">
        <v>621973.1</v>
      </c>
      <c r="AB4817" s="198">
        <v>37040.875</v>
      </c>
      <c r="AC4817" s="198">
        <v>37042.875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30</v>
      </c>
      <c r="F4818" s="213">
        <f t="shared" si="380"/>
        <v>600000</v>
      </c>
      <c r="G4818" s="202">
        <v>1293870</v>
      </c>
      <c r="H4818" s="198">
        <v>37035.557986111111</v>
      </c>
      <c r="I4818" t="s">
        <v>3228</v>
      </c>
      <c r="M4818" t="s">
        <v>2760</v>
      </c>
      <c r="N4818" t="s">
        <v>2864</v>
      </c>
      <c r="O4818" t="s">
        <v>2865</v>
      </c>
      <c r="Q4818" s="199">
        <v>20000</v>
      </c>
      <c r="S4818" t="s">
        <v>2761</v>
      </c>
      <c r="T4818" t="s">
        <v>4061</v>
      </c>
      <c r="U4818" s="201">
        <v>4.09</v>
      </c>
      <c r="V4818" t="s">
        <v>4476</v>
      </c>
      <c r="W4818" t="s">
        <v>3529</v>
      </c>
      <c r="X4818" t="s">
        <v>2866</v>
      </c>
      <c r="Y4818" t="s">
        <v>4082</v>
      </c>
      <c r="Z4818" t="s">
        <v>3671</v>
      </c>
      <c r="AA4818" t="s">
        <v>1292</v>
      </c>
      <c r="AB4818" s="198">
        <v>37043.875</v>
      </c>
      <c r="AC4818" s="198">
        <v>37072.875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465000</v>
      </c>
      <c r="G4819" s="202">
        <v>1293871</v>
      </c>
      <c r="H4819" s="198">
        <v>37035.558206018519</v>
      </c>
      <c r="I4819" t="s">
        <v>2664</v>
      </c>
      <c r="M4819" t="s">
        <v>2760</v>
      </c>
      <c r="N4819" t="s">
        <v>2864</v>
      </c>
      <c r="O4819" t="s">
        <v>3234</v>
      </c>
      <c r="P4819" s="199">
        <v>15000</v>
      </c>
      <c r="S4819" t="s">
        <v>2761</v>
      </c>
      <c r="T4819" t="s">
        <v>4061</v>
      </c>
      <c r="U4819" s="201">
        <v>4.1524999999999999</v>
      </c>
      <c r="V4819" t="s">
        <v>2779</v>
      </c>
      <c r="W4819" t="s">
        <v>3529</v>
      </c>
      <c r="X4819" t="s">
        <v>2866</v>
      </c>
      <c r="Y4819" t="s">
        <v>4082</v>
      </c>
      <c r="Z4819" t="s">
        <v>3671</v>
      </c>
      <c r="AA4819" t="s">
        <v>1293</v>
      </c>
      <c r="AB4819" s="198">
        <v>37073.875</v>
      </c>
      <c r="AC4819" s="198">
        <v>37103.875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155000</v>
      </c>
      <c r="G4820" s="202">
        <v>1293873</v>
      </c>
      <c r="H4820" s="198">
        <v>37035.558298611111</v>
      </c>
      <c r="I4820" t="s">
        <v>3100</v>
      </c>
      <c r="M4820" t="s">
        <v>2760</v>
      </c>
      <c r="N4820" t="s">
        <v>2864</v>
      </c>
      <c r="O4820" t="s">
        <v>2875</v>
      </c>
      <c r="Q4820" s="199">
        <v>5000</v>
      </c>
      <c r="S4820" t="s">
        <v>2761</v>
      </c>
      <c r="T4820" t="s">
        <v>4061</v>
      </c>
      <c r="U4820" s="201">
        <v>4.2374999999999998</v>
      </c>
      <c r="V4820" t="s">
        <v>1746</v>
      </c>
      <c r="W4820" t="s">
        <v>3529</v>
      </c>
      <c r="X4820" t="s">
        <v>2866</v>
      </c>
      <c r="Y4820" t="s">
        <v>4082</v>
      </c>
      <c r="Z4820" t="s">
        <v>3671</v>
      </c>
      <c r="AA4820" t="s">
        <v>1294</v>
      </c>
      <c r="AB4820" s="198">
        <v>37104.875</v>
      </c>
      <c r="AC4820" s="198">
        <v>37134.875</v>
      </c>
    </row>
    <row r="4821" spans="1:29" x14ac:dyDescent="0.2">
      <c r="A4821" s="44" t="str">
        <f t="shared" si="376"/>
        <v>US Power Physical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30</v>
      </c>
      <c r="F4821" s="213">
        <f t="shared" si="380"/>
        <v>1500</v>
      </c>
      <c r="G4821" s="202">
        <v>1293876</v>
      </c>
      <c r="H4821" s="198">
        <v>37035.558541666665</v>
      </c>
      <c r="I4821" t="s">
        <v>2831</v>
      </c>
      <c r="M4821" t="s">
        <v>3364</v>
      </c>
      <c r="N4821" t="s">
        <v>2802</v>
      </c>
      <c r="O4821" t="s">
        <v>2859</v>
      </c>
      <c r="Q4821" s="199">
        <v>50</v>
      </c>
      <c r="S4821" t="s">
        <v>2759</v>
      </c>
      <c r="T4821" t="s">
        <v>4061</v>
      </c>
      <c r="U4821" s="201">
        <v>62.95</v>
      </c>
      <c r="V4821" t="s">
        <v>4199</v>
      </c>
      <c r="W4821" t="s">
        <v>2823</v>
      </c>
      <c r="X4821" t="s">
        <v>2807</v>
      </c>
      <c r="Y4821" t="s">
        <v>4193</v>
      </c>
      <c r="Z4821" t="s">
        <v>3666</v>
      </c>
      <c r="AA4821">
        <v>621985.1</v>
      </c>
      <c r="AB4821" s="198">
        <v>37043.71597222222</v>
      </c>
      <c r="AC4821" s="198">
        <v>37072.71597222222</v>
      </c>
    </row>
    <row r="4822" spans="1:29" x14ac:dyDescent="0.2">
      <c r="A4822" s="44" t="str">
        <f t="shared" si="376"/>
        <v>US Power Physical</v>
      </c>
      <c r="B4822" s="44" t="str">
        <f t="shared" si="377"/>
        <v>US</v>
      </c>
      <c r="C4822" s="44" t="str">
        <f t="shared" si="378"/>
        <v>Power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62</v>
      </c>
      <c r="F4822" s="213">
        <f t="shared" si="380"/>
        <v>3100</v>
      </c>
      <c r="G4822" s="202">
        <v>1293877</v>
      </c>
      <c r="H4822" s="198">
        <v>37035.558715277781</v>
      </c>
      <c r="I4822" t="s">
        <v>2808</v>
      </c>
      <c r="M4822" t="s">
        <v>3364</v>
      </c>
      <c r="N4822" t="s">
        <v>2802</v>
      </c>
      <c r="O4822" t="s">
        <v>1295</v>
      </c>
      <c r="P4822" s="199">
        <v>50</v>
      </c>
      <c r="S4822" t="s">
        <v>2759</v>
      </c>
      <c r="T4822" t="s">
        <v>4061</v>
      </c>
      <c r="U4822" s="201">
        <v>29.75</v>
      </c>
      <c r="V4822" t="s">
        <v>2990</v>
      </c>
      <c r="W4822" t="s">
        <v>2841</v>
      </c>
      <c r="X4822" t="s">
        <v>2842</v>
      </c>
      <c r="Y4822" t="s">
        <v>4193</v>
      </c>
      <c r="Z4822" t="s">
        <v>3666</v>
      </c>
      <c r="AA4822">
        <v>621991.1</v>
      </c>
      <c r="AB4822" s="198">
        <v>37073.591666666667</v>
      </c>
      <c r="AC4822" s="198">
        <v>37134.591666666667</v>
      </c>
    </row>
    <row r="4823" spans="1:29" x14ac:dyDescent="0.2">
      <c r="A4823" s="44" t="str">
        <f t="shared" si="376"/>
        <v>US Natural Gas Physical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Physical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150000</v>
      </c>
      <c r="G4823" s="202">
        <v>1293878</v>
      </c>
      <c r="H4823" s="198">
        <v>37035.558749999997</v>
      </c>
      <c r="I4823" t="s">
        <v>2689</v>
      </c>
      <c r="M4823" t="s">
        <v>2760</v>
      </c>
      <c r="N4823" t="s">
        <v>3220</v>
      </c>
      <c r="O4823" t="s">
        <v>4287</v>
      </c>
      <c r="P4823" s="199">
        <v>5000</v>
      </c>
      <c r="S4823" t="s">
        <v>2761</v>
      </c>
      <c r="T4823" t="s">
        <v>4061</v>
      </c>
      <c r="U4823" s="201">
        <v>9.5</v>
      </c>
      <c r="V4823" t="s">
        <v>3063</v>
      </c>
      <c r="W4823" t="s">
        <v>4279</v>
      </c>
      <c r="X4823" t="s">
        <v>2682</v>
      </c>
      <c r="Y4823" t="s">
        <v>3224</v>
      </c>
      <c r="Z4823" t="s">
        <v>3671</v>
      </c>
      <c r="AA4823" t="s">
        <v>1296</v>
      </c>
      <c r="AB4823" s="198">
        <v>37043.875</v>
      </c>
      <c r="AC4823" s="198">
        <v>37072.875</v>
      </c>
    </row>
    <row r="4824" spans="1:29" x14ac:dyDescent="0.2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1293879</v>
      </c>
      <c r="H4824" s="198">
        <v>37035.55878472222</v>
      </c>
      <c r="I4824" t="s">
        <v>4182</v>
      </c>
      <c r="M4824" t="s">
        <v>3757</v>
      </c>
      <c r="N4824" t="s">
        <v>4183</v>
      </c>
      <c r="O4824" t="s">
        <v>2790</v>
      </c>
      <c r="P4824" s="199">
        <v>50000</v>
      </c>
      <c r="S4824" t="s">
        <v>2767</v>
      </c>
      <c r="T4824" t="s">
        <v>4061</v>
      </c>
      <c r="U4824" s="201">
        <v>28.45</v>
      </c>
      <c r="V4824" t="s">
        <v>2679</v>
      </c>
      <c r="W4824" t="s">
        <v>4185</v>
      </c>
      <c r="X4824" t="s">
        <v>4186</v>
      </c>
      <c r="Y4824" t="s">
        <v>3401</v>
      </c>
      <c r="Z4824" t="s">
        <v>3671</v>
      </c>
      <c r="AA4824">
        <v>107336</v>
      </c>
      <c r="AB4824" s="198">
        <v>37073</v>
      </c>
      <c r="AC4824" s="198">
        <v>37103</v>
      </c>
    </row>
    <row r="4825" spans="1:29" x14ac:dyDescent="0.2">
      <c r="A4825" s="44" t="str">
        <f t="shared" si="376"/>
        <v>US Power Physical</v>
      </c>
      <c r="B4825" s="44" t="str">
        <f t="shared" si="377"/>
        <v>US</v>
      </c>
      <c r="C4825" s="44" t="str">
        <f t="shared" si="378"/>
        <v>Power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30</v>
      </c>
      <c r="F4825" s="213">
        <f t="shared" si="380"/>
        <v>1500</v>
      </c>
      <c r="G4825" s="202">
        <v>1293880</v>
      </c>
      <c r="H4825" s="198">
        <v>37035.558842592596</v>
      </c>
      <c r="I4825" t="s">
        <v>2818</v>
      </c>
      <c r="M4825" t="s">
        <v>3364</v>
      </c>
      <c r="N4825" t="s">
        <v>2802</v>
      </c>
      <c r="O4825" t="s">
        <v>4327</v>
      </c>
      <c r="P4825" s="199">
        <v>50</v>
      </c>
      <c r="S4825" t="s">
        <v>2759</v>
      </c>
      <c r="T4825" t="s">
        <v>4061</v>
      </c>
      <c r="U4825" s="201">
        <v>23.75</v>
      </c>
      <c r="V4825" t="s">
        <v>4197</v>
      </c>
      <c r="W4825" t="s">
        <v>2819</v>
      </c>
      <c r="X4825" t="s">
        <v>2820</v>
      </c>
      <c r="Y4825" t="s">
        <v>4193</v>
      </c>
      <c r="Z4825" t="s">
        <v>3666</v>
      </c>
      <c r="AA4825">
        <v>621992.1</v>
      </c>
      <c r="AB4825" s="198">
        <v>37043.875</v>
      </c>
      <c r="AC4825" s="198">
        <v>37072.875</v>
      </c>
    </row>
    <row r="4826" spans="1:29" x14ac:dyDescent="0.2">
      <c r="A4826" s="44" t="str">
        <f t="shared" si="376"/>
        <v>US Crude Financial</v>
      </c>
      <c r="B4826" s="44" t="str">
        <f t="shared" si="377"/>
        <v>US</v>
      </c>
      <c r="C4826" s="44" t="str">
        <f t="shared" si="378"/>
        <v>Crude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1</v>
      </c>
      <c r="F4826" s="213">
        <f t="shared" si="380"/>
        <v>50000</v>
      </c>
      <c r="G4826" s="202">
        <v>1293881</v>
      </c>
      <c r="H4826" s="198">
        <v>37035.558854166666</v>
      </c>
      <c r="I4826" t="s">
        <v>3057</v>
      </c>
      <c r="M4826" t="s">
        <v>3757</v>
      </c>
      <c r="N4826" t="s">
        <v>4183</v>
      </c>
      <c r="O4826" t="s">
        <v>2967</v>
      </c>
      <c r="P4826" s="199">
        <v>50000</v>
      </c>
      <c r="S4826" t="s">
        <v>2767</v>
      </c>
      <c r="T4826" t="s">
        <v>4061</v>
      </c>
      <c r="U4826" s="201">
        <v>28.43</v>
      </c>
      <c r="V4826" t="s">
        <v>1699</v>
      </c>
      <c r="W4826" t="s">
        <v>4185</v>
      </c>
      <c r="X4826" t="s">
        <v>4266</v>
      </c>
      <c r="Y4826" t="s">
        <v>3401</v>
      </c>
      <c r="Z4826" t="s">
        <v>3671</v>
      </c>
      <c r="AA4826">
        <v>107337</v>
      </c>
      <c r="AB4826" s="198">
        <v>37073</v>
      </c>
      <c r="AC4826" s="198">
        <v>37103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300000</v>
      </c>
      <c r="G4827" s="202">
        <v>1293882</v>
      </c>
      <c r="H4827" s="198">
        <v>37035.559201388889</v>
      </c>
      <c r="I4827" t="s">
        <v>3107</v>
      </c>
      <c r="M4827" t="s">
        <v>2760</v>
      </c>
      <c r="N4827" t="s">
        <v>3235</v>
      </c>
      <c r="O4827" t="s">
        <v>3433</v>
      </c>
      <c r="Q4827" s="199">
        <v>10000</v>
      </c>
      <c r="S4827" t="s">
        <v>2761</v>
      </c>
      <c r="T4827" t="s">
        <v>4061</v>
      </c>
      <c r="U4827" s="201">
        <v>0.03</v>
      </c>
      <c r="V4827" t="s">
        <v>1707</v>
      </c>
      <c r="W4827" t="s">
        <v>3074</v>
      </c>
      <c r="X4827" t="s">
        <v>3075</v>
      </c>
      <c r="Y4827" t="s">
        <v>4082</v>
      </c>
      <c r="Z4827" t="s">
        <v>3671</v>
      </c>
      <c r="AA4827" t="s">
        <v>1297</v>
      </c>
      <c r="AB4827" s="198">
        <v>37043</v>
      </c>
      <c r="AC4827" s="198">
        <v>37072</v>
      </c>
    </row>
    <row r="4828" spans="1:29" x14ac:dyDescent="0.2">
      <c r="A4828" s="44" t="str">
        <f t="shared" si="376"/>
        <v>US Crude Financial</v>
      </c>
      <c r="B4828" s="44" t="str">
        <f t="shared" si="377"/>
        <v>US</v>
      </c>
      <c r="C4828" s="44" t="str">
        <f t="shared" si="378"/>
        <v>Crude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</v>
      </c>
      <c r="F4828" s="213">
        <f t="shared" si="380"/>
        <v>50000</v>
      </c>
      <c r="G4828" s="202">
        <v>1293883</v>
      </c>
      <c r="H4828" s="198">
        <v>37035.55945601852</v>
      </c>
      <c r="I4828" t="s">
        <v>3057</v>
      </c>
      <c r="M4828" t="s">
        <v>3757</v>
      </c>
      <c r="N4828" t="s">
        <v>4183</v>
      </c>
      <c r="O4828" t="s">
        <v>2967</v>
      </c>
      <c r="P4828" s="199">
        <v>50000</v>
      </c>
      <c r="S4828" t="s">
        <v>2767</v>
      </c>
      <c r="T4828" t="s">
        <v>4061</v>
      </c>
      <c r="U4828" s="201">
        <v>28.39</v>
      </c>
      <c r="V4828" t="s">
        <v>1699</v>
      </c>
      <c r="W4828" t="s">
        <v>4185</v>
      </c>
      <c r="X4828" t="s">
        <v>4266</v>
      </c>
      <c r="Y4828" t="s">
        <v>3401</v>
      </c>
      <c r="Z4828" t="s">
        <v>3671</v>
      </c>
      <c r="AA4828">
        <v>107338</v>
      </c>
      <c r="AB4828" s="198">
        <v>37073</v>
      </c>
      <c r="AC4828" s="198">
        <v>37103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30</v>
      </c>
      <c r="F4829" s="213">
        <f t="shared" si="380"/>
        <v>450000</v>
      </c>
      <c r="G4829" s="202">
        <v>1293884</v>
      </c>
      <c r="H4829" s="198">
        <v>37035.559467592589</v>
      </c>
      <c r="I4829" t="s">
        <v>3244</v>
      </c>
      <c r="M4829" t="s">
        <v>2760</v>
      </c>
      <c r="N4829" t="s">
        <v>2864</v>
      </c>
      <c r="O4829" t="s">
        <v>2865</v>
      </c>
      <c r="Q4829" s="199">
        <v>15000</v>
      </c>
      <c r="S4829" t="s">
        <v>2761</v>
      </c>
      <c r="T4829" t="s">
        <v>4061</v>
      </c>
      <c r="U4829" s="201">
        <v>4.09</v>
      </c>
      <c r="V4829" t="s">
        <v>3798</v>
      </c>
      <c r="W4829" t="s">
        <v>3529</v>
      </c>
      <c r="X4829" t="s">
        <v>2866</v>
      </c>
      <c r="Y4829" t="s">
        <v>4082</v>
      </c>
      <c r="Z4829" t="s">
        <v>3671</v>
      </c>
      <c r="AA4829" t="s">
        <v>1298</v>
      </c>
      <c r="AB4829" s="198">
        <v>37043.875</v>
      </c>
      <c r="AC4829" s="198">
        <v>37072.875</v>
      </c>
    </row>
    <row r="4830" spans="1:29" x14ac:dyDescent="0.2">
      <c r="A4830" s="44" t="str">
        <f t="shared" si="376"/>
        <v>US Natural Gas Physical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Physical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1293885</v>
      </c>
      <c r="H4830" s="198">
        <v>37035.559710648151</v>
      </c>
      <c r="I4830" t="s">
        <v>3219</v>
      </c>
      <c r="M4830" t="s">
        <v>2760</v>
      </c>
      <c r="N4830" t="s">
        <v>3220</v>
      </c>
      <c r="O4830" t="s">
        <v>4287</v>
      </c>
      <c r="Q4830" s="199">
        <v>5000</v>
      </c>
      <c r="S4830" t="s">
        <v>2761</v>
      </c>
      <c r="T4830" t="s">
        <v>4061</v>
      </c>
      <c r="U4830" s="201">
        <v>9.6950000000000003</v>
      </c>
      <c r="V4830" t="s">
        <v>3799</v>
      </c>
      <c r="W4830" t="s">
        <v>4279</v>
      </c>
      <c r="X4830" t="s">
        <v>2682</v>
      </c>
      <c r="Y4830" t="s">
        <v>3224</v>
      </c>
      <c r="Z4830" t="s">
        <v>3671</v>
      </c>
      <c r="AA4830" t="s">
        <v>1299</v>
      </c>
      <c r="AB4830" s="198">
        <v>37043.875</v>
      </c>
      <c r="AC4830" s="198">
        <v>37072.875</v>
      </c>
    </row>
    <row r="4831" spans="1:29" x14ac:dyDescent="0.2">
      <c r="A4831" s="44" t="str">
        <f t="shared" si="376"/>
        <v>US Crude Financial</v>
      </c>
      <c r="B4831" s="44" t="str">
        <f t="shared" si="377"/>
        <v>US</v>
      </c>
      <c r="C4831" s="44" t="str">
        <f t="shared" si="378"/>
        <v>Crude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1</v>
      </c>
      <c r="F4831" s="213">
        <f t="shared" si="380"/>
        <v>50000</v>
      </c>
      <c r="G4831" s="202">
        <v>1293886</v>
      </c>
      <c r="H4831" s="198">
        <v>37035.559837962966</v>
      </c>
      <c r="I4831" t="s">
        <v>4182</v>
      </c>
      <c r="M4831" t="s">
        <v>3757</v>
      </c>
      <c r="N4831" t="s">
        <v>4183</v>
      </c>
      <c r="O4831" t="s">
        <v>2790</v>
      </c>
      <c r="Q4831" s="199">
        <v>50000</v>
      </c>
      <c r="S4831" t="s">
        <v>2767</v>
      </c>
      <c r="T4831" t="s">
        <v>4061</v>
      </c>
      <c r="U4831" s="201">
        <v>28.41</v>
      </c>
      <c r="V4831" t="s">
        <v>4184</v>
      </c>
      <c r="W4831" t="s">
        <v>4185</v>
      </c>
      <c r="X4831" t="s">
        <v>4186</v>
      </c>
      <c r="Y4831" t="s">
        <v>3401</v>
      </c>
      <c r="Z4831" t="s">
        <v>3671</v>
      </c>
      <c r="AA4831">
        <v>107339</v>
      </c>
      <c r="AB4831" s="198">
        <v>37073</v>
      </c>
      <c r="AC4831" s="198">
        <v>37103</v>
      </c>
    </row>
    <row r="4832" spans="1:29" x14ac:dyDescent="0.2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3">
        <f t="shared" si="380"/>
        <v>50000</v>
      </c>
      <c r="G4832" s="202">
        <v>1293887</v>
      </c>
      <c r="H4832" s="198">
        <v>37035.559895833336</v>
      </c>
      <c r="I4832" t="s">
        <v>4031</v>
      </c>
      <c r="M4832" t="s">
        <v>3757</v>
      </c>
      <c r="N4832" t="s">
        <v>4183</v>
      </c>
      <c r="O4832" t="s">
        <v>2790</v>
      </c>
      <c r="P4832" s="199">
        <v>50000</v>
      </c>
      <c r="S4832" t="s">
        <v>2767</v>
      </c>
      <c r="T4832" t="s">
        <v>4061</v>
      </c>
      <c r="U4832" s="201">
        <v>28.39</v>
      </c>
      <c r="V4832" t="s">
        <v>4305</v>
      </c>
      <c r="W4832" t="s">
        <v>4185</v>
      </c>
      <c r="X4832" t="s">
        <v>4186</v>
      </c>
      <c r="Y4832" t="s">
        <v>3401</v>
      </c>
      <c r="Z4832" t="s">
        <v>3671</v>
      </c>
      <c r="AA4832">
        <v>107340</v>
      </c>
      <c r="AB4832" s="198">
        <v>37073</v>
      </c>
      <c r="AC4832" s="198">
        <v>37103</v>
      </c>
    </row>
    <row r="4833" spans="1:29" x14ac:dyDescent="0.2">
      <c r="A4833" s="44" t="str">
        <f t="shared" si="376"/>
        <v xml:space="preserve"> Natural Gas Physical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7</v>
      </c>
      <c r="F4833" s="213">
        <f t="shared" si="380"/>
        <v>35000</v>
      </c>
      <c r="G4833" s="202">
        <v>1293888</v>
      </c>
      <c r="H4833" s="198">
        <v>37035.560312499998</v>
      </c>
      <c r="I4833" t="s">
        <v>3143</v>
      </c>
      <c r="M4833" t="s">
        <v>2760</v>
      </c>
      <c r="N4833" t="s">
        <v>2697</v>
      </c>
      <c r="O4833" t="s">
        <v>277</v>
      </c>
      <c r="Q4833" s="199">
        <v>5000</v>
      </c>
      <c r="S4833" t="s">
        <v>4150</v>
      </c>
      <c r="T4833" t="s">
        <v>2698</v>
      </c>
      <c r="U4833" s="201">
        <v>5.44</v>
      </c>
      <c r="V4833" t="s">
        <v>1687</v>
      </c>
      <c r="W4833" t="s">
        <v>3188</v>
      </c>
      <c r="X4833" t="s">
        <v>2700</v>
      </c>
      <c r="Y4833" t="s">
        <v>3224</v>
      </c>
      <c r="Z4833" t="s">
        <v>3672</v>
      </c>
      <c r="AA4833">
        <v>809578</v>
      </c>
      <c r="AB4833" s="198">
        <v>37036.875</v>
      </c>
      <c r="AC4833" s="198">
        <v>37042.875</v>
      </c>
    </row>
    <row r="4834" spans="1:29" x14ac:dyDescent="0.2">
      <c r="A4834" s="44" t="str">
        <f t="shared" si="376"/>
        <v>US Natural Gas Physical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Physical</v>
      </c>
      <c r="E4834" s="44">
        <f>IF(VLOOKUP(S4834,'DD-Lookup'!$J$6:$L$50,3,FALSE)="Monthly",(YEAR(AC4834)-YEAR(AB4834))*12+MONTH(AC4834)-MONTH(AB4834)+1,(AC4834-AB4834+1))</f>
        <v>30</v>
      </c>
      <c r="F4834" s="213">
        <f t="shared" si="380"/>
        <v>150000</v>
      </c>
      <c r="G4834" s="202">
        <v>1293890</v>
      </c>
      <c r="H4834" s="198">
        <v>37035.560578703706</v>
      </c>
      <c r="I4834" t="s">
        <v>2689</v>
      </c>
      <c r="M4834" t="s">
        <v>2760</v>
      </c>
      <c r="N4834" t="s">
        <v>3136</v>
      </c>
      <c r="O4834" t="s">
        <v>1122</v>
      </c>
      <c r="P4834" s="199">
        <v>5000</v>
      </c>
      <c r="S4834" t="s">
        <v>2761</v>
      </c>
      <c r="T4834" t="s">
        <v>4061</v>
      </c>
      <c r="U4834" s="201">
        <v>0.34749999999999998</v>
      </c>
      <c r="V4834" t="s">
        <v>3179</v>
      </c>
      <c r="W4834" t="s">
        <v>2668</v>
      </c>
      <c r="X4834" t="s">
        <v>2669</v>
      </c>
      <c r="Y4834" t="s">
        <v>3224</v>
      </c>
      <c r="Z4834" t="s">
        <v>3671</v>
      </c>
      <c r="AA4834" t="s">
        <v>1300</v>
      </c>
      <c r="AB4834" s="198">
        <v>37043.875</v>
      </c>
      <c r="AC4834" s="198">
        <v>37072.875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465000</v>
      </c>
      <c r="G4835" s="202">
        <v>1293891</v>
      </c>
      <c r="H4835" s="198">
        <v>37035.560798611114</v>
      </c>
      <c r="I4835" t="s">
        <v>2834</v>
      </c>
      <c r="M4835" t="s">
        <v>2760</v>
      </c>
      <c r="N4835" t="s">
        <v>2864</v>
      </c>
      <c r="O4835" t="s">
        <v>3234</v>
      </c>
      <c r="Q4835" s="199">
        <v>15000</v>
      </c>
      <c r="S4835" t="s">
        <v>2761</v>
      </c>
      <c r="T4835" t="s">
        <v>4061</v>
      </c>
      <c r="U4835" s="201">
        <v>4.1624999999999996</v>
      </c>
      <c r="V4835" t="s">
        <v>3257</v>
      </c>
      <c r="W4835" t="s">
        <v>3529</v>
      </c>
      <c r="X4835" t="s">
        <v>2866</v>
      </c>
      <c r="Y4835" t="s">
        <v>4082</v>
      </c>
      <c r="Z4835" t="s">
        <v>3671</v>
      </c>
      <c r="AA4835" t="s">
        <v>1301</v>
      </c>
      <c r="AB4835" s="198">
        <v>37073.875</v>
      </c>
      <c r="AC4835" s="198">
        <v>37103.875</v>
      </c>
    </row>
    <row r="4836" spans="1:29" x14ac:dyDescent="0.2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620000</v>
      </c>
      <c r="G4836" s="202">
        <v>1293893</v>
      </c>
      <c r="H4836" s="198">
        <v>37035.561412037037</v>
      </c>
      <c r="I4836" t="s">
        <v>4182</v>
      </c>
      <c r="M4836" t="s">
        <v>2760</v>
      </c>
      <c r="N4836" t="s">
        <v>2864</v>
      </c>
      <c r="O4836" t="s">
        <v>3234</v>
      </c>
      <c r="P4836" s="199">
        <v>20000</v>
      </c>
      <c r="S4836" t="s">
        <v>2761</v>
      </c>
      <c r="T4836" t="s">
        <v>4061</v>
      </c>
      <c r="U4836" s="201">
        <v>4.1574999999999998</v>
      </c>
      <c r="V4836" t="s">
        <v>3936</v>
      </c>
      <c r="W4836" t="s">
        <v>3529</v>
      </c>
      <c r="X4836" t="s">
        <v>2866</v>
      </c>
      <c r="Y4836" t="s">
        <v>4082</v>
      </c>
      <c r="Z4836" t="s">
        <v>3671</v>
      </c>
      <c r="AA4836" t="s">
        <v>1302</v>
      </c>
      <c r="AB4836" s="198">
        <v>37073.875</v>
      </c>
      <c r="AC4836" s="198">
        <v>37103.875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13">
        <f t="shared" si="380"/>
        <v>3000</v>
      </c>
      <c r="G4837" s="202">
        <v>1293895</v>
      </c>
      <c r="H4837" s="198">
        <v>37035.561550925922</v>
      </c>
      <c r="I4837" t="s">
        <v>1930</v>
      </c>
      <c r="M4837" t="s">
        <v>2760</v>
      </c>
      <c r="N4837" t="s">
        <v>3117</v>
      </c>
      <c r="O4837" t="s">
        <v>3216</v>
      </c>
      <c r="P4837" s="199">
        <v>100</v>
      </c>
      <c r="S4837" t="s">
        <v>3118</v>
      </c>
      <c r="T4837" t="s">
        <v>4061</v>
      </c>
      <c r="U4837" s="201">
        <v>0.01</v>
      </c>
      <c r="V4837" t="s">
        <v>4331</v>
      </c>
      <c r="W4837" t="s">
        <v>3119</v>
      </c>
      <c r="X4837" t="s">
        <v>3120</v>
      </c>
      <c r="Y4837" t="s">
        <v>4082</v>
      </c>
      <c r="Z4837" t="s">
        <v>3671</v>
      </c>
      <c r="AA4837" t="s">
        <v>1303</v>
      </c>
      <c r="AB4837" s="198">
        <v>37043</v>
      </c>
      <c r="AC4837" s="198">
        <v>37072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150000</v>
      </c>
      <c r="G4838" s="202">
        <v>1293897</v>
      </c>
      <c r="H4838" s="198">
        <v>37035.561678240738</v>
      </c>
      <c r="I4838" t="s">
        <v>2849</v>
      </c>
      <c r="M4838" t="s">
        <v>2760</v>
      </c>
      <c r="N4838" t="s">
        <v>2864</v>
      </c>
      <c r="O4838" t="s">
        <v>2865</v>
      </c>
      <c r="Q4838" s="199">
        <v>5000</v>
      </c>
      <c r="S4838" t="s">
        <v>2761</v>
      </c>
      <c r="T4838" t="s">
        <v>4061</v>
      </c>
      <c r="U4838" s="201">
        <v>4.0949999999999998</v>
      </c>
      <c r="V4838" t="s">
        <v>4025</v>
      </c>
      <c r="W4838" t="s">
        <v>3529</v>
      </c>
      <c r="X4838" t="s">
        <v>2866</v>
      </c>
      <c r="Y4838" t="s">
        <v>4082</v>
      </c>
      <c r="Z4838" t="s">
        <v>3671</v>
      </c>
      <c r="AA4838" t="s">
        <v>1304</v>
      </c>
      <c r="AB4838" s="198">
        <v>37043.875</v>
      </c>
      <c r="AC4838" s="198">
        <v>37072.875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30</v>
      </c>
      <c r="F4839" s="213">
        <f t="shared" si="380"/>
        <v>600000</v>
      </c>
      <c r="G4839" s="202">
        <v>1293898</v>
      </c>
      <c r="H4839" s="198">
        <v>37035.562094907407</v>
      </c>
      <c r="I4839" t="s">
        <v>3228</v>
      </c>
      <c r="M4839" t="s">
        <v>2760</v>
      </c>
      <c r="N4839" t="s">
        <v>2864</v>
      </c>
      <c r="O4839" t="s">
        <v>4506</v>
      </c>
      <c r="P4839" s="199">
        <v>20000</v>
      </c>
      <c r="S4839" t="s">
        <v>2761</v>
      </c>
      <c r="T4839" t="s">
        <v>4061</v>
      </c>
      <c r="U4839" s="201">
        <v>-2.75E-2</v>
      </c>
      <c r="V4839" t="s">
        <v>1305</v>
      </c>
      <c r="W4839" t="s">
        <v>3074</v>
      </c>
      <c r="X4839" t="s">
        <v>3075</v>
      </c>
      <c r="Y4839" t="s">
        <v>4082</v>
      </c>
      <c r="Z4839" t="s">
        <v>3671</v>
      </c>
      <c r="AA4839" t="s">
        <v>1306</v>
      </c>
      <c r="AB4839" s="198">
        <v>37043.875</v>
      </c>
      <c r="AC4839" s="198">
        <v>37072.875</v>
      </c>
    </row>
    <row r="4840" spans="1:29" x14ac:dyDescent="0.2">
      <c r="A4840" s="44" t="str">
        <f t="shared" si="376"/>
        <v>US Power Physical</v>
      </c>
      <c r="B4840" s="44" t="str">
        <f t="shared" si="377"/>
        <v>US</v>
      </c>
      <c r="C4840" s="44" t="str">
        <f t="shared" si="378"/>
        <v>Power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30</v>
      </c>
      <c r="F4840" s="213">
        <f t="shared" si="380"/>
        <v>1500</v>
      </c>
      <c r="G4840" s="202">
        <v>1293899</v>
      </c>
      <c r="H4840" s="198">
        <v>37035.562256944446</v>
      </c>
      <c r="I4840" t="s">
        <v>2873</v>
      </c>
      <c r="J4840" t="s">
        <v>4480</v>
      </c>
      <c r="K4840" t="s">
        <v>2852</v>
      </c>
      <c r="M4840" t="s">
        <v>3364</v>
      </c>
      <c r="N4840" t="s">
        <v>2855</v>
      </c>
      <c r="O4840" t="s">
        <v>2894</v>
      </c>
      <c r="P4840" s="199">
        <v>50</v>
      </c>
      <c r="S4840" t="s">
        <v>2759</v>
      </c>
      <c r="T4840" t="s">
        <v>4061</v>
      </c>
      <c r="U4840" s="201">
        <v>54.3</v>
      </c>
      <c r="V4840" t="s">
        <v>1307</v>
      </c>
      <c r="W4840" t="s">
        <v>2856</v>
      </c>
      <c r="X4840" t="s">
        <v>3263</v>
      </c>
      <c r="Y4840" t="s">
        <v>4193</v>
      </c>
      <c r="Z4840" t="s">
        <v>3666</v>
      </c>
      <c r="AA4840">
        <v>622001.1</v>
      </c>
      <c r="AB4840" s="198">
        <v>37043</v>
      </c>
      <c r="AC4840" s="198">
        <v>37072</v>
      </c>
    </row>
    <row r="4841" spans="1:29" x14ac:dyDescent="0.2">
      <c r="A4841" s="44" t="str">
        <f t="shared" si="376"/>
        <v>US Crude Financial</v>
      </c>
      <c r="B4841" s="44" t="str">
        <f t="shared" si="377"/>
        <v>US</v>
      </c>
      <c r="C4841" s="44" t="str">
        <f t="shared" si="378"/>
        <v>Crude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1</v>
      </c>
      <c r="F4841" s="213">
        <f t="shared" si="380"/>
        <v>25000</v>
      </c>
      <c r="G4841" s="202">
        <v>1293900</v>
      </c>
      <c r="H4841" s="198">
        <v>37035.562638888892</v>
      </c>
      <c r="I4841" t="s">
        <v>2863</v>
      </c>
      <c r="M4841" t="s">
        <v>3757</v>
      </c>
      <c r="N4841" t="s">
        <v>3803</v>
      </c>
      <c r="O4841" t="s">
        <v>3804</v>
      </c>
      <c r="P4841" s="199">
        <v>25000</v>
      </c>
      <c r="S4841" t="s">
        <v>2763</v>
      </c>
      <c r="T4841" t="s">
        <v>4061</v>
      </c>
      <c r="U4841" s="201">
        <v>-0.18</v>
      </c>
      <c r="V4841" t="s">
        <v>3986</v>
      </c>
      <c r="W4841" t="s">
        <v>4491</v>
      </c>
      <c r="X4841" t="s">
        <v>3805</v>
      </c>
      <c r="Y4841" t="s">
        <v>4082</v>
      </c>
      <c r="Z4841" t="s">
        <v>3671</v>
      </c>
      <c r="AA4841" t="s">
        <v>1308</v>
      </c>
      <c r="AB4841" s="198">
        <v>37073</v>
      </c>
      <c r="AC4841" s="198">
        <v>37103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153</v>
      </c>
      <c r="F4842" s="213">
        <f t="shared" si="380"/>
        <v>765000</v>
      </c>
      <c r="G4842" s="202">
        <v>1293901</v>
      </c>
      <c r="H4842" s="198">
        <v>37035.562650462962</v>
      </c>
      <c r="I4842" t="s">
        <v>3244</v>
      </c>
      <c r="M4842" t="s">
        <v>2760</v>
      </c>
      <c r="N4842" t="s">
        <v>2864</v>
      </c>
      <c r="O4842" t="s">
        <v>4239</v>
      </c>
      <c r="Q4842" s="199">
        <v>5000</v>
      </c>
      <c r="S4842" t="s">
        <v>2761</v>
      </c>
      <c r="T4842" t="s">
        <v>4061</v>
      </c>
      <c r="U4842" s="201">
        <v>4.2149999999999999</v>
      </c>
      <c r="V4842" t="s">
        <v>3190</v>
      </c>
      <c r="W4842" t="s">
        <v>3529</v>
      </c>
      <c r="X4842" t="s">
        <v>2866</v>
      </c>
      <c r="Y4842" t="s">
        <v>4082</v>
      </c>
      <c r="Z4842" t="s">
        <v>3671</v>
      </c>
      <c r="AA4842" t="s">
        <v>1309</v>
      </c>
      <c r="AB4842" s="198">
        <v>37043</v>
      </c>
      <c r="AC4842" s="198">
        <v>37195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30</v>
      </c>
      <c r="F4843" s="213">
        <f t="shared" si="380"/>
        <v>375000</v>
      </c>
      <c r="G4843" s="202">
        <v>1293902</v>
      </c>
      <c r="H4843" s="198">
        <v>37035.563136574077</v>
      </c>
      <c r="I4843" t="s">
        <v>3134</v>
      </c>
      <c r="M4843" t="s">
        <v>2760</v>
      </c>
      <c r="N4843" t="s">
        <v>2864</v>
      </c>
      <c r="O4843" t="s">
        <v>2865</v>
      </c>
      <c r="Q4843" s="199">
        <v>12500</v>
      </c>
      <c r="S4843" t="s">
        <v>2761</v>
      </c>
      <c r="T4843" t="s">
        <v>4061</v>
      </c>
      <c r="U4843" s="201">
        <v>4.0949999999999998</v>
      </c>
      <c r="V4843" t="s">
        <v>1711</v>
      </c>
      <c r="W4843" t="s">
        <v>3529</v>
      </c>
      <c r="X4843" t="s">
        <v>2866</v>
      </c>
      <c r="Y4843" t="s">
        <v>4082</v>
      </c>
      <c r="Z4843" t="s">
        <v>3671</v>
      </c>
      <c r="AA4843" t="s">
        <v>1310</v>
      </c>
      <c r="AB4843" s="198">
        <v>37043.875</v>
      </c>
      <c r="AC4843" s="198">
        <v>37072.875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13">
        <f t="shared" si="380"/>
        <v>600000</v>
      </c>
      <c r="G4844" s="202">
        <v>1293903</v>
      </c>
      <c r="H4844" s="198">
        <v>37035.563310185185</v>
      </c>
      <c r="I4844" t="s">
        <v>3252</v>
      </c>
      <c r="J4844" t="s">
        <v>1311</v>
      </c>
      <c r="K4844" t="s">
        <v>2852</v>
      </c>
      <c r="M4844" t="s">
        <v>2760</v>
      </c>
      <c r="N4844" t="s">
        <v>2864</v>
      </c>
      <c r="O4844" t="s">
        <v>4483</v>
      </c>
      <c r="Q4844" s="199">
        <v>20000</v>
      </c>
      <c r="S4844" t="s">
        <v>2761</v>
      </c>
      <c r="T4844" t="s">
        <v>4061</v>
      </c>
      <c r="U4844" s="201">
        <v>-0.01</v>
      </c>
      <c r="V4844" t="s">
        <v>1312</v>
      </c>
      <c r="W4844" t="s">
        <v>3074</v>
      </c>
      <c r="X4844" t="s">
        <v>3075</v>
      </c>
      <c r="Y4844" t="s">
        <v>4082</v>
      </c>
      <c r="Z4844" t="s">
        <v>3671</v>
      </c>
      <c r="AA4844" t="s">
        <v>1313</v>
      </c>
      <c r="AB4844" s="198">
        <v>37043.875</v>
      </c>
      <c r="AC4844" s="198">
        <v>37072.875</v>
      </c>
    </row>
    <row r="4845" spans="1:29" x14ac:dyDescent="0.2">
      <c r="A4845" s="44" t="str">
        <f t="shared" si="376"/>
        <v>US Power Physical</v>
      </c>
      <c r="B4845" s="44" t="str">
        <f t="shared" si="377"/>
        <v>US</v>
      </c>
      <c r="C4845" s="44" t="str">
        <f t="shared" si="378"/>
        <v>Power</v>
      </c>
      <c r="D4845" s="44" t="str">
        <f t="shared" si="379"/>
        <v>Physical</v>
      </c>
      <c r="E4845" s="44">
        <f>IF(VLOOKUP(S4845,'DD-Lookup'!$J$6:$L$50,3,FALSE)="Monthly",(YEAR(AC4845)-YEAR(AB4845))*12+MONTH(AC4845)-MONTH(AB4845)+1,(AC4845-AB4845+1))</f>
        <v>62</v>
      </c>
      <c r="F4845" s="213">
        <f t="shared" si="380"/>
        <v>3100</v>
      </c>
      <c r="G4845" s="202">
        <v>1293904</v>
      </c>
      <c r="H4845" s="198">
        <v>37035.563587962963</v>
      </c>
      <c r="I4845" t="s">
        <v>2873</v>
      </c>
      <c r="J4845" t="s">
        <v>4480</v>
      </c>
      <c r="K4845" t="s">
        <v>2852</v>
      </c>
      <c r="M4845" t="s">
        <v>3364</v>
      </c>
      <c r="N4845" t="s">
        <v>2855</v>
      </c>
      <c r="O4845" t="s">
        <v>1253</v>
      </c>
      <c r="P4845" s="199">
        <v>50</v>
      </c>
      <c r="S4845" t="s">
        <v>2759</v>
      </c>
      <c r="T4845" t="s">
        <v>4061</v>
      </c>
      <c r="U4845" s="201">
        <v>68.25</v>
      </c>
      <c r="V4845" t="s">
        <v>1307</v>
      </c>
      <c r="W4845" t="s">
        <v>3262</v>
      </c>
      <c r="X4845" t="s">
        <v>3263</v>
      </c>
      <c r="Y4845" t="s">
        <v>4193</v>
      </c>
      <c r="Z4845" t="s">
        <v>3666</v>
      </c>
      <c r="AA4845">
        <v>622002.1</v>
      </c>
      <c r="AB4845" s="198">
        <v>37073</v>
      </c>
      <c r="AC4845" s="198">
        <v>37134</v>
      </c>
    </row>
    <row r="4846" spans="1:29" x14ac:dyDescent="0.2">
      <c r="A4846" s="44" t="str">
        <f t="shared" si="376"/>
        <v>US Crude Financial</v>
      </c>
      <c r="B4846" s="44" t="str">
        <f t="shared" si="377"/>
        <v>US</v>
      </c>
      <c r="C4846" s="44" t="str">
        <f t="shared" si="378"/>
        <v>Crude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1</v>
      </c>
      <c r="F4846" s="213">
        <f t="shared" si="380"/>
        <v>50000</v>
      </c>
      <c r="G4846" s="202">
        <v>1293905</v>
      </c>
      <c r="H4846" s="198">
        <v>37035.563668981478</v>
      </c>
      <c r="I4846" t="s">
        <v>2863</v>
      </c>
      <c r="M4846" t="s">
        <v>3757</v>
      </c>
      <c r="N4846" t="s">
        <v>4183</v>
      </c>
      <c r="O4846" t="s">
        <v>2790</v>
      </c>
      <c r="P4846" s="199">
        <v>50000</v>
      </c>
      <c r="S4846" t="s">
        <v>2767</v>
      </c>
      <c r="T4846" t="s">
        <v>4061</v>
      </c>
      <c r="U4846" s="201">
        <v>28.33</v>
      </c>
      <c r="V4846" t="s">
        <v>3199</v>
      </c>
      <c r="W4846" t="s">
        <v>4185</v>
      </c>
      <c r="X4846" t="s">
        <v>4186</v>
      </c>
      <c r="Y4846" t="s">
        <v>3401</v>
      </c>
      <c r="Z4846" t="s">
        <v>3671</v>
      </c>
      <c r="AA4846">
        <v>107341</v>
      </c>
      <c r="AB4846" s="198">
        <v>37073</v>
      </c>
      <c r="AC4846" s="198">
        <v>37103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30</v>
      </c>
      <c r="F4847" s="213">
        <f t="shared" si="380"/>
        <v>600000</v>
      </c>
      <c r="G4847" s="202">
        <v>1293906</v>
      </c>
      <c r="H4847" s="198">
        <v>37035.564155092594</v>
      </c>
      <c r="I4847" t="s">
        <v>3228</v>
      </c>
      <c r="M4847" t="s">
        <v>2760</v>
      </c>
      <c r="N4847" t="s">
        <v>2864</v>
      </c>
      <c r="O4847" t="s">
        <v>2865</v>
      </c>
      <c r="P4847" s="199">
        <v>20000</v>
      </c>
      <c r="S4847" t="s">
        <v>2761</v>
      </c>
      <c r="T4847" t="s">
        <v>4061</v>
      </c>
      <c r="U4847" s="201">
        <v>4.085</v>
      </c>
      <c r="V4847" t="s">
        <v>982</v>
      </c>
      <c r="W4847" t="s">
        <v>3529</v>
      </c>
      <c r="X4847" t="s">
        <v>2866</v>
      </c>
      <c r="Y4847" t="s">
        <v>4082</v>
      </c>
      <c r="Z4847" t="s">
        <v>3671</v>
      </c>
      <c r="AA4847" t="s">
        <v>1314</v>
      </c>
      <c r="AB4847" s="198">
        <v>37043.875</v>
      </c>
      <c r="AC4847" s="198">
        <v>37072.875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150000</v>
      </c>
      <c r="G4848" s="202">
        <v>1293907</v>
      </c>
      <c r="H4848" s="198">
        <v>37035.56453703704</v>
      </c>
      <c r="I4848" t="s">
        <v>2834</v>
      </c>
      <c r="M4848" t="s">
        <v>2760</v>
      </c>
      <c r="N4848" t="s">
        <v>2864</v>
      </c>
      <c r="O4848" t="s">
        <v>2865</v>
      </c>
      <c r="Q4848" s="199">
        <v>5000</v>
      </c>
      <c r="S4848" t="s">
        <v>2761</v>
      </c>
      <c r="T4848" t="s">
        <v>4061</v>
      </c>
      <c r="U4848" s="201">
        <v>4.09</v>
      </c>
      <c r="V4848" t="s">
        <v>4392</v>
      </c>
      <c r="W4848" t="s">
        <v>3529</v>
      </c>
      <c r="X4848" t="s">
        <v>2866</v>
      </c>
      <c r="Y4848" t="s">
        <v>4082</v>
      </c>
      <c r="Z4848" t="s">
        <v>3671</v>
      </c>
      <c r="AA4848" t="s">
        <v>1315</v>
      </c>
      <c r="AB4848" s="198">
        <v>37043.875</v>
      </c>
      <c r="AC4848" s="198">
        <v>37072.875</v>
      </c>
    </row>
    <row r="4849" spans="1:29" x14ac:dyDescent="0.2">
      <c r="A4849" s="44" t="str">
        <f t="shared" si="376"/>
        <v>US Power Physical</v>
      </c>
      <c r="B4849" s="44" t="str">
        <f t="shared" si="377"/>
        <v>US</v>
      </c>
      <c r="C4849" s="44" t="str">
        <f t="shared" si="378"/>
        <v>Power</v>
      </c>
      <c r="D4849" s="44" t="str">
        <f t="shared" si="379"/>
        <v>Physical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1500</v>
      </c>
      <c r="G4849" s="202">
        <v>1293908</v>
      </c>
      <c r="H4849" s="198">
        <v>37035.564629629633</v>
      </c>
      <c r="I4849" t="s">
        <v>2831</v>
      </c>
      <c r="M4849" t="s">
        <v>3364</v>
      </c>
      <c r="N4849" t="s">
        <v>2802</v>
      </c>
      <c r="O4849" t="s">
        <v>2859</v>
      </c>
      <c r="Q4849" s="199">
        <v>50</v>
      </c>
      <c r="S4849" t="s">
        <v>2759</v>
      </c>
      <c r="T4849" t="s">
        <v>4061</v>
      </c>
      <c r="U4849" s="201">
        <v>63</v>
      </c>
      <c r="V4849" t="s">
        <v>4199</v>
      </c>
      <c r="W4849" t="s">
        <v>2823</v>
      </c>
      <c r="X4849" t="s">
        <v>2807</v>
      </c>
      <c r="Y4849" t="s">
        <v>4193</v>
      </c>
      <c r="Z4849" t="s">
        <v>3666</v>
      </c>
      <c r="AA4849">
        <v>622004.1</v>
      </c>
      <c r="AB4849" s="198">
        <v>37043.71597222222</v>
      </c>
      <c r="AC4849" s="198">
        <v>37072.71597222222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30</v>
      </c>
      <c r="F4850" s="213">
        <f t="shared" si="380"/>
        <v>75000</v>
      </c>
      <c r="G4850" s="202">
        <v>1293909</v>
      </c>
      <c r="H4850" s="198">
        <v>37035.564675925925</v>
      </c>
      <c r="I4850" t="s">
        <v>2849</v>
      </c>
      <c r="M4850" t="s">
        <v>2760</v>
      </c>
      <c r="N4850" t="s">
        <v>2864</v>
      </c>
      <c r="O4850" t="s">
        <v>2865</v>
      </c>
      <c r="Q4850" s="199">
        <v>2500</v>
      </c>
      <c r="S4850" t="s">
        <v>2761</v>
      </c>
      <c r="T4850" t="s">
        <v>4061</v>
      </c>
      <c r="U4850" s="201">
        <v>4.09</v>
      </c>
      <c r="V4850" t="s">
        <v>1316</v>
      </c>
      <c r="W4850" t="s">
        <v>3529</v>
      </c>
      <c r="X4850" t="s">
        <v>2866</v>
      </c>
      <c r="Y4850" t="s">
        <v>4082</v>
      </c>
      <c r="Z4850" t="s">
        <v>3671</v>
      </c>
      <c r="AA4850" t="s">
        <v>1317</v>
      </c>
      <c r="AB4850" s="198">
        <v>37043.875</v>
      </c>
      <c r="AC4850" s="198">
        <v>37072.875</v>
      </c>
    </row>
    <row r="4851" spans="1:29" x14ac:dyDescent="0.2">
      <c r="A4851" s="44" t="str">
        <f t="shared" si="376"/>
        <v>US Natural Gas Physical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4</v>
      </c>
      <c r="F4851" s="213">
        <f t="shared" si="380"/>
        <v>20000</v>
      </c>
      <c r="G4851" s="202">
        <v>1293910</v>
      </c>
      <c r="H4851" s="198">
        <v>37035.564942129633</v>
      </c>
      <c r="I4851" t="s">
        <v>4255</v>
      </c>
      <c r="M4851" t="s">
        <v>2760</v>
      </c>
      <c r="N4851" t="s">
        <v>3220</v>
      </c>
      <c r="O4851" t="s">
        <v>1231</v>
      </c>
      <c r="P4851" s="199">
        <v>5000</v>
      </c>
      <c r="S4851" t="s">
        <v>2761</v>
      </c>
      <c r="T4851" t="s">
        <v>4061</v>
      </c>
      <c r="U4851" s="201">
        <v>4.29</v>
      </c>
      <c r="V4851" t="s">
        <v>4256</v>
      </c>
      <c r="W4851" t="s">
        <v>2661</v>
      </c>
      <c r="X4851" t="s">
        <v>2662</v>
      </c>
      <c r="Y4851" t="s">
        <v>3224</v>
      </c>
      <c r="Z4851" t="s">
        <v>3671</v>
      </c>
      <c r="AA4851">
        <v>809586</v>
      </c>
      <c r="AB4851" s="198">
        <v>37037</v>
      </c>
      <c r="AC4851" s="198">
        <v>37040</v>
      </c>
    </row>
    <row r="4852" spans="1:29" x14ac:dyDescent="0.2">
      <c r="A4852" s="44" t="str">
        <f t="shared" si="376"/>
        <v>US Natural Gas Physical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4</v>
      </c>
      <c r="F4852" s="213">
        <f t="shared" si="380"/>
        <v>20000</v>
      </c>
      <c r="G4852" s="202">
        <v>1293911</v>
      </c>
      <c r="H4852" s="198">
        <v>37035.565034722225</v>
      </c>
      <c r="I4852" t="s">
        <v>4255</v>
      </c>
      <c r="M4852" t="s">
        <v>2760</v>
      </c>
      <c r="N4852" t="s">
        <v>3220</v>
      </c>
      <c r="O4852" t="s">
        <v>1067</v>
      </c>
      <c r="Q4852" s="199">
        <v>5000</v>
      </c>
      <c r="S4852" t="s">
        <v>2761</v>
      </c>
      <c r="T4852" t="s">
        <v>4061</v>
      </c>
      <c r="U4852" s="201">
        <v>4.03</v>
      </c>
      <c r="V4852" t="s">
        <v>4256</v>
      </c>
      <c r="W4852" t="s">
        <v>4246</v>
      </c>
      <c r="X4852" t="s">
        <v>4247</v>
      </c>
      <c r="Y4852" t="s">
        <v>3224</v>
      </c>
      <c r="Z4852" t="s">
        <v>3671</v>
      </c>
      <c r="AA4852">
        <v>809587</v>
      </c>
      <c r="AB4852" s="198">
        <v>37037</v>
      </c>
      <c r="AC4852" s="198">
        <v>37040</v>
      </c>
    </row>
    <row r="4853" spans="1:29" x14ac:dyDescent="0.2">
      <c r="A4853" s="44" t="str">
        <f t="shared" si="376"/>
        <v>US Power Physical</v>
      </c>
      <c r="B4853" s="44" t="str">
        <f t="shared" si="377"/>
        <v>US</v>
      </c>
      <c r="C4853" s="44" t="str">
        <f t="shared" si="378"/>
        <v>Power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</v>
      </c>
      <c r="G4853" s="202">
        <v>1293912</v>
      </c>
      <c r="H4853" s="198">
        <v>37035.56521990741</v>
      </c>
      <c r="I4853" t="s">
        <v>2873</v>
      </c>
      <c r="M4853" t="s">
        <v>3364</v>
      </c>
      <c r="N4853" t="s">
        <v>2802</v>
      </c>
      <c r="O4853" t="s">
        <v>2859</v>
      </c>
      <c r="Q4853" s="199">
        <v>50</v>
      </c>
      <c r="S4853" t="s">
        <v>2759</v>
      </c>
      <c r="T4853" t="s">
        <v>4061</v>
      </c>
      <c r="U4853" s="201">
        <v>63.15</v>
      </c>
      <c r="V4853" t="s">
        <v>3426</v>
      </c>
      <c r="W4853" t="s">
        <v>2823</v>
      </c>
      <c r="X4853" t="s">
        <v>2807</v>
      </c>
      <c r="Y4853" t="s">
        <v>4193</v>
      </c>
      <c r="Z4853" t="s">
        <v>3666</v>
      </c>
      <c r="AA4853">
        <v>622005.1</v>
      </c>
      <c r="AB4853" s="198">
        <v>37043.71597222222</v>
      </c>
      <c r="AC4853" s="198">
        <v>37072.71597222222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3">
        <f t="shared" si="380"/>
        <v>300000</v>
      </c>
      <c r="G4854" s="202">
        <v>1293914</v>
      </c>
      <c r="H4854" s="198">
        <v>37035.565532407411</v>
      </c>
      <c r="I4854" t="s">
        <v>2849</v>
      </c>
      <c r="M4854" t="s">
        <v>2760</v>
      </c>
      <c r="N4854" t="s">
        <v>2864</v>
      </c>
      <c r="O4854" t="s">
        <v>2673</v>
      </c>
      <c r="P4854" s="199">
        <v>10000</v>
      </c>
      <c r="S4854" t="s">
        <v>2761</v>
      </c>
      <c r="T4854" t="s">
        <v>4061</v>
      </c>
      <c r="U4854" s="201">
        <v>4.08</v>
      </c>
      <c r="V4854" t="s">
        <v>3137</v>
      </c>
      <c r="W4854" t="s">
        <v>3529</v>
      </c>
      <c r="X4854" t="s">
        <v>2866</v>
      </c>
      <c r="Y4854" t="s">
        <v>4082</v>
      </c>
      <c r="Z4854" t="s">
        <v>3671</v>
      </c>
      <c r="AA4854" t="s">
        <v>1318</v>
      </c>
      <c r="AB4854" s="198">
        <v>37043.915972222225</v>
      </c>
      <c r="AC4854" s="198">
        <v>37072.915972222225</v>
      </c>
    </row>
    <row r="4855" spans="1:29" x14ac:dyDescent="0.2">
      <c r="A4855" s="44" t="str">
        <f t="shared" si="376"/>
        <v>US Oil Products Financial</v>
      </c>
      <c r="B4855" s="44" t="str">
        <f t="shared" si="377"/>
        <v>US</v>
      </c>
      <c r="C4855" s="44" t="str">
        <f t="shared" si="378"/>
        <v>Oil Products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</v>
      </c>
      <c r="F4855" s="213">
        <f t="shared" si="380"/>
        <v>10000</v>
      </c>
      <c r="G4855" s="202">
        <v>1293915</v>
      </c>
      <c r="H4855" s="198">
        <v>37035.565810185188</v>
      </c>
      <c r="I4855" t="s">
        <v>2758</v>
      </c>
      <c r="M4855" t="s">
        <v>2764</v>
      </c>
      <c r="N4855" t="s">
        <v>3970</v>
      </c>
      <c r="O4855" t="s">
        <v>2800</v>
      </c>
      <c r="Q4855" s="199">
        <v>10000</v>
      </c>
      <c r="S4855" t="s">
        <v>3301</v>
      </c>
      <c r="T4855" t="s">
        <v>4061</v>
      </c>
      <c r="U4855" s="201">
        <v>86.25</v>
      </c>
      <c r="V4855" t="s">
        <v>4344</v>
      </c>
      <c r="W4855" t="s">
        <v>3971</v>
      </c>
      <c r="X4855" t="s">
        <v>3972</v>
      </c>
      <c r="Y4855" t="s">
        <v>3401</v>
      </c>
      <c r="Z4855" t="s">
        <v>3671</v>
      </c>
      <c r="AA4855">
        <v>107342</v>
      </c>
      <c r="AB4855" s="198">
        <v>37043.875</v>
      </c>
      <c r="AC4855" s="198">
        <v>37072.875</v>
      </c>
    </row>
    <row r="4856" spans="1:29" x14ac:dyDescent="0.2">
      <c r="A4856" s="44" t="str">
        <f t="shared" si="376"/>
        <v>US Natural Gas Physical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3">
        <f t="shared" si="380"/>
        <v>300000</v>
      </c>
      <c r="G4856" s="202">
        <v>1293916</v>
      </c>
      <c r="H4856" s="198">
        <v>37035.565833333334</v>
      </c>
      <c r="I4856" t="s">
        <v>2935</v>
      </c>
      <c r="M4856" t="s">
        <v>2760</v>
      </c>
      <c r="N4856" t="s">
        <v>3220</v>
      </c>
      <c r="O4856" t="s">
        <v>641</v>
      </c>
      <c r="Q4856" s="199">
        <v>10000</v>
      </c>
      <c r="S4856" t="s">
        <v>2761</v>
      </c>
      <c r="T4856" t="s">
        <v>4061</v>
      </c>
      <c r="U4856" s="201">
        <v>4.0250000000000004</v>
      </c>
      <c r="V4856" t="s">
        <v>2936</v>
      </c>
      <c r="W4856" t="s">
        <v>4419</v>
      </c>
      <c r="X4856" t="s">
        <v>4420</v>
      </c>
      <c r="Y4856" t="s">
        <v>3224</v>
      </c>
      <c r="Z4856" t="s">
        <v>3671</v>
      </c>
      <c r="AA4856" t="s">
        <v>1319</v>
      </c>
      <c r="AB4856" s="198">
        <v>37043.488888888889</v>
      </c>
      <c r="AC4856" s="198">
        <v>37072.488888888889</v>
      </c>
    </row>
    <row r="4857" spans="1:29" x14ac:dyDescent="0.2">
      <c r="A4857" s="44" t="str">
        <f t="shared" si="376"/>
        <v>US Crude Financial</v>
      </c>
      <c r="B4857" s="44" t="str">
        <f t="shared" si="377"/>
        <v>US</v>
      </c>
      <c r="C4857" s="44" t="str">
        <f t="shared" si="378"/>
        <v>Crude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</v>
      </c>
      <c r="F4857" s="213">
        <f t="shared" si="380"/>
        <v>50000</v>
      </c>
      <c r="G4857" s="202">
        <v>1293918</v>
      </c>
      <c r="H4857" s="198">
        <v>37035.566122685188</v>
      </c>
      <c r="I4857" t="s">
        <v>3057</v>
      </c>
      <c r="M4857" t="s">
        <v>3757</v>
      </c>
      <c r="N4857" t="s">
        <v>4183</v>
      </c>
      <c r="O4857" t="s">
        <v>2967</v>
      </c>
      <c r="Q4857" s="199">
        <v>50000</v>
      </c>
      <c r="S4857" t="s">
        <v>2767</v>
      </c>
      <c r="T4857" t="s">
        <v>4061</v>
      </c>
      <c r="U4857" s="201">
        <v>28.35</v>
      </c>
      <c r="V4857" t="s">
        <v>1699</v>
      </c>
      <c r="W4857" t="s">
        <v>4185</v>
      </c>
      <c r="X4857" t="s">
        <v>4266</v>
      </c>
      <c r="Y4857" t="s">
        <v>3401</v>
      </c>
      <c r="Z4857" t="s">
        <v>3671</v>
      </c>
      <c r="AA4857">
        <v>107343</v>
      </c>
      <c r="AB4857" s="198">
        <v>37073</v>
      </c>
      <c r="AC4857" s="198">
        <v>37103</v>
      </c>
    </row>
    <row r="4858" spans="1:29" x14ac:dyDescent="0.2">
      <c r="A4858" s="44" t="str">
        <f t="shared" si="376"/>
        <v>US Natural Gas Physical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30</v>
      </c>
      <c r="F4858" s="213">
        <f t="shared" si="380"/>
        <v>300000</v>
      </c>
      <c r="G4858" s="202">
        <v>1293920</v>
      </c>
      <c r="H4858" s="198">
        <v>37035.566678240742</v>
      </c>
      <c r="I4858" t="s">
        <v>2935</v>
      </c>
      <c r="M4858" t="s">
        <v>2760</v>
      </c>
      <c r="N4858" t="s">
        <v>3136</v>
      </c>
      <c r="O4858" t="s">
        <v>4418</v>
      </c>
      <c r="P4858" s="199">
        <v>10000</v>
      </c>
      <c r="S4858" t="s">
        <v>2761</v>
      </c>
      <c r="T4858" t="s">
        <v>4061</v>
      </c>
      <c r="U4858" s="201">
        <v>-8.7499999999999994E-2</v>
      </c>
      <c r="V4858" t="s">
        <v>2936</v>
      </c>
      <c r="W4858" t="s">
        <v>4419</v>
      </c>
      <c r="X4858" t="s">
        <v>4420</v>
      </c>
      <c r="Y4858" t="s">
        <v>3224</v>
      </c>
      <c r="Z4858" t="s">
        <v>3671</v>
      </c>
      <c r="AA4858" t="s">
        <v>1320</v>
      </c>
      <c r="AB4858" s="198">
        <v>37043</v>
      </c>
      <c r="AC4858" s="198">
        <v>37072</v>
      </c>
    </row>
    <row r="4859" spans="1:29" x14ac:dyDescent="0.2">
      <c r="A4859" s="44" t="str">
        <f t="shared" si="376"/>
        <v>US Crude Financial</v>
      </c>
      <c r="B4859" s="44" t="str">
        <f t="shared" si="377"/>
        <v>US</v>
      </c>
      <c r="C4859" s="44" t="str">
        <f t="shared" si="378"/>
        <v>Crude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50000</v>
      </c>
      <c r="G4859" s="202">
        <v>1293922</v>
      </c>
      <c r="H4859" s="198">
        <v>37035.566840277781</v>
      </c>
      <c r="I4859" t="s">
        <v>3057</v>
      </c>
      <c r="M4859" t="s">
        <v>3757</v>
      </c>
      <c r="N4859" t="s">
        <v>4183</v>
      </c>
      <c r="O4859" t="s">
        <v>2967</v>
      </c>
      <c r="Q4859" s="199">
        <v>50000</v>
      </c>
      <c r="S4859" t="s">
        <v>2767</v>
      </c>
      <c r="T4859" t="s">
        <v>4061</v>
      </c>
      <c r="U4859" s="201">
        <v>28.35</v>
      </c>
      <c r="V4859" t="s">
        <v>1699</v>
      </c>
      <c r="W4859" t="s">
        <v>4185</v>
      </c>
      <c r="X4859" t="s">
        <v>4266</v>
      </c>
      <c r="Y4859" t="s">
        <v>3401</v>
      </c>
      <c r="Z4859" t="s">
        <v>3671</v>
      </c>
      <c r="AA4859">
        <v>107345</v>
      </c>
      <c r="AB4859" s="198">
        <v>37073</v>
      </c>
      <c r="AC4859" s="198">
        <v>37103</v>
      </c>
    </row>
    <row r="4860" spans="1:29" x14ac:dyDescent="0.2">
      <c r="A4860" s="44" t="str">
        <f t="shared" si="376"/>
        <v>US Power Physical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30</v>
      </c>
      <c r="F4860" s="213">
        <f t="shared" si="380"/>
        <v>1500</v>
      </c>
      <c r="G4860" s="202">
        <v>1293923</v>
      </c>
      <c r="H4860" s="198">
        <v>37035.56690972222</v>
      </c>
      <c r="I4860" t="s">
        <v>3306</v>
      </c>
      <c r="M4860" t="s">
        <v>3364</v>
      </c>
      <c r="N4860" t="s">
        <v>2802</v>
      </c>
      <c r="O4860" t="s">
        <v>3233</v>
      </c>
      <c r="P4860" s="199">
        <v>50</v>
      </c>
      <c r="S4860" t="s">
        <v>2759</v>
      </c>
      <c r="T4860" t="s">
        <v>4061</v>
      </c>
      <c r="U4860" s="201">
        <v>61.25</v>
      </c>
      <c r="V4860" t="s">
        <v>2829</v>
      </c>
      <c r="W4860" t="s">
        <v>2819</v>
      </c>
      <c r="X4860" t="s">
        <v>2842</v>
      </c>
      <c r="Y4860" t="s">
        <v>4193</v>
      </c>
      <c r="Z4860" t="s">
        <v>3666</v>
      </c>
      <c r="AA4860">
        <v>622009.1</v>
      </c>
      <c r="AB4860" s="198">
        <v>37043.591666666667</v>
      </c>
      <c r="AC4860" s="198">
        <v>37072.591666666667</v>
      </c>
    </row>
    <row r="4861" spans="1:29" x14ac:dyDescent="0.2">
      <c r="A4861" s="44" t="str">
        <f t="shared" si="376"/>
        <v>US Crude Financial</v>
      </c>
      <c r="B4861" s="44" t="str">
        <f t="shared" si="377"/>
        <v>US</v>
      </c>
      <c r="C4861" s="44" t="str">
        <f t="shared" si="378"/>
        <v>Crude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50000</v>
      </c>
      <c r="G4861" s="202">
        <v>1293926</v>
      </c>
      <c r="H4861" s="198">
        <v>37035.567025462966</v>
      </c>
      <c r="I4861" t="s">
        <v>3057</v>
      </c>
      <c r="M4861" t="s">
        <v>3757</v>
      </c>
      <c r="N4861" t="s">
        <v>4183</v>
      </c>
      <c r="O4861" t="s">
        <v>2967</v>
      </c>
      <c r="Q4861" s="199">
        <v>50000</v>
      </c>
      <c r="S4861" t="s">
        <v>2767</v>
      </c>
      <c r="T4861" t="s">
        <v>4061</v>
      </c>
      <c r="U4861" s="201">
        <v>28.35</v>
      </c>
      <c r="V4861" t="s">
        <v>1699</v>
      </c>
      <c r="W4861" t="s">
        <v>4185</v>
      </c>
      <c r="X4861" t="s">
        <v>4266</v>
      </c>
      <c r="Y4861" t="s">
        <v>3401</v>
      </c>
      <c r="Z4861" t="s">
        <v>3671</v>
      </c>
      <c r="AA4861">
        <v>107347</v>
      </c>
      <c r="AB4861" s="198">
        <v>37073</v>
      </c>
      <c r="AC4861" s="198">
        <v>37103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30</v>
      </c>
      <c r="F4862" s="213">
        <f t="shared" si="380"/>
        <v>300000</v>
      </c>
      <c r="G4862" s="202">
        <v>1293927</v>
      </c>
      <c r="H4862" s="198">
        <v>37035.567129629628</v>
      </c>
      <c r="I4862" t="s">
        <v>3769</v>
      </c>
      <c r="M4862" t="s">
        <v>2760</v>
      </c>
      <c r="N4862" t="s">
        <v>2864</v>
      </c>
      <c r="O4862" t="s">
        <v>1321</v>
      </c>
      <c r="P4862" s="199">
        <v>10000</v>
      </c>
      <c r="S4862" t="s">
        <v>2761</v>
      </c>
      <c r="T4862" t="s">
        <v>4061</v>
      </c>
      <c r="U4862" s="201">
        <v>3.99</v>
      </c>
      <c r="V4862" t="s">
        <v>1713</v>
      </c>
      <c r="W4862" t="s">
        <v>2726</v>
      </c>
      <c r="X4862" t="s">
        <v>2727</v>
      </c>
      <c r="Y4862" t="s">
        <v>4082</v>
      </c>
      <c r="Z4862" t="s">
        <v>3671</v>
      </c>
      <c r="AA4862" t="s">
        <v>1322</v>
      </c>
      <c r="AB4862" s="198">
        <v>37043.875</v>
      </c>
      <c r="AC4862" s="198">
        <v>37072.875</v>
      </c>
    </row>
    <row r="4863" spans="1:29" x14ac:dyDescent="0.2">
      <c r="A4863" s="44" t="str">
        <f t="shared" si="376"/>
        <v>US Natural Gas Physical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3">
        <f t="shared" si="380"/>
        <v>300000</v>
      </c>
      <c r="G4863" s="202">
        <v>1293928</v>
      </c>
      <c r="H4863" s="198">
        <v>37035.567245370374</v>
      </c>
      <c r="I4863" t="s">
        <v>3100</v>
      </c>
      <c r="M4863" t="s">
        <v>2760</v>
      </c>
      <c r="N4863" t="s">
        <v>3136</v>
      </c>
      <c r="O4863" t="s">
        <v>4365</v>
      </c>
      <c r="Q4863" s="199">
        <v>10000</v>
      </c>
      <c r="S4863" t="s">
        <v>2761</v>
      </c>
      <c r="T4863" t="s">
        <v>4061</v>
      </c>
      <c r="U4863" s="201">
        <v>-0.01</v>
      </c>
      <c r="V4863" t="s">
        <v>1323</v>
      </c>
      <c r="W4863" t="s">
        <v>3046</v>
      </c>
      <c r="X4863" t="s">
        <v>2685</v>
      </c>
      <c r="Y4863" t="s">
        <v>3224</v>
      </c>
      <c r="Z4863" t="s">
        <v>3671</v>
      </c>
      <c r="AA4863" t="s">
        <v>1324</v>
      </c>
      <c r="AB4863" s="198">
        <v>37043.875</v>
      </c>
      <c r="AC4863" s="198">
        <v>37072.875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153</v>
      </c>
      <c r="F4864" s="213">
        <f t="shared" si="380"/>
        <v>765000</v>
      </c>
      <c r="G4864" s="202">
        <v>1293929</v>
      </c>
      <c r="H4864" s="198">
        <v>37035.56726851852</v>
      </c>
      <c r="I4864" t="s">
        <v>3306</v>
      </c>
      <c r="M4864" t="s">
        <v>2760</v>
      </c>
      <c r="N4864" t="s">
        <v>2864</v>
      </c>
      <c r="O4864" t="s">
        <v>4239</v>
      </c>
      <c r="P4864" s="199">
        <v>5000</v>
      </c>
      <c r="S4864" t="s">
        <v>2761</v>
      </c>
      <c r="T4864" t="s">
        <v>4061</v>
      </c>
      <c r="U4864" s="201">
        <v>4.2050000000000001</v>
      </c>
      <c r="V4864" t="s">
        <v>1325</v>
      </c>
      <c r="W4864" t="s">
        <v>3529</v>
      </c>
      <c r="X4864" t="s">
        <v>2866</v>
      </c>
      <c r="Y4864" t="s">
        <v>4082</v>
      </c>
      <c r="Z4864" t="s">
        <v>3671</v>
      </c>
      <c r="AA4864" t="s">
        <v>1326</v>
      </c>
      <c r="AB4864" s="198">
        <v>37043</v>
      </c>
      <c r="AC4864" s="198">
        <v>37195</v>
      </c>
    </row>
    <row r="4865" spans="1:29" x14ac:dyDescent="0.2">
      <c r="A4865" s="44" t="str">
        <f t="shared" si="376"/>
        <v>US Natural Gas Physical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4</v>
      </c>
      <c r="F4865" s="213">
        <f t="shared" si="380"/>
        <v>20000</v>
      </c>
      <c r="G4865" s="202">
        <v>1293930</v>
      </c>
      <c r="H4865" s="198">
        <v>37035.567361111112</v>
      </c>
      <c r="I4865" t="s">
        <v>3306</v>
      </c>
      <c r="M4865" t="s">
        <v>2760</v>
      </c>
      <c r="N4865" t="s">
        <v>3220</v>
      </c>
      <c r="O4865" t="s">
        <v>1231</v>
      </c>
      <c r="Q4865" s="199">
        <v>5000</v>
      </c>
      <c r="S4865" t="s">
        <v>2761</v>
      </c>
      <c r="T4865" t="s">
        <v>4061</v>
      </c>
      <c r="U4865" s="201">
        <v>4.3</v>
      </c>
      <c r="V4865" t="s">
        <v>2660</v>
      </c>
      <c r="W4865" t="s">
        <v>2661</v>
      </c>
      <c r="X4865" t="s">
        <v>2662</v>
      </c>
      <c r="Y4865" t="s">
        <v>3224</v>
      </c>
      <c r="Z4865" t="s">
        <v>3671</v>
      </c>
      <c r="AA4865">
        <v>809599</v>
      </c>
      <c r="AB4865" s="198">
        <v>37037</v>
      </c>
      <c r="AC4865" s="198">
        <v>37040</v>
      </c>
    </row>
    <row r="4866" spans="1:29" x14ac:dyDescent="0.2">
      <c r="A4866" s="44" t="str">
        <f t="shared" si="376"/>
        <v>US Natural Gas Physical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4</v>
      </c>
      <c r="F4866" s="213">
        <f t="shared" si="380"/>
        <v>40000</v>
      </c>
      <c r="G4866" s="202">
        <v>1293931</v>
      </c>
      <c r="H4866" s="198">
        <v>37035.567766203705</v>
      </c>
      <c r="I4866" t="s">
        <v>2935</v>
      </c>
      <c r="M4866" t="s">
        <v>2760</v>
      </c>
      <c r="N4866" t="s">
        <v>3220</v>
      </c>
      <c r="O4866" t="s">
        <v>1067</v>
      </c>
      <c r="P4866" s="199">
        <v>10000</v>
      </c>
      <c r="S4866" t="s">
        <v>2761</v>
      </c>
      <c r="T4866" t="s">
        <v>4061</v>
      </c>
      <c r="U4866" s="201">
        <v>4.03</v>
      </c>
      <c r="V4866" t="s">
        <v>2936</v>
      </c>
      <c r="W4866" t="s">
        <v>4246</v>
      </c>
      <c r="X4866" t="s">
        <v>4247</v>
      </c>
      <c r="Y4866" t="s">
        <v>3224</v>
      </c>
      <c r="Z4866" t="s">
        <v>3671</v>
      </c>
      <c r="AA4866">
        <v>809600</v>
      </c>
      <c r="AB4866" s="198">
        <v>37037</v>
      </c>
      <c r="AC4866" s="198">
        <v>37040</v>
      </c>
    </row>
    <row r="4867" spans="1:29" x14ac:dyDescent="0.2">
      <c r="A4867" s="44" t="str">
        <f t="shared" si="376"/>
        <v>US Natural Gas Physical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6</v>
      </c>
      <c r="F4867" s="213">
        <f t="shared" si="380"/>
        <v>12000</v>
      </c>
      <c r="G4867" s="202">
        <v>1293932</v>
      </c>
      <c r="H4867" s="198">
        <v>37035.567997685182</v>
      </c>
      <c r="I4867" t="s">
        <v>4454</v>
      </c>
      <c r="M4867" t="s">
        <v>2760</v>
      </c>
      <c r="N4867" t="s">
        <v>3220</v>
      </c>
      <c r="O4867" t="s">
        <v>1327</v>
      </c>
      <c r="P4867" s="199">
        <v>2000</v>
      </c>
      <c r="S4867" t="s">
        <v>2761</v>
      </c>
      <c r="T4867" t="s">
        <v>4061</v>
      </c>
      <c r="U4867" s="201">
        <v>3.9624999999999999</v>
      </c>
      <c r="V4867" t="s">
        <v>4477</v>
      </c>
      <c r="W4867" t="s">
        <v>3046</v>
      </c>
      <c r="X4867" t="s">
        <v>2685</v>
      </c>
      <c r="Y4867" t="s">
        <v>3224</v>
      </c>
      <c r="Z4867" t="s">
        <v>3671</v>
      </c>
      <c r="AA4867">
        <v>809602</v>
      </c>
      <c r="AB4867" s="198">
        <v>37037.875</v>
      </c>
      <c r="AC4867" s="198">
        <v>37042.875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13">
        <f t="shared" si="380"/>
        <v>3000</v>
      </c>
      <c r="G4868" s="202">
        <v>1293934</v>
      </c>
      <c r="H4868" s="198">
        <v>37035.568032407406</v>
      </c>
      <c r="I4868" t="s">
        <v>3306</v>
      </c>
      <c r="M4868" t="s">
        <v>2760</v>
      </c>
      <c r="N4868" t="s">
        <v>3117</v>
      </c>
      <c r="O4868" t="s">
        <v>1790</v>
      </c>
      <c r="P4868" s="199">
        <v>100</v>
      </c>
      <c r="S4868" t="s">
        <v>3118</v>
      </c>
      <c r="T4868" t="s">
        <v>4061</v>
      </c>
      <c r="U4868" s="201">
        <v>1.7500000000000002E-2</v>
      </c>
      <c r="V4868" t="s">
        <v>2797</v>
      </c>
      <c r="W4868" t="s">
        <v>3119</v>
      </c>
      <c r="X4868" t="s">
        <v>3120</v>
      </c>
      <c r="Y4868" t="s">
        <v>4082</v>
      </c>
      <c r="Z4868" t="s">
        <v>3671</v>
      </c>
      <c r="AA4868" t="s">
        <v>1328</v>
      </c>
      <c r="AB4868" s="198">
        <v>37043</v>
      </c>
      <c r="AC4868" s="198">
        <v>37072</v>
      </c>
    </row>
    <row r="4869" spans="1:29" x14ac:dyDescent="0.2">
      <c r="A4869" s="44" t="str">
        <f t="shared" si="376"/>
        <v>US Natural Gas Physical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4</v>
      </c>
      <c r="F4869" s="213">
        <f t="shared" si="380"/>
        <v>20000</v>
      </c>
      <c r="G4869" s="202">
        <v>1293936</v>
      </c>
      <c r="H4869" s="198">
        <v>37035.568182870367</v>
      </c>
      <c r="I4869" t="s">
        <v>4255</v>
      </c>
      <c r="M4869" t="s">
        <v>2760</v>
      </c>
      <c r="N4869" t="s">
        <v>3220</v>
      </c>
      <c r="O4869" t="s">
        <v>1231</v>
      </c>
      <c r="P4869" s="199">
        <v>5000</v>
      </c>
      <c r="S4869" t="s">
        <v>2761</v>
      </c>
      <c r="T4869" t="s">
        <v>4061</v>
      </c>
      <c r="U4869" s="201">
        <v>4.29</v>
      </c>
      <c r="V4869" t="s">
        <v>4256</v>
      </c>
      <c r="W4869" t="s">
        <v>2661</v>
      </c>
      <c r="X4869" t="s">
        <v>2662</v>
      </c>
      <c r="Y4869" t="s">
        <v>3224</v>
      </c>
      <c r="Z4869" t="s">
        <v>3671</v>
      </c>
      <c r="AA4869">
        <v>809603</v>
      </c>
      <c r="AB4869" s="198">
        <v>37037</v>
      </c>
      <c r="AC4869" s="198">
        <v>37040</v>
      </c>
    </row>
    <row r="4870" spans="1:29" x14ac:dyDescent="0.2">
      <c r="A4870" s="44" t="str">
        <f t="shared" si="376"/>
        <v>US Natural Gas Physical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Physical</v>
      </c>
      <c r="E4870" s="44">
        <f>IF(VLOOKUP(S4870,'DD-Lookup'!$J$6:$L$50,3,FALSE)="Monthly",(YEAR(AC4870)-YEAR(AB4870))*12+MONTH(AC4870)-MONTH(AB4870)+1,(AC4870-AB4870+1))</f>
        <v>4</v>
      </c>
      <c r="F4870" s="213">
        <f t="shared" si="380"/>
        <v>20000</v>
      </c>
      <c r="G4870" s="202">
        <v>1293937</v>
      </c>
      <c r="H4870" s="198">
        <v>37035.56826388889</v>
      </c>
      <c r="I4870" t="s">
        <v>4255</v>
      </c>
      <c r="M4870" t="s">
        <v>2760</v>
      </c>
      <c r="N4870" t="s">
        <v>3220</v>
      </c>
      <c r="O4870" t="s">
        <v>1067</v>
      </c>
      <c r="Q4870" s="199">
        <v>5000</v>
      </c>
      <c r="S4870" t="s">
        <v>2761</v>
      </c>
      <c r="T4870" t="s">
        <v>4061</v>
      </c>
      <c r="U4870" s="201">
        <v>4.03</v>
      </c>
      <c r="V4870" t="s">
        <v>4256</v>
      </c>
      <c r="W4870" t="s">
        <v>4246</v>
      </c>
      <c r="X4870" t="s">
        <v>4247</v>
      </c>
      <c r="Y4870" t="s">
        <v>3224</v>
      </c>
      <c r="Z4870" t="s">
        <v>3671</v>
      </c>
      <c r="AA4870">
        <v>809605</v>
      </c>
      <c r="AB4870" s="198">
        <v>37037</v>
      </c>
      <c r="AC4870" s="198">
        <v>37040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375000</v>
      </c>
      <c r="G4871" s="202">
        <v>1293938</v>
      </c>
      <c r="H4871" s="198">
        <v>37035.568368055552</v>
      </c>
      <c r="I4871" t="s">
        <v>3801</v>
      </c>
      <c r="M4871" t="s">
        <v>2760</v>
      </c>
      <c r="N4871" t="s">
        <v>2864</v>
      </c>
      <c r="O4871" t="s">
        <v>2865</v>
      </c>
      <c r="P4871" s="199">
        <v>12500</v>
      </c>
      <c r="S4871" t="s">
        <v>2761</v>
      </c>
      <c r="T4871" t="s">
        <v>4061</v>
      </c>
      <c r="U4871" s="201">
        <v>4.08</v>
      </c>
      <c r="V4871" t="s">
        <v>3066</v>
      </c>
      <c r="W4871" t="s">
        <v>3529</v>
      </c>
      <c r="X4871" t="s">
        <v>2866</v>
      </c>
      <c r="Y4871" t="s">
        <v>4082</v>
      </c>
      <c r="Z4871" t="s">
        <v>3671</v>
      </c>
      <c r="AA4871" t="s">
        <v>1329</v>
      </c>
      <c r="AB4871" s="198">
        <v>37043.875</v>
      </c>
      <c r="AC4871" s="198">
        <v>37072.875</v>
      </c>
    </row>
    <row r="4872" spans="1:29" x14ac:dyDescent="0.2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150000</v>
      </c>
      <c r="G4872" s="202">
        <v>1293939</v>
      </c>
      <c r="H4872" s="198">
        <v>37035.568449074075</v>
      </c>
      <c r="I4872" t="s">
        <v>3227</v>
      </c>
      <c r="M4872" t="s">
        <v>2760</v>
      </c>
      <c r="N4872" t="s">
        <v>2864</v>
      </c>
      <c r="O4872" t="s">
        <v>2865</v>
      </c>
      <c r="Q4872" s="199">
        <v>5000</v>
      </c>
      <c r="S4872" t="s">
        <v>2761</v>
      </c>
      <c r="T4872" t="s">
        <v>4061</v>
      </c>
      <c r="U4872" s="201">
        <v>4.085</v>
      </c>
      <c r="V4872" t="s">
        <v>4250</v>
      </c>
      <c r="W4872" t="s">
        <v>3529</v>
      </c>
      <c r="X4872" t="s">
        <v>2866</v>
      </c>
      <c r="Y4872" t="s">
        <v>4082</v>
      </c>
      <c r="Z4872" t="s">
        <v>3671</v>
      </c>
      <c r="AA4872" t="s">
        <v>1330</v>
      </c>
      <c r="AB4872" s="198">
        <v>37043.875</v>
      </c>
      <c r="AC4872" s="198">
        <v>37072.875</v>
      </c>
    </row>
    <row r="4873" spans="1:29" x14ac:dyDescent="0.2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1</v>
      </c>
      <c r="F4873" s="213">
        <f t="shared" si="380"/>
        <v>10000</v>
      </c>
      <c r="G4873" s="202">
        <v>1293940</v>
      </c>
      <c r="H4873" s="198">
        <v>37035.568761574075</v>
      </c>
      <c r="I4873" t="s">
        <v>3095</v>
      </c>
      <c r="M4873" t="s">
        <v>2760</v>
      </c>
      <c r="N4873" t="s">
        <v>2697</v>
      </c>
      <c r="O4873" t="s">
        <v>4269</v>
      </c>
      <c r="Q4873" s="199">
        <v>10000</v>
      </c>
      <c r="S4873" t="s">
        <v>4150</v>
      </c>
      <c r="T4873" t="s">
        <v>2698</v>
      </c>
      <c r="U4873" s="201">
        <v>5.48</v>
      </c>
      <c r="V4873" t="s">
        <v>3116</v>
      </c>
      <c r="W4873" t="s">
        <v>2699</v>
      </c>
      <c r="X4873" t="s">
        <v>2700</v>
      </c>
      <c r="Y4873" t="s">
        <v>3224</v>
      </c>
      <c r="Z4873" t="s">
        <v>3672</v>
      </c>
      <c r="AA4873">
        <v>809607</v>
      </c>
      <c r="AB4873" s="198">
        <v>37035.875</v>
      </c>
      <c r="AC4873" s="198">
        <v>37035.875</v>
      </c>
    </row>
    <row r="4874" spans="1:29" x14ac:dyDescent="0.2">
      <c r="A4874" s="44" t="str">
        <f t="shared" si="376"/>
        <v xml:space="preserve"> Natural Gas Physical</v>
      </c>
      <c r="B4874" s="44" t="str">
        <f t="shared" si="377"/>
        <v/>
      </c>
      <c r="C4874" s="44" t="str">
        <f t="shared" si="378"/>
        <v>Natural Gas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10000</v>
      </c>
      <c r="G4874" s="202">
        <v>1293941</v>
      </c>
      <c r="H4874" s="198">
        <v>37035.568854166668</v>
      </c>
      <c r="I4874" t="s">
        <v>3095</v>
      </c>
      <c r="M4874" t="s">
        <v>2760</v>
      </c>
      <c r="N4874" t="s">
        <v>2697</v>
      </c>
      <c r="O4874" t="s">
        <v>4269</v>
      </c>
      <c r="Q4874" s="199">
        <v>10000</v>
      </c>
      <c r="S4874" t="s">
        <v>4150</v>
      </c>
      <c r="T4874" t="s">
        <v>2698</v>
      </c>
      <c r="U4874" s="201">
        <v>5.4850000000000003</v>
      </c>
      <c r="V4874" t="s">
        <v>3116</v>
      </c>
      <c r="W4874" t="s">
        <v>2699</v>
      </c>
      <c r="X4874" t="s">
        <v>2700</v>
      </c>
      <c r="Y4874" t="s">
        <v>3224</v>
      </c>
      <c r="Z4874" t="s">
        <v>3672</v>
      </c>
      <c r="AA4874">
        <v>809609</v>
      </c>
      <c r="AB4874" s="198">
        <v>37035.875</v>
      </c>
      <c r="AC4874" s="198">
        <v>37035.875</v>
      </c>
    </row>
    <row r="4875" spans="1:29" x14ac:dyDescent="0.2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13">
        <f t="shared" ref="F4875:F4938" si="385">E4875*SUM(P4875:Q4875)</f>
        <v>150000</v>
      </c>
      <c r="G4875" s="202">
        <v>1293942</v>
      </c>
      <c r="H4875" s="198">
        <v>37035.568888888891</v>
      </c>
      <c r="I4875" t="s">
        <v>3228</v>
      </c>
      <c r="M4875" t="s">
        <v>2760</v>
      </c>
      <c r="N4875" t="s">
        <v>2864</v>
      </c>
      <c r="O4875" t="s">
        <v>2865</v>
      </c>
      <c r="P4875" s="199">
        <v>5000</v>
      </c>
      <c r="S4875" t="s">
        <v>2761</v>
      </c>
      <c r="T4875" t="s">
        <v>4061</v>
      </c>
      <c r="U4875" s="201">
        <v>4.0750000000000002</v>
      </c>
      <c r="V4875" t="s">
        <v>3202</v>
      </c>
      <c r="W4875" t="s">
        <v>3529</v>
      </c>
      <c r="X4875" t="s">
        <v>2866</v>
      </c>
      <c r="Y4875" t="s">
        <v>4082</v>
      </c>
      <c r="Z4875" t="s">
        <v>3671</v>
      </c>
      <c r="AA4875" t="s">
        <v>1331</v>
      </c>
      <c r="AB4875" s="198">
        <v>37043.875</v>
      </c>
      <c r="AC4875" s="198">
        <v>37072.875</v>
      </c>
    </row>
    <row r="4876" spans="1:29" x14ac:dyDescent="0.2">
      <c r="A4876" s="44" t="str">
        <f t="shared" si="381"/>
        <v>US Natural Gas Physical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Physical</v>
      </c>
      <c r="E4876" s="44">
        <f>IF(VLOOKUP(S4876,'DD-Lookup'!$J$6:$L$50,3,FALSE)="Monthly",(YEAR(AC4876)-YEAR(AB4876))*12+MONTH(AC4876)-MONTH(AB4876)+1,(AC4876-AB4876+1))</f>
        <v>4</v>
      </c>
      <c r="F4876" s="213">
        <f t="shared" si="385"/>
        <v>40000</v>
      </c>
      <c r="G4876" s="202">
        <v>1293944</v>
      </c>
      <c r="H4876" s="198">
        <v>37035.569062499999</v>
      </c>
      <c r="I4876" t="s">
        <v>2754</v>
      </c>
      <c r="M4876" t="s">
        <v>2760</v>
      </c>
      <c r="N4876" t="s">
        <v>3220</v>
      </c>
      <c r="O4876" t="s">
        <v>1067</v>
      </c>
      <c r="P4876" s="199">
        <v>10000</v>
      </c>
      <c r="S4876" t="s">
        <v>2761</v>
      </c>
      <c r="T4876" t="s">
        <v>4061</v>
      </c>
      <c r="U4876" s="201">
        <v>4.03</v>
      </c>
      <c r="V4876" t="s">
        <v>1708</v>
      </c>
      <c r="W4876" t="s">
        <v>4246</v>
      </c>
      <c r="X4876" t="s">
        <v>4247</v>
      </c>
      <c r="Y4876" t="s">
        <v>3224</v>
      </c>
      <c r="Z4876" t="s">
        <v>3671</v>
      </c>
      <c r="AA4876">
        <v>809610</v>
      </c>
      <c r="AB4876" s="198">
        <v>37037</v>
      </c>
      <c r="AC4876" s="198">
        <v>37040</v>
      </c>
    </row>
    <row r="4877" spans="1:29" x14ac:dyDescent="0.2">
      <c r="A4877" s="44" t="str">
        <f t="shared" si="381"/>
        <v>US Natural Gas Physical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Physical</v>
      </c>
      <c r="E4877" s="44">
        <f>IF(VLOOKUP(S4877,'DD-Lookup'!$J$6:$L$50,3,FALSE)="Monthly",(YEAR(AC4877)-YEAR(AB4877))*12+MONTH(AC4877)-MONTH(AB4877)+1,(AC4877-AB4877+1))</f>
        <v>4</v>
      </c>
      <c r="F4877" s="213">
        <f t="shared" si="385"/>
        <v>40000</v>
      </c>
      <c r="G4877" s="202">
        <v>1293945</v>
      </c>
      <c r="H4877" s="198">
        <v>37035.569178240738</v>
      </c>
      <c r="I4877" t="s">
        <v>3144</v>
      </c>
      <c r="M4877" t="s">
        <v>2760</v>
      </c>
      <c r="N4877" t="s">
        <v>3220</v>
      </c>
      <c r="O4877" t="s">
        <v>1067</v>
      </c>
      <c r="P4877" s="199">
        <v>10000</v>
      </c>
      <c r="S4877" t="s">
        <v>2761</v>
      </c>
      <c r="T4877" t="s">
        <v>4061</v>
      </c>
      <c r="U4877" s="201">
        <v>4.0250000000000004</v>
      </c>
      <c r="V4877" t="s">
        <v>3145</v>
      </c>
      <c r="W4877" t="s">
        <v>4246</v>
      </c>
      <c r="X4877" t="s">
        <v>4247</v>
      </c>
      <c r="Y4877" t="s">
        <v>3224</v>
      </c>
      <c r="Z4877" t="s">
        <v>3671</v>
      </c>
      <c r="AA4877">
        <v>809611</v>
      </c>
      <c r="AB4877" s="198">
        <v>37037</v>
      </c>
      <c r="AC4877" s="198">
        <v>37040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600000</v>
      </c>
      <c r="G4878" s="202">
        <v>1293946</v>
      </c>
      <c r="H4878" s="198">
        <v>37035.56925925926</v>
      </c>
      <c r="I4878" t="s">
        <v>3144</v>
      </c>
      <c r="M4878" t="s">
        <v>2760</v>
      </c>
      <c r="N4878" t="s">
        <v>2864</v>
      </c>
      <c r="O4878" t="s">
        <v>2865</v>
      </c>
      <c r="P4878" s="199">
        <v>20000</v>
      </c>
      <c r="S4878" t="s">
        <v>2761</v>
      </c>
      <c r="T4878" t="s">
        <v>4061</v>
      </c>
      <c r="U4878" s="201">
        <v>4.07</v>
      </c>
      <c r="V4878" t="s">
        <v>4386</v>
      </c>
      <c r="W4878" t="s">
        <v>3529</v>
      </c>
      <c r="X4878" t="s">
        <v>2866</v>
      </c>
      <c r="Y4878" t="s">
        <v>4082</v>
      </c>
      <c r="Z4878" t="s">
        <v>3671</v>
      </c>
      <c r="AA4878" t="s">
        <v>1332</v>
      </c>
      <c r="AB4878" s="198">
        <v>37043.875</v>
      </c>
      <c r="AC4878" s="198">
        <v>37072.875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30</v>
      </c>
      <c r="F4879" s="213">
        <f t="shared" si="385"/>
        <v>75000</v>
      </c>
      <c r="G4879" s="202">
        <v>1293947</v>
      </c>
      <c r="H4879" s="198">
        <v>37035.569351851853</v>
      </c>
      <c r="I4879" t="s">
        <v>3227</v>
      </c>
      <c r="M4879" t="s">
        <v>2760</v>
      </c>
      <c r="N4879" t="s">
        <v>2864</v>
      </c>
      <c r="O4879" t="s">
        <v>2865</v>
      </c>
      <c r="Q4879" s="199">
        <v>2500</v>
      </c>
      <c r="S4879" t="s">
        <v>2761</v>
      </c>
      <c r="T4879" t="s">
        <v>4061</v>
      </c>
      <c r="U4879" s="201">
        <v>4.0750000000000002</v>
      </c>
      <c r="V4879" t="s">
        <v>4250</v>
      </c>
      <c r="W4879" t="s">
        <v>3529</v>
      </c>
      <c r="X4879" t="s">
        <v>2866</v>
      </c>
      <c r="Y4879" t="s">
        <v>4082</v>
      </c>
      <c r="Z4879" t="s">
        <v>3671</v>
      </c>
      <c r="AA4879" t="s">
        <v>1333</v>
      </c>
      <c r="AB4879" s="198">
        <v>37043.875</v>
      </c>
      <c r="AC4879" s="198">
        <v>37072.875</v>
      </c>
    </row>
    <row r="4880" spans="1:29" x14ac:dyDescent="0.2">
      <c r="A4880" s="44" t="str">
        <f t="shared" si="381"/>
        <v>US Natural Gas Physical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Physical</v>
      </c>
      <c r="E4880" s="44">
        <f>IF(VLOOKUP(S4880,'DD-Lookup'!$J$6:$L$50,3,FALSE)="Monthly",(YEAR(AC4880)-YEAR(AB4880))*12+MONTH(AC4880)-MONTH(AB4880)+1,(AC4880-AB4880+1))</f>
        <v>30</v>
      </c>
      <c r="F4880" s="213">
        <f t="shared" si="385"/>
        <v>300000</v>
      </c>
      <c r="G4880" s="202">
        <v>1293948</v>
      </c>
      <c r="H4880" s="198">
        <v>37035.569490740738</v>
      </c>
      <c r="I4880" t="s">
        <v>3100</v>
      </c>
      <c r="M4880" t="s">
        <v>2760</v>
      </c>
      <c r="N4880" t="s">
        <v>3136</v>
      </c>
      <c r="O4880" t="s">
        <v>4365</v>
      </c>
      <c r="Q4880" s="199">
        <v>10000</v>
      </c>
      <c r="S4880" t="s">
        <v>2761</v>
      </c>
      <c r="T4880" t="s">
        <v>4061</v>
      </c>
      <c r="U4880" s="201">
        <v>-0.01</v>
      </c>
      <c r="V4880" t="s">
        <v>1323</v>
      </c>
      <c r="W4880" t="s">
        <v>3046</v>
      </c>
      <c r="X4880" t="s">
        <v>2685</v>
      </c>
      <c r="Y4880" t="s">
        <v>3224</v>
      </c>
      <c r="Z4880" t="s">
        <v>3671</v>
      </c>
      <c r="AA4880" t="s">
        <v>1334</v>
      </c>
      <c r="AB4880" s="198">
        <v>37043.875</v>
      </c>
      <c r="AC4880" s="198">
        <v>37072.875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153</v>
      </c>
      <c r="F4881" s="213">
        <f t="shared" si="385"/>
        <v>765000</v>
      </c>
      <c r="G4881" s="202">
        <v>1293952</v>
      </c>
      <c r="H4881" s="198">
        <v>37035.569571759261</v>
      </c>
      <c r="I4881" t="s">
        <v>3769</v>
      </c>
      <c r="M4881" t="s">
        <v>2760</v>
      </c>
      <c r="N4881" t="s">
        <v>2864</v>
      </c>
      <c r="O4881" t="s">
        <v>4239</v>
      </c>
      <c r="P4881" s="199">
        <v>5000</v>
      </c>
      <c r="S4881" t="s">
        <v>2761</v>
      </c>
      <c r="T4881" t="s">
        <v>4061</v>
      </c>
      <c r="U4881" s="201">
        <v>4.1900000000000004</v>
      </c>
      <c r="V4881" t="s">
        <v>2670</v>
      </c>
      <c r="W4881" t="s">
        <v>3529</v>
      </c>
      <c r="X4881" t="s">
        <v>2866</v>
      </c>
      <c r="Y4881" t="s">
        <v>4082</v>
      </c>
      <c r="Z4881" t="s">
        <v>3671</v>
      </c>
      <c r="AA4881" t="s">
        <v>1335</v>
      </c>
      <c r="AB4881" s="198">
        <v>37043</v>
      </c>
      <c r="AC4881" s="198">
        <v>37195</v>
      </c>
    </row>
    <row r="4882" spans="1:29" x14ac:dyDescent="0.2">
      <c r="A4882" s="44" t="str">
        <f t="shared" si="381"/>
        <v xml:space="preserve"> Power Financial</v>
      </c>
      <c r="B4882" s="44" t="str">
        <f t="shared" si="382"/>
        <v/>
      </c>
      <c r="C4882" s="44" t="str">
        <f t="shared" si="383"/>
        <v>Power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6</v>
      </c>
      <c r="F4882" s="213">
        <f t="shared" si="385"/>
        <v>90</v>
      </c>
      <c r="G4882" s="202">
        <v>1293953</v>
      </c>
      <c r="H4882" s="198">
        <v>37035.569606481484</v>
      </c>
      <c r="I4882" t="s">
        <v>3228</v>
      </c>
      <c r="M4882" t="s">
        <v>3364</v>
      </c>
      <c r="N4882" t="s">
        <v>1718</v>
      </c>
      <c r="O4882" t="s">
        <v>210</v>
      </c>
      <c r="P4882" s="199">
        <v>15</v>
      </c>
      <c r="S4882" t="s">
        <v>2762</v>
      </c>
      <c r="T4882" t="s">
        <v>2698</v>
      </c>
      <c r="U4882" s="201">
        <v>111</v>
      </c>
      <c r="V4882" t="s">
        <v>1336</v>
      </c>
      <c r="W4882" t="s">
        <v>1726</v>
      </c>
      <c r="X4882" t="s">
        <v>1727</v>
      </c>
      <c r="Y4882" t="s">
        <v>4193</v>
      </c>
      <c r="Z4882" t="s">
        <v>3672</v>
      </c>
      <c r="AA4882">
        <v>622019.1</v>
      </c>
      <c r="AB4882" s="198">
        <v>37037.875</v>
      </c>
      <c r="AC4882" s="198">
        <v>37042.875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30</v>
      </c>
      <c r="F4883" s="213">
        <f t="shared" si="385"/>
        <v>600000</v>
      </c>
      <c r="G4883" s="202">
        <v>1293954</v>
      </c>
      <c r="H4883" s="198">
        <v>37035.56962962963</v>
      </c>
      <c r="I4883" t="s">
        <v>2863</v>
      </c>
      <c r="M4883" t="s">
        <v>2760</v>
      </c>
      <c r="N4883" t="s">
        <v>2864</v>
      </c>
      <c r="O4883" t="s">
        <v>2865</v>
      </c>
      <c r="P4883" s="199">
        <v>20000</v>
      </c>
      <c r="S4883" t="s">
        <v>2761</v>
      </c>
      <c r="T4883" t="s">
        <v>4061</v>
      </c>
      <c r="U4883" s="201">
        <v>4.07</v>
      </c>
      <c r="V4883" t="s">
        <v>4000</v>
      </c>
      <c r="W4883" t="s">
        <v>3529</v>
      </c>
      <c r="X4883" t="s">
        <v>2866</v>
      </c>
      <c r="Y4883" t="s">
        <v>4082</v>
      </c>
      <c r="Z4883" t="s">
        <v>3671</v>
      </c>
      <c r="AA4883" t="s">
        <v>1337</v>
      </c>
      <c r="AB4883" s="198">
        <v>37043.875</v>
      </c>
      <c r="AC4883" s="198">
        <v>37072.875</v>
      </c>
    </row>
    <row r="4884" spans="1:29" x14ac:dyDescent="0.2">
      <c r="A4884" s="44" t="str">
        <f t="shared" si="381"/>
        <v>US Natural Gas Physical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Physical</v>
      </c>
      <c r="E4884" s="44">
        <f>IF(VLOOKUP(S4884,'DD-Lookup'!$J$6:$L$50,3,FALSE)="Monthly",(YEAR(AC4884)-YEAR(AB4884))*12+MONTH(AC4884)-MONTH(AB4884)+1,(AC4884-AB4884+1))</f>
        <v>30</v>
      </c>
      <c r="F4884" s="213">
        <f t="shared" si="385"/>
        <v>300000</v>
      </c>
      <c r="G4884" s="202">
        <v>1293955</v>
      </c>
      <c r="H4884" s="198">
        <v>37035.56962962963</v>
      </c>
      <c r="I4884" t="s">
        <v>3100</v>
      </c>
      <c r="M4884" t="s">
        <v>2760</v>
      </c>
      <c r="N4884" t="s">
        <v>3136</v>
      </c>
      <c r="O4884" t="s">
        <v>4365</v>
      </c>
      <c r="Q4884" s="199">
        <v>10000</v>
      </c>
      <c r="S4884" t="s">
        <v>2761</v>
      </c>
      <c r="T4884" t="s">
        <v>4061</v>
      </c>
      <c r="U4884" s="201">
        <v>-0.01</v>
      </c>
      <c r="V4884" t="s">
        <v>1323</v>
      </c>
      <c r="W4884" t="s">
        <v>3046</v>
      </c>
      <c r="X4884" t="s">
        <v>2685</v>
      </c>
      <c r="Y4884" t="s">
        <v>3224</v>
      </c>
      <c r="Z4884" t="s">
        <v>3671</v>
      </c>
      <c r="AA4884" t="s">
        <v>1338</v>
      </c>
      <c r="AB4884" s="198">
        <v>37043.875</v>
      </c>
      <c r="AC4884" s="198">
        <v>37072.875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13">
        <f t="shared" si="385"/>
        <v>300000</v>
      </c>
      <c r="G4885" s="202">
        <v>1293956</v>
      </c>
      <c r="H4885" s="198">
        <v>37035.569710648146</v>
      </c>
      <c r="I4885" t="s">
        <v>3890</v>
      </c>
      <c r="M4885" t="s">
        <v>2760</v>
      </c>
      <c r="N4885" t="s">
        <v>2864</v>
      </c>
      <c r="O4885" t="s">
        <v>2865</v>
      </c>
      <c r="P4885" s="199">
        <v>10000</v>
      </c>
      <c r="S4885" t="s">
        <v>2761</v>
      </c>
      <c r="T4885" t="s">
        <v>4061</v>
      </c>
      <c r="U4885" s="201">
        <v>4.0650000000000004</v>
      </c>
      <c r="V4885" t="s">
        <v>3242</v>
      </c>
      <c r="W4885" t="s">
        <v>3529</v>
      </c>
      <c r="X4885" t="s">
        <v>2866</v>
      </c>
      <c r="Y4885" t="s">
        <v>4082</v>
      </c>
      <c r="Z4885" t="s">
        <v>3671</v>
      </c>
      <c r="AA4885" t="s">
        <v>1339</v>
      </c>
      <c r="AB4885" s="198">
        <v>37043.875</v>
      </c>
      <c r="AC4885" s="198">
        <v>37072.875</v>
      </c>
    </row>
    <row r="4886" spans="1:29" x14ac:dyDescent="0.2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5000</v>
      </c>
      <c r="G4886" s="202">
        <v>1293957</v>
      </c>
      <c r="H4886" s="198">
        <v>37035.569756944446</v>
      </c>
      <c r="I4886" t="s">
        <v>3143</v>
      </c>
      <c r="M4886" t="s">
        <v>2760</v>
      </c>
      <c r="N4886" t="s">
        <v>2697</v>
      </c>
      <c r="O4886" t="s">
        <v>703</v>
      </c>
      <c r="P4886" s="199">
        <v>5000</v>
      </c>
      <c r="S4886" t="s">
        <v>4150</v>
      </c>
      <c r="T4886" t="s">
        <v>2698</v>
      </c>
      <c r="U4886" s="201">
        <v>5.43</v>
      </c>
      <c r="V4886" t="s">
        <v>1687</v>
      </c>
      <c r="W4886" t="s">
        <v>2699</v>
      </c>
      <c r="X4886" t="s">
        <v>2700</v>
      </c>
      <c r="Y4886" t="s">
        <v>3224</v>
      </c>
      <c r="Z4886" t="s">
        <v>3672</v>
      </c>
      <c r="AA4886">
        <v>809617</v>
      </c>
      <c r="AB4886" s="198">
        <v>37036.875</v>
      </c>
      <c r="AC4886" s="198">
        <v>37036.875</v>
      </c>
    </row>
    <row r="4887" spans="1:29" x14ac:dyDescent="0.2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300000</v>
      </c>
      <c r="G4887" s="202">
        <v>1293958</v>
      </c>
      <c r="H4887" s="198">
        <v>37035.569803240738</v>
      </c>
      <c r="I4887" t="s">
        <v>2871</v>
      </c>
      <c r="M4887" t="s">
        <v>2760</v>
      </c>
      <c r="N4887" t="s">
        <v>2864</v>
      </c>
      <c r="O4887" t="s">
        <v>2865</v>
      </c>
      <c r="P4887" s="199">
        <v>10000</v>
      </c>
      <c r="S4887" t="s">
        <v>2761</v>
      </c>
      <c r="T4887" t="s">
        <v>4061</v>
      </c>
      <c r="U4887" s="201">
        <v>4.0650000000000004</v>
      </c>
      <c r="V4887" t="s">
        <v>2872</v>
      </c>
      <c r="W4887" t="s">
        <v>3529</v>
      </c>
      <c r="X4887" t="s">
        <v>2866</v>
      </c>
      <c r="Y4887" t="s">
        <v>4082</v>
      </c>
      <c r="Z4887" t="s">
        <v>3671</v>
      </c>
      <c r="AA4887" t="s">
        <v>1340</v>
      </c>
      <c r="AB4887" s="198">
        <v>37043.875</v>
      </c>
      <c r="AC4887" s="198">
        <v>37072.875</v>
      </c>
    </row>
    <row r="4888" spans="1:29" x14ac:dyDescent="0.2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50000</v>
      </c>
      <c r="G4888" s="202">
        <v>1293959</v>
      </c>
      <c r="H4888" s="198">
        <v>37035.569907407407</v>
      </c>
      <c r="I4888" t="s">
        <v>2863</v>
      </c>
      <c r="M4888" t="s">
        <v>3757</v>
      </c>
      <c r="N4888" t="s">
        <v>4183</v>
      </c>
      <c r="O4888" t="s">
        <v>2790</v>
      </c>
      <c r="P4888" s="199">
        <v>50000</v>
      </c>
      <c r="S4888" t="s">
        <v>2767</v>
      </c>
      <c r="T4888" t="s">
        <v>4061</v>
      </c>
      <c r="U4888" s="201">
        <v>28.33</v>
      </c>
      <c r="V4888" t="s">
        <v>3199</v>
      </c>
      <c r="W4888" t="s">
        <v>4185</v>
      </c>
      <c r="X4888" t="s">
        <v>4186</v>
      </c>
      <c r="Y4888" t="s">
        <v>3401</v>
      </c>
      <c r="Z4888" t="s">
        <v>3671</v>
      </c>
      <c r="AA4888">
        <v>107348</v>
      </c>
      <c r="AB4888" s="198">
        <v>37073</v>
      </c>
      <c r="AC4888" s="198">
        <v>37103</v>
      </c>
    </row>
    <row r="4889" spans="1:29" x14ac:dyDescent="0.2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4</v>
      </c>
      <c r="F4889" s="213">
        <f t="shared" si="385"/>
        <v>20000</v>
      </c>
      <c r="G4889" s="202">
        <v>1293960</v>
      </c>
      <c r="H4889" s="198">
        <v>37035.569918981484</v>
      </c>
      <c r="I4889" t="s">
        <v>2706</v>
      </c>
      <c r="M4889" t="s">
        <v>2760</v>
      </c>
      <c r="N4889" t="s">
        <v>3220</v>
      </c>
      <c r="O4889" t="s">
        <v>1341</v>
      </c>
      <c r="Q4889" s="199">
        <v>5000</v>
      </c>
      <c r="S4889" t="s">
        <v>2761</v>
      </c>
      <c r="T4889" t="s">
        <v>4061</v>
      </c>
      <c r="U4889" s="201">
        <v>4.26</v>
      </c>
      <c r="V4889" t="s">
        <v>1700</v>
      </c>
      <c r="W4889" t="s">
        <v>4263</v>
      </c>
      <c r="X4889" t="s">
        <v>4264</v>
      </c>
      <c r="Y4889" t="s">
        <v>3224</v>
      </c>
      <c r="Z4889" t="s">
        <v>3671</v>
      </c>
      <c r="AA4889">
        <v>809619</v>
      </c>
      <c r="AB4889" s="198">
        <v>37037</v>
      </c>
      <c r="AC4889" s="198">
        <v>37040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620000</v>
      </c>
      <c r="G4890" s="202">
        <v>1293961</v>
      </c>
      <c r="H4890" s="198">
        <v>37035.569953703707</v>
      </c>
      <c r="I4890" t="s">
        <v>3769</v>
      </c>
      <c r="M4890" t="s">
        <v>2760</v>
      </c>
      <c r="N4890" t="s">
        <v>2864</v>
      </c>
      <c r="O4890" t="s">
        <v>3234</v>
      </c>
      <c r="P4890" s="199">
        <v>20000</v>
      </c>
      <c r="S4890" t="s">
        <v>2761</v>
      </c>
      <c r="T4890" t="s">
        <v>4061</v>
      </c>
      <c r="U4890" s="201">
        <v>4.1275000000000004</v>
      </c>
      <c r="V4890" t="s">
        <v>1781</v>
      </c>
      <c r="W4890" t="s">
        <v>3529</v>
      </c>
      <c r="X4890" t="s">
        <v>2866</v>
      </c>
      <c r="Y4890" t="s">
        <v>4082</v>
      </c>
      <c r="Z4890" t="s">
        <v>3671</v>
      </c>
      <c r="AA4890" t="s">
        <v>1342</v>
      </c>
      <c r="AB4890" s="198">
        <v>37073.875</v>
      </c>
      <c r="AC4890" s="198">
        <v>37103.875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153</v>
      </c>
      <c r="F4891" s="213">
        <f t="shared" si="385"/>
        <v>382500</v>
      </c>
      <c r="G4891" s="202">
        <v>1293963</v>
      </c>
      <c r="H4891" s="198">
        <v>37035.569988425923</v>
      </c>
      <c r="I4891" t="s">
        <v>4033</v>
      </c>
      <c r="M4891" t="s">
        <v>2760</v>
      </c>
      <c r="N4891" t="s">
        <v>2864</v>
      </c>
      <c r="O4891" t="s">
        <v>4239</v>
      </c>
      <c r="Q4891" s="199">
        <v>2500</v>
      </c>
      <c r="S4891" t="s">
        <v>2761</v>
      </c>
      <c r="T4891" t="s">
        <v>4061</v>
      </c>
      <c r="U4891" s="201">
        <v>4.1950000000000003</v>
      </c>
      <c r="V4891" t="s">
        <v>3987</v>
      </c>
      <c r="W4891" t="s">
        <v>3529</v>
      </c>
      <c r="X4891" t="s">
        <v>2866</v>
      </c>
      <c r="Y4891" t="s">
        <v>4082</v>
      </c>
      <c r="Z4891" t="s">
        <v>3671</v>
      </c>
      <c r="AA4891" t="s">
        <v>1343</v>
      </c>
      <c r="AB4891" s="198">
        <v>37043</v>
      </c>
      <c r="AC4891" s="198">
        <v>37195</v>
      </c>
    </row>
    <row r="4892" spans="1:29" x14ac:dyDescent="0.2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4</v>
      </c>
      <c r="F4892" s="213">
        <f t="shared" si="385"/>
        <v>40000</v>
      </c>
      <c r="G4892" s="202">
        <v>1293964</v>
      </c>
      <c r="H4892" s="198">
        <v>37035.570023148146</v>
      </c>
      <c r="I4892" t="s">
        <v>2754</v>
      </c>
      <c r="M4892" t="s">
        <v>2760</v>
      </c>
      <c r="N4892" t="s">
        <v>3220</v>
      </c>
      <c r="O4892" t="s">
        <v>1067</v>
      </c>
      <c r="P4892" s="199">
        <v>10000</v>
      </c>
      <c r="S4892" t="s">
        <v>2761</v>
      </c>
      <c r="T4892" t="s">
        <v>4061</v>
      </c>
      <c r="U4892" s="201">
        <v>4.0250000000000004</v>
      </c>
      <c r="V4892" t="s">
        <v>3454</v>
      </c>
      <c r="W4892" t="s">
        <v>4246</v>
      </c>
      <c r="X4892" t="s">
        <v>4247</v>
      </c>
      <c r="Y4892" t="s">
        <v>3224</v>
      </c>
      <c r="Z4892" t="s">
        <v>3671</v>
      </c>
      <c r="AA4892">
        <v>809621</v>
      </c>
      <c r="AB4892" s="198">
        <v>37037</v>
      </c>
      <c r="AC4892" s="198">
        <v>37040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30</v>
      </c>
      <c r="F4893" s="213">
        <f t="shared" si="385"/>
        <v>75000</v>
      </c>
      <c r="G4893" s="202">
        <v>1293965</v>
      </c>
      <c r="H4893" s="198">
        <v>37035.570150462961</v>
      </c>
      <c r="I4893" t="s">
        <v>3203</v>
      </c>
      <c r="M4893" t="s">
        <v>2760</v>
      </c>
      <c r="N4893" t="s">
        <v>2864</v>
      </c>
      <c r="O4893" t="s">
        <v>2865</v>
      </c>
      <c r="Q4893" s="199">
        <v>2500</v>
      </c>
      <c r="S4893" t="s">
        <v>2761</v>
      </c>
      <c r="T4893" t="s">
        <v>4061</v>
      </c>
      <c r="U4893" s="201">
        <v>4.0650000000000004</v>
      </c>
      <c r="V4893" t="s">
        <v>1896</v>
      </c>
      <c r="W4893" t="s">
        <v>3529</v>
      </c>
      <c r="X4893" t="s">
        <v>2866</v>
      </c>
      <c r="Y4893" t="s">
        <v>4082</v>
      </c>
      <c r="Z4893" t="s">
        <v>3671</v>
      </c>
      <c r="AA4893" t="s">
        <v>1344</v>
      </c>
      <c r="AB4893" s="198">
        <v>37043.875</v>
      </c>
      <c r="AC4893" s="198">
        <v>37072.875</v>
      </c>
    </row>
    <row r="4894" spans="1:29" x14ac:dyDescent="0.2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13">
        <f t="shared" si="385"/>
        <v>50000</v>
      </c>
      <c r="G4894" s="202">
        <v>1293966</v>
      </c>
      <c r="H4894" s="198">
        <v>37035.570162037038</v>
      </c>
      <c r="I4894" t="s">
        <v>3057</v>
      </c>
      <c r="M4894" t="s">
        <v>3757</v>
      </c>
      <c r="N4894" t="s">
        <v>4183</v>
      </c>
      <c r="O4894" t="s">
        <v>2967</v>
      </c>
      <c r="Q4894" s="199">
        <v>50000</v>
      </c>
      <c r="S4894" t="s">
        <v>2767</v>
      </c>
      <c r="T4894" t="s">
        <v>4061</v>
      </c>
      <c r="U4894" s="201">
        <v>28.35</v>
      </c>
      <c r="V4894" t="s">
        <v>1699</v>
      </c>
      <c r="W4894" t="s">
        <v>4185</v>
      </c>
      <c r="X4894" t="s">
        <v>4266</v>
      </c>
      <c r="Y4894" t="s">
        <v>3401</v>
      </c>
      <c r="Z4894" t="s">
        <v>3671</v>
      </c>
      <c r="AA4894">
        <v>107349</v>
      </c>
      <c r="AB4894" s="198">
        <v>37073</v>
      </c>
      <c r="AC4894" s="198">
        <v>37103</v>
      </c>
    </row>
    <row r="4895" spans="1:29" x14ac:dyDescent="0.2">
      <c r="A4895" s="44" t="str">
        <f t="shared" si="381"/>
        <v>US Crude Financial</v>
      </c>
      <c r="B4895" s="44" t="str">
        <f t="shared" si="382"/>
        <v>US</v>
      </c>
      <c r="C4895" s="44" t="str">
        <f t="shared" si="383"/>
        <v>Crude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</v>
      </c>
      <c r="F4895" s="213">
        <f t="shared" si="385"/>
        <v>50000</v>
      </c>
      <c r="G4895" s="202">
        <v>1293967</v>
      </c>
      <c r="H4895" s="198">
        <v>37035.570219907408</v>
      </c>
      <c r="I4895" t="s">
        <v>4182</v>
      </c>
      <c r="M4895" t="s">
        <v>3757</v>
      </c>
      <c r="N4895" t="s">
        <v>4183</v>
      </c>
      <c r="O4895" t="s">
        <v>2790</v>
      </c>
      <c r="P4895" s="199">
        <v>50000</v>
      </c>
      <c r="S4895" t="s">
        <v>2767</v>
      </c>
      <c r="T4895" t="s">
        <v>4061</v>
      </c>
      <c r="U4895" s="201">
        <v>28.33</v>
      </c>
      <c r="V4895" t="s">
        <v>3201</v>
      </c>
      <c r="W4895" t="s">
        <v>4185</v>
      </c>
      <c r="X4895" t="s">
        <v>4186</v>
      </c>
      <c r="Y4895" t="s">
        <v>3401</v>
      </c>
      <c r="Z4895" t="s">
        <v>3671</v>
      </c>
      <c r="AA4895">
        <v>107350</v>
      </c>
      <c r="AB4895" s="198">
        <v>37073</v>
      </c>
      <c r="AC4895" s="198">
        <v>37103</v>
      </c>
    </row>
    <row r="4896" spans="1:29" x14ac:dyDescent="0.2">
      <c r="A4896" s="44" t="str">
        <f t="shared" si="381"/>
        <v>US Natural Gas Physical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Physical</v>
      </c>
      <c r="E4896" s="44">
        <f>IF(VLOOKUP(S4896,'DD-Lookup'!$J$6:$L$50,3,FALSE)="Monthly",(YEAR(AC4896)-YEAR(AB4896))*12+MONTH(AC4896)-MONTH(AB4896)+1,(AC4896-AB4896+1))</f>
        <v>4</v>
      </c>
      <c r="F4896" s="213">
        <f t="shared" si="385"/>
        <v>20000</v>
      </c>
      <c r="G4896" s="202">
        <v>1293968</v>
      </c>
      <c r="H4896" s="198">
        <v>37035.570231481484</v>
      </c>
      <c r="I4896" t="s">
        <v>3306</v>
      </c>
      <c r="M4896" t="s">
        <v>2760</v>
      </c>
      <c r="N4896" t="s">
        <v>3220</v>
      </c>
      <c r="O4896" t="s">
        <v>1231</v>
      </c>
      <c r="Q4896" s="199">
        <v>5000</v>
      </c>
      <c r="S4896" t="s">
        <v>2761</v>
      </c>
      <c r="T4896" t="s">
        <v>4061</v>
      </c>
      <c r="U4896" s="201">
        <v>4.28</v>
      </c>
      <c r="V4896" t="s">
        <v>2660</v>
      </c>
      <c r="W4896" t="s">
        <v>2661</v>
      </c>
      <c r="X4896" t="s">
        <v>2662</v>
      </c>
      <c r="Y4896" t="s">
        <v>3224</v>
      </c>
      <c r="Z4896" t="s">
        <v>3671</v>
      </c>
      <c r="AA4896">
        <v>809622</v>
      </c>
      <c r="AB4896" s="198">
        <v>37037</v>
      </c>
      <c r="AC4896" s="198">
        <v>37040</v>
      </c>
    </row>
    <row r="4897" spans="1:29" x14ac:dyDescent="0.2">
      <c r="A4897" s="44" t="str">
        <f t="shared" si="381"/>
        <v>US Power Physical</v>
      </c>
      <c r="B4897" s="44" t="str">
        <f t="shared" si="382"/>
        <v>US</v>
      </c>
      <c r="C4897" s="44" t="str">
        <f t="shared" si="383"/>
        <v>Power</v>
      </c>
      <c r="D4897" s="44" t="str">
        <f t="shared" si="384"/>
        <v>Physical</v>
      </c>
      <c r="E4897" s="44">
        <f>IF(VLOOKUP(S4897,'DD-Lookup'!$J$6:$L$50,3,FALSE)="Monthly",(YEAR(AC4897)-YEAR(AB4897))*12+MONTH(AC4897)-MONTH(AB4897)+1,(AC4897-AB4897+1))</f>
        <v>30</v>
      </c>
      <c r="F4897" s="213">
        <f t="shared" si="385"/>
        <v>1500</v>
      </c>
      <c r="G4897" s="202">
        <v>1293969</v>
      </c>
      <c r="H4897" s="198">
        <v>37035.570289351854</v>
      </c>
      <c r="I4897" t="s">
        <v>2818</v>
      </c>
      <c r="M4897" t="s">
        <v>3364</v>
      </c>
      <c r="N4897" t="s">
        <v>2802</v>
      </c>
      <c r="O4897" t="s">
        <v>2833</v>
      </c>
      <c r="P4897" s="199">
        <v>50</v>
      </c>
      <c r="S4897" t="s">
        <v>2759</v>
      </c>
      <c r="T4897" t="s">
        <v>4061</v>
      </c>
      <c r="U4897" s="201">
        <v>38.75</v>
      </c>
      <c r="V4897" t="s">
        <v>2822</v>
      </c>
      <c r="W4897" t="s">
        <v>2823</v>
      </c>
      <c r="X4897" t="s">
        <v>2807</v>
      </c>
      <c r="Y4897" t="s">
        <v>4193</v>
      </c>
      <c r="Z4897" t="s">
        <v>3666</v>
      </c>
      <c r="AA4897">
        <v>622021.1</v>
      </c>
      <c r="AB4897" s="198">
        <v>37135.71597222222</v>
      </c>
      <c r="AC4897" s="198">
        <v>37164.71597222222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151</v>
      </c>
      <c r="F4898" s="213">
        <f t="shared" si="385"/>
        <v>755000</v>
      </c>
      <c r="G4898" s="202">
        <v>1293972</v>
      </c>
      <c r="H4898" s="198">
        <v>37035.570393518516</v>
      </c>
      <c r="I4898" t="s">
        <v>4255</v>
      </c>
      <c r="M4898" t="s">
        <v>2760</v>
      </c>
      <c r="N4898" t="s">
        <v>2864</v>
      </c>
      <c r="O4898" t="s">
        <v>3253</v>
      </c>
      <c r="P4898" s="199">
        <v>5000</v>
      </c>
      <c r="S4898" t="s">
        <v>2761</v>
      </c>
      <c r="T4898" t="s">
        <v>4061</v>
      </c>
      <c r="U4898" s="201">
        <v>4.57</v>
      </c>
      <c r="V4898" t="s">
        <v>3166</v>
      </c>
      <c r="W4898" t="s">
        <v>3529</v>
      </c>
      <c r="X4898" t="s">
        <v>2866</v>
      </c>
      <c r="Y4898" t="s">
        <v>4082</v>
      </c>
      <c r="Z4898" t="s">
        <v>3671</v>
      </c>
      <c r="AA4898" t="s">
        <v>1345</v>
      </c>
      <c r="AB4898" s="198">
        <v>37196</v>
      </c>
      <c r="AC4898" s="198">
        <v>37346</v>
      </c>
    </row>
    <row r="4899" spans="1:29" x14ac:dyDescent="0.2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4</v>
      </c>
      <c r="F4899" s="213">
        <f t="shared" si="385"/>
        <v>40000</v>
      </c>
      <c r="G4899" s="202">
        <v>1293971</v>
      </c>
      <c r="H4899" s="198">
        <v>37035.570393518516</v>
      </c>
      <c r="I4899" t="s">
        <v>3092</v>
      </c>
      <c r="M4899" t="s">
        <v>2760</v>
      </c>
      <c r="N4899" t="s">
        <v>3220</v>
      </c>
      <c r="O4899" t="s">
        <v>1067</v>
      </c>
      <c r="P4899" s="199">
        <v>10000</v>
      </c>
      <c r="S4899" t="s">
        <v>2761</v>
      </c>
      <c r="T4899" t="s">
        <v>4061</v>
      </c>
      <c r="U4899" s="201">
        <v>4.0199999999999996</v>
      </c>
      <c r="V4899" t="s">
        <v>2772</v>
      </c>
      <c r="W4899" t="s">
        <v>4246</v>
      </c>
      <c r="X4899" t="s">
        <v>4247</v>
      </c>
      <c r="Y4899" t="s">
        <v>3224</v>
      </c>
      <c r="Z4899" t="s">
        <v>3671</v>
      </c>
      <c r="AA4899">
        <v>809624</v>
      </c>
      <c r="AB4899" s="198">
        <v>37037</v>
      </c>
      <c r="AC4899" s="198">
        <v>37040</v>
      </c>
    </row>
    <row r="4900" spans="1:29" x14ac:dyDescent="0.2">
      <c r="A4900" s="44" t="str">
        <f t="shared" si="381"/>
        <v>US Crude Financial</v>
      </c>
      <c r="B4900" s="44" t="str">
        <f t="shared" si="382"/>
        <v>US</v>
      </c>
      <c r="C4900" s="44" t="str">
        <f t="shared" si="383"/>
        <v>Crude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1</v>
      </c>
      <c r="F4900" s="213">
        <f t="shared" si="385"/>
        <v>50000</v>
      </c>
      <c r="G4900" s="202">
        <v>1293974</v>
      </c>
      <c r="H4900" s="198">
        <v>37035.570428240739</v>
      </c>
      <c r="I4900" t="s">
        <v>3057</v>
      </c>
      <c r="M4900" t="s">
        <v>3757</v>
      </c>
      <c r="N4900" t="s">
        <v>4183</v>
      </c>
      <c r="O4900" t="s">
        <v>2967</v>
      </c>
      <c r="Q4900" s="199">
        <v>50000</v>
      </c>
      <c r="S4900" t="s">
        <v>2767</v>
      </c>
      <c r="T4900" t="s">
        <v>4061</v>
      </c>
      <c r="U4900" s="201">
        <v>28.35</v>
      </c>
      <c r="V4900" t="s">
        <v>1699</v>
      </c>
      <c r="W4900" t="s">
        <v>4185</v>
      </c>
      <c r="X4900" t="s">
        <v>4266</v>
      </c>
      <c r="Y4900" t="s">
        <v>3401</v>
      </c>
      <c r="Z4900" t="s">
        <v>3671</v>
      </c>
      <c r="AA4900">
        <v>107351</v>
      </c>
      <c r="AB4900" s="198">
        <v>37073</v>
      </c>
      <c r="AC4900" s="198">
        <v>37103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13">
        <f t="shared" si="385"/>
        <v>150000</v>
      </c>
      <c r="G4901" s="202">
        <v>1293977</v>
      </c>
      <c r="H4901" s="198">
        <v>37035.570462962962</v>
      </c>
      <c r="I4901" t="s">
        <v>2722</v>
      </c>
      <c r="M4901" t="s">
        <v>2760</v>
      </c>
      <c r="N4901" t="s">
        <v>3235</v>
      </c>
      <c r="O4901" t="s">
        <v>1757</v>
      </c>
      <c r="P4901" s="199">
        <v>5000</v>
      </c>
      <c r="S4901" t="s">
        <v>2761</v>
      </c>
      <c r="T4901" t="s">
        <v>4061</v>
      </c>
      <c r="U4901" s="201">
        <v>2.6</v>
      </c>
      <c r="V4901" t="s">
        <v>3964</v>
      </c>
      <c r="W4901" t="s">
        <v>2708</v>
      </c>
      <c r="X4901" t="s">
        <v>2709</v>
      </c>
      <c r="Y4901" t="s">
        <v>4082</v>
      </c>
      <c r="Z4901" t="s">
        <v>3671</v>
      </c>
      <c r="AA4901" t="s">
        <v>1346</v>
      </c>
      <c r="AB4901" s="198">
        <v>37043.875</v>
      </c>
      <c r="AC4901" s="198">
        <v>37072.875</v>
      </c>
    </row>
    <row r="4902" spans="1:29" x14ac:dyDescent="0.2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1293978</v>
      </c>
      <c r="H4902" s="198">
        <v>37035.570474537039</v>
      </c>
      <c r="I4902" t="s">
        <v>4182</v>
      </c>
      <c r="M4902" t="s">
        <v>3757</v>
      </c>
      <c r="N4902" t="s">
        <v>4183</v>
      </c>
      <c r="O4902" t="s">
        <v>2790</v>
      </c>
      <c r="P4902" s="199">
        <v>50000</v>
      </c>
      <c r="S4902" t="s">
        <v>2767</v>
      </c>
      <c r="T4902" t="s">
        <v>4061</v>
      </c>
      <c r="U4902" s="201">
        <v>28.33</v>
      </c>
      <c r="V4902" t="s">
        <v>4184</v>
      </c>
      <c r="W4902" t="s">
        <v>4185</v>
      </c>
      <c r="X4902" t="s">
        <v>4186</v>
      </c>
      <c r="Y4902" t="s">
        <v>3401</v>
      </c>
      <c r="Z4902" t="s">
        <v>3671</v>
      </c>
      <c r="AA4902">
        <v>107352</v>
      </c>
      <c r="AB4902" s="198">
        <v>37073</v>
      </c>
      <c r="AC4902" s="198">
        <v>37103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225000</v>
      </c>
      <c r="G4903" s="202">
        <v>1293979</v>
      </c>
      <c r="H4903" s="198">
        <v>37035.570520833331</v>
      </c>
      <c r="I4903" t="s">
        <v>2935</v>
      </c>
      <c r="M4903" t="s">
        <v>2760</v>
      </c>
      <c r="N4903" t="s">
        <v>2864</v>
      </c>
      <c r="O4903" t="s">
        <v>2865</v>
      </c>
      <c r="P4903" s="199">
        <v>7500</v>
      </c>
      <c r="S4903" t="s">
        <v>2761</v>
      </c>
      <c r="T4903" t="s">
        <v>4061</v>
      </c>
      <c r="U4903" s="201">
        <v>4.0599999999999996</v>
      </c>
      <c r="V4903" t="s">
        <v>4335</v>
      </c>
      <c r="W4903" t="s">
        <v>3529</v>
      </c>
      <c r="X4903" t="s">
        <v>2866</v>
      </c>
      <c r="Y4903" t="s">
        <v>4082</v>
      </c>
      <c r="Z4903" t="s">
        <v>3671</v>
      </c>
      <c r="AA4903" t="s">
        <v>1347</v>
      </c>
      <c r="AB4903" s="198">
        <v>37043.875</v>
      </c>
      <c r="AC4903" s="198">
        <v>37072.875</v>
      </c>
    </row>
    <row r="4904" spans="1:29" x14ac:dyDescent="0.2">
      <c r="A4904" s="44" t="str">
        <f t="shared" si="381"/>
        <v>US Natural Gas Physical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30</v>
      </c>
      <c r="F4904" s="213">
        <f t="shared" si="385"/>
        <v>300000</v>
      </c>
      <c r="G4904" s="202">
        <v>1293980</v>
      </c>
      <c r="H4904" s="198">
        <v>37035.570671296293</v>
      </c>
      <c r="I4904" t="s">
        <v>2831</v>
      </c>
      <c r="M4904" t="s">
        <v>2760</v>
      </c>
      <c r="N4904" t="s">
        <v>3136</v>
      </c>
      <c r="O4904" t="s">
        <v>1774</v>
      </c>
      <c r="P4904" s="199">
        <v>10000</v>
      </c>
      <c r="S4904" t="s">
        <v>2761</v>
      </c>
      <c r="T4904" t="s">
        <v>4061</v>
      </c>
      <c r="U4904" s="201">
        <v>-3.2500000000000001E-2</v>
      </c>
      <c r="V4904" t="s">
        <v>2784</v>
      </c>
      <c r="W4904" t="s">
        <v>2938</v>
      </c>
      <c r="X4904" t="s">
        <v>1775</v>
      </c>
      <c r="Y4904" t="s">
        <v>3224</v>
      </c>
      <c r="Z4904" t="s">
        <v>3671</v>
      </c>
      <c r="AA4904" t="s">
        <v>1348</v>
      </c>
      <c r="AB4904" s="198">
        <v>37043</v>
      </c>
      <c r="AC4904" s="198">
        <v>37072</v>
      </c>
    </row>
    <row r="4905" spans="1:29" x14ac:dyDescent="0.2">
      <c r="A4905" s="44" t="str">
        <f t="shared" si="381"/>
        <v>US Power Physical</v>
      </c>
      <c r="B4905" s="44" t="str">
        <f t="shared" si="382"/>
        <v>US</v>
      </c>
      <c r="C4905" s="44" t="str">
        <f t="shared" si="383"/>
        <v>Power</v>
      </c>
      <c r="D4905" s="44" t="str">
        <f t="shared" si="384"/>
        <v>Physical</v>
      </c>
      <c r="E4905" s="44">
        <f>IF(VLOOKUP(S4905,'DD-Lookup'!$J$6:$L$50,3,FALSE)="Monthly",(YEAR(AC4905)-YEAR(AB4905))*12+MONTH(AC4905)-MONTH(AB4905)+1,(AC4905-AB4905+1))</f>
        <v>30</v>
      </c>
      <c r="F4905" s="213">
        <f t="shared" si="385"/>
        <v>1500</v>
      </c>
      <c r="G4905" s="202">
        <v>1293981</v>
      </c>
      <c r="H4905" s="198">
        <v>37035.570671296293</v>
      </c>
      <c r="I4905" t="s">
        <v>2873</v>
      </c>
      <c r="M4905" t="s">
        <v>3364</v>
      </c>
      <c r="N4905" t="s">
        <v>2802</v>
      </c>
      <c r="O4905" t="s">
        <v>3233</v>
      </c>
      <c r="P4905" s="199">
        <v>50</v>
      </c>
      <c r="S4905" t="s">
        <v>2759</v>
      </c>
      <c r="T4905" t="s">
        <v>4061</v>
      </c>
      <c r="U4905" s="201">
        <v>61</v>
      </c>
      <c r="V4905" t="s">
        <v>4172</v>
      </c>
      <c r="W4905" t="s">
        <v>2819</v>
      </c>
      <c r="X4905" t="s">
        <v>2842</v>
      </c>
      <c r="Y4905" t="s">
        <v>4193</v>
      </c>
      <c r="Z4905" t="s">
        <v>3666</v>
      </c>
      <c r="AA4905">
        <v>622022.1</v>
      </c>
      <c r="AB4905" s="198">
        <v>37043.591666666667</v>
      </c>
      <c r="AC4905" s="198">
        <v>37072.591666666667</v>
      </c>
    </row>
    <row r="4906" spans="1:29" x14ac:dyDescent="0.2">
      <c r="A4906" s="44" t="str">
        <f t="shared" si="381"/>
        <v xml:space="preserve"> Natural Gas Physical</v>
      </c>
      <c r="B4906" s="44" t="str">
        <f t="shared" si="382"/>
        <v/>
      </c>
      <c r="C4906" s="44" t="str">
        <f t="shared" si="383"/>
        <v>Natural Gas</v>
      </c>
      <c r="D4906" s="44" t="str">
        <f t="shared" si="384"/>
        <v>Physical</v>
      </c>
      <c r="E4906" s="44">
        <f>IF(VLOOKUP(S4906,'DD-Lookup'!$J$6:$L$50,3,FALSE)="Monthly",(YEAR(AC4906)-YEAR(AB4906))*12+MONTH(AC4906)-MONTH(AB4906)+1,(AC4906-AB4906+1))</f>
        <v>1</v>
      </c>
      <c r="F4906" s="213">
        <f t="shared" si="385"/>
        <v>10000</v>
      </c>
      <c r="G4906" s="202">
        <v>1293985</v>
      </c>
      <c r="H4906" s="198">
        <v>37035.570694444446</v>
      </c>
      <c r="I4906" t="s">
        <v>3143</v>
      </c>
      <c r="M4906" t="s">
        <v>2760</v>
      </c>
      <c r="N4906" t="s">
        <v>2697</v>
      </c>
      <c r="O4906" t="s">
        <v>4269</v>
      </c>
      <c r="P4906" s="199">
        <v>10000</v>
      </c>
      <c r="S4906" t="s">
        <v>4150</v>
      </c>
      <c r="T4906" t="s">
        <v>2698</v>
      </c>
      <c r="U4906" s="201">
        <v>5.47</v>
      </c>
      <c r="V4906" t="s">
        <v>1687</v>
      </c>
      <c r="W4906" t="s">
        <v>2699</v>
      </c>
      <c r="X4906" t="s">
        <v>2700</v>
      </c>
      <c r="Y4906" t="s">
        <v>3224</v>
      </c>
      <c r="Z4906" t="s">
        <v>3672</v>
      </c>
      <c r="AA4906">
        <v>809625</v>
      </c>
      <c r="AB4906" s="198">
        <v>37035.875</v>
      </c>
      <c r="AC4906" s="198">
        <v>37035.875</v>
      </c>
    </row>
    <row r="4907" spans="1:29" x14ac:dyDescent="0.2">
      <c r="A4907" s="44" t="str">
        <f t="shared" si="381"/>
        <v>US Natural Gas Financial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600000</v>
      </c>
      <c r="G4907" s="202">
        <v>1293986</v>
      </c>
      <c r="H4907" s="198">
        <v>37035.570763888885</v>
      </c>
      <c r="I4907" t="s">
        <v>3228</v>
      </c>
      <c r="M4907" t="s">
        <v>2760</v>
      </c>
      <c r="N4907" t="s">
        <v>2864</v>
      </c>
      <c r="O4907" t="s">
        <v>2865</v>
      </c>
      <c r="Q4907" s="199">
        <v>20000</v>
      </c>
      <c r="S4907" t="s">
        <v>2761</v>
      </c>
      <c r="T4907" t="s">
        <v>4061</v>
      </c>
      <c r="U4907" s="201">
        <v>4.0599999999999996</v>
      </c>
      <c r="V4907" t="s">
        <v>3099</v>
      </c>
      <c r="W4907" t="s">
        <v>3529</v>
      </c>
      <c r="X4907" t="s">
        <v>2866</v>
      </c>
      <c r="Y4907" t="s">
        <v>4082</v>
      </c>
      <c r="Z4907" t="s">
        <v>3671</v>
      </c>
      <c r="AA4907" t="s">
        <v>1349</v>
      </c>
      <c r="AB4907" s="198">
        <v>37043.875</v>
      </c>
      <c r="AC4907" s="198">
        <v>37072.875</v>
      </c>
    </row>
    <row r="4908" spans="1:29" x14ac:dyDescent="0.2">
      <c r="A4908" s="44" t="str">
        <f t="shared" si="381"/>
        <v>US Natural Gas Physical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4</v>
      </c>
      <c r="F4908" s="213">
        <f t="shared" si="385"/>
        <v>40000</v>
      </c>
      <c r="G4908" s="202">
        <v>1293989</v>
      </c>
      <c r="H4908" s="198">
        <v>37035.570925925924</v>
      </c>
      <c r="I4908" t="s">
        <v>3144</v>
      </c>
      <c r="M4908" t="s">
        <v>2760</v>
      </c>
      <c r="N4908" t="s">
        <v>3220</v>
      </c>
      <c r="O4908" t="s">
        <v>1067</v>
      </c>
      <c r="Q4908" s="199">
        <v>10000</v>
      </c>
      <c r="S4908" t="s">
        <v>2761</v>
      </c>
      <c r="T4908" t="s">
        <v>4061</v>
      </c>
      <c r="U4908" s="201">
        <v>4.0149999999999997</v>
      </c>
      <c r="V4908" t="s">
        <v>3145</v>
      </c>
      <c r="W4908" t="s">
        <v>4246</v>
      </c>
      <c r="X4908" t="s">
        <v>4247</v>
      </c>
      <c r="Y4908" t="s">
        <v>3224</v>
      </c>
      <c r="Z4908" t="s">
        <v>3671</v>
      </c>
      <c r="AA4908">
        <v>809629</v>
      </c>
      <c r="AB4908" s="198">
        <v>37037</v>
      </c>
      <c r="AC4908" s="198">
        <v>37040</v>
      </c>
    </row>
    <row r="4909" spans="1:29" x14ac:dyDescent="0.2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30</v>
      </c>
      <c r="F4909" s="213">
        <f t="shared" si="385"/>
        <v>150000</v>
      </c>
      <c r="G4909" s="202">
        <v>1293990</v>
      </c>
      <c r="H4909" s="198">
        <v>37035.570937500001</v>
      </c>
      <c r="I4909" t="s">
        <v>2722</v>
      </c>
      <c r="M4909" t="s">
        <v>2760</v>
      </c>
      <c r="N4909" t="s">
        <v>2864</v>
      </c>
      <c r="O4909" t="s">
        <v>2865</v>
      </c>
      <c r="P4909" s="199">
        <v>5000</v>
      </c>
      <c r="S4909" t="s">
        <v>2761</v>
      </c>
      <c r="T4909" t="s">
        <v>4061</v>
      </c>
      <c r="U4909" s="201">
        <v>4.0599999999999996</v>
      </c>
      <c r="V4909" t="s">
        <v>3964</v>
      </c>
      <c r="W4909" t="s">
        <v>3529</v>
      </c>
      <c r="X4909" t="s">
        <v>2866</v>
      </c>
      <c r="Y4909" t="s">
        <v>4082</v>
      </c>
      <c r="Z4909" t="s">
        <v>3671</v>
      </c>
      <c r="AA4909" t="s">
        <v>1350</v>
      </c>
      <c r="AB4909" s="198">
        <v>37043.875</v>
      </c>
      <c r="AC4909" s="198">
        <v>37072.875</v>
      </c>
    </row>
    <row r="4910" spans="1:29" x14ac:dyDescent="0.2">
      <c r="A4910" s="44" t="str">
        <f t="shared" si="381"/>
        <v xml:space="preserve"> Natural Gas Physical</v>
      </c>
      <c r="B4910" s="44" t="str">
        <f t="shared" si="382"/>
        <v/>
      </c>
      <c r="C4910" s="44" t="str">
        <f t="shared" si="383"/>
        <v>Natural Gas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10000</v>
      </c>
      <c r="G4910" s="202">
        <v>1293992</v>
      </c>
      <c r="H4910" s="198">
        <v>37035.570949074077</v>
      </c>
      <c r="I4910" t="s">
        <v>3102</v>
      </c>
      <c r="M4910" t="s">
        <v>2760</v>
      </c>
      <c r="N4910" t="s">
        <v>2697</v>
      </c>
      <c r="O4910" t="s">
        <v>4269</v>
      </c>
      <c r="Q4910" s="199">
        <v>10000</v>
      </c>
      <c r="S4910" t="s">
        <v>4150</v>
      </c>
      <c r="T4910" t="s">
        <v>2698</v>
      </c>
      <c r="U4910" s="201">
        <v>5.48</v>
      </c>
      <c r="V4910" t="s">
        <v>3461</v>
      </c>
      <c r="W4910" t="s">
        <v>2699</v>
      </c>
      <c r="X4910" t="s">
        <v>2700</v>
      </c>
      <c r="Y4910" t="s">
        <v>3224</v>
      </c>
      <c r="Z4910" t="s">
        <v>3672</v>
      </c>
      <c r="AA4910">
        <v>809630</v>
      </c>
      <c r="AB4910" s="198">
        <v>37035.875</v>
      </c>
      <c r="AC4910" s="198">
        <v>37035.875</v>
      </c>
    </row>
    <row r="4911" spans="1:29" x14ac:dyDescent="0.2">
      <c r="A4911" s="44" t="str">
        <f t="shared" si="381"/>
        <v>US Natural Gas Physical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4</v>
      </c>
      <c r="F4911" s="213">
        <f t="shared" si="385"/>
        <v>40000</v>
      </c>
      <c r="G4911" s="202">
        <v>1293991</v>
      </c>
      <c r="H4911" s="198">
        <v>37035.570949074077</v>
      </c>
      <c r="I4911" t="s">
        <v>2754</v>
      </c>
      <c r="M4911" t="s">
        <v>2760</v>
      </c>
      <c r="N4911" t="s">
        <v>3220</v>
      </c>
      <c r="O4911" t="s">
        <v>1067</v>
      </c>
      <c r="P4911" s="199">
        <v>10000</v>
      </c>
      <c r="S4911" t="s">
        <v>2761</v>
      </c>
      <c r="T4911" t="s">
        <v>4061</v>
      </c>
      <c r="U4911" s="201">
        <v>4.0149999999999997</v>
      </c>
      <c r="V4911" t="s">
        <v>3454</v>
      </c>
      <c r="W4911" t="s">
        <v>4246</v>
      </c>
      <c r="X4911" t="s">
        <v>4247</v>
      </c>
      <c r="Y4911" t="s">
        <v>3224</v>
      </c>
      <c r="Z4911" t="s">
        <v>3671</v>
      </c>
      <c r="AA4911">
        <v>809631</v>
      </c>
      <c r="AB4911" s="198">
        <v>37037</v>
      </c>
      <c r="AC4911" s="198">
        <v>37040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30</v>
      </c>
      <c r="F4912" s="213">
        <f t="shared" si="385"/>
        <v>75000</v>
      </c>
      <c r="G4912" s="202">
        <v>1293994</v>
      </c>
      <c r="H4912" s="198">
        <v>37035.571018518516</v>
      </c>
      <c r="I4912" t="s">
        <v>3264</v>
      </c>
      <c r="M4912" t="s">
        <v>2760</v>
      </c>
      <c r="N4912" t="s">
        <v>2864</v>
      </c>
      <c r="O4912" t="s">
        <v>2865</v>
      </c>
      <c r="P4912" s="199">
        <v>2500</v>
      </c>
      <c r="S4912" t="s">
        <v>2761</v>
      </c>
      <c r="T4912" t="s">
        <v>4061</v>
      </c>
      <c r="U4912" s="201">
        <v>4.0599999999999996</v>
      </c>
      <c r="V4912" t="s">
        <v>2588</v>
      </c>
      <c r="W4912" t="s">
        <v>3529</v>
      </c>
      <c r="X4912" t="s">
        <v>2866</v>
      </c>
      <c r="Y4912" t="s">
        <v>4082</v>
      </c>
      <c r="Z4912" t="s">
        <v>3671</v>
      </c>
      <c r="AA4912" t="s">
        <v>1351</v>
      </c>
      <c r="AB4912" s="198">
        <v>37043.875</v>
      </c>
      <c r="AC4912" s="198">
        <v>37072.875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30</v>
      </c>
      <c r="F4913" s="213">
        <f t="shared" si="385"/>
        <v>300000</v>
      </c>
      <c r="G4913" s="202">
        <v>1293995</v>
      </c>
      <c r="H4913" s="198">
        <v>37035.571030092593</v>
      </c>
      <c r="I4913" t="s">
        <v>2935</v>
      </c>
      <c r="M4913" t="s">
        <v>2760</v>
      </c>
      <c r="N4913" t="s">
        <v>3235</v>
      </c>
      <c r="O4913" t="s">
        <v>3433</v>
      </c>
      <c r="P4913" s="199">
        <v>10000</v>
      </c>
      <c r="S4913" t="s">
        <v>2761</v>
      </c>
      <c r="T4913" t="s">
        <v>4061</v>
      </c>
      <c r="U4913" s="201">
        <v>2.75E-2</v>
      </c>
      <c r="V4913" t="s">
        <v>4335</v>
      </c>
      <c r="W4913" t="s">
        <v>3074</v>
      </c>
      <c r="X4913" t="s">
        <v>3075</v>
      </c>
      <c r="Y4913" t="s">
        <v>4082</v>
      </c>
      <c r="Z4913" t="s">
        <v>3671</v>
      </c>
      <c r="AA4913" t="s">
        <v>1352</v>
      </c>
      <c r="AB4913" s="198">
        <v>37043</v>
      </c>
      <c r="AC4913" s="198">
        <v>37072</v>
      </c>
    </row>
    <row r="4914" spans="1:29" x14ac:dyDescent="0.2">
      <c r="A4914" s="44" t="str">
        <f t="shared" si="381"/>
        <v>US Power Physical</v>
      </c>
      <c r="B4914" s="44" t="str">
        <f t="shared" si="382"/>
        <v>US</v>
      </c>
      <c r="C4914" s="44" t="str">
        <f t="shared" si="383"/>
        <v>Power</v>
      </c>
      <c r="D4914" s="44" t="str">
        <f t="shared" si="384"/>
        <v>Physical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</v>
      </c>
      <c r="G4914" s="202">
        <v>1293996</v>
      </c>
      <c r="H4914" s="198">
        <v>37035.571099537039</v>
      </c>
      <c r="I4914" t="s">
        <v>2846</v>
      </c>
      <c r="M4914" t="s">
        <v>3364</v>
      </c>
      <c r="N4914" t="s">
        <v>2802</v>
      </c>
      <c r="O4914" t="s">
        <v>2859</v>
      </c>
      <c r="P4914" s="199">
        <v>50</v>
      </c>
      <c r="S4914" t="s">
        <v>2759</v>
      </c>
      <c r="T4914" t="s">
        <v>4061</v>
      </c>
      <c r="U4914" s="201">
        <v>62.7</v>
      </c>
      <c r="V4914" t="s">
        <v>3459</v>
      </c>
      <c r="W4914" t="s">
        <v>2823</v>
      </c>
      <c r="X4914" t="s">
        <v>2807</v>
      </c>
      <c r="Y4914" t="s">
        <v>4193</v>
      </c>
      <c r="Z4914" t="s">
        <v>3666</v>
      </c>
      <c r="AA4914">
        <v>622026.1</v>
      </c>
      <c r="AB4914" s="198">
        <v>37043.71597222222</v>
      </c>
      <c r="AC4914" s="198">
        <v>37072.71597222222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151</v>
      </c>
      <c r="F4915" s="213">
        <f t="shared" si="385"/>
        <v>755000</v>
      </c>
      <c r="G4915" s="202">
        <v>1293997</v>
      </c>
      <c r="H4915" s="198">
        <v>37035.571157407408</v>
      </c>
      <c r="I4915" t="s">
        <v>3228</v>
      </c>
      <c r="M4915" t="s">
        <v>2760</v>
      </c>
      <c r="N4915" t="s">
        <v>2864</v>
      </c>
      <c r="O4915" t="s">
        <v>3253</v>
      </c>
      <c r="Q4915" s="199">
        <v>5000</v>
      </c>
      <c r="S4915" t="s">
        <v>2761</v>
      </c>
      <c r="T4915" t="s">
        <v>4061</v>
      </c>
      <c r="U4915" s="201">
        <v>4.58</v>
      </c>
      <c r="V4915" t="s">
        <v>2725</v>
      </c>
      <c r="W4915" t="s">
        <v>3529</v>
      </c>
      <c r="X4915" t="s">
        <v>2866</v>
      </c>
      <c r="Y4915" t="s">
        <v>4082</v>
      </c>
      <c r="Z4915" t="s">
        <v>3671</v>
      </c>
      <c r="AA4915" t="s">
        <v>1353</v>
      </c>
      <c r="AB4915" s="198">
        <v>37196</v>
      </c>
      <c r="AC4915" s="198">
        <v>37346</v>
      </c>
    </row>
    <row r="4916" spans="1:29" x14ac:dyDescent="0.2">
      <c r="A4916" s="44" t="str">
        <f t="shared" si="381"/>
        <v>US Natural Gas Physical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4</v>
      </c>
      <c r="F4916" s="213">
        <f t="shared" si="385"/>
        <v>40000</v>
      </c>
      <c r="G4916" s="202">
        <v>1293998</v>
      </c>
      <c r="H4916" s="198">
        <v>37035.571203703701</v>
      </c>
      <c r="I4916" t="s">
        <v>3092</v>
      </c>
      <c r="M4916" t="s">
        <v>2760</v>
      </c>
      <c r="N4916" t="s">
        <v>3220</v>
      </c>
      <c r="O4916" t="s">
        <v>1067</v>
      </c>
      <c r="Q4916" s="199">
        <v>10000</v>
      </c>
      <c r="S4916" t="s">
        <v>2761</v>
      </c>
      <c r="T4916" t="s">
        <v>4061</v>
      </c>
      <c r="U4916" s="201">
        <v>4.0149999999999997</v>
      </c>
      <c r="V4916" t="s">
        <v>2772</v>
      </c>
      <c r="W4916" t="s">
        <v>4246</v>
      </c>
      <c r="X4916" t="s">
        <v>4247</v>
      </c>
      <c r="Y4916" t="s">
        <v>3224</v>
      </c>
      <c r="Z4916" t="s">
        <v>3671</v>
      </c>
      <c r="AA4916">
        <v>809632</v>
      </c>
      <c r="AB4916" s="198">
        <v>37037</v>
      </c>
      <c r="AC4916" s="198">
        <v>37040</v>
      </c>
    </row>
    <row r="4917" spans="1:29" x14ac:dyDescent="0.2">
      <c r="A4917" s="44" t="str">
        <f t="shared" si="381"/>
        <v>US Natural Gas Physical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Physical</v>
      </c>
      <c r="E4917" s="44">
        <f>IF(VLOOKUP(S4917,'DD-Lookup'!$J$6:$L$50,3,FALSE)="Monthly",(YEAR(AC4917)-YEAR(AB4917))*12+MONTH(AC4917)-MONTH(AB4917)+1,(AC4917-AB4917+1))</f>
        <v>4</v>
      </c>
      <c r="F4917" s="213">
        <f t="shared" si="385"/>
        <v>39900</v>
      </c>
      <c r="G4917" s="202">
        <v>1294003</v>
      </c>
      <c r="H4917" s="198">
        <v>37035.57136574074</v>
      </c>
      <c r="I4917" t="s">
        <v>2722</v>
      </c>
      <c r="M4917" t="s">
        <v>2760</v>
      </c>
      <c r="N4917" t="s">
        <v>3220</v>
      </c>
      <c r="O4917" t="s">
        <v>1138</v>
      </c>
      <c r="Q4917" s="199">
        <v>9975</v>
      </c>
      <c r="S4917" t="s">
        <v>2761</v>
      </c>
      <c r="T4917" t="s">
        <v>4061</v>
      </c>
      <c r="U4917" s="201">
        <v>3.9550000000000001</v>
      </c>
      <c r="V4917" t="s">
        <v>2748</v>
      </c>
      <c r="W4917" t="s">
        <v>3046</v>
      </c>
      <c r="X4917" t="s">
        <v>2685</v>
      </c>
      <c r="Y4917" t="s">
        <v>3224</v>
      </c>
      <c r="Z4917" t="s">
        <v>3671</v>
      </c>
      <c r="AA4917">
        <v>809633</v>
      </c>
      <c r="AB4917" s="198">
        <v>37037</v>
      </c>
      <c r="AC4917" s="198">
        <v>37040</v>
      </c>
    </row>
    <row r="4918" spans="1:29" x14ac:dyDescent="0.2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30</v>
      </c>
      <c r="F4918" s="213">
        <f t="shared" si="385"/>
        <v>1500</v>
      </c>
      <c r="G4918" s="202">
        <v>1294004</v>
      </c>
      <c r="H4918" s="198">
        <v>37035.571388888886</v>
      </c>
      <c r="I4918" t="s">
        <v>4513</v>
      </c>
      <c r="M4918" t="s">
        <v>3364</v>
      </c>
      <c r="N4918" t="s">
        <v>2802</v>
      </c>
      <c r="O4918" t="s">
        <v>2656</v>
      </c>
      <c r="P4918" s="199">
        <v>50</v>
      </c>
      <c r="S4918" t="s">
        <v>2759</v>
      </c>
      <c r="T4918" t="s">
        <v>4061</v>
      </c>
      <c r="U4918" s="201">
        <v>71.25</v>
      </c>
      <c r="V4918" t="s">
        <v>3947</v>
      </c>
      <c r="W4918" t="s">
        <v>2811</v>
      </c>
      <c r="X4918" t="s">
        <v>2862</v>
      </c>
      <c r="Y4918" t="s">
        <v>4193</v>
      </c>
      <c r="Z4918" t="s">
        <v>3666</v>
      </c>
      <c r="AA4918">
        <v>622028.1</v>
      </c>
      <c r="AB4918" s="198">
        <v>37043.594444444447</v>
      </c>
      <c r="AC4918" s="198">
        <v>37072.594444444447</v>
      </c>
    </row>
    <row r="4919" spans="1:29" x14ac:dyDescent="0.2">
      <c r="A4919" s="44" t="str">
        <f t="shared" si="381"/>
        <v>US Natural Gas Physical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30</v>
      </c>
      <c r="F4919" s="213">
        <f t="shared" si="385"/>
        <v>150000</v>
      </c>
      <c r="G4919" s="202">
        <v>1294005</v>
      </c>
      <c r="H4919" s="198">
        <v>37035.571423611109</v>
      </c>
      <c r="I4919" t="s">
        <v>2818</v>
      </c>
      <c r="M4919" t="s">
        <v>2760</v>
      </c>
      <c r="N4919" t="s">
        <v>3220</v>
      </c>
      <c r="O4919" t="s">
        <v>4314</v>
      </c>
      <c r="P4919" s="199">
        <v>5000</v>
      </c>
      <c r="S4919" t="s">
        <v>2761</v>
      </c>
      <c r="T4919" t="s">
        <v>4061</v>
      </c>
      <c r="U4919" s="201">
        <v>3.9624999999999999</v>
      </c>
      <c r="V4919" t="s">
        <v>4210</v>
      </c>
      <c r="W4919" t="s">
        <v>4279</v>
      </c>
      <c r="X4919" t="s">
        <v>2682</v>
      </c>
      <c r="Y4919" t="s">
        <v>3224</v>
      </c>
      <c r="Z4919" t="s">
        <v>3671</v>
      </c>
      <c r="AA4919" t="s">
        <v>1354</v>
      </c>
      <c r="AB4919" s="198">
        <v>37043.875</v>
      </c>
      <c r="AC4919" s="198">
        <v>37072.875</v>
      </c>
    </row>
    <row r="4920" spans="1:29" x14ac:dyDescent="0.2">
      <c r="A4920" s="44" t="str">
        <f t="shared" si="381"/>
        <v>US Crude Financial</v>
      </c>
      <c r="B4920" s="44" t="str">
        <f t="shared" si="382"/>
        <v>US</v>
      </c>
      <c r="C4920" s="44" t="str">
        <f t="shared" si="383"/>
        <v>Crude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50000</v>
      </c>
      <c r="G4920" s="202">
        <v>1294006</v>
      </c>
      <c r="H4920" s="198">
        <v>37035.571493055555</v>
      </c>
      <c r="I4920" t="s">
        <v>3057</v>
      </c>
      <c r="M4920" t="s">
        <v>3757</v>
      </c>
      <c r="N4920" t="s">
        <v>4183</v>
      </c>
      <c r="O4920" t="s">
        <v>2967</v>
      </c>
      <c r="Q4920" s="199">
        <v>50000</v>
      </c>
      <c r="S4920" t="s">
        <v>2767</v>
      </c>
      <c r="T4920" t="s">
        <v>4061</v>
      </c>
      <c r="U4920" s="201">
        <v>28.35</v>
      </c>
      <c r="V4920" t="s">
        <v>1699</v>
      </c>
      <c r="W4920" t="s">
        <v>4185</v>
      </c>
      <c r="X4920" t="s">
        <v>4266</v>
      </c>
      <c r="Y4920" t="s">
        <v>3401</v>
      </c>
      <c r="Z4920" t="s">
        <v>3671</v>
      </c>
      <c r="AA4920">
        <v>107353</v>
      </c>
      <c r="AB4920" s="198">
        <v>37073</v>
      </c>
      <c r="AC4920" s="198">
        <v>37103</v>
      </c>
    </row>
    <row r="4921" spans="1:29" x14ac:dyDescent="0.2">
      <c r="A4921" s="44" t="str">
        <f t="shared" si="381"/>
        <v>US Crude Financial</v>
      </c>
      <c r="B4921" s="44" t="str">
        <f t="shared" si="382"/>
        <v>US</v>
      </c>
      <c r="C4921" s="44" t="str">
        <f t="shared" si="383"/>
        <v>Crude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</v>
      </c>
      <c r="F4921" s="213">
        <f t="shared" si="385"/>
        <v>50000</v>
      </c>
      <c r="G4921" s="202">
        <v>1294007</v>
      </c>
      <c r="H4921" s="198">
        <v>37035.571550925924</v>
      </c>
      <c r="I4921" t="s">
        <v>4182</v>
      </c>
      <c r="M4921" t="s">
        <v>3757</v>
      </c>
      <c r="N4921" t="s">
        <v>4183</v>
      </c>
      <c r="O4921" t="s">
        <v>2790</v>
      </c>
      <c r="P4921" s="199">
        <v>50000</v>
      </c>
      <c r="S4921" t="s">
        <v>2767</v>
      </c>
      <c r="T4921" t="s">
        <v>4061</v>
      </c>
      <c r="U4921" s="201">
        <v>28.33</v>
      </c>
      <c r="V4921" t="s">
        <v>3266</v>
      </c>
      <c r="W4921" t="s">
        <v>4185</v>
      </c>
      <c r="X4921" t="s">
        <v>4186</v>
      </c>
      <c r="Y4921" t="s">
        <v>3401</v>
      </c>
      <c r="Z4921" t="s">
        <v>3671</v>
      </c>
      <c r="AA4921">
        <v>107354</v>
      </c>
      <c r="AB4921" s="198">
        <v>37073</v>
      </c>
      <c r="AC4921" s="198">
        <v>37103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6</v>
      </c>
      <c r="F4922" s="213">
        <f t="shared" si="385"/>
        <v>159000</v>
      </c>
      <c r="G4922" s="202">
        <v>1294008</v>
      </c>
      <c r="H4922" s="198">
        <v>37035.571620370371</v>
      </c>
      <c r="I4922" t="s">
        <v>3112</v>
      </c>
      <c r="M4922" t="s">
        <v>2760</v>
      </c>
      <c r="N4922" t="s">
        <v>2864</v>
      </c>
      <c r="O4922" t="s">
        <v>808</v>
      </c>
      <c r="Q4922" s="199">
        <v>26500</v>
      </c>
      <c r="S4922" t="s">
        <v>2761</v>
      </c>
      <c r="T4922" t="s">
        <v>4061</v>
      </c>
      <c r="U4922" s="201">
        <v>4.0250000000000004</v>
      </c>
      <c r="V4922" t="s">
        <v>2964</v>
      </c>
      <c r="W4922" t="s">
        <v>3281</v>
      </c>
      <c r="X4922" t="s">
        <v>4236</v>
      </c>
      <c r="Y4922" t="s">
        <v>4082</v>
      </c>
      <c r="Z4922" t="s">
        <v>3671</v>
      </c>
      <c r="AA4922" t="s">
        <v>1355</v>
      </c>
      <c r="AB4922" s="198">
        <v>37037.875</v>
      </c>
      <c r="AC4922" s="198">
        <v>37042.875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155000</v>
      </c>
      <c r="G4923" s="202">
        <v>1294010</v>
      </c>
      <c r="H4923" s="198">
        <v>37035.571793981479</v>
      </c>
      <c r="I4923" t="s">
        <v>3306</v>
      </c>
      <c r="M4923" t="s">
        <v>2760</v>
      </c>
      <c r="N4923" t="s">
        <v>2864</v>
      </c>
      <c r="O4923" t="s">
        <v>3234</v>
      </c>
      <c r="P4923" s="199">
        <v>5000</v>
      </c>
      <c r="S4923" t="s">
        <v>2761</v>
      </c>
      <c r="T4923" t="s">
        <v>4061</v>
      </c>
      <c r="U4923" s="201">
        <v>4.1275000000000004</v>
      </c>
      <c r="V4923" t="s">
        <v>2902</v>
      </c>
      <c r="W4923" t="s">
        <v>3529</v>
      </c>
      <c r="X4923" t="s">
        <v>2866</v>
      </c>
      <c r="Y4923" t="s">
        <v>4082</v>
      </c>
      <c r="Z4923" t="s">
        <v>3671</v>
      </c>
      <c r="AA4923" t="s">
        <v>1356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>US Crude Financial</v>
      </c>
      <c r="B4924" s="44" t="str">
        <f t="shared" si="382"/>
        <v>US</v>
      </c>
      <c r="C4924" s="44" t="str">
        <f t="shared" si="383"/>
        <v>Crude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</v>
      </c>
      <c r="F4924" s="213">
        <f t="shared" si="385"/>
        <v>50000</v>
      </c>
      <c r="G4924" s="202">
        <v>1294012</v>
      </c>
      <c r="H4924" s="198">
        <v>37035.571828703702</v>
      </c>
      <c r="I4924" t="s">
        <v>3057</v>
      </c>
      <c r="M4924" t="s">
        <v>3757</v>
      </c>
      <c r="N4924" t="s">
        <v>4183</v>
      </c>
      <c r="O4924" t="s">
        <v>2967</v>
      </c>
      <c r="Q4924" s="199">
        <v>50000</v>
      </c>
      <c r="S4924" t="s">
        <v>2767</v>
      </c>
      <c r="T4924" t="s">
        <v>4061</v>
      </c>
      <c r="U4924" s="201">
        <v>28.35</v>
      </c>
      <c r="V4924" t="s">
        <v>1699</v>
      </c>
      <c r="W4924" t="s">
        <v>4185</v>
      </c>
      <c r="X4924" t="s">
        <v>4266</v>
      </c>
      <c r="Y4924" t="s">
        <v>3401</v>
      </c>
      <c r="Z4924" t="s">
        <v>3671</v>
      </c>
      <c r="AA4924">
        <v>107355</v>
      </c>
      <c r="AB4924" s="198">
        <v>37073</v>
      </c>
      <c r="AC4924" s="198">
        <v>37103</v>
      </c>
    </row>
    <row r="4925" spans="1:29" x14ac:dyDescent="0.2">
      <c r="A4925" s="44" t="str">
        <f t="shared" si="381"/>
        <v>US Natural Gas Physical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4</v>
      </c>
      <c r="F4925" s="213">
        <f t="shared" si="385"/>
        <v>20000</v>
      </c>
      <c r="G4925" s="202">
        <v>1294013</v>
      </c>
      <c r="H4925" s="198">
        <v>37035.571840277778</v>
      </c>
      <c r="I4925" t="s">
        <v>4255</v>
      </c>
      <c r="M4925" t="s">
        <v>2760</v>
      </c>
      <c r="N4925" t="s">
        <v>3220</v>
      </c>
      <c r="O4925" t="s">
        <v>1231</v>
      </c>
      <c r="P4925" s="199">
        <v>5000</v>
      </c>
      <c r="S4925" t="s">
        <v>2761</v>
      </c>
      <c r="T4925" t="s">
        <v>4061</v>
      </c>
      <c r="U4925" s="201">
        <v>4.2750000000000004</v>
      </c>
      <c r="V4925" t="s">
        <v>4256</v>
      </c>
      <c r="W4925" t="s">
        <v>2661</v>
      </c>
      <c r="X4925" t="s">
        <v>2662</v>
      </c>
      <c r="Y4925" t="s">
        <v>3224</v>
      </c>
      <c r="Z4925" t="s">
        <v>3671</v>
      </c>
      <c r="AA4925">
        <v>809638</v>
      </c>
      <c r="AB4925" s="198">
        <v>37037</v>
      </c>
      <c r="AC4925" s="198">
        <v>37040</v>
      </c>
    </row>
    <row r="4926" spans="1:29" x14ac:dyDescent="0.2">
      <c r="A4926" s="44" t="str">
        <f t="shared" si="381"/>
        <v>US Natural Gas Physical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4</v>
      </c>
      <c r="F4926" s="213">
        <f t="shared" si="385"/>
        <v>40000</v>
      </c>
      <c r="G4926" s="202">
        <v>1294015</v>
      </c>
      <c r="H4926" s="198">
        <v>37035.571886574071</v>
      </c>
      <c r="I4926" t="s">
        <v>2935</v>
      </c>
      <c r="M4926" t="s">
        <v>2760</v>
      </c>
      <c r="N4926" t="s">
        <v>3220</v>
      </c>
      <c r="O4926" t="s">
        <v>1067</v>
      </c>
      <c r="P4926" s="199">
        <v>10000</v>
      </c>
      <c r="S4926" t="s">
        <v>2761</v>
      </c>
      <c r="T4926" t="s">
        <v>4061</v>
      </c>
      <c r="U4926" s="201">
        <v>4.0149999999999997</v>
      </c>
      <c r="V4926" t="s">
        <v>2936</v>
      </c>
      <c r="W4926" t="s">
        <v>4246</v>
      </c>
      <c r="X4926" t="s">
        <v>4247</v>
      </c>
      <c r="Y4926" t="s">
        <v>3224</v>
      </c>
      <c r="Z4926" t="s">
        <v>3671</v>
      </c>
      <c r="AA4926">
        <v>809639</v>
      </c>
      <c r="AB4926" s="198">
        <v>37037</v>
      </c>
      <c r="AC4926" s="198">
        <v>37040</v>
      </c>
    </row>
    <row r="4927" spans="1:29" x14ac:dyDescent="0.2">
      <c r="A4927" s="44" t="str">
        <f t="shared" si="381"/>
        <v>US Natural Gas Physical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4</v>
      </c>
      <c r="F4927" s="213">
        <f t="shared" si="385"/>
        <v>40000</v>
      </c>
      <c r="G4927" s="202">
        <v>1294016</v>
      </c>
      <c r="H4927" s="198">
        <v>37035.571944444448</v>
      </c>
      <c r="I4927" t="s">
        <v>2935</v>
      </c>
      <c r="M4927" t="s">
        <v>2760</v>
      </c>
      <c r="N4927" t="s">
        <v>3220</v>
      </c>
      <c r="O4927" t="s">
        <v>1067</v>
      </c>
      <c r="P4927" s="199">
        <v>10000</v>
      </c>
      <c r="S4927" t="s">
        <v>2761</v>
      </c>
      <c r="T4927" t="s">
        <v>4061</v>
      </c>
      <c r="U4927" s="201">
        <v>4.01</v>
      </c>
      <c r="V4927" t="s">
        <v>2936</v>
      </c>
      <c r="W4927" t="s">
        <v>4246</v>
      </c>
      <c r="X4927" t="s">
        <v>4247</v>
      </c>
      <c r="Y4927" t="s">
        <v>3224</v>
      </c>
      <c r="Z4927" t="s">
        <v>3671</v>
      </c>
      <c r="AA4927">
        <v>809640</v>
      </c>
      <c r="AB4927" s="198">
        <v>37037</v>
      </c>
      <c r="AC4927" s="198">
        <v>37040</v>
      </c>
    </row>
    <row r="4928" spans="1:29" x14ac:dyDescent="0.2">
      <c r="A4928" s="44" t="str">
        <f t="shared" si="381"/>
        <v>US Natural Gas Physical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4</v>
      </c>
      <c r="F4928" s="213">
        <f t="shared" si="385"/>
        <v>20000</v>
      </c>
      <c r="G4928" s="202">
        <v>1294019</v>
      </c>
      <c r="H4928" s="198">
        <v>37035.57199074074</v>
      </c>
      <c r="I4928" t="s">
        <v>4255</v>
      </c>
      <c r="M4928" t="s">
        <v>2760</v>
      </c>
      <c r="N4928" t="s">
        <v>3220</v>
      </c>
      <c r="O4928" t="s">
        <v>1067</v>
      </c>
      <c r="Q4928" s="199">
        <v>5000</v>
      </c>
      <c r="S4928" t="s">
        <v>2761</v>
      </c>
      <c r="T4928" t="s">
        <v>4061</v>
      </c>
      <c r="U4928" s="201">
        <v>4.01</v>
      </c>
      <c r="V4928" t="s">
        <v>4256</v>
      </c>
      <c r="W4928" t="s">
        <v>4246</v>
      </c>
      <c r="X4928" t="s">
        <v>4247</v>
      </c>
      <c r="Y4928" t="s">
        <v>3224</v>
      </c>
      <c r="Z4928" t="s">
        <v>3671</v>
      </c>
      <c r="AA4928">
        <v>809641</v>
      </c>
      <c r="AB4928" s="198">
        <v>37037</v>
      </c>
      <c r="AC4928" s="198">
        <v>37040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31</v>
      </c>
      <c r="F4929" s="213">
        <f t="shared" si="385"/>
        <v>77500</v>
      </c>
      <c r="G4929" s="202">
        <v>1294022</v>
      </c>
      <c r="H4929" s="198">
        <v>37035.572002314817</v>
      </c>
      <c r="I4929" t="s">
        <v>2849</v>
      </c>
      <c r="M4929" t="s">
        <v>2760</v>
      </c>
      <c r="N4929" t="s">
        <v>2864</v>
      </c>
      <c r="O4929" t="s">
        <v>2875</v>
      </c>
      <c r="P4929" s="199">
        <v>2500</v>
      </c>
      <c r="S4929" t="s">
        <v>2761</v>
      </c>
      <c r="T4929" t="s">
        <v>4061</v>
      </c>
      <c r="U4929" s="201">
        <v>4.2074999999999996</v>
      </c>
      <c r="V4929" t="s">
        <v>1316</v>
      </c>
      <c r="W4929" t="s">
        <v>3529</v>
      </c>
      <c r="X4929" t="s">
        <v>2866</v>
      </c>
      <c r="Y4929" t="s">
        <v>4082</v>
      </c>
      <c r="Z4929" t="s">
        <v>3671</v>
      </c>
      <c r="AA4929" t="s">
        <v>1357</v>
      </c>
      <c r="AB4929" s="198">
        <v>37104.875</v>
      </c>
      <c r="AC4929" s="198">
        <v>37134.875</v>
      </c>
    </row>
    <row r="4930" spans="1:30" x14ac:dyDescent="0.2">
      <c r="A4930" s="44" t="str">
        <f t="shared" si="381"/>
        <v>US Natural Gas Physical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Physical</v>
      </c>
      <c r="E4930" s="44">
        <f>IF(VLOOKUP(S4930,'DD-Lookup'!$J$6:$L$50,3,FALSE)="Monthly",(YEAR(AC4930)-YEAR(AB4930))*12+MONTH(AC4930)-MONTH(AB4930)+1,(AC4930-AB4930+1))</f>
        <v>4</v>
      </c>
      <c r="F4930" s="213">
        <f t="shared" si="385"/>
        <v>40000</v>
      </c>
      <c r="G4930" s="202">
        <v>1294021</v>
      </c>
      <c r="H4930" s="198">
        <v>37035.572002314817</v>
      </c>
      <c r="I4930" t="s">
        <v>2935</v>
      </c>
      <c r="M4930" t="s">
        <v>2760</v>
      </c>
      <c r="N4930" t="s">
        <v>3220</v>
      </c>
      <c r="O4930" t="s">
        <v>1067</v>
      </c>
      <c r="P4930" s="199">
        <v>10000</v>
      </c>
      <c r="S4930" t="s">
        <v>2761</v>
      </c>
      <c r="T4930" t="s">
        <v>4061</v>
      </c>
      <c r="U4930" s="201">
        <v>4.0049999999999999</v>
      </c>
      <c r="V4930" t="s">
        <v>2936</v>
      </c>
      <c r="W4930" t="s">
        <v>4246</v>
      </c>
      <c r="X4930" t="s">
        <v>4247</v>
      </c>
      <c r="Y4930" t="s">
        <v>3224</v>
      </c>
      <c r="Z4930" t="s">
        <v>3671</v>
      </c>
      <c r="AA4930">
        <v>809642</v>
      </c>
      <c r="AB4930" s="198">
        <v>37037</v>
      </c>
      <c r="AC4930" s="198">
        <v>37040</v>
      </c>
    </row>
    <row r="4931" spans="1:30" x14ac:dyDescent="0.2">
      <c r="A4931" s="44" t="str">
        <f t="shared" si="381"/>
        <v>US Natural Gas Physical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Physical</v>
      </c>
      <c r="E4931" s="44">
        <f>IF(VLOOKUP(S4931,'DD-Lookup'!$J$6:$L$50,3,FALSE)="Monthly",(YEAR(AC4931)-YEAR(AB4931))*12+MONTH(AC4931)-MONTH(AB4931)+1,(AC4931-AB4931+1))</f>
        <v>4</v>
      </c>
      <c r="F4931" s="213">
        <f t="shared" si="385"/>
        <v>40000</v>
      </c>
      <c r="G4931" s="202">
        <v>1294025</v>
      </c>
      <c r="H4931" s="198">
        <v>37035.572060185186</v>
      </c>
      <c r="I4931" t="s">
        <v>2935</v>
      </c>
      <c r="M4931" t="s">
        <v>2760</v>
      </c>
      <c r="N4931" t="s">
        <v>3220</v>
      </c>
      <c r="O4931" t="s">
        <v>1067</v>
      </c>
      <c r="P4931" s="199">
        <v>10000</v>
      </c>
      <c r="S4931" t="s">
        <v>2761</v>
      </c>
      <c r="T4931" t="s">
        <v>4061</v>
      </c>
      <c r="U4931" s="201">
        <v>4</v>
      </c>
      <c r="V4931" t="s">
        <v>2936</v>
      </c>
      <c r="W4931" t="s">
        <v>4246</v>
      </c>
      <c r="X4931" t="s">
        <v>4247</v>
      </c>
      <c r="Y4931" t="s">
        <v>3224</v>
      </c>
      <c r="Z4931" t="s">
        <v>3671</v>
      </c>
      <c r="AA4931">
        <v>809643</v>
      </c>
      <c r="AB4931" s="198">
        <v>37037</v>
      </c>
      <c r="AC4931" s="198">
        <v>37040</v>
      </c>
    </row>
    <row r="4932" spans="1:30" x14ac:dyDescent="0.2">
      <c r="A4932" s="44" t="str">
        <f t="shared" si="381"/>
        <v>US Natural Gas Physical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4</v>
      </c>
      <c r="F4932" s="213">
        <f t="shared" si="385"/>
        <v>20000</v>
      </c>
      <c r="G4932" s="202">
        <v>1294026</v>
      </c>
      <c r="H4932" s="198">
        <v>37035.572083333333</v>
      </c>
      <c r="I4932" t="s">
        <v>3306</v>
      </c>
      <c r="M4932" t="s">
        <v>2760</v>
      </c>
      <c r="N4932" t="s">
        <v>3220</v>
      </c>
      <c r="O4932" t="s">
        <v>1231</v>
      </c>
      <c r="Q4932" s="199">
        <v>5000</v>
      </c>
      <c r="S4932" t="s">
        <v>2761</v>
      </c>
      <c r="T4932" t="s">
        <v>4061</v>
      </c>
      <c r="U4932" s="201">
        <v>4.28</v>
      </c>
      <c r="V4932" t="s">
        <v>2660</v>
      </c>
      <c r="W4932" t="s">
        <v>2661</v>
      </c>
      <c r="X4932" t="s">
        <v>2662</v>
      </c>
      <c r="Y4932" t="s">
        <v>3224</v>
      </c>
      <c r="Z4932" t="s">
        <v>3671</v>
      </c>
      <c r="AA4932">
        <v>809644</v>
      </c>
      <c r="AB4932" s="198">
        <v>37037</v>
      </c>
      <c r="AC4932" s="198">
        <v>37040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13">
        <f t="shared" si="385"/>
        <v>300000</v>
      </c>
      <c r="G4933" s="202">
        <v>1294027</v>
      </c>
      <c r="H4933" s="198">
        <v>37035.572094907409</v>
      </c>
      <c r="I4933" t="s">
        <v>3112</v>
      </c>
      <c r="M4933" t="s">
        <v>2760</v>
      </c>
      <c r="N4933" t="s">
        <v>2864</v>
      </c>
      <c r="O4933" t="s">
        <v>2865</v>
      </c>
      <c r="P4933" s="199">
        <v>10000</v>
      </c>
      <c r="S4933" t="s">
        <v>2761</v>
      </c>
      <c r="T4933" t="s">
        <v>4061</v>
      </c>
      <c r="U4933" s="201">
        <v>4.0599999999999996</v>
      </c>
      <c r="V4933" t="s">
        <v>2964</v>
      </c>
      <c r="W4933" t="s">
        <v>3529</v>
      </c>
      <c r="X4933" t="s">
        <v>2866</v>
      </c>
      <c r="Y4933" t="s">
        <v>4082</v>
      </c>
      <c r="Z4933" t="s">
        <v>3671</v>
      </c>
      <c r="AA4933" t="s">
        <v>1358</v>
      </c>
      <c r="AB4933" s="198">
        <v>37043.875</v>
      </c>
      <c r="AC4933" s="198">
        <v>37072.875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155000</v>
      </c>
      <c r="G4934" s="202">
        <v>1294028</v>
      </c>
      <c r="H4934" s="198">
        <v>37035.572187500002</v>
      </c>
      <c r="I4934" t="s">
        <v>3306</v>
      </c>
      <c r="M4934" t="s">
        <v>2760</v>
      </c>
      <c r="N4934" t="s">
        <v>2864</v>
      </c>
      <c r="O4934" t="s">
        <v>2875</v>
      </c>
      <c r="P4934" s="199">
        <v>5000</v>
      </c>
      <c r="S4934" t="s">
        <v>2761</v>
      </c>
      <c r="T4934" t="s">
        <v>4061</v>
      </c>
      <c r="U4934" s="201">
        <v>4.2074999999999996</v>
      </c>
      <c r="V4934" t="s">
        <v>2902</v>
      </c>
      <c r="W4934" t="s">
        <v>3529</v>
      </c>
      <c r="X4934" t="s">
        <v>2866</v>
      </c>
      <c r="Y4934" t="s">
        <v>4082</v>
      </c>
      <c r="Z4934" t="s">
        <v>3671</v>
      </c>
      <c r="AA4934" t="s">
        <v>1359</v>
      </c>
      <c r="AB4934" s="198">
        <v>37104.875</v>
      </c>
      <c r="AC4934" s="198">
        <v>37134.875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92</v>
      </c>
      <c r="F4935" s="213">
        <f t="shared" si="385"/>
        <v>460000</v>
      </c>
      <c r="G4935" s="202">
        <v>1294031</v>
      </c>
      <c r="H4935" s="198">
        <v>37035.572268518517</v>
      </c>
      <c r="I4935" t="s">
        <v>4238</v>
      </c>
      <c r="M4935" t="s">
        <v>2760</v>
      </c>
      <c r="N4935" t="s">
        <v>3235</v>
      </c>
      <c r="O4935" t="s">
        <v>1143</v>
      </c>
      <c r="P4935" s="199">
        <v>5000</v>
      </c>
      <c r="S4935" t="s">
        <v>2761</v>
      </c>
      <c r="T4935" t="s">
        <v>4061</v>
      </c>
      <c r="U4935" s="201">
        <v>0.19500000000000001</v>
      </c>
      <c r="V4935" t="s">
        <v>4240</v>
      </c>
      <c r="W4935" t="s">
        <v>3236</v>
      </c>
      <c r="X4935" t="s">
        <v>3237</v>
      </c>
      <c r="Y4935" t="s">
        <v>4082</v>
      </c>
      <c r="Z4935" t="s">
        <v>3671</v>
      </c>
      <c r="AA4935" t="s">
        <v>1360</v>
      </c>
      <c r="AB4935" s="198">
        <v>37073</v>
      </c>
      <c r="AC4935" s="198">
        <v>37164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30</v>
      </c>
      <c r="F4936" s="213">
        <f t="shared" si="385"/>
        <v>75000</v>
      </c>
      <c r="G4936" s="202">
        <v>1294032</v>
      </c>
      <c r="H4936" s="198">
        <v>37035.572280092594</v>
      </c>
      <c r="I4936" t="s">
        <v>3228</v>
      </c>
      <c r="M4936" t="s">
        <v>2760</v>
      </c>
      <c r="N4936" t="s">
        <v>2864</v>
      </c>
      <c r="O4936" t="s">
        <v>2865</v>
      </c>
      <c r="P4936" s="199">
        <v>2500</v>
      </c>
      <c r="S4936" t="s">
        <v>2761</v>
      </c>
      <c r="T4936" t="s">
        <v>4061</v>
      </c>
      <c r="U4936" s="201">
        <v>4.0599999999999996</v>
      </c>
      <c r="V4936" t="s">
        <v>982</v>
      </c>
      <c r="W4936" t="s">
        <v>3529</v>
      </c>
      <c r="X4936" t="s">
        <v>2866</v>
      </c>
      <c r="Y4936" t="s">
        <v>4082</v>
      </c>
      <c r="Z4936" t="s">
        <v>3671</v>
      </c>
      <c r="AA4936" t="s">
        <v>1361</v>
      </c>
      <c r="AB4936" s="198">
        <v>37043.875</v>
      </c>
      <c r="AC4936" s="198">
        <v>37072.875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30</v>
      </c>
      <c r="F4937" s="213">
        <f t="shared" si="385"/>
        <v>600000</v>
      </c>
      <c r="G4937" s="202">
        <v>1294033</v>
      </c>
      <c r="H4937" s="198">
        <v>37035.572418981479</v>
      </c>
      <c r="I4937" t="s">
        <v>2801</v>
      </c>
      <c r="M4937" t="s">
        <v>2760</v>
      </c>
      <c r="N4937" t="s">
        <v>2864</v>
      </c>
      <c r="O4937" t="s">
        <v>2865</v>
      </c>
      <c r="Q4937" s="199">
        <v>20000</v>
      </c>
      <c r="S4937" t="s">
        <v>2761</v>
      </c>
      <c r="T4937" t="s">
        <v>4061</v>
      </c>
      <c r="U4937" s="201">
        <v>4.0650000000000004</v>
      </c>
      <c r="V4937" t="s">
        <v>1914</v>
      </c>
      <c r="W4937" t="s">
        <v>3529</v>
      </c>
      <c r="X4937" t="s">
        <v>2866</v>
      </c>
      <c r="Y4937" t="s">
        <v>4082</v>
      </c>
      <c r="Z4937" t="s">
        <v>3671</v>
      </c>
      <c r="AA4937" t="s">
        <v>1362</v>
      </c>
      <c r="AB4937" s="198">
        <v>37043.875</v>
      </c>
      <c r="AC4937" s="198">
        <v>37072.875</v>
      </c>
    </row>
    <row r="4938" spans="1:30" x14ac:dyDescent="0.2">
      <c r="A4938" s="44" t="str">
        <f t="shared" ref="A4938:A5001" si="386">B4938&amp;" "&amp;C4938&amp;" "&amp;D4938</f>
        <v>US Natural Gas Physical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4</v>
      </c>
      <c r="F4938" s="213">
        <f t="shared" si="385"/>
        <v>20000</v>
      </c>
      <c r="G4938" s="202">
        <v>1294034</v>
      </c>
      <c r="H4938" s="198">
        <v>37035.572488425925</v>
      </c>
      <c r="I4938" t="s">
        <v>4255</v>
      </c>
      <c r="M4938" t="s">
        <v>2760</v>
      </c>
      <c r="N4938" t="s">
        <v>3220</v>
      </c>
      <c r="O4938" t="s">
        <v>1231</v>
      </c>
      <c r="P4938" s="199">
        <v>5000</v>
      </c>
      <c r="S4938" t="s">
        <v>2761</v>
      </c>
      <c r="T4938" t="s">
        <v>4061</v>
      </c>
      <c r="U4938" s="201">
        <v>4.2699999999999996</v>
      </c>
      <c r="V4938" t="s">
        <v>4256</v>
      </c>
      <c r="W4938" t="s">
        <v>2661</v>
      </c>
      <c r="X4938" t="s">
        <v>2662</v>
      </c>
      <c r="Y4938" t="s">
        <v>3224</v>
      </c>
      <c r="Z4938" t="s">
        <v>3671</v>
      </c>
      <c r="AA4938">
        <v>809645</v>
      </c>
      <c r="AB4938" s="198">
        <v>37037</v>
      </c>
      <c r="AC4938" s="198">
        <v>37040</v>
      </c>
      <c r="AD4938" s="19">
        <f>SUBTOTAL(9,AD570:AD4937)</f>
        <v>0</v>
      </c>
    </row>
    <row r="4939" spans="1:30" x14ac:dyDescent="0.2">
      <c r="A4939" s="44" t="str">
        <f t="shared" si="386"/>
        <v>US Natural Gas Physical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4</v>
      </c>
      <c r="F4939" s="213">
        <f t="shared" ref="F4939:F5002" si="390">E4939*SUM(P4939:Q4939)</f>
        <v>20000</v>
      </c>
      <c r="G4939" s="202">
        <v>1294035</v>
      </c>
      <c r="H4939" s="198">
        <v>37035.572569444441</v>
      </c>
      <c r="I4939" t="s">
        <v>4255</v>
      </c>
      <c r="M4939" t="s">
        <v>2760</v>
      </c>
      <c r="N4939" t="s">
        <v>3220</v>
      </c>
      <c r="O4939" t="s">
        <v>1067</v>
      </c>
      <c r="Q4939" s="199">
        <v>5000</v>
      </c>
      <c r="S4939" t="s">
        <v>2761</v>
      </c>
      <c r="T4939" t="s">
        <v>4061</v>
      </c>
      <c r="U4939" s="201">
        <v>4</v>
      </c>
      <c r="V4939" t="s">
        <v>4256</v>
      </c>
      <c r="W4939" t="s">
        <v>4246</v>
      </c>
      <c r="X4939" t="s">
        <v>4247</v>
      </c>
      <c r="Y4939" t="s">
        <v>3224</v>
      </c>
      <c r="Z4939" t="s">
        <v>3671</v>
      </c>
      <c r="AA4939">
        <v>809646</v>
      </c>
      <c r="AB4939" s="198">
        <v>37037</v>
      </c>
      <c r="AC4939" s="198">
        <v>37040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13">
        <f t="shared" si="390"/>
        <v>155000</v>
      </c>
      <c r="G4940" s="202">
        <v>1294036</v>
      </c>
      <c r="H4940" s="198">
        <v>37035.572696759256</v>
      </c>
      <c r="I4940" t="s">
        <v>3306</v>
      </c>
      <c r="M4940" t="s">
        <v>2760</v>
      </c>
      <c r="N4940" t="s">
        <v>2864</v>
      </c>
      <c r="O4940" t="s">
        <v>3234</v>
      </c>
      <c r="P4940" s="199">
        <v>5000</v>
      </c>
      <c r="S4940" t="s">
        <v>2761</v>
      </c>
      <c r="T4940" t="s">
        <v>4061</v>
      </c>
      <c r="U4940" s="201">
        <v>4.1275000000000004</v>
      </c>
      <c r="V4940" t="s">
        <v>2902</v>
      </c>
      <c r="W4940" t="s">
        <v>3529</v>
      </c>
      <c r="X4940" t="s">
        <v>2866</v>
      </c>
      <c r="Y4940" t="s">
        <v>4082</v>
      </c>
      <c r="Z4940" t="s">
        <v>3671</v>
      </c>
      <c r="AA4940" t="s">
        <v>1363</v>
      </c>
      <c r="AB4940" s="198">
        <v>37073.875</v>
      </c>
      <c r="AC4940" s="198">
        <v>37103.875</v>
      </c>
    </row>
    <row r="4941" spans="1:30" x14ac:dyDescent="0.2">
      <c r="A4941" s="44" t="str">
        <f t="shared" si="386"/>
        <v>US Natural Gas Physical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4</v>
      </c>
      <c r="F4941" s="213">
        <f t="shared" si="390"/>
        <v>20000</v>
      </c>
      <c r="G4941" s="202">
        <v>1294038</v>
      </c>
      <c r="H4941" s="198">
        <v>37035.57271990741</v>
      </c>
      <c r="I4941" t="s">
        <v>3306</v>
      </c>
      <c r="M4941" t="s">
        <v>2760</v>
      </c>
      <c r="N4941" t="s">
        <v>3220</v>
      </c>
      <c r="O4941" t="s">
        <v>1364</v>
      </c>
      <c r="Q4941" s="199">
        <v>5000</v>
      </c>
      <c r="S4941" t="s">
        <v>2761</v>
      </c>
      <c r="T4941" t="s">
        <v>4061</v>
      </c>
      <c r="U4941" s="201">
        <v>3.91</v>
      </c>
      <c r="V4941" t="s">
        <v>4245</v>
      </c>
      <c r="W4941" t="s">
        <v>4253</v>
      </c>
      <c r="X4941" t="s">
        <v>2685</v>
      </c>
      <c r="Y4941" t="s">
        <v>3224</v>
      </c>
      <c r="Z4941" t="s">
        <v>3671</v>
      </c>
      <c r="AA4941">
        <v>809647</v>
      </c>
      <c r="AB4941" s="198">
        <v>37037</v>
      </c>
      <c r="AC4941" s="198">
        <v>37040</v>
      </c>
    </row>
    <row r="4942" spans="1:30" x14ac:dyDescent="0.2">
      <c r="A4942" s="44" t="str">
        <f t="shared" si="386"/>
        <v>US Crude Financial</v>
      </c>
      <c r="B4942" s="44" t="str">
        <f t="shared" si="387"/>
        <v>US</v>
      </c>
      <c r="C4942" s="44" t="str">
        <f t="shared" si="388"/>
        <v>Crude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</v>
      </c>
      <c r="F4942" s="213">
        <f t="shared" si="390"/>
        <v>50000</v>
      </c>
      <c r="G4942" s="202">
        <v>1294039</v>
      </c>
      <c r="H4942" s="198">
        <v>37035.572731481479</v>
      </c>
      <c r="I4942" t="s">
        <v>4031</v>
      </c>
      <c r="M4942" t="s">
        <v>3757</v>
      </c>
      <c r="N4942" t="s">
        <v>4183</v>
      </c>
      <c r="O4942" t="s">
        <v>2790</v>
      </c>
      <c r="Q4942" s="199">
        <v>50000</v>
      </c>
      <c r="S4942" t="s">
        <v>2767</v>
      </c>
      <c r="T4942" t="s">
        <v>4061</v>
      </c>
      <c r="U4942" s="201">
        <v>28.41</v>
      </c>
      <c r="V4942" t="s">
        <v>4305</v>
      </c>
      <c r="W4942" t="s">
        <v>4185</v>
      </c>
      <c r="X4942" t="s">
        <v>4186</v>
      </c>
      <c r="Y4942" t="s">
        <v>3401</v>
      </c>
      <c r="Z4942" t="s">
        <v>3671</v>
      </c>
      <c r="AA4942">
        <v>107356</v>
      </c>
      <c r="AB4942" s="198">
        <v>37073</v>
      </c>
      <c r="AC4942" s="198">
        <v>37103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153</v>
      </c>
      <c r="F4943" s="213">
        <f t="shared" si="390"/>
        <v>765000</v>
      </c>
      <c r="G4943" s="202">
        <v>1294040</v>
      </c>
      <c r="H4943" s="198">
        <v>37035.572754629633</v>
      </c>
      <c r="I4943" t="s">
        <v>3219</v>
      </c>
      <c r="M4943" t="s">
        <v>2760</v>
      </c>
      <c r="N4943" t="s">
        <v>2864</v>
      </c>
      <c r="O4943" t="s">
        <v>4239</v>
      </c>
      <c r="P4943" s="199">
        <v>5000</v>
      </c>
      <c r="S4943" t="s">
        <v>2761</v>
      </c>
      <c r="T4943" t="s">
        <v>4061</v>
      </c>
      <c r="U4943" s="201">
        <v>4.18</v>
      </c>
      <c r="V4943" t="s">
        <v>4261</v>
      </c>
      <c r="W4943" t="s">
        <v>3529</v>
      </c>
      <c r="X4943" t="s">
        <v>2866</v>
      </c>
      <c r="Y4943" t="s">
        <v>4082</v>
      </c>
      <c r="Z4943" t="s">
        <v>3671</v>
      </c>
      <c r="AA4943" t="s">
        <v>1365</v>
      </c>
      <c r="AB4943" s="198">
        <v>37043</v>
      </c>
      <c r="AC4943" s="198">
        <v>37195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6</v>
      </c>
      <c r="F4944" s="213">
        <f t="shared" si="390"/>
        <v>600000</v>
      </c>
      <c r="G4944" s="202">
        <v>1294041</v>
      </c>
      <c r="H4944" s="198">
        <v>37035.572800925926</v>
      </c>
      <c r="I4944" t="s">
        <v>3271</v>
      </c>
      <c r="M4944" t="s">
        <v>2760</v>
      </c>
      <c r="N4944" t="s">
        <v>3235</v>
      </c>
      <c r="O4944" t="s">
        <v>1260</v>
      </c>
      <c r="P4944" s="199">
        <v>100000</v>
      </c>
      <c r="S4944" t="s">
        <v>2761</v>
      </c>
      <c r="T4944" t="s">
        <v>4061</v>
      </c>
      <c r="U4944" s="201">
        <v>0.35</v>
      </c>
      <c r="V4944" t="s">
        <v>3044</v>
      </c>
      <c r="W4944" t="s">
        <v>2668</v>
      </c>
      <c r="X4944" t="s">
        <v>4389</v>
      </c>
      <c r="Y4944" t="s">
        <v>4082</v>
      </c>
      <c r="Z4944" t="s">
        <v>3671</v>
      </c>
      <c r="AA4944" t="s">
        <v>1366</v>
      </c>
      <c r="AB4944" s="198">
        <v>37037.875</v>
      </c>
      <c r="AC4944" s="198">
        <v>37042.875</v>
      </c>
    </row>
    <row r="4945" spans="1:29" x14ac:dyDescent="0.2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4</v>
      </c>
      <c r="F4945" s="213">
        <f t="shared" si="390"/>
        <v>20000</v>
      </c>
      <c r="G4945" s="202">
        <v>1294042</v>
      </c>
      <c r="H4945" s="198">
        <v>37035.57298611111</v>
      </c>
      <c r="I4945" t="s">
        <v>3306</v>
      </c>
      <c r="M4945" t="s">
        <v>2760</v>
      </c>
      <c r="N4945" t="s">
        <v>3220</v>
      </c>
      <c r="O4945" t="s">
        <v>1231</v>
      </c>
      <c r="Q4945" s="199">
        <v>5000</v>
      </c>
      <c r="S4945" t="s">
        <v>2761</v>
      </c>
      <c r="T4945" t="s">
        <v>4061</v>
      </c>
      <c r="U4945" s="201">
        <v>4.28</v>
      </c>
      <c r="V4945" t="s">
        <v>2660</v>
      </c>
      <c r="W4945" t="s">
        <v>2661</v>
      </c>
      <c r="X4945" t="s">
        <v>2662</v>
      </c>
      <c r="Y4945" t="s">
        <v>3224</v>
      </c>
      <c r="Z4945" t="s">
        <v>3671</v>
      </c>
      <c r="AA4945">
        <v>809648</v>
      </c>
      <c r="AB4945" s="198">
        <v>37037</v>
      </c>
      <c r="AC4945" s="198">
        <v>37040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155000</v>
      </c>
      <c r="G4946" s="202">
        <v>1294043</v>
      </c>
      <c r="H4946" s="198">
        <v>37035.57303240741</v>
      </c>
      <c r="I4946" t="s">
        <v>3306</v>
      </c>
      <c r="M4946" t="s">
        <v>2760</v>
      </c>
      <c r="N4946" t="s">
        <v>2864</v>
      </c>
      <c r="O4946" t="s">
        <v>2875</v>
      </c>
      <c r="P4946" s="199">
        <v>5000</v>
      </c>
      <c r="S4946" t="s">
        <v>2761</v>
      </c>
      <c r="T4946" t="s">
        <v>4061</v>
      </c>
      <c r="U4946" s="201">
        <v>4.2074999999999996</v>
      </c>
      <c r="V4946" t="s">
        <v>2902</v>
      </c>
      <c r="W4946" t="s">
        <v>3529</v>
      </c>
      <c r="X4946" t="s">
        <v>2866</v>
      </c>
      <c r="Y4946" t="s">
        <v>4082</v>
      </c>
      <c r="Z4946" t="s">
        <v>3671</v>
      </c>
      <c r="AA4946" t="s">
        <v>1367</v>
      </c>
      <c r="AB4946" s="198">
        <v>37104.875</v>
      </c>
      <c r="AC4946" s="198">
        <v>37134.875</v>
      </c>
    </row>
    <row r="4947" spans="1:29" x14ac:dyDescent="0.2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50000</v>
      </c>
      <c r="G4947" s="202">
        <v>1294046</v>
      </c>
      <c r="H4947" s="198">
        <v>37035.57304398148</v>
      </c>
      <c r="I4947" t="s">
        <v>4182</v>
      </c>
      <c r="M4947" t="s">
        <v>3757</v>
      </c>
      <c r="N4947" t="s">
        <v>4183</v>
      </c>
      <c r="O4947" t="s">
        <v>2790</v>
      </c>
      <c r="P4947" s="199">
        <v>50000</v>
      </c>
      <c r="S4947" t="s">
        <v>2767</v>
      </c>
      <c r="T4947" t="s">
        <v>4061</v>
      </c>
      <c r="U4947" s="201">
        <v>28.39</v>
      </c>
      <c r="V4947" t="s">
        <v>4184</v>
      </c>
      <c r="W4947" t="s">
        <v>4185</v>
      </c>
      <c r="X4947" t="s">
        <v>4186</v>
      </c>
      <c r="Y4947" t="s">
        <v>3401</v>
      </c>
      <c r="Z4947" t="s">
        <v>3671</v>
      </c>
      <c r="AA4947">
        <v>107357</v>
      </c>
      <c r="AB4947" s="198">
        <v>37073</v>
      </c>
      <c r="AC4947" s="198">
        <v>37103</v>
      </c>
    </row>
    <row r="4948" spans="1:29" x14ac:dyDescent="0.2">
      <c r="A4948" s="44" t="str">
        <f t="shared" si="386"/>
        <v>US Crude Financial</v>
      </c>
      <c r="B4948" s="44" t="str">
        <f t="shared" si="387"/>
        <v>US</v>
      </c>
      <c r="C4948" s="44" t="str">
        <f t="shared" si="388"/>
        <v>Crude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1</v>
      </c>
      <c r="F4948" s="213">
        <f t="shared" si="390"/>
        <v>50000</v>
      </c>
      <c r="G4948" s="202">
        <v>1294047</v>
      </c>
      <c r="H4948" s="198">
        <v>37035.573113425926</v>
      </c>
      <c r="I4948" t="s">
        <v>4031</v>
      </c>
      <c r="M4948" t="s">
        <v>3757</v>
      </c>
      <c r="N4948" t="s">
        <v>4183</v>
      </c>
      <c r="O4948" t="s">
        <v>2790</v>
      </c>
      <c r="Q4948" s="199">
        <v>50000</v>
      </c>
      <c r="S4948" t="s">
        <v>2767</v>
      </c>
      <c r="T4948" t="s">
        <v>4061</v>
      </c>
      <c r="U4948" s="201">
        <v>28.41</v>
      </c>
      <c r="V4948" t="s">
        <v>4305</v>
      </c>
      <c r="W4948" t="s">
        <v>4185</v>
      </c>
      <c r="X4948" t="s">
        <v>4186</v>
      </c>
      <c r="Y4948" t="s">
        <v>3401</v>
      </c>
      <c r="Z4948" t="s">
        <v>3671</v>
      </c>
      <c r="AA4948">
        <v>107358</v>
      </c>
      <c r="AB4948" s="198">
        <v>37073</v>
      </c>
      <c r="AC4948" s="198">
        <v>37103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30</v>
      </c>
      <c r="F4949" s="213">
        <f t="shared" si="390"/>
        <v>300000</v>
      </c>
      <c r="G4949" s="202">
        <v>1294048</v>
      </c>
      <c r="H4949" s="198">
        <v>37035.573125000003</v>
      </c>
      <c r="I4949" t="s">
        <v>2664</v>
      </c>
      <c r="M4949" t="s">
        <v>2760</v>
      </c>
      <c r="N4949" t="s">
        <v>2864</v>
      </c>
      <c r="O4949" t="s">
        <v>2865</v>
      </c>
      <c r="Q4949" s="199">
        <v>10000</v>
      </c>
      <c r="S4949" t="s">
        <v>2761</v>
      </c>
      <c r="T4949" t="s">
        <v>4061</v>
      </c>
      <c r="U4949" s="201">
        <v>4.07</v>
      </c>
      <c r="V4949" t="s">
        <v>2779</v>
      </c>
      <c r="W4949" t="s">
        <v>3529</v>
      </c>
      <c r="X4949" t="s">
        <v>2866</v>
      </c>
      <c r="Y4949" t="s">
        <v>4082</v>
      </c>
      <c r="Z4949" t="s">
        <v>3671</v>
      </c>
      <c r="AA4949" t="s">
        <v>1368</v>
      </c>
      <c r="AB4949" s="198">
        <v>37043.875</v>
      </c>
      <c r="AC4949" s="198">
        <v>37072.875</v>
      </c>
    </row>
    <row r="4950" spans="1:29" x14ac:dyDescent="0.2">
      <c r="A4950" s="44" t="str">
        <f t="shared" si="386"/>
        <v>US Natural Gas Physical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4</v>
      </c>
      <c r="F4950" s="213">
        <f t="shared" si="390"/>
        <v>20000</v>
      </c>
      <c r="G4950" s="202">
        <v>1294049</v>
      </c>
      <c r="H4950" s="198">
        <v>37035.573136574072</v>
      </c>
      <c r="I4950" t="s">
        <v>3306</v>
      </c>
      <c r="M4950" t="s">
        <v>2760</v>
      </c>
      <c r="N4950" t="s">
        <v>3220</v>
      </c>
      <c r="O4950" t="s">
        <v>1138</v>
      </c>
      <c r="Q4950" s="199">
        <v>5000</v>
      </c>
      <c r="S4950" t="s">
        <v>2761</v>
      </c>
      <c r="T4950" t="s">
        <v>4061</v>
      </c>
      <c r="U4950" s="201">
        <v>3.95</v>
      </c>
      <c r="V4950" t="s">
        <v>3796</v>
      </c>
      <c r="W4950" t="s">
        <v>3046</v>
      </c>
      <c r="X4950" t="s">
        <v>2685</v>
      </c>
      <c r="Y4950" t="s">
        <v>3224</v>
      </c>
      <c r="Z4950" t="s">
        <v>3671</v>
      </c>
      <c r="AA4950">
        <v>809650</v>
      </c>
      <c r="AB4950" s="198">
        <v>37037</v>
      </c>
      <c r="AC4950" s="198">
        <v>37040</v>
      </c>
    </row>
    <row r="4951" spans="1:29" x14ac:dyDescent="0.2">
      <c r="A4951" s="44" t="str">
        <f t="shared" si="386"/>
        <v>US Natural Gas Physical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150000</v>
      </c>
      <c r="G4951" s="202">
        <v>1294050</v>
      </c>
      <c r="H4951" s="198">
        <v>37035.573171296295</v>
      </c>
      <c r="I4951" t="s">
        <v>2873</v>
      </c>
      <c r="M4951" t="s">
        <v>2760</v>
      </c>
      <c r="N4951" t="s">
        <v>3136</v>
      </c>
      <c r="O4951" t="s">
        <v>3435</v>
      </c>
      <c r="P4951" s="199">
        <v>5000</v>
      </c>
      <c r="S4951" t="s">
        <v>2761</v>
      </c>
      <c r="T4951" t="s">
        <v>4061</v>
      </c>
      <c r="U4951" s="201">
        <v>0.36</v>
      </c>
      <c r="V4951" t="s">
        <v>3795</v>
      </c>
      <c r="W4951" t="s">
        <v>2668</v>
      </c>
      <c r="X4951" t="s">
        <v>2669</v>
      </c>
      <c r="Y4951" t="s">
        <v>3224</v>
      </c>
      <c r="Z4951" t="s">
        <v>3671</v>
      </c>
      <c r="AA4951" t="s">
        <v>1369</v>
      </c>
      <c r="AB4951" s="198">
        <v>37043.875</v>
      </c>
      <c r="AC4951" s="198">
        <v>37072.875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300000</v>
      </c>
      <c r="G4952" s="202">
        <v>1294051</v>
      </c>
      <c r="H4952" s="198">
        <v>37035.573194444441</v>
      </c>
      <c r="I4952" t="s">
        <v>3107</v>
      </c>
      <c r="M4952" t="s">
        <v>2760</v>
      </c>
      <c r="N4952" t="s">
        <v>3235</v>
      </c>
      <c r="O4952" t="s">
        <v>3433</v>
      </c>
      <c r="Q4952" s="199">
        <v>10000</v>
      </c>
      <c r="S4952" t="s">
        <v>2761</v>
      </c>
      <c r="T4952" t="s">
        <v>4061</v>
      </c>
      <c r="U4952" s="201">
        <v>0.03</v>
      </c>
      <c r="V4952" t="s">
        <v>1707</v>
      </c>
      <c r="W4952" t="s">
        <v>3074</v>
      </c>
      <c r="X4952" t="s">
        <v>3075</v>
      </c>
      <c r="Y4952" t="s">
        <v>4082</v>
      </c>
      <c r="Z4952" t="s">
        <v>3671</v>
      </c>
      <c r="AA4952" t="s">
        <v>1370</v>
      </c>
      <c r="AB4952" s="198">
        <v>37043</v>
      </c>
      <c r="AC4952" s="198">
        <v>37072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31</v>
      </c>
      <c r="F4953" s="213">
        <f t="shared" si="390"/>
        <v>310000</v>
      </c>
      <c r="G4953" s="202">
        <v>1294052</v>
      </c>
      <c r="H4953" s="198">
        <v>37035.573333333334</v>
      </c>
      <c r="I4953" t="s">
        <v>4182</v>
      </c>
      <c r="M4953" t="s">
        <v>2760</v>
      </c>
      <c r="N4953" t="s">
        <v>2864</v>
      </c>
      <c r="O4953" t="s">
        <v>2875</v>
      </c>
      <c r="P4953" s="199">
        <v>10000</v>
      </c>
      <c r="S4953" t="s">
        <v>2761</v>
      </c>
      <c r="T4953" t="s">
        <v>4061</v>
      </c>
      <c r="U4953" s="201">
        <v>4.2074999999999996</v>
      </c>
      <c r="V4953" t="s">
        <v>1760</v>
      </c>
      <c r="W4953" t="s">
        <v>3529</v>
      </c>
      <c r="X4953" t="s">
        <v>2866</v>
      </c>
      <c r="Y4953" t="s">
        <v>4082</v>
      </c>
      <c r="Z4953" t="s">
        <v>3671</v>
      </c>
      <c r="AA4953" t="s">
        <v>1371</v>
      </c>
      <c r="AB4953" s="198">
        <v>37104.875</v>
      </c>
      <c r="AC4953" s="198">
        <v>37134.875</v>
      </c>
    </row>
    <row r="4954" spans="1:29" x14ac:dyDescent="0.2">
      <c r="A4954" s="44" t="str">
        <f t="shared" si="386"/>
        <v>US Power Physical</v>
      </c>
      <c r="B4954" s="44" t="str">
        <f t="shared" si="387"/>
        <v>US</v>
      </c>
      <c r="C4954" s="44" t="str">
        <f t="shared" si="388"/>
        <v>Power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750</v>
      </c>
      <c r="G4954" s="202">
        <v>1294058</v>
      </c>
      <c r="H4954" s="198">
        <v>37035.573437500003</v>
      </c>
      <c r="I4954" t="s">
        <v>2818</v>
      </c>
      <c r="M4954" t="s">
        <v>3364</v>
      </c>
      <c r="N4954" t="s">
        <v>2710</v>
      </c>
      <c r="O4954" t="s">
        <v>3989</v>
      </c>
      <c r="Q4954" s="199">
        <v>25</v>
      </c>
      <c r="S4954" t="s">
        <v>2759</v>
      </c>
      <c r="T4954" t="s">
        <v>4061</v>
      </c>
      <c r="U4954" s="201">
        <v>242</v>
      </c>
      <c r="V4954" t="s">
        <v>1372</v>
      </c>
      <c r="W4954" t="s">
        <v>3113</v>
      </c>
      <c r="X4954" t="s">
        <v>2712</v>
      </c>
      <c r="Y4954" t="s">
        <v>4193</v>
      </c>
      <c r="Z4954" t="s">
        <v>3666</v>
      </c>
      <c r="AA4954">
        <v>622032.1</v>
      </c>
      <c r="AB4954" s="198">
        <v>37135.875</v>
      </c>
      <c r="AC4954" s="198">
        <v>37164.875</v>
      </c>
    </row>
    <row r="4955" spans="1:29" x14ac:dyDescent="0.2">
      <c r="A4955" s="44" t="str">
        <f t="shared" si="386"/>
        <v>US Natural Gas Physical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4</v>
      </c>
      <c r="F4955" s="213">
        <f t="shared" si="390"/>
        <v>40000</v>
      </c>
      <c r="G4955" s="202">
        <v>1294059</v>
      </c>
      <c r="H4955" s="198">
        <v>37035.57366898148</v>
      </c>
      <c r="I4955" t="s">
        <v>3144</v>
      </c>
      <c r="M4955" t="s">
        <v>2760</v>
      </c>
      <c r="N4955" t="s">
        <v>3220</v>
      </c>
      <c r="O4955" t="s">
        <v>1067</v>
      </c>
      <c r="Q4955" s="199">
        <v>10000</v>
      </c>
      <c r="S4955" t="s">
        <v>2761</v>
      </c>
      <c r="T4955" t="s">
        <v>4061</v>
      </c>
      <c r="U4955" s="201">
        <v>4.0049999999999999</v>
      </c>
      <c r="V4955" t="s">
        <v>3145</v>
      </c>
      <c r="W4955" t="s">
        <v>4246</v>
      </c>
      <c r="X4955" t="s">
        <v>4247</v>
      </c>
      <c r="Y4955" t="s">
        <v>3224</v>
      </c>
      <c r="Z4955" t="s">
        <v>3671</v>
      </c>
      <c r="AA4955">
        <v>809653</v>
      </c>
      <c r="AB4955" s="198">
        <v>37037</v>
      </c>
      <c r="AC4955" s="198">
        <v>37040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150000</v>
      </c>
      <c r="G4956" s="202">
        <v>1294060</v>
      </c>
      <c r="H4956" s="198">
        <v>37035.573703703703</v>
      </c>
      <c r="I4956" t="s">
        <v>2818</v>
      </c>
      <c r="M4956" t="s">
        <v>2760</v>
      </c>
      <c r="N4956" t="s">
        <v>3235</v>
      </c>
      <c r="O4956" t="s">
        <v>2898</v>
      </c>
      <c r="Q4956" s="199">
        <v>5000</v>
      </c>
      <c r="S4956" t="s">
        <v>2761</v>
      </c>
      <c r="T4956" t="s">
        <v>4061</v>
      </c>
      <c r="U4956" s="201">
        <v>6.7</v>
      </c>
      <c r="V4956" t="s">
        <v>3106</v>
      </c>
      <c r="W4956" t="s">
        <v>2708</v>
      </c>
      <c r="X4956" t="s">
        <v>2709</v>
      </c>
      <c r="Y4956" t="s">
        <v>4082</v>
      </c>
      <c r="Z4956" t="s">
        <v>3671</v>
      </c>
      <c r="AA4956" t="s">
        <v>1373</v>
      </c>
      <c r="AB4956" s="198">
        <v>37043.875</v>
      </c>
      <c r="AC4956" s="198">
        <v>37072.875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310000</v>
      </c>
      <c r="G4957" s="202">
        <v>1294065</v>
      </c>
      <c r="H4957" s="198">
        <v>37035.573888888888</v>
      </c>
      <c r="I4957" t="s">
        <v>4182</v>
      </c>
      <c r="M4957" t="s">
        <v>2760</v>
      </c>
      <c r="N4957" t="s">
        <v>2864</v>
      </c>
      <c r="O4957" t="s">
        <v>2875</v>
      </c>
      <c r="P4957" s="199">
        <v>10000</v>
      </c>
      <c r="S4957" t="s">
        <v>2761</v>
      </c>
      <c r="T4957" t="s">
        <v>4061</v>
      </c>
      <c r="U4957" s="201">
        <v>4.2125000000000004</v>
      </c>
      <c r="V4957" t="s">
        <v>1760</v>
      </c>
      <c r="W4957" t="s">
        <v>3529</v>
      </c>
      <c r="X4957" t="s">
        <v>2866</v>
      </c>
      <c r="Y4957" t="s">
        <v>4082</v>
      </c>
      <c r="Z4957" t="s">
        <v>3671</v>
      </c>
      <c r="AA4957" t="s">
        <v>1374</v>
      </c>
      <c r="AB4957" s="198">
        <v>37104.875</v>
      </c>
      <c r="AC4957" s="198">
        <v>37134.875</v>
      </c>
    </row>
    <row r="4958" spans="1:29" x14ac:dyDescent="0.2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365</v>
      </c>
      <c r="F4958" s="213">
        <f t="shared" si="390"/>
        <v>182500</v>
      </c>
      <c r="G4958" s="202">
        <v>1294068</v>
      </c>
      <c r="H4958" s="198">
        <v>37035.573946759258</v>
      </c>
      <c r="I4958" t="s">
        <v>3100</v>
      </c>
      <c r="M4958" t="s">
        <v>2760</v>
      </c>
      <c r="N4958" t="s">
        <v>2864</v>
      </c>
      <c r="O4958" t="s">
        <v>3278</v>
      </c>
      <c r="Q4958" s="199">
        <v>500</v>
      </c>
      <c r="S4958" t="s">
        <v>2761</v>
      </c>
      <c r="T4958" t="s">
        <v>4061</v>
      </c>
      <c r="U4958" s="201">
        <v>4.3099999999999996</v>
      </c>
      <c r="V4958" t="s">
        <v>1746</v>
      </c>
      <c r="W4958" t="s">
        <v>3529</v>
      </c>
      <c r="X4958" t="s">
        <v>2866</v>
      </c>
      <c r="Y4958" t="s">
        <v>4082</v>
      </c>
      <c r="Z4958" t="s">
        <v>3671</v>
      </c>
      <c r="AA4958" t="s">
        <v>1375</v>
      </c>
      <c r="AB4958" s="198">
        <v>37257.875</v>
      </c>
      <c r="AC4958" s="198">
        <v>37621.875</v>
      </c>
    </row>
    <row r="4959" spans="1:29" x14ac:dyDescent="0.2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30</v>
      </c>
      <c r="F4959" s="213">
        <f t="shared" si="390"/>
        <v>300000</v>
      </c>
      <c r="G4959" s="202">
        <v>1294070</v>
      </c>
      <c r="H4959" s="198">
        <v>37035.573981481481</v>
      </c>
      <c r="I4959" t="s">
        <v>3769</v>
      </c>
      <c r="M4959" t="s">
        <v>2760</v>
      </c>
      <c r="N4959" t="s">
        <v>2864</v>
      </c>
      <c r="O4959" t="s">
        <v>2865</v>
      </c>
      <c r="P4959" s="199">
        <v>10000</v>
      </c>
      <c r="S4959" t="s">
        <v>2761</v>
      </c>
      <c r="T4959" t="s">
        <v>4061</v>
      </c>
      <c r="U4959" s="201">
        <v>4.0650000000000004</v>
      </c>
      <c r="V4959" t="s">
        <v>4401</v>
      </c>
      <c r="W4959" t="s">
        <v>3529</v>
      </c>
      <c r="X4959" t="s">
        <v>2866</v>
      </c>
      <c r="Y4959" t="s">
        <v>4082</v>
      </c>
      <c r="Z4959" t="s">
        <v>3671</v>
      </c>
      <c r="AA4959" t="s">
        <v>1376</v>
      </c>
      <c r="AB4959" s="198">
        <v>37043.875</v>
      </c>
      <c r="AC4959" s="198">
        <v>37072.875</v>
      </c>
    </row>
    <row r="4960" spans="1:29" x14ac:dyDescent="0.2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25000</v>
      </c>
      <c r="G4960" s="202">
        <v>1294071</v>
      </c>
      <c r="H4960" s="198">
        <v>37035.574004629627</v>
      </c>
      <c r="I4960" t="s">
        <v>2863</v>
      </c>
      <c r="M4960" t="s">
        <v>3757</v>
      </c>
      <c r="N4960" t="s">
        <v>3803</v>
      </c>
      <c r="O4960" t="s">
        <v>3804</v>
      </c>
      <c r="P4960" s="199">
        <v>25000</v>
      </c>
      <c r="S4960" t="s">
        <v>2763</v>
      </c>
      <c r="T4960" t="s">
        <v>4061</v>
      </c>
      <c r="U4960" s="201">
        <v>-0.18</v>
      </c>
      <c r="V4960" t="s">
        <v>3986</v>
      </c>
      <c r="W4960" t="s">
        <v>4491</v>
      </c>
      <c r="X4960" t="s">
        <v>3805</v>
      </c>
      <c r="Y4960" t="s">
        <v>4082</v>
      </c>
      <c r="Z4960" t="s">
        <v>3671</v>
      </c>
      <c r="AA4960" t="s">
        <v>1377</v>
      </c>
      <c r="AB4960" s="198">
        <v>37073</v>
      </c>
      <c r="AC4960" s="198">
        <v>37103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310000</v>
      </c>
      <c r="G4961" s="202">
        <v>1294072</v>
      </c>
      <c r="H4961" s="198">
        <v>37035.574131944442</v>
      </c>
      <c r="I4961" t="s">
        <v>4182</v>
      </c>
      <c r="M4961" t="s">
        <v>2760</v>
      </c>
      <c r="N4961" t="s">
        <v>2864</v>
      </c>
      <c r="O4961" t="s">
        <v>2875</v>
      </c>
      <c r="P4961" s="199">
        <v>10000</v>
      </c>
      <c r="S4961" t="s">
        <v>2761</v>
      </c>
      <c r="T4961" t="s">
        <v>4061</v>
      </c>
      <c r="U4961" s="201">
        <v>4.2074999999999996</v>
      </c>
      <c r="V4961" t="s">
        <v>2965</v>
      </c>
      <c r="W4961" t="s">
        <v>3529</v>
      </c>
      <c r="X4961" t="s">
        <v>2866</v>
      </c>
      <c r="Y4961" t="s">
        <v>4082</v>
      </c>
      <c r="Z4961" t="s">
        <v>3671</v>
      </c>
      <c r="AA4961" t="s">
        <v>1378</v>
      </c>
      <c r="AB4961" s="198">
        <v>37104.875</v>
      </c>
      <c r="AC4961" s="198">
        <v>37134.875</v>
      </c>
    </row>
    <row r="4962" spans="1:29" x14ac:dyDescent="0.2">
      <c r="A4962" s="44" t="str">
        <f t="shared" si="386"/>
        <v>US Crude Financial</v>
      </c>
      <c r="B4962" s="44" t="str">
        <f t="shared" si="387"/>
        <v>US</v>
      </c>
      <c r="C4962" s="44" t="str">
        <f t="shared" si="388"/>
        <v>Crude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1</v>
      </c>
      <c r="F4962" s="213">
        <f t="shared" si="390"/>
        <v>50000</v>
      </c>
      <c r="G4962" s="202">
        <v>1294075</v>
      </c>
      <c r="H4962" s="198">
        <v>37035.574155092596</v>
      </c>
      <c r="I4962" t="s">
        <v>2863</v>
      </c>
      <c r="M4962" t="s">
        <v>3757</v>
      </c>
      <c r="N4962" t="s">
        <v>4183</v>
      </c>
      <c r="O4962" t="s">
        <v>2790</v>
      </c>
      <c r="P4962" s="199">
        <v>50000</v>
      </c>
      <c r="S4962" t="s">
        <v>2767</v>
      </c>
      <c r="T4962" t="s">
        <v>4061</v>
      </c>
      <c r="U4962" s="201">
        <v>28.39</v>
      </c>
      <c r="V4962" t="s">
        <v>1679</v>
      </c>
      <c r="W4962" t="s">
        <v>4185</v>
      </c>
      <c r="X4962" t="s">
        <v>4186</v>
      </c>
      <c r="Y4962" t="s">
        <v>3401</v>
      </c>
      <c r="Z4962" t="s">
        <v>3671</v>
      </c>
      <c r="AA4962">
        <v>107359</v>
      </c>
      <c r="AB4962" s="198">
        <v>37073</v>
      </c>
      <c r="AC4962" s="198">
        <v>37103</v>
      </c>
    </row>
    <row r="4963" spans="1:29" x14ac:dyDescent="0.2">
      <c r="A4963" s="44" t="str">
        <f t="shared" si="386"/>
        <v>US Power Physical</v>
      </c>
      <c r="B4963" s="44" t="str">
        <f t="shared" si="387"/>
        <v>US</v>
      </c>
      <c r="C4963" s="44" t="str">
        <f t="shared" si="388"/>
        <v>Power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775</v>
      </c>
      <c r="G4963" s="202">
        <v>1294076</v>
      </c>
      <c r="H4963" s="198">
        <v>37035.574189814812</v>
      </c>
      <c r="I4963" t="s">
        <v>2813</v>
      </c>
      <c r="M4963" t="s">
        <v>3364</v>
      </c>
      <c r="N4963" t="s">
        <v>2710</v>
      </c>
      <c r="O4963" t="s">
        <v>1276</v>
      </c>
      <c r="Q4963" s="199">
        <v>25</v>
      </c>
      <c r="S4963" t="s">
        <v>2759</v>
      </c>
      <c r="T4963" t="s">
        <v>4061</v>
      </c>
      <c r="U4963" s="201">
        <v>390</v>
      </c>
      <c r="V4963" t="s">
        <v>1379</v>
      </c>
      <c r="W4963" t="s">
        <v>3164</v>
      </c>
      <c r="X4963" t="s">
        <v>3165</v>
      </c>
      <c r="Y4963" t="s">
        <v>4193</v>
      </c>
      <c r="Z4963" t="s">
        <v>3666</v>
      </c>
      <c r="AA4963">
        <v>622035.1</v>
      </c>
      <c r="AB4963" s="198">
        <v>37104.875</v>
      </c>
      <c r="AC4963" s="198">
        <v>37134.875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13">
        <f t="shared" si="390"/>
        <v>150000</v>
      </c>
      <c r="G4964" s="202">
        <v>1294077</v>
      </c>
      <c r="H4964" s="198">
        <v>37035.574201388888</v>
      </c>
      <c r="I4964" t="s">
        <v>2818</v>
      </c>
      <c r="M4964" t="s">
        <v>2760</v>
      </c>
      <c r="N4964" t="s">
        <v>3235</v>
      </c>
      <c r="O4964" t="s">
        <v>2898</v>
      </c>
      <c r="Q4964" s="199">
        <v>5000</v>
      </c>
      <c r="S4964" t="s">
        <v>2761</v>
      </c>
      <c r="T4964" t="s">
        <v>4061</v>
      </c>
      <c r="U4964" s="201">
        <v>6.8</v>
      </c>
      <c r="V4964" t="s">
        <v>3106</v>
      </c>
      <c r="W4964" t="s">
        <v>2708</v>
      </c>
      <c r="X4964" t="s">
        <v>2709</v>
      </c>
      <c r="Y4964" t="s">
        <v>4082</v>
      </c>
      <c r="Z4964" t="s">
        <v>3671</v>
      </c>
      <c r="AA4964" t="s">
        <v>1380</v>
      </c>
      <c r="AB4964" s="198">
        <v>37043.875</v>
      </c>
      <c r="AC4964" s="198">
        <v>37072.875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31</v>
      </c>
      <c r="F4965" s="213">
        <f t="shared" si="390"/>
        <v>77500</v>
      </c>
      <c r="G4965" s="202">
        <v>1294078</v>
      </c>
      <c r="H4965" s="198">
        <v>37035.574224537035</v>
      </c>
      <c r="I4965" t="s">
        <v>4241</v>
      </c>
      <c r="M4965" t="s">
        <v>2760</v>
      </c>
      <c r="N4965" t="s">
        <v>2864</v>
      </c>
      <c r="O4965" t="s">
        <v>3234</v>
      </c>
      <c r="P4965" s="199">
        <v>2500</v>
      </c>
      <c r="S4965" t="s">
        <v>2761</v>
      </c>
      <c r="T4965" t="s">
        <v>4061</v>
      </c>
      <c r="U4965" s="201">
        <v>4.1275000000000004</v>
      </c>
      <c r="V4965" t="s">
        <v>4273</v>
      </c>
      <c r="W4965" t="s">
        <v>3529</v>
      </c>
      <c r="X4965" t="s">
        <v>2866</v>
      </c>
      <c r="Y4965" t="s">
        <v>4082</v>
      </c>
      <c r="Z4965" t="s">
        <v>3671</v>
      </c>
      <c r="AA4965" t="s">
        <v>1381</v>
      </c>
      <c r="AB4965" s="198">
        <v>37073.875</v>
      </c>
      <c r="AC4965" s="198">
        <v>37103.875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75000</v>
      </c>
      <c r="G4966" s="202">
        <v>1294080</v>
      </c>
      <c r="H4966" s="198">
        <v>37035.574305555558</v>
      </c>
      <c r="I4966" t="s">
        <v>2863</v>
      </c>
      <c r="M4966" t="s">
        <v>2760</v>
      </c>
      <c r="N4966" t="s">
        <v>2864</v>
      </c>
      <c r="O4966" t="s">
        <v>2865</v>
      </c>
      <c r="P4966" s="199">
        <v>2500</v>
      </c>
      <c r="S4966" t="s">
        <v>2761</v>
      </c>
      <c r="T4966" t="s">
        <v>4061</v>
      </c>
      <c r="U4966" s="201">
        <v>4.0599999999999996</v>
      </c>
      <c r="V4966" t="s">
        <v>3168</v>
      </c>
      <c r="W4966" t="s">
        <v>3529</v>
      </c>
      <c r="X4966" t="s">
        <v>2866</v>
      </c>
      <c r="Y4966" t="s">
        <v>4082</v>
      </c>
      <c r="Z4966" t="s">
        <v>3671</v>
      </c>
      <c r="AA4966" t="s">
        <v>1382</v>
      </c>
      <c r="AB4966" s="198">
        <v>37043.875</v>
      </c>
      <c r="AC4966" s="198">
        <v>37072.875</v>
      </c>
    </row>
    <row r="4967" spans="1:29" x14ac:dyDescent="0.2">
      <c r="A4967" s="44" t="str">
        <f t="shared" si="386"/>
        <v>US Power Physical</v>
      </c>
      <c r="B4967" s="44" t="str">
        <f t="shared" si="387"/>
        <v>US</v>
      </c>
      <c r="C4967" s="44" t="str">
        <f t="shared" si="388"/>
        <v>Power</v>
      </c>
      <c r="D4967" s="44" t="str">
        <f t="shared" si="389"/>
        <v>Physical</v>
      </c>
      <c r="E4967" s="44">
        <f>IF(VLOOKUP(S4967,'DD-Lookup'!$J$6:$L$50,3,FALSE)="Monthly",(YEAR(AC4967)-YEAR(AB4967))*12+MONTH(AC4967)-MONTH(AB4967)+1,(AC4967-AB4967+1))</f>
        <v>31</v>
      </c>
      <c r="F4967" s="213">
        <f t="shared" si="390"/>
        <v>775</v>
      </c>
      <c r="G4967" s="202">
        <v>1294081</v>
      </c>
      <c r="H4967" s="198">
        <v>37035.574340277781</v>
      </c>
      <c r="I4967" t="s">
        <v>2813</v>
      </c>
      <c r="J4967" t="s">
        <v>2851</v>
      </c>
      <c r="K4967" t="s">
        <v>2852</v>
      </c>
      <c r="M4967" t="s">
        <v>3364</v>
      </c>
      <c r="N4967" t="s">
        <v>2710</v>
      </c>
      <c r="O4967" t="s">
        <v>3949</v>
      </c>
      <c r="Q4967" s="199">
        <v>25</v>
      </c>
      <c r="S4967" t="s">
        <v>2759</v>
      </c>
      <c r="T4967" t="s">
        <v>4061</v>
      </c>
      <c r="U4967" s="201">
        <v>348</v>
      </c>
      <c r="V4967" t="s">
        <v>3937</v>
      </c>
      <c r="W4967" t="s">
        <v>3164</v>
      </c>
      <c r="X4967" t="s">
        <v>3165</v>
      </c>
      <c r="Y4967" t="s">
        <v>4193</v>
      </c>
      <c r="Z4967" t="s">
        <v>3666</v>
      </c>
      <c r="AA4967">
        <v>622036.1</v>
      </c>
      <c r="AB4967" s="198">
        <v>37073.875</v>
      </c>
      <c r="AC4967" s="198">
        <v>37103.875</v>
      </c>
    </row>
    <row r="4968" spans="1:29" x14ac:dyDescent="0.2">
      <c r="A4968" s="44" t="str">
        <f t="shared" si="386"/>
        <v>US Natural Gas Physical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Physical</v>
      </c>
      <c r="E4968" s="44">
        <f>IF(VLOOKUP(S4968,'DD-Lookup'!$J$6:$L$50,3,FALSE)="Monthly",(YEAR(AC4968)-YEAR(AB4968))*12+MONTH(AC4968)-MONTH(AB4968)+1,(AC4968-AB4968+1))</f>
        <v>4</v>
      </c>
      <c r="F4968" s="213">
        <f t="shared" si="390"/>
        <v>40000</v>
      </c>
      <c r="G4968" s="202">
        <v>1294082</v>
      </c>
      <c r="H4968" s="198">
        <v>37035.57435185185</v>
      </c>
      <c r="I4968" t="s">
        <v>3144</v>
      </c>
      <c r="M4968" t="s">
        <v>2760</v>
      </c>
      <c r="N4968" t="s">
        <v>3220</v>
      </c>
      <c r="O4968" t="s">
        <v>1067</v>
      </c>
      <c r="P4968" s="199">
        <v>10000</v>
      </c>
      <c r="S4968" t="s">
        <v>2761</v>
      </c>
      <c r="T4968" t="s">
        <v>4061</v>
      </c>
      <c r="U4968" s="201">
        <v>4.0049999999999999</v>
      </c>
      <c r="V4968" t="s">
        <v>3145</v>
      </c>
      <c r="W4968" t="s">
        <v>4246</v>
      </c>
      <c r="X4968" t="s">
        <v>4247</v>
      </c>
      <c r="Y4968" t="s">
        <v>3224</v>
      </c>
      <c r="Z4968" t="s">
        <v>3671</v>
      </c>
      <c r="AA4968">
        <v>809655</v>
      </c>
      <c r="AB4968" s="198">
        <v>37037</v>
      </c>
      <c r="AC4968" s="198">
        <v>37040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30</v>
      </c>
      <c r="F4969" s="213">
        <f t="shared" si="390"/>
        <v>150000</v>
      </c>
      <c r="G4969" s="202">
        <v>1294083</v>
      </c>
      <c r="H4969" s="198">
        <v>37035.57439814815</v>
      </c>
      <c r="I4969" t="s">
        <v>3228</v>
      </c>
      <c r="M4969" t="s">
        <v>2760</v>
      </c>
      <c r="N4969" t="s">
        <v>2864</v>
      </c>
      <c r="O4969" t="s">
        <v>2865</v>
      </c>
      <c r="P4969" s="199">
        <v>5000</v>
      </c>
      <c r="S4969" t="s">
        <v>2761</v>
      </c>
      <c r="T4969" t="s">
        <v>4061</v>
      </c>
      <c r="U4969" s="201">
        <v>4.0599999999999996</v>
      </c>
      <c r="V4969" t="s">
        <v>982</v>
      </c>
      <c r="W4969" t="s">
        <v>3529</v>
      </c>
      <c r="X4969" t="s">
        <v>2866</v>
      </c>
      <c r="Y4969" t="s">
        <v>4082</v>
      </c>
      <c r="Z4969" t="s">
        <v>3671</v>
      </c>
      <c r="AA4969" t="s">
        <v>1383</v>
      </c>
      <c r="AB4969" s="198">
        <v>37043.875</v>
      </c>
      <c r="AC4969" s="198">
        <v>37072.875</v>
      </c>
    </row>
    <row r="4970" spans="1:29" x14ac:dyDescent="0.2">
      <c r="A4970" s="44" t="str">
        <f t="shared" si="386"/>
        <v>US Power Physical</v>
      </c>
      <c r="B4970" s="44" t="str">
        <f t="shared" si="387"/>
        <v>US</v>
      </c>
      <c r="C4970" s="44" t="str">
        <f t="shared" si="388"/>
        <v>Power</v>
      </c>
      <c r="D4970" s="44" t="str">
        <f t="shared" si="389"/>
        <v>Physical</v>
      </c>
      <c r="E4970" s="44">
        <f>IF(VLOOKUP(S4970,'DD-Lookup'!$J$6:$L$50,3,FALSE)="Monthly",(YEAR(AC4970)-YEAR(AB4970))*12+MONTH(AC4970)-MONTH(AB4970)+1,(AC4970-AB4970+1))</f>
        <v>59</v>
      </c>
      <c r="F4970" s="213">
        <f t="shared" si="390"/>
        <v>2950</v>
      </c>
      <c r="G4970" s="202">
        <v>1294085</v>
      </c>
      <c r="H4970" s="198">
        <v>37035.574537037035</v>
      </c>
      <c r="I4970" t="s">
        <v>2818</v>
      </c>
      <c r="M4970" t="s">
        <v>3364</v>
      </c>
      <c r="N4970" t="s">
        <v>2802</v>
      </c>
      <c r="O4970" t="s">
        <v>4290</v>
      </c>
      <c r="P4970" s="199">
        <v>50</v>
      </c>
      <c r="S4970" t="s">
        <v>2759</v>
      </c>
      <c r="T4970" t="s">
        <v>4061</v>
      </c>
      <c r="U4970" s="201">
        <v>42.5</v>
      </c>
      <c r="V4970" t="s">
        <v>2822</v>
      </c>
      <c r="W4970" t="s">
        <v>2811</v>
      </c>
      <c r="X4970" t="s">
        <v>2847</v>
      </c>
      <c r="Y4970" t="s">
        <v>4193</v>
      </c>
      <c r="Z4970" t="s">
        <v>3666</v>
      </c>
      <c r="AA4970">
        <v>622038.1</v>
      </c>
      <c r="AB4970" s="198">
        <v>37257.594444444447</v>
      </c>
      <c r="AC4970" s="198">
        <v>37315.594444444447</v>
      </c>
    </row>
    <row r="4971" spans="1:29" x14ac:dyDescent="0.2">
      <c r="A4971" s="44" t="str">
        <f t="shared" si="386"/>
        <v>US Natural Gas Physical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Physical</v>
      </c>
      <c r="E4971" s="44">
        <f>IF(VLOOKUP(S4971,'DD-Lookup'!$J$6:$L$50,3,FALSE)="Monthly",(YEAR(AC4971)-YEAR(AB4971))*12+MONTH(AC4971)-MONTH(AB4971)+1,(AC4971-AB4971+1))</f>
        <v>4</v>
      </c>
      <c r="F4971" s="213">
        <f t="shared" si="390"/>
        <v>20000</v>
      </c>
      <c r="G4971" s="202">
        <v>1294086</v>
      </c>
      <c r="H4971" s="198">
        <v>37035.574548611112</v>
      </c>
      <c r="I4971" t="s">
        <v>4255</v>
      </c>
      <c r="M4971" t="s">
        <v>2760</v>
      </c>
      <c r="N4971" t="s">
        <v>3220</v>
      </c>
      <c r="O4971" t="s">
        <v>1231</v>
      </c>
      <c r="P4971" s="199">
        <v>5000</v>
      </c>
      <c r="S4971" t="s">
        <v>2761</v>
      </c>
      <c r="T4971" t="s">
        <v>4061</v>
      </c>
      <c r="U4971" s="201">
        <v>4.2649999999999997</v>
      </c>
      <c r="V4971" t="s">
        <v>4256</v>
      </c>
      <c r="W4971" t="s">
        <v>2661</v>
      </c>
      <c r="X4971" t="s">
        <v>2662</v>
      </c>
      <c r="Y4971" t="s">
        <v>3224</v>
      </c>
      <c r="Z4971" t="s">
        <v>3671</v>
      </c>
      <c r="AA4971">
        <v>809656</v>
      </c>
      <c r="AB4971" s="198">
        <v>37037</v>
      </c>
      <c r="AC4971" s="198">
        <v>37040</v>
      </c>
    </row>
    <row r="4972" spans="1:29" x14ac:dyDescent="0.2">
      <c r="A4972" s="44" t="str">
        <f t="shared" si="386"/>
        <v>US Crude Financial</v>
      </c>
      <c r="B4972" s="44" t="str">
        <f t="shared" si="387"/>
        <v>US</v>
      </c>
      <c r="C4972" s="44" t="str">
        <f t="shared" si="388"/>
        <v>Crude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1</v>
      </c>
      <c r="F4972" s="213">
        <f t="shared" si="390"/>
        <v>25000</v>
      </c>
      <c r="G4972" s="202">
        <v>1294089</v>
      </c>
      <c r="H4972" s="198">
        <v>37035.574687499997</v>
      </c>
      <c r="I4972" t="s">
        <v>2863</v>
      </c>
      <c r="M4972" t="s">
        <v>3757</v>
      </c>
      <c r="N4972" t="s">
        <v>3803</v>
      </c>
      <c r="O4972" t="s">
        <v>3804</v>
      </c>
      <c r="P4972" s="199">
        <v>25000</v>
      </c>
      <c r="S4972" t="s">
        <v>2763</v>
      </c>
      <c r="T4972" t="s">
        <v>4061</v>
      </c>
      <c r="U4972" s="201">
        <v>-0.19</v>
      </c>
      <c r="V4972" t="s">
        <v>3986</v>
      </c>
      <c r="W4972" t="s">
        <v>4491</v>
      </c>
      <c r="X4972" t="s">
        <v>3805</v>
      </c>
      <c r="Y4972" t="s">
        <v>4082</v>
      </c>
      <c r="Z4972" t="s">
        <v>3671</v>
      </c>
      <c r="AA4972" t="s">
        <v>1384</v>
      </c>
      <c r="AB4972" s="198">
        <v>37073</v>
      </c>
      <c r="AC4972" s="198">
        <v>37103</v>
      </c>
    </row>
    <row r="4973" spans="1:29" x14ac:dyDescent="0.2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4</v>
      </c>
      <c r="F4973" s="213">
        <f t="shared" si="390"/>
        <v>40000</v>
      </c>
      <c r="G4973" s="202">
        <v>1294091</v>
      </c>
      <c r="H4973" s="198">
        <v>37035.57471064815</v>
      </c>
      <c r="I4973" t="s">
        <v>2754</v>
      </c>
      <c r="M4973" t="s">
        <v>2760</v>
      </c>
      <c r="N4973" t="s">
        <v>3220</v>
      </c>
      <c r="O4973" t="s">
        <v>1067</v>
      </c>
      <c r="P4973" s="199">
        <v>10000</v>
      </c>
      <c r="S4973" t="s">
        <v>2761</v>
      </c>
      <c r="T4973" t="s">
        <v>4061</v>
      </c>
      <c r="U4973" s="201">
        <v>4</v>
      </c>
      <c r="V4973" t="s">
        <v>3454</v>
      </c>
      <c r="W4973" t="s">
        <v>4246</v>
      </c>
      <c r="X4973" t="s">
        <v>4247</v>
      </c>
      <c r="Y4973" t="s">
        <v>3224</v>
      </c>
      <c r="Z4973" t="s">
        <v>3671</v>
      </c>
      <c r="AA4973">
        <v>809657</v>
      </c>
      <c r="AB4973" s="198">
        <v>37037</v>
      </c>
      <c r="AC4973" s="198">
        <v>37040</v>
      </c>
    </row>
    <row r="4974" spans="1:29" x14ac:dyDescent="0.2">
      <c r="A4974" s="44" t="str">
        <f t="shared" si="386"/>
        <v>US Crude Financial</v>
      </c>
      <c r="B4974" s="44" t="str">
        <f t="shared" si="387"/>
        <v>US</v>
      </c>
      <c r="C4974" s="44" t="str">
        <f t="shared" si="388"/>
        <v>Crude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1</v>
      </c>
      <c r="F4974" s="213">
        <f t="shared" si="390"/>
        <v>50000</v>
      </c>
      <c r="G4974" s="202">
        <v>1294092</v>
      </c>
      <c r="H4974" s="198">
        <v>37035.574745370373</v>
      </c>
      <c r="I4974" t="s">
        <v>2863</v>
      </c>
      <c r="M4974" t="s">
        <v>3757</v>
      </c>
      <c r="N4974" t="s">
        <v>4183</v>
      </c>
      <c r="O4974" t="s">
        <v>2790</v>
      </c>
      <c r="Q4974" s="199">
        <v>50000</v>
      </c>
      <c r="S4974" t="s">
        <v>2767</v>
      </c>
      <c r="T4974" t="s">
        <v>4061</v>
      </c>
      <c r="U4974" s="201">
        <v>28.41</v>
      </c>
      <c r="V4974" t="s">
        <v>3199</v>
      </c>
      <c r="W4974" t="s">
        <v>4185</v>
      </c>
      <c r="X4974" t="s">
        <v>4186</v>
      </c>
      <c r="Y4974" t="s">
        <v>3401</v>
      </c>
      <c r="Z4974" t="s">
        <v>3671</v>
      </c>
      <c r="AA4974">
        <v>107360</v>
      </c>
      <c r="AB4974" s="198">
        <v>37073</v>
      </c>
      <c r="AC4974" s="198">
        <v>37103</v>
      </c>
    </row>
    <row r="4975" spans="1:29" x14ac:dyDescent="0.2">
      <c r="A4975" s="44" t="str">
        <f t="shared" si="386"/>
        <v>US Crude Financial</v>
      </c>
      <c r="B4975" s="44" t="str">
        <f t="shared" si="387"/>
        <v>US</v>
      </c>
      <c r="C4975" s="44" t="str">
        <f t="shared" si="388"/>
        <v>Crude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1</v>
      </c>
      <c r="F4975" s="213">
        <f t="shared" si="390"/>
        <v>50000</v>
      </c>
      <c r="G4975" s="202">
        <v>1294093</v>
      </c>
      <c r="H4975" s="198">
        <v>37035.574803240743</v>
      </c>
      <c r="I4975" t="s">
        <v>4182</v>
      </c>
      <c r="M4975" t="s">
        <v>3757</v>
      </c>
      <c r="N4975" t="s">
        <v>4183</v>
      </c>
      <c r="O4975" t="s">
        <v>2790</v>
      </c>
      <c r="P4975" s="199">
        <v>50000</v>
      </c>
      <c r="S4975" t="s">
        <v>2767</v>
      </c>
      <c r="T4975" t="s">
        <v>4061</v>
      </c>
      <c r="U4975" s="201">
        <v>28.39</v>
      </c>
      <c r="V4975" t="s">
        <v>2679</v>
      </c>
      <c r="W4975" t="s">
        <v>4185</v>
      </c>
      <c r="X4975" t="s">
        <v>4186</v>
      </c>
      <c r="Y4975" t="s">
        <v>3401</v>
      </c>
      <c r="Z4975" t="s">
        <v>3671</v>
      </c>
      <c r="AA4975">
        <v>107361</v>
      </c>
      <c r="AB4975" s="198">
        <v>37073</v>
      </c>
      <c r="AC4975" s="198">
        <v>37103</v>
      </c>
    </row>
    <row r="4976" spans="1:29" x14ac:dyDescent="0.2">
      <c r="A4976" s="44" t="str">
        <f t="shared" si="386"/>
        <v>US Natural Gas Physical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Physical</v>
      </c>
      <c r="E4976" s="44">
        <f>IF(VLOOKUP(S4976,'DD-Lookup'!$J$6:$L$50,3,FALSE)="Monthly",(YEAR(AC4976)-YEAR(AB4976))*12+MONTH(AC4976)-MONTH(AB4976)+1,(AC4976-AB4976+1))</f>
        <v>4</v>
      </c>
      <c r="F4976" s="213">
        <f t="shared" si="390"/>
        <v>20000</v>
      </c>
      <c r="G4976" s="202">
        <v>1294094</v>
      </c>
      <c r="H4976" s="198">
        <v>37035.574872685182</v>
      </c>
      <c r="I4976" t="s">
        <v>4255</v>
      </c>
      <c r="M4976" t="s">
        <v>2760</v>
      </c>
      <c r="N4976" t="s">
        <v>3220</v>
      </c>
      <c r="O4976" t="s">
        <v>1067</v>
      </c>
      <c r="Q4976" s="199">
        <v>5000</v>
      </c>
      <c r="S4976" t="s">
        <v>2761</v>
      </c>
      <c r="T4976" t="s">
        <v>4061</v>
      </c>
      <c r="U4976" s="201">
        <v>3.9950000000000001</v>
      </c>
      <c r="V4976" t="s">
        <v>4256</v>
      </c>
      <c r="W4976" t="s">
        <v>4246</v>
      </c>
      <c r="X4976" t="s">
        <v>4247</v>
      </c>
      <c r="Y4976" t="s">
        <v>3224</v>
      </c>
      <c r="Z4976" t="s">
        <v>3671</v>
      </c>
      <c r="AA4976">
        <v>809659</v>
      </c>
      <c r="AB4976" s="198">
        <v>37037</v>
      </c>
      <c r="AC4976" s="198">
        <v>37040</v>
      </c>
    </row>
    <row r="4977" spans="1:29" x14ac:dyDescent="0.2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77500</v>
      </c>
      <c r="G4977" s="202">
        <v>1294096</v>
      </c>
      <c r="H4977" s="198">
        <v>37035.57503472222</v>
      </c>
      <c r="I4977" t="s">
        <v>2722</v>
      </c>
      <c r="M4977" t="s">
        <v>2760</v>
      </c>
      <c r="N4977" t="s">
        <v>3235</v>
      </c>
      <c r="O4977" t="s">
        <v>3082</v>
      </c>
      <c r="Q4977" s="199">
        <v>2500</v>
      </c>
      <c r="S4977" t="s">
        <v>2761</v>
      </c>
      <c r="T4977" t="s">
        <v>4061</v>
      </c>
      <c r="U4977" s="201">
        <v>7.76</v>
      </c>
      <c r="V4977" t="s">
        <v>3964</v>
      </c>
      <c r="W4977" t="s">
        <v>3083</v>
      </c>
      <c r="X4977" t="s">
        <v>3084</v>
      </c>
      <c r="Y4977" t="s">
        <v>4082</v>
      </c>
      <c r="Z4977" t="s">
        <v>3671</v>
      </c>
      <c r="AA4977" t="s">
        <v>1385</v>
      </c>
      <c r="AB4977" s="198">
        <v>37073.875</v>
      </c>
      <c r="AC4977" s="198">
        <v>37103.875</v>
      </c>
    </row>
    <row r="4978" spans="1:29" x14ac:dyDescent="0.2">
      <c r="A4978" s="44" t="str">
        <f t="shared" si="386"/>
        <v xml:space="preserve"> Natural Gas Financial</v>
      </c>
      <c r="B4978" s="44" t="str">
        <f t="shared" si="387"/>
        <v/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30</v>
      </c>
      <c r="F4978" s="213">
        <f t="shared" si="390"/>
        <v>150000</v>
      </c>
      <c r="G4978" s="202">
        <v>1294097</v>
      </c>
      <c r="H4978" s="198">
        <v>37035.575046296297</v>
      </c>
      <c r="I4978" t="s">
        <v>4033</v>
      </c>
      <c r="M4978" t="s">
        <v>2760</v>
      </c>
      <c r="N4978" t="s">
        <v>4017</v>
      </c>
      <c r="O4978" t="s">
        <v>1915</v>
      </c>
      <c r="Q4978" s="199">
        <v>5000</v>
      </c>
      <c r="S4978" t="s">
        <v>2761</v>
      </c>
      <c r="T4978" t="s">
        <v>4061</v>
      </c>
      <c r="U4978" s="201">
        <v>-0.01</v>
      </c>
      <c r="V4978" t="s">
        <v>1386</v>
      </c>
      <c r="W4978" t="s">
        <v>3170</v>
      </c>
      <c r="X4978" t="s">
        <v>1916</v>
      </c>
      <c r="Y4978" t="s">
        <v>4082</v>
      </c>
      <c r="Z4978" t="s">
        <v>3672</v>
      </c>
      <c r="AA4978" t="s">
        <v>1387</v>
      </c>
      <c r="AB4978" s="198">
        <v>37043.875</v>
      </c>
      <c r="AC4978" s="198">
        <v>37072.875</v>
      </c>
    </row>
    <row r="4979" spans="1:29" x14ac:dyDescent="0.2">
      <c r="A4979" s="44" t="str">
        <f t="shared" si="386"/>
        <v>US Power Physical</v>
      </c>
      <c r="B4979" s="44" t="str">
        <f t="shared" si="387"/>
        <v>US</v>
      </c>
      <c r="C4979" s="44" t="str">
        <f t="shared" si="388"/>
        <v>Power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1500</v>
      </c>
      <c r="G4979" s="202">
        <v>1294098</v>
      </c>
      <c r="H4979" s="198">
        <v>37035.575092592589</v>
      </c>
      <c r="I4979" t="s">
        <v>3789</v>
      </c>
      <c r="M4979" t="s">
        <v>3364</v>
      </c>
      <c r="N4979" t="s">
        <v>2802</v>
      </c>
      <c r="O4979" t="s">
        <v>2833</v>
      </c>
      <c r="P4979" s="199">
        <v>50</v>
      </c>
      <c r="S4979" t="s">
        <v>2759</v>
      </c>
      <c r="T4979" t="s">
        <v>4061</v>
      </c>
      <c r="U4979" s="201">
        <v>38.65</v>
      </c>
      <c r="V4979" t="s">
        <v>4203</v>
      </c>
      <c r="W4979" t="s">
        <v>2823</v>
      </c>
      <c r="X4979" t="s">
        <v>2807</v>
      </c>
      <c r="Y4979" t="s">
        <v>4193</v>
      </c>
      <c r="Z4979" t="s">
        <v>3666</v>
      </c>
      <c r="AA4979">
        <v>622039.1</v>
      </c>
      <c r="AB4979" s="198">
        <v>37135.71597222222</v>
      </c>
      <c r="AC4979" s="198">
        <v>37164.71597222222</v>
      </c>
    </row>
    <row r="4980" spans="1:29" x14ac:dyDescent="0.2">
      <c r="A4980" s="44" t="str">
        <f t="shared" si="386"/>
        <v>US Crude Financial</v>
      </c>
      <c r="B4980" s="44" t="str">
        <f t="shared" si="387"/>
        <v>US</v>
      </c>
      <c r="C4980" s="44" t="str">
        <f t="shared" si="388"/>
        <v>Crude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50000</v>
      </c>
      <c r="G4980" s="202">
        <v>1294100</v>
      </c>
      <c r="H4980" s="198">
        <v>37035.575254629628</v>
      </c>
      <c r="I4980" t="s">
        <v>2863</v>
      </c>
      <c r="M4980" t="s">
        <v>3757</v>
      </c>
      <c r="N4980" t="s">
        <v>4183</v>
      </c>
      <c r="O4980" t="s">
        <v>2790</v>
      </c>
      <c r="Q4980" s="199">
        <v>50000</v>
      </c>
      <c r="S4980" t="s">
        <v>2767</v>
      </c>
      <c r="T4980" t="s">
        <v>4061</v>
      </c>
      <c r="U4980" s="201">
        <v>28.39</v>
      </c>
      <c r="V4980" t="s">
        <v>3199</v>
      </c>
      <c r="W4980" t="s">
        <v>4185</v>
      </c>
      <c r="X4980" t="s">
        <v>4186</v>
      </c>
      <c r="Y4980" t="s">
        <v>3401</v>
      </c>
      <c r="Z4980" t="s">
        <v>3671</v>
      </c>
      <c r="AA4980">
        <v>107362</v>
      </c>
      <c r="AB4980" s="198">
        <v>37073</v>
      </c>
      <c r="AC4980" s="198">
        <v>37103</v>
      </c>
    </row>
    <row r="4981" spans="1:29" x14ac:dyDescent="0.2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600000</v>
      </c>
      <c r="G4981" s="202">
        <v>1294101</v>
      </c>
      <c r="H4981" s="198">
        <v>37035.575300925928</v>
      </c>
      <c r="I4981" t="s">
        <v>3769</v>
      </c>
      <c r="M4981" t="s">
        <v>2760</v>
      </c>
      <c r="N4981" t="s">
        <v>2864</v>
      </c>
      <c r="O4981" t="s">
        <v>2865</v>
      </c>
      <c r="P4981" s="199">
        <v>20000</v>
      </c>
      <c r="S4981" t="s">
        <v>2761</v>
      </c>
      <c r="T4981" t="s">
        <v>4061</v>
      </c>
      <c r="U4981" s="201">
        <v>4.0599999999999996</v>
      </c>
      <c r="V4981" t="s">
        <v>2670</v>
      </c>
      <c r="W4981" t="s">
        <v>3529</v>
      </c>
      <c r="X4981" t="s">
        <v>2866</v>
      </c>
      <c r="Y4981" t="s">
        <v>4082</v>
      </c>
      <c r="Z4981" t="s">
        <v>3671</v>
      </c>
      <c r="AA4981" t="s">
        <v>1388</v>
      </c>
      <c r="AB4981" s="198">
        <v>37043.875</v>
      </c>
      <c r="AC4981" s="198">
        <v>37072.875</v>
      </c>
    </row>
    <row r="4982" spans="1:29" x14ac:dyDescent="0.2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4</v>
      </c>
      <c r="F4982" s="213">
        <f t="shared" si="390"/>
        <v>20000</v>
      </c>
      <c r="G4982" s="202">
        <v>1294102</v>
      </c>
      <c r="H4982" s="198">
        <v>37035.575312499997</v>
      </c>
      <c r="I4982" t="s">
        <v>3306</v>
      </c>
      <c r="M4982" t="s">
        <v>2760</v>
      </c>
      <c r="N4982" t="s">
        <v>3220</v>
      </c>
      <c r="O4982" t="s">
        <v>1231</v>
      </c>
      <c r="Q4982" s="199">
        <v>5000</v>
      </c>
      <c r="S4982" t="s">
        <v>2761</v>
      </c>
      <c r="T4982" t="s">
        <v>4061</v>
      </c>
      <c r="U4982" s="201">
        <v>4.2699999999999996</v>
      </c>
      <c r="V4982" t="s">
        <v>2660</v>
      </c>
      <c r="W4982" t="s">
        <v>2661</v>
      </c>
      <c r="X4982" t="s">
        <v>2662</v>
      </c>
      <c r="Y4982" t="s">
        <v>3224</v>
      </c>
      <c r="Z4982" t="s">
        <v>3671</v>
      </c>
      <c r="AA4982">
        <v>809660</v>
      </c>
      <c r="AB4982" s="198">
        <v>37037</v>
      </c>
      <c r="AC4982" s="198">
        <v>37040</v>
      </c>
    </row>
    <row r="4983" spans="1:29" x14ac:dyDescent="0.2">
      <c r="A4983" s="44" t="str">
        <f t="shared" si="386"/>
        <v>US Crude Financial</v>
      </c>
      <c r="B4983" s="44" t="str">
        <f t="shared" si="387"/>
        <v>US</v>
      </c>
      <c r="C4983" s="44" t="str">
        <f t="shared" si="388"/>
        <v>Crude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1</v>
      </c>
      <c r="F4983" s="213">
        <f t="shared" si="390"/>
        <v>50000</v>
      </c>
      <c r="G4983" s="202">
        <v>1294104</v>
      </c>
      <c r="H4983" s="198">
        <v>37035.575358796297</v>
      </c>
      <c r="I4983" t="s">
        <v>4182</v>
      </c>
      <c r="M4983" t="s">
        <v>3757</v>
      </c>
      <c r="N4983" t="s">
        <v>4183</v>
      </c>
      <c r="O4983" t="s">
        <v>2790</v>
      </c>
      <c r="P4983" s="199">
        <v>50000</v>
      </c>
      <c r="S4983" t="s">
        <v>2767</v>
      </c>
      <c r="T4983" t="s">
        <v>4061</v>
      </c>
      <c r="U4983" s="201">
        <v>28.39</v>
      </c>
      <c r="V4983" t="s">
        <v>3201</v>
      </c>
      <c r="W4983" t="s">
        <v>4185</v>
      </c>
      <c r="X4983" t="s">
        <v>4186</v>
      </c>
      <c r="Y4983" t="s">
        <v>3401</v>
      </c>
      <c r="Z4983" t="s">
        <v>3671</v>
      </c>
      <c r="AA4983">
        <v>107363</v>
      </c>
      <c r="AB4983" s="198">
        <v>37073</v>
      </c>
      <c r="AC4983" s="198">
        <v>37103</v>
      </c>
    </row>
    <row r="4984" spans="1:29" x14ac:dyDescent="0.2">
      <c r="A4984" s="44" t="str">
        <f t="shared" si="386"/>
        <v>US Power Physical</v>
      </c>
      <c r="B4984" s="44" t="str">
        <f t="shared" si="387"/>
        <v>US</v>
      </c>
      <c r="C4984" s="44" t="str">
        <f t="shared" si="388"/>
        <v>Power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30</v>
      </c>
      <c r="F4984" s="213">
        <f t="shared" si="390"/>
        <v>1500</v>
      </c>
      <c r="G4984" s="202">
        <v>1294107</v>
      </c>
      <c r="H4984" s="198">
        <v>37035.575613425928</v>
      </c>
      <c r="I4984" t="s">
        <v>3789</v>
      </c>
      <c r="M4984" t="s">
        <v>3364</v>
      </c>
      <c r="N4984" t="s">
        <v>2802</v>
      </c>
      <c r="O4984" t="s">
        <v>1178</v>
      </c>
      <c r="P4984" s="199">
        <v>50</v>
      </c>
      <c r="S4984" t="s">
        <v>2759</v>
      </c>
      <c r="T4984" t="s">
        <v>4061</v>
      </c>
      <c r="U4984" s="201">
        <v>36.700000000000003</v>
      </c>
      <c r="V4984" t="s">
        <v>4203</v>
      </c>
      <c r="W4984" t="s">
        <v>2823</v>
      </c>
      <c r="X4984" t="s">
        <v>2824</v>
      </c>
      <c r="Y4984" t="s">
        <v>4193</v>
      </c>
      <c r="Z4984" t="s">
        <v>3666</v>
      </c>
      <c r="AA4984">
        <v>622042.1</v>
      </c>
      <c r="AB4984" s="198">
        <v>37135.710416666669</v>
      </c>
      <c r="AC4984" s="198">
        <v>37164.710416666669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30</v>
      </c>
      <c r="F4985" s="213">
        <f t="shared" si="390"/>
        <v>150000</v>
      </c>
      <c r="G4985" s="202">
        <v>1294108</v>
      </c>
      <c r="H4985" s="198">
        <v>37035.575694444444</v>
      </c>
      <c r="I4985" t="s">
        <v>4241</v>
      </c>
      <c r="M4985" t="s">
        <v>2760</v>
      </c>
      <c r="N4985" t="s">
        <v>2864</v>
      </c>
      <c r="O4985" t="s">
        <v>2865</v>
      </c>
      <c r="Q4985" s="199">
        <v>5000</v>
      </c>
      <c r="S4985" t="s">
        <v>2761</v>
      </c>
      <c r="T4985" t="s">
        <v>4061</v>
      </c>
      <c r="U4985" s="201">
        <v>4.0650000000000004</v>
      </c>
      <c r="V4985" t="s">
        <v>4273</v>
      </c>
      <c r="W4985" t="s">
        <v>3529</v>
      </c>
      <c r="X4985" t="s">
        <v>2866</v>
      </c>
      <c r="Y4985" t="s">
        <v>4082</v>
      </c>
      <c r="Z4985" t="s">
        <v>3671</v>
      </c>
      <c r="AA4985" t="s">
        <v>1389</v>
      </c>
      <c r="AB4985" s="198">
        <v>37043.875</v>
      </c>
      <c r="AC4985" s="198">
        <v>37072.875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30</v>
      </c>
      <c r="F4986" s="213">
        <f t="shared" si="390"/>
        <v>150000</v>
      </c>
      <c r="G4986" s="202">
        <v>1294109</v>
      </c>
      <c r="H4986" s="198">
        <v>37035.575833333336</v>
      </c>
      <c r="I4986" t="s">
        <v>2849</v>
      </c>
      <c r="M4986" t="s">
        <v>2760</v>
      </c>
      <c r="N4986" t="s">
        <v>2864</v>
      </c>
      <c r="O4986" t="s">
        <v>2865</v>
      </c>
      <c r="Q4986" s="199">
        <v>5000</v>
      </c>
      <c r="S4986" t="s">
        <v>2761</v>
      </c>
      <c r="T4986" t="s">
        <v>4061</v>
      </c>
      <c r="U4986" s="201">
        <v>4.0650000000000004</v>
      </c>
      <c r="V4986" t="s">
        <v>4025</v>
      </c>
      <c r="W4986" t="s">
        <v>3529</v>
      </c>
      <c r="X4986" t="s">
        <v>2866</v>
      </c>
      <c r="Y4986" t="s">
        <v>4082</v>
      </c>
      <c r="Z4986" t="s">
        <v>3671</v>
      </c>
      <c r="AA4986" t="s">
        <v>1390</v>
      </c>
      <c r="AB4986" s="198">
        <v>37043.875</v>
      </c>
      <c r="AC4986" s="198">
        <v>37072.875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6</v>
      </c>
      <c r="F4987" s="213">
        <f t="shared" si="390"/>
        <v>27000</v>
      </c>
      <c r="G4987" s="202">
        <v>1294110</v>
      </c>
      <c r="H4987" s="198">
        <v>37035.575879629629</v>
      </c>
      <c r="I4987" t="s">
        <v>2801</v>
      </c>
      <c r="M4987" t="s">
        <v>2760</v>
      </c>
      <c r="N4987" t="s">
        <v>2864</v>
      </c>
      <c r="O4987" t="s">
        <v>808</v>
      </c>
      <c r="Q4987" s="199">
        <v>4500</v>
      </c>
      <c r="S4987" t="s">
        <v>2761</v>
      </c>
      <c r="T4987" t="s">
        <v>4061</v>
      </c>
      <c r="U4987" s="201">
        <v>4.0149999999999997</v>
      </c>
      <c r="V4987" t="s">
        <v>4016</v>
      </c>
      <c r="W4987" t="s">
        <v>3281</v>
      </c>
      <c r="X4987" t="s">
        <v>4236</v>
      </c>
      <c r="Y4987" t="s">
        <v>4082</v>
      </c>
      <c r="Z4987" t="s">
        <v>3671</v>
      </c>
      <c r="AA4987" t="s">
        <v>1391</v>
      </c>
      <c r="AB4987" s="198">
        <v>37037.875</v>
      </c>
      <c r="AC4987" s="198">
        <v>37042.875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30</v>
      </c>
      <c r="F4988" s="213">
        <f t="shared" si="390"/>
        <v>150000</v>
      </c>
      <c r="G4988" s="202">
        <v>1294111</v>
      </c>
      <c r="H4988" s="198">
        <v>37035.575914351852</v>
      </c>
      <c r="I4988" t="s">
        <v>2801</v>
      </c>
      <c r="M4988" t="s">
        <v>2760</v>
      </c>
      <c r="N4988" t="s">
        <v>2864</v>
      </c>
      <c r="O4988" t="s">
        <v>2865</v>
      </c>
      <c r="Q4988" s="199">
        <v>5000</v>
      </c>
      <c r="S4988" t="s">
        <v>2761</v>
      </c>
      <c r="T4988" t="s">
        <v>4061</v>
      </c>
      <c r="U4988" s="201">
        <v>4.0650000000000004</v>
      </c>
      <c r="V4988" t="s">
        <v>3090</v>
      </c>
      <c r="W4988" t="s">
        <v>3529</v>
      </c>
      <c r="X4988" t="s">
        <v>2866</v>
      </c>
      <c r="Y4988" t="s">
        <v>4082</v>
      </c>
      <c r="Z4988" t="s">
        <v>3671</v>
      </c>
      <c r="AA4988" t="s">
        <v>1392</v>
      </c>
      <c r="AB4988" s="198">
        <v>37043.875</v>
      </c>
      <c r="AC4988" s="198">
        <v>37072.875</v>
      </c>
    </row>
    <row r="4989" spans="1:29" x14ac:dyDescent="0.2">
      <c r="A4989" s="44" t="str">
        <f t="shared" si="386"/>
        <v>US Crude Financial</v>
      </c>
      <c r="B4989" s="44" t="str">
        <f t="shared" si="387"/>
        <v>US</v>
      </c>
      <c r="C4989" s="44" t="str">
        <f t="shared" si="388"/>
        <v>Crude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</v>
      </c>
      <c r="F4989" s="213">
        <f t="shared" si="390"/>
        <v>50000</v>
      </c>
      <c r="G4989" s="202">
        <v>1294112</v>
      </c>
      <c r="H4989" s="198">
        <v>37035.575914351852</v>
      </c>
      <c r="I4989" t="s">
        <v>4182</v>
      </c>
      <c r="M4989" t="s">
        <v>3757</v>
      </c>
      <c r="N4989" t="s">
        <v>4183</v>
      </c>
      <c r="O4989" t="s">
        <v>2790</v>
      </c>
      <c r="P4989" s="199">
        <v>50000</v>
      </c>
      <c r="S4989" t="s">
        <v>2767</v>
      </c>
      <c r="T4989" t="s">
        <v>4061</v>
      </c>
      <c r="U4989" s="201">
        <v>28.37</v>
      </c>
      <c r="V4989" t="s">
        <v>4184</v>
      </c>
      <c r="W4989" t="s">
        <v>4185</v>
      </c>
      <c r="X4989" t="s">
        <v>4186</v>
      </c>
      <c r="Y4989" t="s">
        <v>3401</v>
      </c>
      <c r="Z4989" t="s">
        <v>3671</v>
      </c>
      <c r="AA4989">
        <v>107364</v>
      </c>
      <c r="AB4989" s="198">
        <v>37073</v>
      </c>
      <c r="AC4989" s="198">
        <v>37103</v>
      </c>
    </row>
    <row r="4990" spans="1:29" x14ac:dyDescent="0.2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30</v>
      </c>
      <c r="F4990" s="213">
        <f t="shared" si="390"/>
        <v>300000</v>
      </c>
      <c r="G4990" s="202">
        <v>1294113</v>
      </c>
      <c r="H4990" s="198">
        <v>37035.576006944444</v>
      </c>
      <c r="I4990" t="s">
        <v>2858</v>
      </c>
      <c r="M4990" t="s">
        <v>2760</v>
      </c>
      <c r="N4990" t="s">
        <v>3235</v>
      </c>
      <c r="O4990" t="s">
        <v>3433</v>
      </c>
      <c r="Q4990" s="199">
        <v>10000</v>
      </c>
      <c r="S4990" t="s">
        <v>2761</v>
      </c>
      <c r="T4990" t="s">
        <v>4061</v>
      </c>
      <c r="U4990" s="201">
        <v>0.03</v>
      </c>
      <c r="V4990" t="s">
        <v>3258</v>
      </c>
      <c r="W4990" t="s">
        <v>3074</v>
      </c>
      <c r="X4990" t="s">
        <v>3075</v>
      </c>
      <c r="Y4990" t="s">
        <v>4082</v>
      </c>
      <c r="Z4990" t="s">
        <v>3671</v>
      </c>
      <c r="AA4990" t="s">
        <v>1393</v>
      </c>
      <c r="AB4990" s="198">
        <v>37043</v>
      </c>
      <c r="AC4990" s="198">
        <v>37072</v>
      </c>
    </row>
    <row r="4991" spans="1:29" x14ac:dyDescent="0.2">
      <c r="A4991" s="44" t="str">
        <f t="shared" si="386"/>
        <v>US Power Physical</v>
      </c>
      <c r="B4991" s="44" t="str">
        <f t="shared" si="387"/>
        <v>US</v>
      </c>
      <c r="C4991" s="44" t="str">
        <f t="shared" si="388"/>
        <v>Power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1500</v>
      </c>
      <c r="G4991" s="202">
        <v>1294114</v>
      </c>
      <c r="H4991" s="198">
        <v>37035.576041666667</v>
      </c>
      <c r="I4991" t="s">
        <v>2676</v>
      </c>
      <c r="M4991" t="s">
        <v>3364</v>
      </c>
      <c r="N4991" t="s">
        <v>2855</v>
      </c>
      <c r="O4991" t="s">
        <v>1394</v>
      </c>
      <c r="P4991" s="199">
        <v>50</v>
      </c>
      <c r="S4991" t="s">
        <v>2759</v>
      </c>
      <c r="T4991" t="s">
        <v>4061</v>
      </c>
      <c r="U4991" s="201">
        <v>41.25</v>
      </c>
      <c r="V4991" t="s">
        <v>4312</v>
      </c>
      <c r="W4991" t="s">
        <v>3262</v>
      </c>
      <c r="X4991" t="s">
        <v>3263</v>
      </c>
      <c r="Y4991" t="s">
        <v>4193</v>
      </c>
      <c r="Z4991" t="s">
        <v>3666</v>
      </c>
      <c r="AA4991">
        <v>622043.1</v>
      </c>
      <c r="AB4991" s="198">
        <v>37500</v>
      </c>
      <c r="AC4991" s="198">
        <v>37529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150000</v>
      </c>
      <c r="G4992" s="202">
        <v>1294115</v>
      </c>
      <c r="H4992" s="198">
        <v>37035.57607638889</v>
      </c>
      <c r="I4992" t="s">
        <v>2689</v>
      </c>
      <c r="M4992" t="s">
        <v>2760</v>
      </c>
      <c r="N4992" t="s">
        <v>2864</v>
      </c>
      <c r="O4992" t="s">
        <v>2865</v>
      </c>
      <c r="P4992" s="199">
        <v>5000</v>
      </c>
      <c r="S4992" t="s">
        <v>2761</v>
      </c>
      <c r="T4992" t="s">
        <v>4061</v>
      </c>
      <c r="U4992" s="201">
        <v>4.0599999999999996</v>
      </c>
      <c r="V4992" t="s">
        <v>1782</v>
      </c>
      <c r="W4992" t="s">
        <v>3529</v>
      </c>
      <c r="X4992" t="s">
        <v>2866</v>
      </c>
      <c r="Y4992" t="s">
        <v>4082</v>
      </c>
      <c r="Z4992" t="s">
        <v>3671</v>
      </c>
      <c r="AA4992" t="s">
        <v>1395</v>
      </c>
      <c r="AB4992" s="198">
        <v>37043.875</v>
      </c>
      <c r="AC4992" s="198">
        <v>37072.875</v>
      </c>
    </row>
    <row r="4993" spans="1:29" x14ac:dyDescent="0.2">
      <c r="A4993" s="44" t="str">
        <f t="shared" si="386"/>
        <v>US Natural Gas Physical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Physical</v>
      </c>
      <c r="E4993" s="44">
        <f>IF(VLOOKUP(S4993,'DD-Lookup'!$J$6:$L$50,3,FALSE)="Monthly",(YEAR(AC4993)-YEAR(AB4993))*12+MONTH(AC4993)-MONTH(AB4993)+1,(AC4993-AB4993+1))</f>
        <v>4</v>
      </c>
      <c r="F4993" s="213">
        <f t="shared" si="390"/>
        <v>40000</v>
      </c>
      <c r="G4993" s="202">
        <v>1294116</v>
      </c>
      <c r="H4993" s="198">
        <v>37035.576111111113</v>
      </c>
      <c r="I4993" t="s">
        <v>3092</v>
      </c>
      <c r="M4993" t="s">
        <v>2760</v>
      </c>
      <c r="N4993" t="s">
        <v>3220</v>
      </c>
      <c r="O4993" t="s">
        <v>1067</v>
      </c>
      <c r="Q4993" s="199">
        <v>10000</v>
      </c>
      <c r="S4993" t="s">
        <v>2761</v>
      </c>
      <c r="T4993" t="s">
        <v>4061</v>
      </c>
      <c r="U4993" s="201">
        <v>4</v>
      </c>
      <c r="V4993" t="s">
        <v>2772</v>
      </c>
      <c r="W4993" t="s">
        <v>4246</v>
      </c>
      <c r="X4993" t="s">
        <v>4247</v>
      </c>
      <c r="Y4993" t="s">
        <v>3224</v>
      </c>
      <c r="Z4993" t="s">
        <v>3671</v>
      </c>
      <c r="AA4993">
        <v>809663</v>
      </c>
      <c r="AB4993" s="198">
        <v>37037</v>
      </c>
      <c r="AC4993" s="198">
        <v>37040</v>
      </c>
    </row>
    <row r="4994" spans="1:29" x14ac:dyDescent="0.2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50000</v>
      </c>
      <c r="G4994" s="202">
        <v>1294117</v>
      </c>
      <c r="H4994" s="198">
        <v>37035.576458333337</v>
      </c>
      <c r="I4994" t="s">
        <v>2863</v>
      </c>
      <c r="M4994" t="s">
        <v>3757</v>
      </c>
      <c r="N4994" t="s">
        <v>4183</v>
      </c>
      <c r="O4994" t="s">
        <v>2790</v>
      </c>
      <c r="P4994" s="199">
        <v>50000</v>
      </c>
      <c r="S4994" t="s">
        <v>2767</v>
      </c>
      <c r="T4994" t="s">
        <v>4061</v>
      </c>
      <c r="U4994" s="201">
        <v>28.35</v>
      </c>
      <c r="V4994" t="s">
        <v>3199</v>
      </c>
      <c r="W4994" t="s">
        <v>4185</v>
      </c>
      <c r="X4994" t="s">
        <v>4186</v>
      </c>
      <c r="Y4994" t="s">
        <v>3401</v>
      </c>
      <c r="Z4994" t="s">
        <v>3671</v>
      </c>
      <c r="AA4994">
        <v>107365</v>
      </c>
      <c r="AB4994" s="198">
        <v>37073</v>
      </c>
      <c r="AC4994" s="198">
        <v>37103</v>
      </c>
    </row>
    <row r="4995" spans="1:29" x14ac:dyDescent="0.2">
      <c r="A4995" s="44" t="str">
        <f t="shared" si="386"/>
        <v>US Crude Financial</v>
      </c>
      <c r="B4995" s="44" t="str">
        <f t="shared" si="387"/>
        <v>US</v>
      </c>
      <c r="C4995" s="44" t="str">
        <f t="shared" si="388"/>
        <v>Crude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</v>
      </c>
      <c r="F4995" s="213">
        <f t="shared" si="390"/>
        <v>50000</v>
      </c>
      <c r="G4995" s="202">
        <v>1294118</v>
      </c>
      <c r="H4995" s="198">
        <v>37035.576620370368</v>
      </c>
      <c r="I4995" t="s">
        <v>3057</v>
      </c>
      <c r="M4995" t="s">
        <v>3757</v>
      </c>
      <c r="N4995" t="s">
        <v>4183</v>
      </c>
      <c r="O4995" t="s">
        <v>2967</v>
      </c>
      <c r="Q4995" s="199">
        <v>50000</v>
      </c>
      <c r="S4995" t="s">
        <v>2767</v>
      </c>
      <c r="T4995" t="s">
        <v>4061</v>
      </c>
      <c r="U4995" s="201">
        <v>28.37</v>
      </c>
      <c r="V4995" t="s">
        <v>1699</v>
      </c>
      <c r="W4995" t="s">
        <v>4185</v>
      </c>
      <c r="X4995" t="s">
        <v>4266</v>
      </c>
      <c r="Y4995" t="s">
        <v>3401</v>
      </c>
      <c r="Z4995" t="s">
        <v>3671</v>
      </c>
      <c r="AA4995">
        <v>107366</v>
      </c>
      <c r="AB4995" s="198">
        <v>37073</v>
      </c>
      <c r="AC4995" s="198">
        <v>37103</v>
      </c>
    </row>
    <row r="4996" spans="1:29" x14ac:dyDescent="0.2">
      <c r="A4996" s="44" t="str">
        <f t="shared" si="386"/>
        <v>US Natural Gas Physical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150000</v>
      </c>
      <c r="G4996" s="202">
        <v>1294120</v>
      </c>
      <c r="H4996" s="198">
        <v>37035.577002314814</v>
      </c>
      <c r="I4996" t="s">
        <v>2935</v>
      </c>
      <c r="M4996" t="s">
        <v>2760</v>
      </c>
      <c r="N4996" t="s">
        <v>3220</v>
      </c>
      <c r="O4996" t="s">
        <v>4353</v>
      </c>
      <c r="Q4996" s="199">
        <v>5000</v>
      </c>
      <c r="S4996" t="s">
        <v>2761</v>
      </c>
      <c r="T4996" t="s">
        <v>4061</v>
      </c>
      <c r="U4996" s="201">
        <v>4.0599999999999996</v>
      </c>
      <c r="V4996" t="s">
        <v>2936</v>
      </c>
      <c r="W4996" t="s">
        <v>2938</v>
      </c>
      <c r="X4996" t="s">
        <v>1775</v>
      </c>
      <c r="Y4996" t="s">
        <v>3224</v>
      </c>
      <c r="Z4996" t="s">
        <v>3671</v>
      </c>
      <c r="AA4996" t="s">
        <v>1396</v>
      </c>
      <c r="AB4996" s="198">
        <v>37043</v>
      </c>
      <c r="AC4996" s="198">
        <v>37072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365</v>
      </c>
      <c r="F4997" s="213">
        <f t="shared" si="390"/>
        <v>1825000</v>
      </c>
      <c r="G4997" s="202">
        <v>1294121</v>
      </c>
      <c r="H4997" s="198">
        <v>37035.577025462961</v>
      </c>
      <c r="I4997" t="s">
        <v>2905</v>
      </c>
      <c r="M4997" t="s">
        <v>2760</v>
      </c>
      <c r="N4997" t="s">
        <v>2864</v>
      </c>
      <c r="O4997" t="s">
        <v>3278</v>
      </c>
      <c r="Q4997" s="199">
        <v>5000</v>
      </c>
      <c r="S4997" t="s">
        <v>2761</v>
      </c>
      <c r="T4997" t="s">
        <v>4061</v>
      </c>
      <c r="U4997" s="201">
        <v>4.3099999999999996</v>
      </c>
      <c r="V4997" t="s">
        <v>2908</v>
      </c>
      <c r="W4997" t="s">
        <v>3529</v>
      </c>
      <c r="X4997" t="s">
        <v>2866</v>
      </c>
      <c r="Y4997" t="s">
        <v>4082</v>
      </c>
      <c r="Z4997" t="s">
        <v>3671</v>
      </c>
      <c r="AA4997" t="s">
        <v>1397</v>
      </c>
      <c r="AB4997" s="198">
        <v>37257.875</v>
      </c>
      <c r="AC4997" s="198">
        <v>37621.875</v>
      </c>
    </row>
    <row r="4998" spans="1:29" x14ac:dyDescent="0.2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4</v>
      </c>
      <c r="F4998" s="213">
        <f t="shared" si="390"/>
        <v>40000</v>
      </c>
      <c r="G4998" s="202">
        <v>1294122</v>
      </c>
      <c r="H4998" s="198">
        <v>37035.577037037037</v>
      </c>
      <c r="I4998" t="s">
        <v>3144</v>
      </c>
      <c r="M4998" t="s">
        <v>2760</v>
      </c>
      <c r="N4998" t="s">
        <v>3220</v>
      </c>
      <c r="O4998" t="s">
        <v>1067</v>
      </c>
      <c r="Q4998" s="199">
        <v>10000</v>
      </c>
      <c r="S4998" t="s">
        <v>2761</v>
      </c>
      <c r="T4998" t="s">
        <v>4061</v>
      </c>
      <c r="U4998" s="201">
        <v>4.0049999999999999</v>
      </c>
      <c r="V4998" t="s">
        <v>3145</v>
      </c>
      <c r="W4998" t="s">
        <v>4246</v>
      </c>
      <c r="X4998" t="s">
        <v>4247</v>
      </c>
      <c r="Y4998" t="s">
        <v>3224</v>
      </c>
      <c r="Z4998" t="s">
        <v>3671</v>
      </c>
      <c r="AA4998">
        <v>809664</v>
      </c>
      <c r="AB4998" s="198">
        <v>37037</v>
      </c>
      <c r="AC4998" s="198">
        <v>37040</v>
      </c>
    </row>
    <row r="4999" spans="1:29" x14ac:dyDescent="0.2">
      <c r="A4999" s="44" t="str">
        <f t="shared" si="386"/>
        <v>US Natural Gas Physical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Physical</v>
      </c>
      <c r="E4999" s="44">
        <f>IF(VLOOKUP(S4999,'DD-Lookup'!$J$6:$L$50,3,FALSE)="Monthly",(YEAR(AC4999)-YEAR(AB4999))*12+MONTH(AC4999)-MONTH(AB4999)+1,(AC4999-AB4999+1))</f>
        <v>4</v>
      </c>
      <c r="F4999" s="213">
        <f t="shared" si="390"/>
        <v>40000</v>
      </c>
      <c r="G4999" s="202">
        <v>1294124</v>
      </c>
      <c r="H4999" s="198">
        <v>37035.577280092592</v>
      </c>
      <c r="I4999" t="s">
        <v>3144</v>
      </c>
      <c r="M4999" t="s">
        <v>2760</v>
      </c>
      <c r="N4999" t="s">
        <v>3220</v>
      </c>
      <c r="O4999" t="s">
        <v>1067</v>
      </c>
      <c r="P4999" s="199">
        <v>10000</v>
      </c>
      <c r="S4999" t="s">
        <v>2761</v>
      </c>
      <c r="T4999" t="s">
        <v>4061</v>
      </c>
      <c r="U4999" s="201">
        <v>4.01</v>
      </c>
      <c r="V4999" t="s">
        <v>3145</v>
      </c>
      <c r="W4999" t="s">
        <v>4246</v>
      </c>
      <c r="X4999" t="s">
        <v>4247</v>
      </c>
      <c r="Y4999" t="s">
        <v>3224</v>
      </c>
      <c r="Z4999" t="s">
        <v>3671</v>
      </c>
      <c r="AA4999">
        <v>809669</v>
      </c>
      <c r="AB4999" s="198">
        <v>37037</v>
      </c>
      <c r="AC4999" s="198">
        <v>37040</v>
      </c>
    </row>
    <row r="5000" spans="1:29" x14ac:dyDescent="0.2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1500</v>
      </c>
      <c r="G5000" s="202">
        <v>1294125</v>
      </c>
      <c r="H5000" s="198">
        <v>37035.577303240738</v>
      </c>
      <c r="I5000" t="s">
        <v>2831</v>
      </c>
      <c r="M5000" t="s">
        <v>3364</v>
      </c>
      <c r="N5000" t="s">
        <v>2802</v>
      </c>
      <c r="O5000" t="s">
        <v>2859</v>
      </c>
      <c r="Q5000" s="199">
        <v>50</v>
      </c>
      <c r="S5000" t="s">
        <v>2759</v>
      </c>
      <c r="T5000" t="s">
        <v>4061</v>
      </c>
      <c r="U5000" s="201">
        <v>62.85</v>
      </c>
      <c r="V5000" t="s">
        <v>4199</v>
      </c>
      <c r="W5000" t="s">
        <v>2823</v>
      </c>
      <c r="X5000" t="s">
        <v>2807</v>
      </c>
      <c r="Y5000" t="s">
        <v>4193</v>
      </c>
      <c r="Z5000" t="s">
        <v>3666</v>
      </c>
      <c r="AA5000">
        <v>622044.1</v>
      </c>
      <c r="AB5000" s="198">
        <v>37043.71597222222</v>
      </c>
      <c r="AC5000" s="198">
        <v>37072.71597222222</v>
      </c>
    </row>
    <row r="5001" spans="1:29" x14ac:dyDescent="0.2">
      <c r="A5001" s="44" t="str">
        <f t="shared" si="386"/>
        <v>US Natural Gas Physical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Physical</v>
      </c>
      <c r="E5001" s="44">
        <f>IF(VLOOKUP(S5001,'DD-Lookup'!$J$6:$L$50,3,FALSE)="Monthly",(YEAR(AC5001)-YEAR(AB5001))*12+MONTH(AC5001)-MONTH(AB5001)+1,(AC5001-AB5001+1))</f>
        <v>4</v>
      </c>
      <c r="F5001" s="213">
        <f t="shared" si="390"/>
        <v>20000</v>
      </c>
      <c r="G5001" s="202">
        <v>1294126</v>
      </c>
      <c r="H5001" s="198">
        <v>37035.577361111114</v>
      </c>
      <c r="I5001" t="s">
        <v>2754</v>
      </c>
      <c r="M5001" t="s">
        <v>2760</v>
      </c>
      <c r="N5001" t="s">
        <v>3220</v>
      </c>
      <c r="O5001" t="s">
        <v>1398</v>
      </c>
      <c r="Q5001" s="199">
        <v>5000</v>
      </c>
      <c r="S5001" t="s">
        <v>2761</v>
      </c>
      <c r="T5001" t="s">
        <v>4061</v>
      </c>
      <c r="U5001" s="201">
        <v>3.9550000000000001</v>
      </c>
      <c r="V5001" t="s">
        <v>3454</v>
      </c>
      <c r="W5001" t="s">
        <v>4253</v>
      </c>
      <c r="X5001" t="s">
        <v>4254</v>
      </c>
      <c r="Y5001" t="s">
        <v>3224</v>
      </c>
      <c r="Z5001" t="s">
        <v>3671</v>
      </c>
      <c r="AA5001">
        <v>809670</v>
      </c>
      <c r="AB5001" s="198">
        <v>37037</v>
      </c>
      <c r="AC5001" s="198">
        <v>37040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30</v>
      </c>
      <c r="F5002" s="213">
        <f t="shared" si="390"/>
        <v>450000</v>
      </c>
      <c r="G5002" s="202">
        <v>1294128</v>
      </c>
      <c r="H5002" s="198">
        <v>37035.577870370369</v>
      </c>
      <c r="I5002" t="s">
        <v>4182</v>
      </c>
      <c r="M5002" t="s">
        <v>2760</v>
      </c>
      <c r="N5002" t="s">
        <v>2864</v>
      </c>
      <c r="O5002" t="s">
        <v>2865</v>
      </c>
      <c r="P5002" s="199">
        <v>15000</v>
      </c>
      <c r="S5002" t="s">
        <v>2761</v>
      </c>
      <c r="T5002" t="s">
        <v>4061</v>
      </c>
      <c r="U5002" s="201">
        <v>4.0599999999999996</v>
      </c>
      <c r="V5002" t="s">
        <v>3936</v>
      </c>
      <c r="W5002" t="s">
        <v>3529</v>
      </c>
      <c r="X5002" t="s">
        <v>2866</v>
      </c>
      <c r="Y5002" t="s">
        <v>4082</v>
      </c>
      <c r="Z5002" t="s">
        <v>3671</v>
      </c>
      <c r="AA5002" t="s">
        <v>1399</v>
      </c>
      <c r="AB5002" s="198">
        <v>37043.875</v>
      </c>
      <c r="AC5002" s="198">
        <v>37072.875</v>
      </c>
    </row>
    <row r="5003" spans="1:29" x14ac:dyDescent="0.2">
      <c r="A5003" s="44" t="str">
        <f t="shared" si="391"/>
        <v>US Crude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Crude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50000</v>
      </c>
      <c r="G5003" s="202">
        <v>1294129</v>
      </c>
      <c r="H5003" s="198">
        <v>37035.577870370369</v>
      </c>
      <c r="I5003" t="s">
        <v>2863</v>
      </c>
      <c r="M5003" t="s">
        <v>3757</v>
      </c>
      <c r="N5003" t="s">
        <v>4183</v>
      </c>
      <c r="O5003" t="s">
        <v>2790</v>
      </c>
      <c r="P5003" s="199">
        <v>50000</v>
      </c>
      <c r="S5003" t="s">
        <v>2767</v>
      </c>
      <c r="T5003" t="s">
        <v>4061</v>
      </c>
      <c r="U5003" s="201">
        <v>28.35</v>
      </c>
      <c r="V5003" t="s">
        <v>3199</v>
      </c>
      <c r="W5003" t="s">
        <v>4185</v>
      </c>
      <c r="X5003" t="s">
        <v>4186</v>
      </c>
      <c r="Y5003" t="s">
        <v>3401</v>
      </c>
      <c r="Z5003" t="s">
        <v>3671</v>
      </c>
      <c r="AA5003">
        <v>107367</v>
      </c>
      <c r="AB5003" s="198">
        <v>37073</v>
      </c>
      <c r="AC5003" s="198">
        <v>37103</v>
      </c>
    </row>
    <row r="5004" spans="1:29" x14ac:dyDescent="0.2">
      <c r="A5004" s="44" t="str">
        <f t="shared" si="391"/>
        <v>US Natural Gas Physical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Physical</v>
      </c>
      <c r="E5004" s="44">
        <f>IF(VLOOKUP(S5004,'DD-Lookup'!$J$6:$L$50,3,FALSE)="Monthly",(YEAR(AC5004)-YEAR(AB5004))*12+MONTH(AC5004)-MONTH(AB5004)+1,(AC5004-AB5004+1))</f>
        <v>4</v>
      </c>
      <c r="F5004" s="213">
        <f t="shared" si="395"/>
        <v>40000</v>
      </c>
      <c r="G5004" s="202">
        <v>1294131</v>
      </c>
      <c r="H5004" s="198">
        <v>37035.578020833331</v>
      </c>
      <c r="I5004" t="s">
        <v>3092</v>
      </c>
      <c r="M5004" t="s">
        <v>2760</v>
      </c>
      <c r="N5004" t="s">
        <v>3220</v>
      </c>
      <c r="O5004" t="s">
        <v>1067</v>
      </c>
      <c r="P5004" s="199">
        <v>10000</v>
      </c>
      <c r="S5004" t="s">
        <v>2761</v>
      </c>
      <c r="T5004" t="s">
        <v>4061</v>
      </c>
      <c r="U5004" s="201">
        <v>4.0049999999999999</v>
      </c>
      <c r="V5004" t="s">
        <v>2772</v>
      </c>
      <c r="W5004" t="s">
        <v>4246</v>
      </c>
      <c r="X5004" t="s">
        <v>4247</v>
      </c>
      <c r="Y5004" t="s">
        <v>3224</v>
      </c>
      <c r="Z5004" t="s">
        <v>3671</v>
      </c>
      <c r="AA5004">
        <v>809672</v>
      </c>
      <c r="AB5004" s="198">
        <v>37037</v>
      </c>
      <c r="AC5004" s="198">
        <v>37040</v>
      </c>
    </row>
    <row r="5005" spans="1:29" x14ac:dyDescent="0.2">
      <c r="A5005" s="44" t="str">
        <f t="shared" si="391"/>
        <v>US Natural Gas Physical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4</v>
      </c>
      <c r="F5005" s="213">
        <f t="shared" si="395"/>
        <v>40000</v>
      </c>
      <c r="G5005" s="202">
        <v>1294133</v>
      </c>
      <c r="H5005" s="198">
        <v>37035.578298611108</v>
      </c>
      <c r="I5005" t="s">
        <v>2801</v>
      </c>
      <c r="M5005" t="s">
        <v>2760</v>
      </c>
      <c r="N5005" t="s">
        <v>3220</v>
      </c>
      <c r="O5005" t="s">
        <v>1170</v>
      </c>
      <c r="Q5005" s="199">
        <v>10000</v>
      </c>
      <c r="S5005" t="s">
        <v>2761</v>
      </c>
      <c r="T5005" t="s">
        <v>4061</v>
      </c>
      <c r="U5005" s="201">
        <v>3.9049999999999998</v>
      </c>
      <c r="V5005" t="s">
        <v>4225</v>
      </c>
      <c r="W5005" t="s">
        <v>3046</v>
      </c>
      <c r="X5005" t="s">
        <v>2685</v>
      </c>
      <c r="Y5005" t="s">
        <v>3224</v>
      </c>
      <c r="Z5005" t="s">
        <v>3671</v>
      </c>
      <c r="AA5005">
        <v>809673</v>
      </c>
      <c r="AB5005" s="198">
        <v>37037</v>
      </c>
      <c r="AC5005" s="198">
        <v>37040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150000</v>
      </c>
      <c r="G5006" s="202">
        <v>1294134</v>
      </c>
      <c r="H5006" s="198">
        <v>37035.578449074077</v>
      </c>
      <c r="I5006" t="s">
        <v>2935</v>
      </c>
      <c r="M5006" t="s">
        <v>2760</v>
      </c>
      <c r="N5006" t="s">
        <v>3235</v>
      </c>
      <c r="O5006" t="s">
        <v>3433</v>
      </c>
      <c r="P5006" s="199">
        <v>5000</v>
      </c>
      <c r="S5006" t="s">
        <v>2761</v>
      </c>
      <c r="T5006" t="s">
        <v>4061</v>
      </c>
      <c r="U5006" s="201">
        <v>0.03</v>
      </c>
      <c r="V5006" t="s">
        <v>4335</v>
      </c>
      <c r="W5006" t="s">
        <v>3074</v>
      </c>
      <c r="X5006" t="s">
        <v>3075</v>
      </c>
      <c r="Y5006" t="s">
        <v>4082</v>
      </c>
      <c r="Z5006" t="s">
        <v>3671</v>
      </c>
      <c r="AA5006" t="s">
        <v>1400</v>
      </c>
      <c r="AB5006" s="198">
        <v>37043</v>
      </c>
      <c r="AC5006" s="198">
        <v>37072</v>
      </c>
    </row>
    <row r="5007" spans="1:29" x14ac:dyDescent="0.2">
      <c r="A5007" s="44" t="str">
        <f t="shared" si="391"/>
        <v>US Natural Gas Physical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Physical</v>
      </c>
      <c r="E5007" s="44">
        <f>IF(VLOOKUP(S5007,'DD-Lookup'!$J$6:$L$50,3,FALSE)="Monthly",(YEAR(AC5007)-YEAR(AB5007))*12+MONTH(AC5007)-MONTH(AB5007)+1,(AC5007-AB5007+1))</f>
        <v>4</v>
      </c>
      <c r="F5007" s="213">
        <f t="shared" si="395"/>
        <v>20000</v>
      </c>
      <c r="G5007" s="202">
        <v>1294135</v>
      </c>
      <c r="H5007" s="198">
        <v>37035.578518518516</v>
      </c>
      <c r="I5007" t="s">
        <v>2754</v>
      </c>
      <c r="M5007" t="s">
        <v>2760</v>
      </c>
      <c r="N5007" t="s">
        <v>3220</v>
      </c>
      <c r="O5007" t="s">
        <v>1398</v>
      </c>
      <c r="Q5007" s="199">
        <v>5000</v>
      </c>
      <c r="S5007" t="s">
        <v>2761</v>
      </c>
      <c r="T5007" t="s">
        <v>4061</v>
      </c>
      <c r="U5007" s="201">
        <v>3.9550000000000001</v>
      </c>
      <c r="V5007" t="s">
        <v>3454</v>
      </c>
      <c r="W5007" t="s">
        <v>4253</v>
      </c>
      <c r="X5007" t="s">
        <v>4254</v>
      </c>
      <c r="Y5007" t="s">
        <v>3224</v>
      </c>
      <c r="Z5007" t="s">
        <v>3671</v>
      </c>
      <c r="AA5007">
        <v>809674</v>
      </c>
      <c r="AB5007" s="198">
        <v>37037</v>
      </c>
      <c r="AC5007" s="198">
        <v>37040</v>
      </c>
    </row>
    <row r="5008" spans="1:29" x14ac:dyDescent="0.2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123</v>
      </c>
      <c r="F5008" s="213">
        <f t="shared" si="395"/>
        <v>39729</v>
      </c>
      <c r="G5008" s="202">
        <v>1294136</v>
      </c>
      <c r="H5008" s="198">
        <v>37035.578587962962</v>
      </c>
      <c r="I5008" t="s">
        <v>4259</v>
      </c>
      <c r="M5008" t="s">
        <v>2760</v>
      </c>
      <c r="N5008" t="s">
        <v>3235</v>
      </c>
      <c r="O5008" t="s">
        <v>4404</v>
      </c>
      <c r="Q5008" s="199">
        <v>323</v>
      </c>
      <c r="S5008" t="s">
        <v>2761</v>
      </c>
      <c r="T5008" t="s">
        <v>4061</v>
      </c>
      <c r="U5008" s="201">
        <v>-0.06</v>
      </c>
      <c r="V5008" t="s">
        <v>1401</v>
      </c>
      <c r="W5008" t="s">
        <v>2750</v>
      </c>
      <c r="X5008" t="s">
        <v>2751</v>
      </c>
      <c r="Y5008" t="s">
        <v>4082</v>
      </c>
      <c r="Z5008" t="s">
        <v>3671</v>
      </c>
      <c r="AA5008" t="s">
        <v>1402</v>
      </c>
      <c r="AB5008" s="198">
        <v>37073</v>
      </c>
      <c r="AC5008" s="198">
        <v>37195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48773</v>
      </c>
      <c r="G5009" s="202">
        <v>1294137</v>
      </c>
      <c r="H5009" s="198">
        <v>37035.578738425924</v>
      </c>
      <c r="I5009" t="s">
        <v>4259</v>
      </c>
      <c r="M5009" t="s">
        <v>2760</v>
      </c>
      <c r="N5009" t="s">
        <v>3235</v>
      </c>
      <c r="O5009" t="s">
        <v>3963</v>
      </c>
      <c r="Q5009" s="199">
        <v>323</v>
      </c>
      <c r="S5009" t="s">
        <v>2761</v>
      </c>
      <c r="T5009" t="s">
        <v>4061</v>
      </c>
      <c r="U5009" s="201">
        <v>8.5000000000000006E-2</v>
      </c>
      <c r="V5009" t="s">
        <v>1401</v>
      </c>
      <c r="W5009" t="s">
        <v>2750</v>
      </c>
      <c r="X5009" t="s">
        <v>2751</v>
      </c>
      <c r="Y5009" t="s">
        <v>4082</v>
      </c>
      <c r="Z5009" t="s">
        <v>3671</v>
      </c>
      <c r="AA5009" t="s">
        <v>1403</v>
      </c>
      <c r="AB5009" s="198">
        <v>37196</v>
      </c>
      <c r="AC5009" s="198">
        <v>37346</v>
      </c>
    </row>
    <row r="5010" spans="1:29" x14ac:dyDescent="0.2">
      <c r="A5010" s="44" t="str">
        <f t="shared" si="391"/>
        <v>US Power Physical</v>
      </c>
      <c r="B5010" s="44" t="str">
        <f t="shared" si="392"/>
        <v>US</v>
      </c>
      <c r="C5010" s="44" t="str">
        <f t="shared" si="393"/>
        <v>Power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62</v>
      </c>
      <c r="F5010" s="213">
        <f t="shared" si="395"/>
        <v>3100</v>
      </c>
      <c r="G5010" s="202">
        <v>1294138</v>
      </c>
      <c r="H5010" s="198">
        <v>37035.57885416667</v>
      </c>
      <c r="I5010" t="s">
        <v>3203</v>
      </c>
      <c r="M5010" t="s">
        <v>3364</v>
      </c>
      <c r="N5010" t="s">
        <v>2802</v>
      </c>
      <c r="O5010" t="s">
        <v>3897</v>
      </c>
      <c r="P5010" s="199">
        <v>50</v>
      </c>
      <c r="S5010" t="s">
        <v>2759</v>
      </c>
      <c r="T5010" t="s">
        <v>4061</v>
      </c>
      <c r="U5010" s="201">
        <v>84</v>
      </c>
      <c r="V5010" t="s">
        <v>521</v>
      </c>
      <c r="W5010" t="s">
        <v>2848</v>
      </c>
      <c r="X5010" t="s">
        <v>2827</v>
      </c>
      <c r="Y5010" t="s">
        <v>4193</v>
      </c>
      <c r="Z5010" t="s">
        <v>3666</v>
      </c>
      <c r="AA5010">
        <v>622050.1</v>
      </c>
      <c r="AB5010" s="198">
        <v>37073.71597222222</v>
      </c>
      <c r="AC5010" s="198">
        <v>37134.71597222222</v>
      </c>
    </row>
    <row r="5011" spans="1:29" x14ac:dyDescent="0.2">
      <c r="A5011" s="44" t="str">
        <f t="shared" si="391"/>
        <v>US Power Physical</v>
      </c>
      <c r="B5011" s="44" t="str">
        <f t="shared" si="392"/>
        <v>US</v>
      </c>
      <c r="C5011" s="44" t="str">
        <f t="shared" si="393"/>
        <v>Power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5</v>
      </c>
      <c r="F5011" s="213">
        <f t="shared" si="395"/>
        <v>250</v>
      </c>
      <c r="G5011" s="202">
        <v>1294139</v>
      </c>
      <c r="H5011" s="198">
        <v>37035.578877314816</v>
      </c>
      <c r="I5011" t="s">
        <v>2828</v>
      </c>
      <c r="J5011" t="s">
        <v>2851</v>
      </c>
      <c r="K5011" t="s">
        <v>2852</v>
      </c>
      <c r="M5011" t="s">
        <v>3364</v>
      </c>
      <c r="N5011" t="s">
        <v>2802</v>
      </c>
      <c r="O5011" t="s">
        <v>4356</v>
      </c>
      <c r="Q5011" s="199">
        <v>50</v>
      </c>
      <c r="S5011" t="s">
        <v>2759</v>
      </c>
      <c r="T5011" t="s">
        <v>4061</v>
      </c>
      <c r="U5011" s="201">
        <v>62.5</v>
      </c>
      <c r="V5011" t="s">
        <v>3902</v>
      </c>
      <c r="W5011" t="s">
        <v>2819</v>
      </c>
      <c r="X5011" t="s">
        <v>2820</v>
      </c>
      <c r="Y5011" t="s">
        <v>4193</v>
      </c>
      <c r="Z5011" t="s">
        <v>3666</v>
      </c>
      <c r="AA5011">
        <v>622053.1</v>
      </c>
      <c r="AB5011" s="198">
        <v>37046.875</v>
      </c>
      <c r="AC5011" s="198">
        <v>37050.875</v>
      </c>
    </row>
    <row r="5012" spans="1:29" x14ac:dyDescent="0.2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30</v>
      </c>
      <c r="F5012" s="213">
        <f t="shared" si="395"/>
        <v>9990</v>
      </c>
      <c r="G5012" s="202">
        <v>1294140</v>
      </c>
      <c r="H5012" s="198">
        <v>37035.578935185185</v>
      </c>
      <c r="I5012" t="s">
        <v>4259</v>
      </c>
      <c r="M5012" t="s">
        <v>2760</v>
      </c>
      <c r="N5012" t="s">
        <v>3235</v>
      </c>
      <c r="O5012" t="s">
        <v>4354</v>
      </c>
      <c r="Q5012" s="199">
        <v>333</v>
      </c>
      <c r="S5012" t="s">
        <v>2761</v>
      </c>
      <c r="T5012" t="s">
        <v>4061</v>
      </c>
      <c r="U5012" s="201">
        <v>-7.0000000000000007E-2</v>
      </c>
      <c r="V5012" t="s">
        <v>1401</v>
      </c>
      <c r="W5012" t="s">
        <v>2750</v>
      </c>
      <c r="X5012" t="s">
        <v>2751</v>
      </c>
      <c r="Y5012" t="s">
        <v>4082</v>
      </c>
      <c r="Z5012" t="s">
        <v>3671</v>
      </c>
      <c r="AA5012" t="s">
        <v>1404</v>
      </c>
      <c r="AB5012" s="198">
        <v>37043.875</v>
      </c>
      <c r="AC5012" s="198">
        <v>37072.875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61</v>
      </c>
      <c r="F5013" s="213">
        <f t="shared" si="395"/>
        <v>3050</v>
      </c>
      <c r="G5013" s="202">
        <v>1294141</v>
      </c>
      <c r="H5013" s="198">
        <v>37035.579074074078</v>
      </c>
      <c r="I5013" t="s">
        <v>4513</v>
      </c>
      <c r="M5013" t="s">
        <v>3364</v>
      </c>
      <c r="N5013" t="s">
        <v>2802</v>
      </c>
      <c r="O5013" t="s">
        <v>2487</v>
      </c>
      <c r="P5013" s="199">
        <v>50</v>
      </c>
      <c r="S5013" t="s">
        <v>2759</v>
      </c>
      <c r="T5013" t="s">
        <v>4061</v>
      </c>
      <c r="U5013" s="201">
        <v>41</v>
      </c>
      <c r="V5013" t="s">
        <v>3947</v>
      </c>
      <c r="W5013" t="s">
        <v>2861</v>
      </c>
      <c r="X5013" t="s">
        <v>3993</v>
      </c>
      <c r="Y5013" t="s">
        <v>4193</v>
      </c>
      <c r="Z5013" t="s">
        <v>3666</v>
      </c>
      <c r="AA5013">
        <v>622058.1</v>
      </c>
      <c r="AB5013" s="198">
        <v>37316.875</v>
      </c>
      <c r="AC5013" s="198">
        <v>37376.875</v>
      </c>
    </row>
    <row r="5014" spans="1:29" x14ac:dyDescent="0.2">
      <c r="A5014" s="44" t="str">
        <f t="shared" si="391"/>
        <v>US Power Physical</v>
      </c>
      <c r="B5014" s="44" t="str">
        <f t="shared" si="392"/>
        <v>US</v>
      </c>
      <c r="C5014" s="44" t="str">
        <f t="shared" si="393"/>
        <v>Power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59</v>
      </c>
      <c r="F5014" s="213">
        <f t="shared" si="395"/>
        <v>2950</v>
      </c>
      <c r="G5014" s="202">
        <v>1294142</v>
      </c>
      <c r="H5014" s="198">
        <v>37035.579108796293</v>
      </c>
      <c r="I5014" t="s">
        <v>4513</v>
      </c>
      <c r="M5014" t="s">
        <v>3364</v>
      </c>
      <c r="N5014" t="s">
        <v>2802</v>
      </c>
      <c r="O5014" t="s">
        <v>2486</v>
      </c>
      <c r="P5014" s="199">
        <v>50</v>
      </c>
      <c r="S5014" t="s">
        <v>2759</v>
      </c>
      <c r="T5014" t="s">
        <v>4061</v>
      </c>
      <c r="U5014" s="201">
        <v>44</v>
      </c>
      <c r="V5014" t="s">
        <v>3947</v>
      </c>
      <c r="W5014" t="s">
        <v>2861</v>
      </c>
      <c r="X5014" t="s">
        <v>3993</v>
      </c>
      <c r="Y5014" t="s">
        <v>4193</v>
      </c>
      <c r="Z5014" t="s">
        <v>3666</v>
      </c>
      <c r="AA5014">
        <v>622059.1</v>
      </c>
      <c r="AB5014" s="198">
        <v>37257.875</v>
      </c>
      <c r="AC5014" s="198">
        <v>37315.875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30</v>
      </c>
      <c r="F5015" s="213">
        <f t="shared" si="395"/>
        <v>150000</v>
      </c>
      <c r="G5015" s="202">
        <v>1294143</v>
      </c>
      <c r="H5015" s="198">
        <v>37035.579212962963</v>
      </c>
      <c r="I5015" t="s">
        <v>3890</v>
      </c>
      <c r="M5015" t="s">
        <v>2760</v>
      </c>
      <c r="N5015" t="s">
        <v>2864</v>
      </c>
      <c r="O5015" t="s">
        <v>2673</v>
      </c>
      <c r="Q5015" s="199">
        <v>5000</v>
      </c>
      <c r="S5015" t="s">
        <v>2761</v>
      </c>
      <c r="T5015" t="s">
        <v>4061</v>
      </c>
      <c r="U5015" s="201">
        <v>4.0625</v>
      </c>
      <c r="V5015" t="s">
        <v>3977</v>
      </c>
      <c r="W5015" t="s">
        <v>3529</v>
      </c>
      <c r="X5015" t="s">
        <v>2866</v>
      </c>
      <c r="Y5015" t="s">
        <v>4082</v>
      </c>
      <c r="Z5015" t="s">
        <v>3671</v>
      </c>
      <c r="AA5015" t="s">
        <v>1405</v>
      </c>
      <c r="AB5015" s="198">
        <v>37043.915972222225</v>
      </c>
      <c r="AC5015" s="198">
        <v>37072.915972222225</v>
      </c>
    </row>
    <row r="5016" spans="1:29" x14ac:dyDescent="0.2">
      <c r="A5016" s="44" t="str">
        <f t="shared" si="391"/>
        <v>US Natural Gas Physical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Physical</v>
      </c>
      <c r="E5016" s="44">
        <f>IF(VLOOKUP(S5016,'DD-Lookup'!$J$6:$L$50,3,FALSE)="Monthly",(YEAR(AC5016)-YEAR(AB5016))*12+MONTH(AC5016)-MONTH(AB5016)+1,(AC5016-AB5016+1))</f>
        <v>6</v>
      </c>
      <c r="F5016" s="213">
        <f t="shared" si="395"/>
        <v>12000</v>
      </c>
      <c r="G5016" s="202">
        <v>1294144</v>
      </c>
      <c r="H5016" s="198">
        <v>37035.579317129632</v>
      </c>
      <c r="I5016" t="s">
        <v>4454</v>
      </c>
      <c r="M5016" t="s">
        <v>2760</v>
      </c>
      <c r="N5016" t="s">
        <v>3220</v>
      </c>
      <c r="O5016" t="s">
        <v>1327</v>
      </c>
      <c r="Q5016" s="199">
        <v>2000</v>
      </c>
      <c r="S5016" t="s">
        <v>2761</v>
      </c>
      <c r="T5016" t="s">
        <v>4061</v>
      </c>
      <c r="U5016" s="201">
        <v>3.9424999999999999</v>
      </c>
      <c r="V5016" t="s">
        <v>4477</v>
      </c>
      <c r="W5016" t="s">
        <v>3046</v>
      </c>
      <c r="X5016" t="s">
        <v>2685</v>
      </c>
      <c r="Y5016" t="s">
        <v>3224</v>
      </c>
      <c r="Z5016" t="s">
        <v>3671</v>
      </c>
      <c r="AA5016">
        <v>809678</v>
      </c>
      <c r="AB5016" s="198">
        <v>37037.875</v>
      </c>
      <c r="AC5016" s="198">
        <v>37042.875</v>
      </c>
    </row>
    <row r="5017" spans="1:29" x14ac:dyDescent="0.2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365</v>
      </c>
      <c r="F5017" s="213">
        <f t="shared" si="395"/>
        <v>1825000</v>
      </c>
      <c r="G5017" s="202">
        <v>1294146</v>
      </c>
      <c r="H5017" s="198">
        <v>37035.579421296294</v>
      </c>
      <c r="I5017" t="s">
        <v>3219</v>
      </c>
      <c r="M5017" t="s">
        <v>2760</v>
      </c>
      <c r="N5017" t="s">
        <v>2864</v>
      </c>
      <c r="O5017" t="s">
        <v>3278</v>
      </c>
      <c r="P5017" s="199">
        <v>5000</v>
      </c>
      <c r="S5017" t="s">
        <v>2761</v>
      </c>
      <c r="T5017" t="s">
        <v>4061</v>
      </c>
      <c r="U5017" s="201">
        <v>4.3</v>
      </c>
      <c r="V5017" t="s">
        <v>4261</v>
      </c>
      <c r="W5017" t="s">
        <v>3529</v>
      </c>
      <c r="X5017" t="s">
        <v>2866</v>
      </c>
      <c r="Y5017" t="s">
        <v>4082</v>
      </c>
      <c r="Z5017" t="s">
        <v>3671</v>
      </c>
      <c r="AA5017" t="s">
        <v>1406</v>
      </c>
      <c r="AB5017" s="198">
        <v>37257.875</v>
      </c>
      <c r="AC5017" s="198">
        <v>37621.875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151</v>
      </c>
      <c r="F5018" s="213">
        <f t="shared" si="395"/>
        <v>755000</v>
      </c>
      <c r="G5018" s="202">
        <v>1294147</v>
      </c>
      <c r="H5018" s="198">
        <v>37035.579444444447</v>
      </c>
      <c r="I5018" t="s">
        <v>3267</v>
      </c>
      <c r="M5018" t="s">
        <v>2760</v>
      </c>
      <c r="N5018" t="s">
        <v>3235</v>
      </c>
      <c r="O5018" t="s">
        <v>3464</v>
      </c>
      <c r="P5018" s="199">
        <v>5000</v>
      </c>
      <c r="S5018" t="s">
        <v>2761</v>
      </c>
      <c r="T5018" t="s">
        <v>4061</v>
      </c>
      <c r="U5018" s="201">
        <v>0.26</v>
      </c>
      <c r="V5018" t="s">
        <v>2931</v>
      </c>
      <c r="W5018" t="s">
        <v>3236</v>
      </c>
      <c r="X5018" t="s">
        <v>3237</v>
      </c>
      <c r="Y5018" t="s">
        <v>4082</v>
      </c>
      <c r="Z5018" t="s">
        <v>3671</v>
      </c>
      <c r="AA5018" t="s">
        <v>1407</v>
      </c>
      <c r="AB5018" s="198">
        <v>37196</v>
      </c>
      <c r="AC5018" s="198">
        <v>37346</v>
      </c>
    </row>
    <row r="5019" spans="1:29" x14ac:dyDescent="0.2">
      <c r="A5019" s="44" t="str">
        <f t="shared" si="391"/>
        <v>US Crude Financial</v>
      </c>
      <c r="B5019" s="44" t="str">
        <f t="shared" si="392"/>
        <v>US</v>
      </c>
      <c r="C5019" s="44" t="str">
        <f t="shared" si="393"/>
        <v>Crude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1</v>
      </c>
      <c r="F5019" s="213">
        <f t="shared" si="395"/>
        <v>50000</v>
      </c>
      <c r="G5019" s="202">
        <v>1294148</v>
      </c>
      <c r="H5019" s="198">
        <v>37035.579444444447</v>
      </c>
      <c r="I5019" t="s">
        <v>2863</v>
      </c>
      <c r="M5019" t="s">
        <v>3757</v>
      </c>
      <c r="N5019" t="s">
        <v>4183</v>
      </c>
      <c r="O5019" t="s">
        <v>2790</v>
      </c>
      <c r="Q5019" s="199">
        <v>50000</v>
      </c>
      <c r="S5019" t="s">
        <v>2767</v>
      </c>
      <c r="T5019" t="s">
        <v>4061</v>
      </c>
      <c r="U5019" s="201">
        <v>28.37</v>
      </c>
      <c r="V5019" t="s">
        <v>3199</v>
      </c>
      <c r="W5019" t="s">
        <v>4185</v>
      </c>
      <c r="X5019" t="s">
        <v>4186</v>
      </c>
      <c r="Y5019" t="s">
        <v>3401</v>
      </c>
      <c r="Z5019" t="s">
        <v>3671</v>
      </c>
      <c r="AA5019">
        <v>107368</v>
      </c>
      <c r="AB5019" s="198">
        <v>37073</v>
      </c>
      <c r="AC5019" s="198">
        <v>37103</v>
      </c>
    </row>
    <row r="5020" spans="1:29" x14ac:dyDescent="0.2">
      <c r="A5020" s="44" t="str">
        <f t="shared" si="391"/>
        <v>US Crude Financial</v>
      </c>
      <c r="B5020" s="44" t="str">
        <f t="shared" si="392"/>
        <v>US</v>
      </c>
      <c r="C5020" s="44" t="str">
        <f t="shared" si="393"/>
        <v>Crude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1</v>
      </c>
      <c r="F5020" s="213">
        <f t="shared" si="395"/>
        <v>50000</v>
      </c>
      <c r="G5020" s="202">
        <v>1294149</v>
      </c>
      <c r="H5020" s="198">
        <v>37035.579513888886</v>
      </c>
      <c r="I5020" t="s">
        <v>3057</v>
      </c>
      <c r="M5020" t="s">
        <v>3757</v>
      </c>
      <c r="N5020" t="s">
        <v>4183</v>
      </c>
      <c r="O5020" t="s">
        <v>2967</v>
      </c>
      <c r="Q5020" s="199">
        <v>50000</v>
      </c>
      <c r="S5020" t="s">
        <v>2767</v>
      </c>
      <c r="T5020" t="s">
        <v>4061</v>
      </c>
      <c r="U5020" s="201">
        <v>28.39</v>
      </c>
      <c r="V5020" t="s">
        <v>1699</v>
      </c>
      <c r="W5020" t="s">
        <v>4185</v>
      </c>
      <c r="X5020" t="s">
        <v>4266</v>
      </c>
      <c r="Y5020" t="s">
        <v>3401</v>
      </c>
      <c r="Z5020" t="s">
        <v>3671</v>
      </c>
      <c r="AA5020">
        <v>107369</v>
      </c>
      <c r="AB5020" s="198">
        <v>37073</v>
      </c>
      <c r="AC5020" s="198">
        <v>37103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77500</v>
      </c>
      <c r="G5021" s="202">
        <v>1294151</v>
      </c>
      <c r="H5021" s="198">
        <v>37035.579942129632</v>
      </c>
      <c r="I5021" t="s">
        <v>4241</v>
      </c>
      <c r="M5021" t="s">
        <v>2760</v>
      </c>
      <c r="N5021" t="s">
        <v>2864</v>
      </c>
      <c r="O5021" t="s">
        <v>3234</v>
      </c>
      <c r="P5021" s="199">
        <v>2500</v>
      </c>
      <c r="S5021" t="s">
        <v>2761</v>
      </c>
      <c r="T5021" t="s">
        <v>4061</v>
      </c>
      <c r="U5021" s="201">
        <v>4.1224999999999996</v>
      </c>
      <c r="V5021" t="s">
        <v>4273</v>
      </c>
      <c r="W5021" t="s">
        <v>3529</v>
      </c>
      <c r="X5021" t="s">
        <v>2866</v>
      </c>
      <c r="Y5021" t="s">
        <v>4082</v>
      </c>
      <c r="Z5021" t="s">
        <v>3671</v>
      </c>
      <c r="AA5021" t="s">
        <v>1408</v>
      </c>
      <c r="AB5021" s="198">
        <v>37073.875</v>
      </c>
      <c r="AC5021" s="198">
        <v>37103.875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50000</v>
      </c>
      <c r="G5022" s="202">
        <v>1294153</v>
      </c>
      <c r="H5022" s="198">
        <v>37035.579988425925</v>
      </c>
      <c r="I5022" t="s">
        <v>2863</v>
      </c>
      <c r="M5022" t="s">
        <v>3757</v>
      </c>
      <c r="N5022" t="s">
        <v>4183</v>
      </c>
      <c r="O5022" t="s">
        <v>2790</v>
      </c>
      <c r="Q5022" s="199">
        <v>50000</v>
      </c>
      <c r="S5022" t="s">
        <v>2767</v>
      </c>
      <c r="T5022" t="s">
        <v>4061</v>
      </c>
      <c r="U5022" s="201">
        <v>28.41</v>
      </c>
      <c r="V5022" t="s">
        <v>1679</v>
      </c>
      <c r="W5022" t="s">
        <v>4185</v>
      </c>
      <c r="X5022" t="s">
        <v>4186</v>
      </c>
      <c r="Y5022" t="s">
        <v>3401</v>
      </c>
      <c r="Z5022" t="s">
        <v>3671</v>
      </c>
      <c r="AA5022">
        <v>107370</v>
      </c>
      <c r="AB5022" s="198">
        <v>37073</v>
      </c>
      <c r="AC5022" s="198">
        <v>37103</v>
      </c>
    </row>
    <row r="5023" spans="1:29" x14ac:dyDescent="0.2">
      <c r="A5023" s="44" t="str">
        <f t="shared" si="391"/>
        <v>US Natural Gas Physical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Physical</v>
      </c>
      <c r="E5023" s="44">
        <f>IF(VLOOKUP(S5023,'DD-Lookup'!$J$6:$L$50,3,FALSE)="Monthly",(YEAR(AC5023)-YEAR(AB5023))*12+MONTH(AC5023)-MONTH(AB5023)+1,(AC5023-AB5023+1))</f>
        <v>30</v>
      </c>
      <c r="F5023" s="213">
        <f t="shared" si="395"/>
        <v>300000</v>
      </c>
      <c r="G5023" s="202">
        <v>1294154</v>
      </c>
      <c r="H5023" s="198">
        <v>37035.580023148148</v>
      </c>
      <c r="I5023" t="s">
        <v>3267</v>
      </c>
      <c r="M5023" t="s">
        <v>2760</v>
      </c>
      <c r="N5023" t="s">
        <v>3220</v>
      </c>
      <c r="O5023" t="s">
        <v>1768</v>
      </c>
      <c r="P5023" s="199">
        <v>10000</v>
      </c>
      <c r="S5023" t="s">
        <v>2761</v>
      </c>
      <c r="T5023" t="s">
        <v>4061</v>
      </c>
      <c r="U5023" s="201">
        <v>4.2450000000000001</v>
      </c>
      <c r="V5023" t="s">
        <v>4474</v>
      </c>
      <c r="W5023" t="s">
        <v>4263</v>
      </c>
      <c r="X5023" t="s">
        <v>4264</v>
      </c>
      <c r="Y5023" t="s">
        <v>3224</v>
      </c>
      <c r="Z5023" t="s">
        <v>3671</v>
      </c>
      <c r="AA5023" t="s">
        <v>1409</v>
      </c>
      <c r="AB5023" s="198">
        <v>37043.875</v>
      </c>
      <c r="AC5023" s="198">
        <v>37072.875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30</v>
      </c>
      <c r="F5024" s="213">
        <f t="shared" si="395"/>
        <v>45000</v>
      </c>
      <c r="G5024" s="202">
        <v>1294157</v>
      </c>
      <c r="H5024" s="198">
        <v>37035.580266203702</v>
      </c>
      <c r="I5024" t="s">
        <v>3890</v>
      </c>
      <c r="M5024" t="s">
        <v>2760</v>
      </c>
      <c r="N5024" t="s">
        <v>3235</v>
      </c>
      <c r="O5024" t="s">
        <v>3087</v>
      </c>
      <c r="P5024" s="199">
        <v>1500</v>
      </c>
      <c r="S5024" t="s">
        <v>2761</v>
      </c>
      <c r="T5024" t="s">
        <v>4061</v>
      </c>
      <c r="U5024" s="201">
        <v>7.1</v>
      </c>
      <c r="V5024" t="s">
        <v>3135</v>
      </c>
      <c r="W5024" t="s">
        <v>3083</v>
      </c>
      <c r="X5024" t="s">
        <v>3084</v>
      </c>
      <c r="Y5024" t="s">
        <v>4082</v>
      </c>
      <c r="Z5024" t="s">
        <v>3671</v>
      </c>
      <c r="AA5024" t="s">
        <v>1410</v>
      </c>
      <c r="AB5024" s="198">
        <v>37135.875</v>
      </c>
      <c r="AC5024" s="198">
        <v>37164.875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30</v>
      </c>
      <c r="F5025" s="213">
        <f t="shared" si="395"/>
        <v>300000</v>
      </c>
      <c r="G5025" s="202">
        <v>1294160</v>
      </c>
      <c r="H5025" s="198">
        <v>37035.580497685187</v>
      </c>
      <c r="I5025" t="s">
        <v>4470</v>
      </c>
      <c r="M5025" t="s">
        <v>2760</v>
      </c>
      <c r="N5025" t="s">
        <v>2864</v>
      </c>
      <c r="O5025" t="s">
        <v>2865</v>
      </c>
      <c r="Q5025" s="199">
        <v>10000</v>
      </c>
      <c r="S5025" t="s">
        <v>2761</v>
      </c>
      <c r="T5025" t="s">
        <v>4061</v>
      </c>
      <c r="U5025" s="201">
        <v>4.0599999999999996</v>
      </c>
      <c r="V5025" t="s">
        <v>4471</v>
      </c>
      <c r="W5025" t="s">
        <v>3529</v>
      </c>
      <c r="X5025" t="s">
        <v>2866</v>
      </c>
      <c r="Y5025" t="s">
        <v>4082</v>
      </c>
      <c r="Z5025" t="s">
        <v>3671</v>
      </c>
      <c r="AA5025" t="s">
        <v>1411</v>
      </c>
      <c r="AB5025" s="198">
        <v>37043.875</v>
      </c>
      <c r="AC5025" s="198">
        <v>37072.875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30</v>
      </c>
      <c r="F5026" s="213">
        <f t="shared" si="395"/>
        <v>150000</v>
      </c>
      <c r="G5026" s="202">
        <v>1294161</v>
      </c>
      <c r="H5026" s="198">
        <v>37035.580613425926</v>
      </c>
      <c r="I5026" t="s">
        <v>2834</v>
      </c>
      <c r="M5026" t="s">
        <v>2760</v>
      </c>
      <c r="N5026" t="s">
        <v>2864</v>
      </c>
      <c r="O5026" t="s">
        <v>2865</v>
      </c>
      <c r="Q5026" s="199">
        <v>5000</v>
      </c>
      <c r="S5026" t="s">
        <v>2761</v>
      </c>
      <c r="T5026" t="s">
        <v>4061</v>
      </c>
      <c r="U5026" s="201">
        <v>4.0599999999999996</v>
      </c>
      <c r="V5026" t="s">
        <v>144</v>
      </c>
      <c r="W5026" t="s">
        <v>3529</v>
      </c>
      <c r="X5026" t="s">
        <v>2866</v>
      </c>
      <c r="Y5026" t="s">
        <v>4082</v>
      </c>
      <c r="Z5026" t="s">
        <v>3671</v>
      </c>
      <c r="AA5026" t="s">
        <v>1412</v>
      </c>
      <c r="AB5026" s="198">
        <v>37043.875</v>
      </c>
      <c r="AC5026" s="198">
        <v>37072.875</v>
      </c>
    </row>
    <row r="5027" spans="1:29" x14ac:dyDescent="0.2">
      <c r="A5027" s="44" t="str">
        <f t="shared" si="391"/>
        <v>US Natural Gas Physical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Physical</v>
      </c>
      <c r="E5027" s="44">
        <f>IF(VLOOKUP(S5027,'DD-Lookup'!$J$6:$L$50,3,FALSE)="Monthly",(YEAR(AC5027)-YEAR(AB5027))*12+MONTH(AC5027)-MONTH(AB5027)+1,(AC5027-AB5027+1))</f>
        <v>6</v>
      </c>
      <c r="F5027" s="213">
        <f t="shared" si="395"/>
        <v>30000</v>
      </c>
      <c r="G5027" s="202">
        <v>1294162</v>
      </c>
      <c r="H5027" s="198">
        <v>37035.580625000002</v>
      </c>
      <c r="I5027" t="s">
        <v>4454</v>
      </c>
      <c r="M5027" t="s">
        <v>2760</v>
      </c>
      <c r="N5027" t="s">
        <v>3220</v>
      </c>
      <c r="O5027" t="s">
        <v>1327</v>
      </c>
      <c r="P5027" s="199">
        <v>5000</v>
      </c>
      <c r="S5027" t="s">
        <v>2761</v>
      </c>
      <c r="T5027" t="s">
        <v>4061</v>
      </c>
      <c r="U5027" s="201">
        <v>3.9350000000000001</v>
      </c>
      <c r="V5027" t="s">
        <v>4477</v>
      </c>
      <c r="W5027" t="s">
        <v>3046</v>
      </c>
      <c r="X5027" t="s">
        <v>2685</v>
      </c>
      <c r="Y5027" t="s">
        <v>3224</v>
      </c>
      <c r="Z5027" t="s">
        <v>3671</v>
      </c>
      <c r="AA5027">
        <v>809684</v>
      </c>
      <c r="AB5027" s="198">
        <v>37037.875</v>
      </c>
      <c r="AC5027" s="198">
        <v>37042.875</v>
      </c>
    </row>
    <row r="5028" spans="1:29" x14ac:dyDescent="0.2">
      <c r="A5028" s="44" t="str">
        <f t="shared" si="391"/>
        <v>US Natural Gas Physical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6</v>
      </c>
      <c r="F5028" s="213">
        <f t="shared" si="395"/>
        <v>60000</v>
      </c>
      <c r="G5028" s="202">
        <v>1294165</v>
      </c>
      <c r="H5028" s="198">
        <v>37035.580995370372</v>
      </c>
      <c r="I5028" t="s">
        <v>3203</v>
      </c>
      <c r="M5028" t="s">
        <v>2760</v>
      </c>
      <c r="N5028" t="s">
        <v>3220</v>
      </c>
      <c r="O5028" t="s">
        <v>1124</v>
      </c>
      <c r="Q5028" s="199">
        <v>10000</v>
      </c>
      <c r="S5028" t="s">
        <v>2761</v>
      </c>
      <c r="T5028" t="s">
        <v>4061</v>
      </c>
      <c r="U5028" s="201">
        <v>4.25</v>
      </c>
      <c r="V5028" t="s">
        <v>3797</v>
      </c>
      <c r="W5028" t="s">
        <v>4263</v>
      </c>
      <c r="X5028" t="s">
        <v>4264</v>
      </c>
      <c r="Y5028" t="s">
        <v>3224</v>
      </c>
      <c r="Z5028" t="s">
        <v>3671</v>
      </c>
      <c r="AA5028">
        <v>809686</v>
      </c>
      <c r="AB5028" s="198">
        <v>37037.875</v>
      </c>
      <c r="AC5028" s="198">
        <v>37042.875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77500</v>
      </c>
      <c r="G5029" s="202">
        <v>1294167</v>
      </c>
      <c r="H5029" s="198">
        <v>37035.581006944441</v>
      </c>
      <c r="I5029" t="s">
        <v>2722</v>
      </c>
      <c r="M5029" t="s">
        <v>2760</v>
      </c>
      <c r="N5029" t="s">
        <v>3235</v>
      </c>
      <c r="O5029" t="s">
        <v>3082</v>
      </c>
      <c r="P5029" s="199">
        <v>2500</v>
      </c>
      <c r="S5029" t="s">
        <v>2761</v>
      </c>
      <c r="T5029" t="s">
        <v>4061</v>
      </c>
      <c r="U5029" s="201">
        <v>7.6</v>
      </c>
      <c r="V5029" t="s">
        <v>3964</v>
      </c>
      <c r="W5029" t="s">
        <v>3083</v>
      </c>
      <c r="X5029" t="s">
        <v>3084</v>
      </c>
      <c r="Y5029" t="s">
        <v>4082</v>
      </c>
      <c r="Z5029" t="s">
        <v>3671</v>
      </c>
      <c r="AA5029" t="s">
        <v>1413</v>
      </c>
      <c r="AB5029" s="198">
        <v>37073.875</v>
      </c>
      <c r="AC5029" s="198">
        <v>37103.875</v>
      </c>
    </row>
    <row r="5030" spans="1:29" x14ac:dyDescent="0.2">
      <c r="A5030" s="44" t="str">
        <f t="shared" si="391"/>
        <v>US Oil Products Financial</v>
      </c>
      <c r="B5030" s="44" t="str">
        <f t="shared" si="392"/>
        <v>US</v>
      </c>
      <c r="C5030" s="44" t="str">
        <f t="shared" si="393"/>
        <v>Oil Products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</v>
      </c>
      <c r="F5030" s="213">
        <f t="shared" si="395"/>
        <v>25000</v>
      </c>
      <c r="G5030" s="202">
        <v>1294168</v>
      </c>
      <c r="H5030" s="198">
        <v>37035.581076388888</v>
      </c>
      <c r="I5030" t="s">
        <v>4182</v>
      </c>
      <c r="M5030" t="s">
        <v>2764</v>
      </c>
      <c r="N5030" t="s">
        <v>1721</v>
      </c>
      <c r="O5030" t="s">
        <v>1722</v>
      </c>
      <c r="Q5030" s="199">
        <v>25000</v>
      </c>
      <c r="S5030" t="s">
        <v>3301</v>
      </c>
      <c r="T5030" t="s">
        <v>4061</v>
      </c>
      <c r="U5030" s="201">
        <v>79.25</v>
      </c>
      <c r="V5030" t="s">
        <v>4184</v>
      </c>
      <c r="W5030" t="s">
        <v>1944</v>
      </c>
      <c r="X5030" t="s">
        <v>1945</v>
      </c>
      <c r="Y5030" t="s">
        <v>3401</v>
      </c>
      <c r="Z5030" t="s">
        <v>3671</v>
      </c>
      <c r="AA5030">
        <v>107372</v>
      </c>
      <c r="AB5030" s="198">
        <v>37043</v>
      </c>
      <c r="AC5030" s="198">
        <v>37072</v>
      </c>
    </row>
    <row r="5031" spans="1:29" x14ac:dyDescent="0.2">
      <c r="A5031" s="44" t="str">
        <f t="shared" si="391"/>
        <v>US Crude Financial</v>
      </c>
      <c r="B5031" s="44" t="str">
        <f t="shared" si="392"/>
        <v>US</v>
      </c>
      <c r="C5031" s="44" t="str">
        <f t="shared" si="393"/>
        <v>Crude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1</v>
      </c>
      <c r="F5031" s="213">
        <f t="shared" si="395"/>
        <v>50000</v>
      </c>
      <c r="G5031" s="202">
        <v>1294169</v>
      </c>
      <c r="H5031" s="198">
        <v>37035.581087962964</v>
      </c>
      <c r="I5031" t="s">
        <v>4182</v>
      </c>
      <c r="M5031" t="s">
        <v>3757</v>
      </c>
      <c r="N5031" t="s">
        <v>4183</v>
      </c>
      <c r="O5031" t="s">
        <v>2790</v>
      </c>
      <c r="Q5031" s="199">
        <v>50000</v>
      </c>
      <c r="S5031" t="s">
        <v>2767</v>
      </c>
      <c r="T5031" t="s">
        <v>4061</v>
      </c>
      <c r="U5031" s="201">
        <v>28.43</v>
      </c>
      <c r="V5031" t="s">
        <v>2679</v>
      </c>
      <c r="W5031" t="s">
        <v>4185</v>
      </c>
      <c r="X5031" t="s">
        <v>4186</v>
      </c>
      <c r="Y5031" t="s">
        <v>3401</v>
      </c>
      <c r="Z5031" t="s">
        <v>3671</v>
      </c>
      <c r="AA5031">
        <v>107371</v>
      </c>
      <c r="AB5031" s="198">
        <v>37073</v>
      </c>
      <c r="AC5031" s="198">
        <v>37103</v>
      </c>
    </row>
    <row r="5032" spans="1:29" x14ac:dyDescent="0.2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365</v>
      </c>
      <c r="F5032" s="213">
        <f t="shared" si="395"/>
        <v>1825000</v>
      </c>
      <c r="G5032" s="202">
        <v>1294170</v>
      </c>
      <c r="H5032" s="198">
        <v>37035.58121527778</v>
      </c>
      <c r="I5032" t="s">
        <v>3219</v>
      </c>
      <c r="M5032" t="s">
        <v>2760</v>
      </c>
      <c r="N5032" t="s">
        <v>2864</v>
      </c>
      <c r="O5032" t="s">
        <v>3278</v>
      </c>
      <c r="P5032" s="199">
        <v>5000</v>
      </c>
      <c r="S5032" t="s">
        <v>2761</v>
      </c>
      <c r="T5032" t="s">
        <v>4061</v>
      </c>
      <c r="U5032" s="201">
        <v>4.2949999999999999</v>
      </c>
      <c r="V5032" t="s">
        <v>4261</v>
      </c>
      <c r="W5032" t="s">
        <v>3529</v>
      </c>
      <c r="X5032" t="s">
        <v>2866</v>
      </c>
      <c r="Y5032" t="s">
        <v>4082</v>
      </c>
      <c r="Z5032" t="s">
        <v>3671</v>
      </c>
      <c r="AA5032" t="s">
        <v>1414</v>
      </c>
      <c r="AB5032" s="198">
        <v>37257.875</v>
      </c>
      <c r="AC5032" s="198">
        <v>37621.875</v>
      </c>
    </row>
    <row r="5033" spans="1:29" x14ac:dyDescent="0.2">
      <c r="A5033" s="44" t="str">
        <f t="shared" si="391"/>
        <v>US Crude Financial</v>
      </c>
      <c r="B5033" s="44" t="str">
        <f t="shared" si="392"/>
        <v>US</v>
      </c>
      <c r="C5033" s="44" t="str">
        <f t="shared" si="393"/>
        <v>Crude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50000</v>
      </c>
      <c r="G5033" s="202">
        <v>1294171</v>
      </c>
      <c r="H5033" s="198">
        <v>37035.581273148149</v>
      </c>
      <c r="I5033" t="s">
        <v>2863</v>
      </c>
      <c r="M5033" t="s">
        <v>3757</v>
      </c>
      <c r="N5033" t="s">
        <v>4183</v>
      </c>
      <c r="O5033" t="s">
        <v>2790</v>
      </c>
      <c r="Q5033" s="199">
        <v>50000</v>
      </c>
      <c r="S5033" t="s">
        <v>2767</v>
      </c>
      <c r="T5033" t="s">
        <v>4061</v>
      </c>
      <c r="U5033" s="201">
        <v>28.45</v>
      </c>
      <c r="V5033" t="s">
        <v>3199</v>
      </c>
      <c r="W5033" t="s">
        <v>4185</v>
      </c>
      <c r="X5033" t="s">
        <v>4186</v>
      </c>
      <c r="Y5033" t="s">
        <v>3401</v>
      </c>
      <c r="Z5033" t="s">
        <v>3671</v>
      </c>
      <c r="AA5033">
        <v>107373</v>
      </c>
      <c r="AB5033" s="198">
        <v>37073</v>
      </c>
      <c r="AC5033" s="198">
        <v>37103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30</v>
      </c>
      <c r="F5034" s="213">
        <f t="shared" si="395"/>
        <v>150000</v>
      </c>
      <c r="G5034" s="202">
        <v>1294172</v>
      </c>
      <c r="H5034" s="198">
        <v>37035.581365740742</v>
      </c>
      <c r="I5034" t="s">
        <v>2834</v>
      </c>
      <c r="M5034" t="s">
        <v>2760</v>
      </c>
      <c r="N5034" t="s">
        <v>3235</v>
      </c>
      <c r="O5034" t="s">
        <v>1757</v>
      </c>
      <c r="P5034" s="199">
        <v>5000</v>
      </c>
      <c r="S5034" t="s">
        <v>2761</v>
      </c>
      <c r="T5034" t="s">
        <v>4061</v>
      </c>
      <c r="U5034" s="201">
        <v>2.4500000000000002</v>
      </c>
      <c r="V5034" t="s">
        <v>447</v>
      </c>
      <c r="W5034" t="s">
        <v>2708</v>
      </c>
      <c r="X5034" t="s">
        <v>2709</v>
      </c>
      <c r="Y5034" t="s">
        <v>4082</v>
      </c>
      <c r="Z5034" t="s">
        <v>3671</v>
      </c>
      <c r="AA5034" t="s">
        <v>1415</v>
      </c>
      <c r="AB5034" s="198">
        <v>37043.875</v>
      </c>
      <c r="AC5034" s="198">
        <v>37072.875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5</v>
      </c>
      <c r="F5035" s="213">
        <f t="shared" si="395"/>
        <v>250</v>
      </c>
      <c r="G5035" s="202">
        <v>1294173</v>
      </c>
      <c r="H5035" s="198">
        <v>37035.581516203703</v>
      </c>
      <c r="I5035" t="s">
        <v>3306</v>
      </c>
      <c r="M5035" t="s">
        <v>3364</v>
      </c>
      <c r="N5035" t="s">
        <v>2802</v>
      </c>
      <c r="O5035" t="s">
        <v>4356</v>
      </c>
      <c r="P5035" s="199">
        <v>50</v>
      </c>
      <c r="S5035" t="s">
        <v>2759</v>
      </c>
      <c r="T5035" t="s">
        <v>4061</v>
      </c>
      <c r="U5035" s="201">
        <v>62</v>
      </c>
      <c r="V5035" t="s">
        <v>2829</v>
      </c>
      <c r="W5035" t="s">
        <v>2819</v>
      </c>
      <c r="X5035" t="s">
        <v>2820</v>
      </c>
      <c r="Y5035" t="s">
        <v>4193</v>
      </c>
      <c r="Z5035" t="s">
        <v>3666</v>
      </c>
      <c r="AA5035">
        <v>622074.1</v>
      </c>
      <c r="AB5035" s="198">
        <v>37046.875</v>
      </c>
      <c r="AC5035" s="198">
        <v>37050.875</v>
      </c>
    </row>
    <row r="5036" spans="1:29" x14ac:dyDescent="0.2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31</v>
      </c>
      <c r="F5036" s="213">
        <f t="shared" si="395"/>
        <v>232500</v>
      </c>
      <c r="G5036" s="202">
        <v>1294175</v>
      </c>
      <c r="H5036" s="198">
        <v>37035.58189814815</v>
      </c>
      <c r="I5036" t="s">
        <v>2863</v>
      </c>
      <c r="M5036" t="s">
        <v>2760</v>
      </c>
      <c r="N5036" t="s">
        <v>2864</v>
      </c>
      <c r="O5036" t="s">
        <v>3234</v>
      </c>
      <c r="Q5036" s="199">
        <v>7500</v>
      </c>
      <c r="S5036" t="s">
        <v>2761</v>
      </c>
      <c r="T5036" t="s">
        <v>4061</v>
      </c>
      <c r="U5036" s="201">
        <v>4.1325000000000003</v>
      </c>
      <c r="V5036" t="s">
        <v>3187</v>
      </c>
      <c r="W5036" t="s">
        <v>3529</v>
      </c>
      <c r="X5036" t="s">
        <v>2866</v>
      </c>
      <c r="Y5036" t="s">
        <v>4082</v>
      </c>
      <c r="Z5036" t="s">
        <v>3671</v>
      </c>
      <c r="AA5036" t="s">
        <v>1416</v>
      </c>
      <c r="AB5036" s="198">
        <v>37073.875</v>
      </c>
      <c r="AC5036" s="198">
        <v>37103.875</v>
      </c>
    </row>
    <row r="5037" spans="1:29" x14ac:dyDescent="0.2">
      <c r="A5037" s="44" t="str">
        <f t="shared" si="391"/>
        <v>US Crude Financial</v>
      </c>
      <c r="B5037" s="44" t="str">
        <f t="shared" si="392"/>
        <v>US</v>
      </c>
      <c r="C5037" s="44" t="str">
        <f t="shared" si="393"/>
        <v>Crude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1</v>
      </c>
      <c r="F5037" s="213">
        <f t="shared" si="395"/>
        <v>50000</v>
      </c>
      <c r="G5037" s="202">
        <v>1294177</v>
      </c>
      <c r="H5037" s="198">
        <v>37035.581944444442</v>
      </c>
      <c r="I5037" t="s">
        <v>4182</v>
      </c>
      <c r="M5037" t="s">
        <v>3757</v>
      </c>
      <c r="N5037" t="s">
        <v>4183</v>
      </c>
      <c r="O5037" t="s">
        <v>2790</v>
      </c>
      <c r="P5037" s="199">
        <v>50000</v>
      </c>
      <c r="S5037" t="s">
        <v>2767</v>
      </c>
      <c r="T5037" t="s">
        <v>4061</v>
      </c>
      <c r="U5037" s="201">
        <v>28.41</v>
      </c>
      <c r="V5037" t="s">
        <v>2679</v>
      </c>
      <c r="W5037" t="s">
        <v>4185</v>
      </c>
      <c r="X5037" t="s">
        <v>4186</v>
      </c>
      <c r="Y5037" t="s">
        <v>3401</v>
      </c>
      <c r="Z5037" t="s">
        <v>3671</v>
      </c>
      <c r="AA5037">
        <v>107374</v>
      </c>
      <c r="AB5037" s="198">
        <v>37073</v>
      </c>
      <c r="AC5037" s="198">
        <v>37103</v>
      </c>
    </row>
    <row r="5038" spans="1:29" x14ac:dyDescent="0.2">
      <c r="A5038" s="44" t="str">
        <f t="shared" si="391"/>
        <v>US Natural Gas Physical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6</v>
      </c>
      <c r="F5038" s="213">
        <f t="shared" si="395"/>
        <v>15000</v>
      </c>
      <c r="G5038" s="202">
        <v>1294178</v>
      </c>
      <c r="H5038" s="198">
        <v>37035.582037037035</v>
      </c>
      <c r="I5038" t="s">
        <v>3078</v>
      </c>
      <c r="M5038" t="s">
        <v>2760</v>
      </c>
      <c r="N5038" t="s">
        <v>3220</v>
      </c>
      <c r="O5038" t="s">
        <v>1417</v>
      </c>
      <c r="Q5038" s="199">
        <v>2500</v>
      </c>
      <c r="S5038" t="s">
        <v>2761</v>
      </c>
      <c r="T5038" t="s">
        <v>4061</v>
      </c>
      <c r="U5038" s="201">
        <v>3.98</v>
      </c>
      <c r="V5038" t="s">
        <v>2885</v>
      </c>
      <c r="W5038" t="s">
        <v>4253</v>
      </c>
      <c r="X5038" t="s">
        <v>4254</v>
      </c>
      <c r="Y5038" t="s">
        <v>3224</v>
      </c>
      <c r="Z5038" t="s">
        <v>3671</v>
      </c>
      <c r="AA5038">
        <v>809691</v>
      </c>
      <c r="AB5038" s="198">
        <v>37037.875</v>
      </c>
      <c r="AC5038" s="198">
        <v>37042.875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6</v>
      </c>
      <c r="F5039" s="213">
        <f t="shared" si="395"/>
        <v>180000</v>
      </c>
      <c r="G5039" s="202">
        <v>1294180</v>
      </c>
      <c r="H5039" s="198">
        <v>37035.582083333335</v>
      </c>
      <c r="I5039" t="s">
        <v>3144</v>
      </c>
      <c r="M5039" t="s">
        <v>2760</v>
      </c>
      <c r="N5039" t="s">
        <v>2864</v>
      </c>
      <c r="O5039" t="s">
        <v>808</v>
      </c>
      <c r="P5039" s="199">
        <v>30000</v>
      </c>
      <c r="S5039" t="s">
        <v>2761</v>
      </c>
      <c r="T5039" t="s">
        <v>4061</v>
      </c>
      <c r="U5039" s="201">
        <v>4.0049999999999999</v>
      </c>
      <c r="V5039" t="s">
        <v>4386</v>
      </c>
      <c r="W5039" t="s">
        <v>3281</v>
      </c>
      <c r="X5039" t="s">
        <v>4236</v>
      </c>
      <c r="Y5039" t="s">
        <v>4082</v>
      </c>
      <c r="Z5039" t="s">
        <v>3671</v>
      </c>
      <c r="AA5039" t="s">
        <v>1418</v>
      </c>
      <c r="AB5039" s="198">
        <v>37037.875</v>
      </c>
      <c r="AC5039" s="198">
        <v>37042.875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30</v>
      </c>
      <c r="F5040" s="213">
        <f t="shared" si="395"/>
        <v>300000</v>
      </c>
      <c r="G5040" s="202">
        <v>1294182</v>
      </c>
      <c r="H5040" s="198">
        <v>37035.582268518519</v>
      </c>
      <c r="I5040" t="s">
        <v>4031</v>
      </c>
      <c r="M5040" t="s">
        <v>2760</v>
      </c>
      <c r="N5040" t="s">
        <v>2864</v>
      </c>
      <c r="O5040" t="s">
        <v>2865</v>
      </c>
      <c r="P5040" s="199">
        <v>10000</v>
      </c>
      <c r="S5040" t="s">
        <v>2761</v>
      </c>
      <c r="T5040" t="s">
        <v>4061</v>
      </c>
      <c r="U5040" s="201">
        <v>4.0549999999999997</v>
      </c>
      <c r="V5040" t="s">
        <v>83</v>
      </c>
      <c r="W5040" t="s">
        <v>3529</v>
      </c>
      <c r="X5040" t="s">
        <v>2866</v>
      </c>
      <c r="Y5040" t="s">
        <v>4082</v>
      </c>
      <c r="Z5040" t="s">
        <v>3671</v>
      </c>
      <c r="AA5040" t="s">
        <v>1419</v>
      </c>
      <c r="AB5040" s="198">
        <v>37043.875</v>
      </c>
      <c r="AC5040" s="198">
        <v>37072.875</v>
      </c>
    </row>
    <row r="5041" spans="1:29" x14ac:dyDescent="0.2">
      <c r="A5041" s="44" t="str">
        <f t="shared" si="391"/>
        <v>US Natural Gas Physical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Physical</v>
      </c>
      <c r="E5041" s="44">
        <f>IF(VLOOKUP(S5041,'DD-Lookup'!$J$6:$L$50,3,FALSE)="Monthly",(YEAR(AC5041)-YEAR(AB5041))*12+MONTH(AC5041)-MONTH(AB5041)+1,(AC5041-AB5041+1))</f>
        <v>4</v>
      </c>
      <c r="F5041" s="213">
        <f t="shared" si="395"/>
        <v>40000</v>
      </c>
      <c r="G5041" s="202">
        <v>1294183</v>
      </c>
      <c r="H5041" s="198">
        <v>37035.582268518519</v>
      </c>
      <c r="I5041" t="s">
        <v>3092</v>
      </c>
      <c r="M5041" t="s">
        <v>2760</v>
      </c>
      <c r="N5041" t="s">
        <v>3220</v>
      </c>
      <c r="O5041" t="s">
        <v>1067</v>
      </c>
      <c r="P5041" s="199">
        <v>10000</v>
      </c>
      <c r="S5041" t="s">
        <v>2761</v>
      </c>
      <c r="T5041" t="s">
        <v>4061</v>
      </c>
      <c r="U5041" s="201">
        <v>4</v>
      </c>
      <c r="V5041" t="s">
        <v>2772</v>
      </c>
      <c r="W5041" t="s">
        <v>4246</v>
      </c>
      <c r="X5041" t="s">
        <v>4247</v>
      </c>
      <c r="Y5041" t="s">
        <v>3224</v>
      </c>
      <c r="Z5041" t="s">
        <v>3671</v>
      </c>
      <c r="AA5041">
        <v>809692</v>
      </c>
      <c r="AB5041" s="198">
        <v>37037</v>
      </c>
      <c r="AC5041" s="198">
        <v>37040</v>
      </c>
    </row>
    <row r="5042" spans="1:29" x14ac:dyDescent="0.2">
      <c r="A5042" s="44" t="str">
        <f t="shared" si="391"/>
        <v>US Natural Gas Physical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Physical</v>
      </c>
      <c r="E5042" s="44">
        <f>IF(VLOOKUP(S5042,'DD-Lookup'!$J$6:$L$50,3,FALSE)="Monthly",(YEAR(AC5042)-YEAR(AB5042))*12+MONTH(AC5042)-MONTH(AB5042)+1,(AC5042-AB5042+1))</f>
        <v>4</v>
      </c>
      <c r="F5042" s="213">
        <f t="shared" si="395"/>
        <v>40000</v>
      </c>
      <c r="G5042" s="202">
        <v>1294184</v>
      </c>
      <c r="H5042" s="198">
        <v>37035.582314814812</v>
      </c>
      <c r="I5042" t="s">
        <v>3144</v>
      </c>
      <c r="M5042" t="s">
        <v>2760</v>
      </c>
      <c r="N5042" t="s">
        <v>3220</v>
      </c>
      <c r="O5042" t="s">
        <v>1067</v>
      </c>
      <c r="P5042" s="199">
        <v>10000</v>
      </c>
      <c r="S5042" t="s">
        <v>2761</v>
      </c>
      <c r="T5042" t="s">
        <v>4061</v>
      </c>
      <c r="U5042" s="201">
        <v>3.9950000000000001</v>
      </c>
      <c r="V5042" t="s">
        <v>3145</v>
      </c>
      <c r="W5042" t="s">
        <v>4246</v>
      </c>
      <c r="X5042" t="s">
        <v>4247</v>
      </c>
      <c r="Y5042" t="s">
        <v>3224</v>
      </c>
      <c r="Z5042" t="s">
        <v>3671</v>
      </c>
      <c r="AA5042">
        <v>809693</v>
      </c>
      <c r="AB5042" s="198">
        <v>37037</v>
      </c>
      <c r="AC5042" s="198">
        <v>37040</v>
      </c>
    </row>
    <row r="5043" spans="1:29" x14ac:dyDescent="0.2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62</v>
      </c>
      <c r="F5043" s="213">
        <f t="shared" si="395"/>
        <v>3100</v>
      </c>
      <c r="G5043" s="202">
        <v>1294186</v>
      </c>
      <c r="H5043" s="198">
        <v>37035.582395833335</v>
      </c>
      <c r="I5043" t="s">
        <v>2817</v>
      </c>
      <c r="M5043" t="s">
        <v>3364</v>
      </c>
      <c r="N5043" t="s">
        <v>2802</v>
      </c>
      <c r="O5043" t="s">
        <v>1295</v>
      </c>
      <c r="P5043" s="199">
        <v>50</v>
      </c>
      <c r="S5043" t="s">
        <v>2759</v>
      </c>
      <c r="T5043" t="s">
        <v>4061</v>
      </c>
      <c r="U5043" s="201">
        <v>29.5</v>
      </c>
      <c r="V5043" t="s">
        <v>3010</v>
      </c>
      <c r="W5043" t="s">
        <v>2841</v>
      </c>
      <c r="X5043" t="s">
        <v>2842</v>
      </c>
      <c r="Y5043" t="s">
        <v>4193</v>
      </c>
      <c r="Z5043" t="s">
        <v>3666</v>
      </c>
      <c r="AA5043">
        <v>622076.1</v>
      </c>
      <c r="AB5043" s="198">
        <v>37073.591666666667</v>
      </c>
      <c r="AC5043" s="198">
        <v>37134.591666666667</v>
      </c>
    </row>
    <row r="5044" spans="1:29" x14ac:dyDescent="0.2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6</v>
      </c>
      <c r="F5044" s="213">
        <f t="shared" si="395"/>
        <v>180000</v>
      </c>
      <c r="G5044" s="202">
        <v>1294187</v>
      </c>
      <c r="H5044" s="198">
        <v>37035.582430555558</v>
      </c>
      <c r="I5044" t="s">
        <v>3144</v>
      </c>
      <c r="M5044" t="s">
        <v>2760</v>
      </c>
      <c r="N5044" t="s">
        <v>2864</v>
      </c>
      <c r="O5044" t="s">
        <v>808</v>
      </c>
      <c r="P5044" s="199">
        <v>30000</v>
      </c>
      <c r="S5044" t="s">
        <v>2761</v>
      </c>
      <c r="T5044" t="s">
        <v>4061</v>
      </c>
      <c r="U5044" s="201">
        <v>4</v>
      </c>
      <c r="V5044" t="s">
        <v>4386</v>
      </c>
      <c r="W5044" t="s">
        <v>3281</v>
      </c>
      <c r="X5044" t="s">
        <v>4236</v>
      </c>
      <c r="Y5044" t="s">
        <v>4082</v>
      </c>
      <c r="Z5044" t="s">
        <v>3671</v>
      </c>
      <c r="AA5044" t="s">
        <v>1420</v>
      </c>
      <c r="AB5044" s="198">
        <v>37037.875</v>
      </c>
      <c r="AC5044" s="198">
        <v>37042.875</v>
      </c>
    </row>
    <row r="5045" spans="1:29" x14ac:dyDescent="0.2">
      <c r="A5045" s="44" t="str">
        <f t="shared" si="391"/>
        <v xml:space="preserve"> Natural Gas Physical</v>
      </c>
      <c r="B5045" s="44" t="str">
        <f t="shared" si="392"/>
        <v/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151</v>
      </c>
      <c r="F5045" s="213">
        <f t="shared" si="395"/>
        <v>755000</v>
      </c>
      <c r="G5045" s="202">
        <v>1294188</v>
      </c>
      <c r="H5045" s="198">
        <v>37035.582465277781</v>
      </c>
      <c r="I5045" t="s">
        <v>3167</v>
      </c>
      <c r="M5045" t="s">
        <v>2760</v>
      </c>
      <c r="N5045" t="s">
        <v>1769</v>
      </c>
      <c r="O5045" t="s">
        <v>4351</v>
      </c>
      <c r="P5045" s="199">
        <v>5000</v>
      </c>
      <c r="S5045" t="s">
        <v>2761</v>
      </c>
      <c r="T5045" t="s">
        <v>4061</v>
      </c>
      <c r="U5045" s="201">
        <v>0.28249999999999997</v>
      </c>
      <c r="V5045" t="s">
        <v>3184</v>
      </c>
      <c r="W5045" t="s">
        <v>2690</v>
      </c>
      <c r="X5045" t="s">
        <v>3256</v>
      </c>
      <c r="Y5045" t="s">
        <v>3224</v>
      </c>
      <c r="Z5045" t="s">
        <v>3671</v>
      </c>
      <c r="AA5045" t="s">
        <v>1421</v>
      </c>
      <c r="AB5045" s="198">
        <v>37196</v>
      </c>
      <c r="AC5045" s="198">
        <v>37346</v>
      </c>
    </row>
    <row r="5046" spans="1:29" x14ac:dyDescent="0.2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6</v>
      </c>
      <c r="F5046" s="213">
        <f t="shared" si="395"/>
        <v>180000</v>
      </c>
      <c r="G5046" s="202">
        <v>1294189</v>
      </c>
      <c r="H5046" s="198">
        <v>37035.58252314815</v>
      </c>
      <c r="I5046" t="s">
        <v>3144</v>
      </c>
      <c r="M5046" t="s">
        <v>2760</v>
      </c>
      <c r="N5046" t="s">
        <v>2864</v>
      </c>
      <c r="O5046" t="s">
        <v>808</v>
      </c>
      <c r="P5046" s="199">
        <v>30000</v>
      </c>
      <c r="S5046" t="s">
        <v>2761</v>
      </c>
      <c r="T5046" t="s">
        <v>4061</v>
      </c>
      <c r="U5046" s="201">
        <v>3.9950000000000001</v>
      </c>
      <c r="V5046" t="s">
        <v>4386</v>
      </c>
      <c r="W5046" t="s">
        <v>3281</v>
      </c>
      <c r="X5046" t="s">
        <v>4236</v>
      </c>
      <c r="Y5046" t="s">
        <v>4082</v>
      </c>
      <c r="Z5046" t="s">
        <v>3671</v>
      </c>
      <c r="AA5046" t="s">
        <v>1422</v>
      </c>
      <c r="AB5046" s="198">
        <v>37037.875</v>
      </c>
      <c r="AC5046" s="198">
        <v>37042.875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30</v>
      </c>
      <c r="F5047" s="213">
        <f t="shared" si="395"/>
        <v>150000</v>
      </c>
      <c r="G5047" s="202">
        <v>1294192</v>
      </c>
      <c r="H5047" s="198">
        <v>37035.582685185182</v>
      </c>
      <c r="I5047" t="s">
        <v>4241</v>
      </c>
      <c r="M5047" t="s">
        <v>2760</v>
      </c>
      <c r="N5047" t="s">
        <v>2864</v>
      </c>
      <c r="O5047" t="s">
        <v>2865</v>
      </c>
      <c r="Q5047" s="199">
        <v>5000</v>
      </c>
      <c r="S5047" t="s">
        <v>2761</v>
      </c>
      <c r="T5047" t="s">
        <v>4061</v>
      </c>
      <c r="U5047" s="201">
        <v>4.0599999999999996</v>
      </c>
      <c r="V5047" t="s">
        <v>4273</v>
      </c>
      <c r="W5047" t="s">
        <v>3529</v>
      </c>
      <c r="X5047" t="s">
        <v>2866</v>
      </c>
      <c r="Y5047" t="s">
        <v>4082</v>
      </c>
      <c r="Z5047" t="s">
        <v>3671</v>
      </c>
      <c r="AA5047" t="s">
        <v>1423</v>
      </c>
      <c r="AB5047" s="198">
        <v>37043.875</v>
      </c>
      <c r="AC5047" s="198">
        <v>37072.875</v>
      </c>
    </row>
    <row r="5048" spans="1:29" x14ac:dyDescent="0.2">
      <c r="A5048" s="44" t="str">
        <f t="shared" si="391"/>
        <v>US Crude Financial</v>
      </c>
      <c r="B5048" s="44" t="str">
        <f t="shared" si="392"/>
        <v>US</v>
      </c>
      <c r="C5048" s="44" t="str">
        <f t="shared" si="393"/>
        <v>Crude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</v>
      </c>
      <c r="F5048" s="213">
        <f t="shared" si="395"/>
        <v>50000</v>
      </c>
      <c r="G5048" s="202">
        <v>1294191</v>
      </c>
      <c r="H5048" s="198">
        <v>37035.582685185182</v>
      </c>
      <c r="I5048" t="s">
        <v>3057</v>
      </c>
      <c r="M5048" t="s">
        <v>3757</v>
      </c>
      <c r="N5048" t="s">
        <v>4183</v>
      </c>
      <c r="O5048" t="s">
        <v>2967</v>
      </c>
      <c r="P5048" s="199">
        <v>50000</v>
      </c>
      <c r="S5048" t="s">
        <v>2767</v>
      </c>
      <c r="T5048" t="s">
        <v>4061</v>
      </c>
      <c r="U5048" s="201">
        <v>28.37</v>
      </c>
      <c r="V5048" t="s">
        <v>1699</v>
      </c>
      <c r="W5048" t="s">
        <v>4185</v>
      </c>
      <c r="X5048" t="s">
        <v>4266</v>
      </c>
      <c r="Y5048" t="s">
        <v>3401</v>
      </c>
      <c r="Z5048" t="s">
        <v>3671</v>
      </c>
      <c r="AA5048">
        <v>107375</v>
      </c>
      <c r="AB5048" s="198">
        <v>37073</v>
      </c>
      <c r="AC5048" s="198">
        <v>37103</v>
      </c>
    </row>
    <row r="5049" spans="1:29" x14ac:dyDescent="0.2">
      <c r="A5049" s="44" t="str">
        <f t="shared" si="391"/>
        <v xml:space="preserve"> Natural Gas Physical</v>
      </c>
      <c r="B5049" s="44" t="str">
        <f t="shared" si="392"/>
        <v/>
      </c>
      <c r="C5049" s="44" t="str">
        <f t="shared" si="393"/>
        <v>Natural Gas</v>
      </c>
      <c r="D5049" s="44" t="str">
        <f t="shared" si="394"/>
        <v>Physical</v>
      </c>
      <c r="E5049" s="44">
        <f>IF(VLOOKUP(S5049,'DD-Lookup'!$J$6:$L$50,3,FALSE)="Monthly",(YEAR(AC5049)-YEAR(AB5049))*12+MONTH(AC5049)-MONTH(AB5049)+1,(AC5049-AB5049+1))</f>
        <v>1</v>
      </c>
      <c r="F5049" s="213">
        <f t="shared" si="395"/>
        <v>5000</v>
      </c>
      <c r="G5049" s="202">
        <v>1294193</v>
      </c>
      <c r="H5049" s="198">
        <v>37035.582881944443</v>
      </c>
      <c r="I5049" t="s">
        <v>3143</v>
      </c>
      <c r="M5049" t="s">
        <v>2760</v>
      </c>
      <c r="N5049" t="s">
        <v>2697</v>
      </c>
      <c r="O5049" t="s">
        <v>703</v>
      </c>
      <c r="P5049" s="199">
        <v>5000</v>
      </c>
      <c r="S5049" t="s">
        <v>4150</v>
      </c>
      <c r="T5049" t="s">
        <v>2698</v>
      </c>
      <c r="U5049" s="201">
        <v>5.4</v>
      </c>
      <c r="V5049" t="s">
        <v>1687</v>
      </c>
      <c r="W5049" t="s">
        <v>2699</v>
      </c>
      <c r="X5049" t="s">
        <v>2700</v>
      </c>
      <c r="Y5049" t="s">
        <v>3224</v>
      </c>
      <c r="Z5049" t="s">
        <v>3672</v>
      </c>
      <c r="AA5049">
        <v>809697</v>
      </c>
      <c r="AB5049" s="198">
        <v>37036.875</v>
      </c>
      <c r="AC5049" s="198">
        <v>37036.875</v>
      </c>
    </row>
    <row r="5050" spans="1:29" x14ac:dyDescent="0.2">
      <c r="A5050" s="44" t="str">
        <f t="shared" si="391"/>
        <v>US Natural Gas Physical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Physical</v>
      </c>
      <c r="E5050" s="44">
        <f>IF(VLOOKUP(S5050,'DD-Lookup'!$J$6:$L$50,3,FALSE)="Monthly",(YEAR(AC5050)-YEAR(AB5050))*12+MONTH(AC5050)-MONTH(AB5050)+1,(AC5050-AB5050+1))</f>
        <v>4</v>
      </c>
      <c r="F5050" s="213">
        <f t="shared" si="395"/>
        <v>20000</v>
      </c>
      <c r="G5050" s="202">
        <v>1294194</v>
      </c>
      <c r="H5050" s="198">
        <v>37035.582905092589</v>
      </c>
      <c r="I5050" t="s">
        <v>3306</v>
      </c>
      <c r="M5050" t="s">
        <v>2760</v>
      </c>
      <c r="N5050" t="s">
        <v>3220</v>
      </c>
      <c r="O5050" t="s">
        <v>1231</v>
      </c>
      <c r="Q5050" s="199">
        <v>5000</v>
      </c>
      <c r="S5050" t="s">
        <v>2761</v>
      </c>
      <c r="T5050" t="s">
        <v>4061</v>
      </c>
      <c r="U5050" s="201">
        <v>4.2649999999999997</v>
      </c>
      <c r="V5050" t="s">
        <v>2660</v>
      </c>
      <c r="W5050" t="s">
        <v>2661</v>
      </c>
      <c r="X5050" t="s">
        <v>2662</v>
      </c>
      <c r="Y5050" t="s">
        <v>3224</v>
      </c>
      <c r="Z5050" t="s">
        <v>3671</v>
      </c>
      <c r="AA5050">
        <v>809698</v>
      </c>
      <c r="AB5050" s="198">
        <v>37037</v>
      </c>
      <c r="AC5050" s="198">
        <v>37040</v>
      </c>
    </row>
    <row r="5051" spans="1:29" x14ac:dyDescent="0.2">
      <c r="A5051" s="44" t="str">
        <f t="shared" si="391"/>
        <v>US Power Physical</v>
      </c>
      <c r="B5051" s="44" t="str">
        <f t="shared" si="392"/>
        <v>US</v>
      </c>
      <c r="C5051" s="44" t="str">
        <f t="shared" si="393"/>
        <v>Power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62</v>
      </c>
      <c r="F5051" s="213">
        <f t="shared" si="395"/>
        <v>3100</v>
      </c>
      <c r="G5051" s="202">
        <v>1294195</v>
      </c>
      <c r="H5051" s="198">
        <v>37035.583009259259</v>
      </c>
      <c r="I5051" t="s">
        <v>2813</v>
      </c>
      <c r="M5051" t="s">
        <v>3364</v>
      </c>
      <c r="N5051" t="s">
        <v>2802</v>
      </c>
      <c r="O5051" t="s">
        <v>2470</v>
      </c>
      <c r="Q5051" s="199">
        <v>50</v>
      </c>
      <c r="S5051" t="s">
        <v>2759</v>
      </c>
      <c r="T5051" t="s">
        <v>4061</v>
      </c>
      <c r="U5051" s="201">
        <v>88.5</v>
      </c>
      <c r="V5051" t="s">
        <v>4422</v>
      </c>
      <c r="W5051" t="s">
        <v>2841</v>
      </c>
      <c r="X5051" t="s">
        <v>2842</v>
      </c>
      <c r="Y5051" t="s">
        <v>4193</v>
      </c>
      <c r="Z5051" t="s">
        <v>3666</v>
      </c>
      <c r="AA5051">
        <v>622078.1</v>
      </c>
      <c r="AB5051" s="198">
        <v>37073.591666666667</v>
      </c>
      <c r="AC5051" s="198">
        <v>37134.591666666667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6</v>
      </c>
      <c r="F5052" s="213">
        <f t="shared" si="395"/>
        <v>180000</v>
      </c>
      <c r="G5052" s="202">
        <v>1294196</v>
      </c>
      <c r="H5052" s="198">
        <v>37035.583148148151</v>
      </c>
      <c r="I5052" t="s">
        <v>3112</v>
      </c>
      <c r="M5052" t="s">
        <v>2760</v>
      </c>
      <c r="N5052" t="s">
        <v>2864</v>
      </c>
      <c r="O5052" t="s">
        <v>808</v>
      </c>
      <c r="Q5052" s="199">
        <v>30000</v>
      </c>
      <c r="S5052" t="s">
        <v>2761</v>
      </c>
      <c r="T5052" t="s">
        <v>4061</v>
      </c>
      <c r="U5052" s="201">
        <v>4</v>
      </c>
      <c r="V5052" t="s">
        <v>1731</v>
      </c>
      <c r="W5052" t="s">
        <v>3281</v>
      </c>
      <c r="X5052" t="s">
        <v>4236</v>
      </c>
      <c r="Y5052" t="s">
        <v>4082</v>
      </c>
      <c r="Z5052" t="s">
        <v>3671</v>
      </c>
      <c r="AA5052" t="s">
        <v>1424</v>
      </c>
      <c r="AB5052" s="198">
        <v>37037.875</v>
      </c>
      <c r="AC5052" s="198">
        <v>37042.875</v>
      </c>
    </row>
    <row r="5053" spans="1:29" x14ac:dyDescent="0.2">
      <c r="A5053" s="44" t="str">
        <f t="shared" si="391"/>
        <v>US Power Physical</v>
      </c>
      <c r="B5053" s="44" t="str">
        <f t="shared" si="392"/>
        <v>US</v>
      </c>
      <c r="C5053" s="44" t="str">
        <f t="shared" si="393"/>
        <v>Power</v>
      </c>
      <c r="D5053" s="44" t="str">
        <f t="shared" si="394"/>
        <v>Physical</v>
      </c>
      <c r="E5053" s="44">
        <f>IF(VLOOKUP(S5053,'DD-Lookup'!$J$6:$L$50,3,FALSE)="Monthly",(YEAR(AC5053)-YEAR(AB5053))*12+MONTH(AC5053)-MONTH(AB5053)+1,(AC5053-AB5053+1))</f>
        <v>30</v>
      </c>
      <c r="F5053" s="213">
        <f t="shared" si="395"/>
        <v>1500</v>
      </c>
      <c r="G5053" s="202">
        <v>1294197</v>
      </c>
      <c r="H5053" s="198">
        <v>37035.583229166667</v>
      </c>
      <c r="I5053" t="s">
        <v>3789</v>
      </c>
      <c r="M5053" t="s">
        <v>3364</v>
      </c>
      <c r="N5053" t="s">
        <v>2802</v>
      </c>
      <c r="O5053" t="s">
        <v>1178</v>
      </c>
      <c r="Q5053" s="199">
        <v>50</v>
      </c>
      <c r="S5053" t="s">
        <v>2759</v>
      </c>
      <c r="T5053" t="s">
        <v>4061</v>
      </c>
      <c r="U5053" s="201">
        <v>36.700000000000003</v>
      </c>
      <c r="V5053" t="s">
        <v>4203</v>
      </c>
      <c r="W5053" t="s">
        <v>2823</v>
      </c>
      <c r="X5053" t="s">
        <v>2824</v>
      </c>
      <c r="Y5053" t="s">
        <v>4193</v>
      </c>
      <c r="Z5053" t="s">
        <v>3666</v>
      </c>
      <c r="AA5053">
        <v>622080.1</v>
      </c>
      <c r="AB5053" s="198">
        <v>37135.710416666669</v>
      </c>
      <c r="AC5053" s="198">
        <v>37164.710416666669</v>
      </c>
    </row>
    <row r="5054" spans="1:29" x14ac:dyDescent="0.2">
      <c r="A5054" s="44" t="str">
        <f t="shared" si="391"/>
        <v>US Crude Financial</v>
      </c>
      <c r="B5054" s="44" t="str">
        <f t="shared" si="392"/>
        <v>US</v>
      </c>
      <c r="C5054" s="44" t="str">
        <f t="shared" si="393"/>
        <v>Crude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50000</v>
      </c>
      <c r="G5054" s="202">
        <v>1294198</v>
      </c>
      <c r="H5054" s="198">
        <v>37035.583333333336</v>
      </c>
      <c r="I5054" t="s">
        <v>3057</v>
      </c>
      <c r="M5054" t="s">
        <v>3757</v>
      </c>
      <c r="N5054" t="s">
        <v>4183</v>
      </c>
      <c r="O5054" t="s">
        <v>2967</v>
      </c>
      <c r="P5054" s="199">
        <v>50000</v>
      </c>
      <c r="S5054" t="s">
        <v>2767</v>
      </c>
      <c r="T5054" t="s">
        <v>4061</v>
      </c>
      <c r="U5054" s="201">
        <v>28.31</v>
      </c>
      <c r="V5054" t="s">
        <v>1699</v>
      </c>
      <c r="W5054" t="s">
        <v>4185</v>
      </c>
      <c r="X5054" t="s">
        <v>4266</v>
      </c>
      <c r="Y5054" t="s">
        <v>3401</v>
      </c>
      <c r="Z5054" t="s">
        <v>3671</v>
      </c>
      <c r="AA5054">
        <v>107376</v>
      </c>
      <c r="AB5054" s="198">
        <v>37073</v>
      </c>
      <c r="AC5054" s="198">
        <v>37103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92</v>
      </c>
      <c r="F5055" s="213">
        <f t="shared" si="395"/>
        <v>460000</v>
      </c>
      <c r="G5055" s="202">
        <v>1294199</v>
      </c>
      <c r="H5055" s="198">
        <v>37035.583472222221</v>
      </c>
      <c r="I5055" t="s">
        <v>3890</v>
      </c>
      <c r="M5055" t="s">
        <v>2760</v>
      </c>
      <c r="N5055" t="s">
        <v>3235</v>
      </c>
      <c r="O5055" t="s">
        <v>4396</v>
      </c>
      <c r="P5055" s="199">
        <v>5000</v>
      </c>
      <c r="S5055" t="s">
        <v>2761</v>
      </c>
      <c r="T5055" t="s">
        <v>4061</v>
      </c>
      <c r="U5055" s="201">
        <v>3.85</v>
      </c>
      <c r="V5055" t="s">
        <v>2788</v>
      </c>
      <c r="W5055" t="s">
        <v>2681</v>
      </c>
      <c r="X5055" t="s">
        <v>3995</v>
      </c>
      <c r="Y5055" t="s">
        <v>4082</v>
      </c>
      <c r="Z5055" t="s">
        <v>3671</v>
      </c>
      <c r="AA5055" t="s">
        <v>1425</v>
      </c>
      <c r="AB5055" s="198">
        <v>37073.875</v>
      </c>
      <c r="AC5055" s="198">
        <v>37164.875</v>
      </c>
    </row>
    <row r="5056" spans="1:29" x14ac:dyDescent="0.2">
      <c r="A5056" s="44" t="str">
        <f t="shared" si="391"/>
        <v>US Oil Products Financial</v>
      </c>
      <c r="B5056" s="44" t="str">
        <f t="shared" si="392"/>
        <v>US</v>
      </c>
      <c r="C5056" s="44" t="str">
        <f t="shared" si="393"/>
        <v>Oil Products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1</v>
      </c>
      <c r="F5056" s="213">
        <f t="shared" si="395"/>
        <v>15000</v>
      </c>
      <c r="G5056" s="202">
        <v>1294200</v>
      </c>
      <c r="H5056" s="198">
        <v>37035.583518518521</v>
      </c>
      <c r="I5056" t="s">
        <v>4182</v>
      </c>
      <c r="M5056" t="s">
        <v>2764</v>
      </c>
      <c r="N5056" t="s">
        <v>1721</v>
      </c>
      <c r="O5056" t="s">
        <v>1722</v>
      </c>
      <c r="P5056" s="199">
        <v>15000</v>
      </c>
      <c r="S5056" t="s">
        <v>3301</v>
      </c>
      <c r="T5056" t="s">
        <v>4061</v>
      </c>
      <c r="U5056" s="201">
        <v>79.05</v>
      </c>
      <c r="V5056" t="s">
        <v>4184</v>
      </c>
      <c r="W5056" t="s">
        <v>1944</v>
      </c>
      <c r="X5056" t="s">
        <v>1945</v>
      </c>
      <c r="Y5056" t="s">
        <v>3401</v>
      </c>
      <c r="Z5056" t="s">
        <v>3671</v>
      </c>
      <c r="AA5056">
        <v>107377</v>
      </c>
      <c r="AB5056" s="198">
        <v>37043</v>
      </c>
      <c r="AC5056" s="198">
        <v>37072</v>
      </c>
    </row>
    <row r="5057" spans="1:29" x14ac:dyDescent="0.2">
      <c r="A5057" s="44" t="str">
        <f t="shared" si="391"/>
        <v>US Natural Gas Physical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Physical</v>
      </c>
      <c r="E5057" s="44">
        <f>IF(VLOOKUP(S5057,'DD-Lookup'!$J$6:$L$50,3,FALSE)="Monthly",(YEAR(AC5057)-YEAR(AB5057))*12+MONTH(AC5057)-MONTH(AB5057)+1,(AC5057-AB5057+1))</f>
        <v>4</v>
      </c>
      <c r="F5057" s="213">
        <f t="shared" si="395"/>
        <v>40000</v>
      </c>
      <c r="G5057" s="202">
        <v>1294201</v>
      </c>
      <c r="H5057" s="198">
        <v>37035.583634259259</v>
      </c>
      <c r="I5057" t="s">
        <v>2935</v>
      </c>
      <c r="M5057" t="s">
        <v>2760</v>
      </c>
      <c r="N5057" t="s">
        <v>3220</v>
      </c>
      <c r="O5057" t="s">
        <v>1132</v>
      </c>
      <c r="Q5057" s="199">
        <v>10000</v>
      </c>
      <c r="S5057" t="s">
        <v>2761</v>
      </c>
      <c r="T5057" t="s">
        <v>4061</v>
      </c>
      <c r="U5057" s="201">
        <v>3.97</v>
      </c>
      <c r="V5057" t="s">
        <v>2936</v>
      </c>
      <c r="W5057" t="s">
        <v>3046</v>
      </c>
      <c r="X5057" t="s">
        <v>3141</v>
      </c>
      <c r="Y5057" t="s">
        <v>3224</v>
      </c>
      <c r="Z5057" t="s">
        <v>3671</v>
      </c>
      <c r="AA5057">
        <v>809701</v>
      </c>
      <c r="AB5057" s="198">
        <v>37037</v>
      </c>
      <c r="AC5057" s="198">
        <v>37040</v>
      </c>
    </row>
    <row r="5058" spans="1:29" x14ac:dyDescent="0.2">
      <c r="A5058" s="44" t="str">
        <f t="shared" si="391"/>
        <v>US Natural Gas Physical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4</v>
      </c>
      <c r="F5058" s="213">
        <f t="shared" si="395"/>
        <v>40000</v>
      </c>
      <c r="G5058" s="202">
        <v>1294202</v>
      </c>
      <c r="H5058" s="198">
        <v>37035.583865740744</v>
      </c>
      <c r="I5058" t="s">
        <v>3092</v>
      </c>
      <c r="M5058" t="s">
        <v>2760</v>
      </c>
      <c r="N5058" t="s">
        <v>3220</v>
      </c>
      <c r="O5058" t="s">
        <v>1067</v>
      </c>
      <c r="P5058" s="199">
        <v>10000</v>
      </c>
      <c r="S5058" t="s">
        <v>2761</v>
      </c>
      <c r="T5058" t="s">
        <v>4061</v>
      </c>
      <c r="U5058" s="201">
        <v>3.99</v>
      </c>
      <c r="V5058" t="s">
        <v>2772</v>
      </c>
      <c r="W5058" t="s">
        <v>4246</v>
      </c>
      <c r="X5058" t="s">
        <v>4247</v>
      </c>
      <c r="Y5058" t="s">
        <v>3224</v>
      </c>
      <c r="Z5058" t="s">
        <v>3671</v>
      </c>
      <c r="AA5058">
        <v>809703</v>
      </c>
      <c r="AB5058" s="198">
        <v>37037</v>
      </c>
      <c r="AC5058" s="198">
        <v>37040</v>
      </c>
    </row>
    <row r="5059" spans="1:29" x14ac:dyDescent="0.2">
      <c r="A5059" s="44" t="str">
        <f t="shared" si="391"/>
        <v xml:space="preserve"> Natural Gas Physical</v>
      </c>
      <c r="B5059" s="44" t="str">
        <f t="shared" si="392"/>
        <v/>
      </c>
      <c r="C5059" s="44" t="str">
        <f t="shared" si="393"/>
        <v>Natural Gas</v>
      </c>
      <c r="D5059" s="44" t="str">
        <f t="shared" si="394"/>
        <v>Physical</v>
      </c>
      <c r="E5059" s="44">
        <f>IF(VLOOKUP(S5059,'DD-Lookup'!$J$6:$L$50,3,FALSE)="Monthly",(YEAR(AC5059)-YEAR(AB5059))*12+MONTH(AC5059)-MONTH(AB5059)+1,(AC5059-AB5059+1))</f>
        <v>1</v>
      </c>
      <c r="F5059" s="213">
        <f t="shared" si="395"/>
        <v>5000</v>
      </c>
      <c r="G5059" s="202">
        <v>1294204</v>
      </c>
      <c r="H5059" s="198">
        <v>37035.583969907406</v>
      </c>
      <c r="I5059" t="s">
        <v>3143</v>
      </c>
      <c r="M5059" t="s">
        <v>2760</v>
      </c>
      <c r="N5059" t="s">
        <v>2697</v>
      </c>
      <c r="O5059" t="s">
        <v>4269</v>
      </c>
      <c r="P5059" s="199">
        <v>5000</v>
      </c>
      <c r="S5059" t="s">
        <v>4150</v>
      </c>
      <c r="T5059" t="s">
        <v>2698</v>
      </c>
      <c r="U5059" s="201">
        <v>5.46</v>
      </c>
      <c r="V5059" t="s">
        <v>1687</v>
      </c>
      <c r="W5059" t="s">
        <v>2699</v>
      </c>
      <c r="X5059" t="s">
        <v>2700</v>
      </c>
      <c r="Y5059" t="s">
        <v>3224</v>
      </c>
      <c r="Z5059" t="s">
        <v>3672</v>
      </c>
      <c r="AA5059">
        <v>809704</v>
      </c>
      <c r="AB5059" s="198">
        <v>37035.875</v>
      </c>
      <c r="AC5059" s="198">
        <v>37035.875</v>
      </c>
    </row>
    <row r="5060" spans="1:29" x14ac:dyDescent="0.2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30</v>
      </c>
      <c r="F5060" s="213">
        <f t="shared" si="395"/>
        <v>150000</v>
      </c>
      <c r="G5060" s="202">
        <v>1294205</v>
      </c>
      <c r="H5060" s="198">
        <v>37035.584074074075</v>
      </c>
      <c r="I5060" t="s">
        <v>2863</v>
      </c>
      <c r="M5060" t="s">
        <v>2760</v>
      </c>
      <c r="N5060" t="s">
        <v>2864</v>
      </c>
      <c r="O5060" t="s">
        <v>2865</v>
      </c>
      <c r="P5060" s="199">
        <v>5000</v>
      </c>
      <c r="S5060" t="s">
        <v>2761</v>
      </c>
      <c r="T5060" t="s">
        <v>4061</v>
      </c>
      <c r="U5060" s="201">
        <v>4.05</v>
      </c>
      <c r="V5060" t="s">
        <v>3901</v>
      </c>
      <c r="W5060" t="s">
        <v>3529</v>
      </c>
      <c r="X5060" t="s">
        <v>2866</v>
      </c>
      <c r="Y5060" t="s">
        <v>4082</v>
      </c>
      <c r="Z5060" t="s">
        <v>3671</v>
      </c>
      <c r="AA5060" t="s">
        <v>1426</v>
      </c>
      <c r="AB5060" s="198">
        <v>37043.875</v>
      </c>
      <c r="AC5060" s="198">
        <v>37072.875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155000</v>
      </c>
      <c r="G5061" s="202">
        <v>1294207</v>
      </c>
      <c r="H5061" s="198">
        <v>37035.584293981483</v>
      </c>
      <c r="I5061" t="s">
        <v>3228</v>
      </c>
      <c r="M5061" t="s">
        <v>2760</v>
      </c>
      <c r="N5061" t="s">
        <v>3235</v>
      </c>
      <c r="O5061" t="s">
        <v>3082</v>
      </c>
      <c r="P5061" s="199">
        <v>5000</v>
      </c>
      <c r="S5061" t="s">
        <v>2761</v>
      </c>
      <c r="T5061" t="s">
        <v>4061</v>
      </c>
      <c r="U5061" s="201">
        <v>7.54</v>
      </c>
      <c r="V5061" t="s">
        <v>3099</v>
      </c>
      <c r="W5061" t="s">
        <v>3083</v>
      </c>
      <c r="X5061" t="s">
        <v>3084</v>
      </c>
      <c r="Y5061" t="s">
        <v>4082</v>
      </c>
      <c r="Z5061" t="s">
        <v>3671</v>
      </c>
      <c r="AA5061" t="s">
        <v>1427</v>
      </c>
      <c r="AB5061" s="198">
        <v>37073.875</v>
      </c>
      <c r="AC5061" s="198">
        <v>37103.875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30</v>
      </c>
      <c r="F5062" s="213">
        <f t="shared" si="395"/>
        <v>150000</v>
      </c>
      <c r="G5062" s="202">
        <v>1294209</v>
      </c>
      <c r="H5062" s="198">
        <v>37035.584409722222</v>
      </c>
      <c r="I5062" t="s">
        <v>2863</v>
      </c>
      <c r="M5062" t="s">
        <v>2760</v>
      </c>
      <c r="N5062" t="s">
        <v>2864</v>
      </c>
      <c r="O5062" t="s">
        <v>2865</v>
      </c>
      <c r="P5062" s="199">
        <v>5000</v>
      </c>
      <c r="S5062" t="s">
        <v>2761</v>
      </c>
      <c r="T5062" t="s">
        <v>4061</v>
      </c>
      <c r="U5062" s="201">
        <v>4.05</v>
      </c>
      <c r="V5062" t="s">
        <v>3168</v>
      </c>
      <c r="W5062" t="s">
        <v>3529</v>
      </c>
      <c r="X5062" t="s">
        <v>2866</v>
      </c>
      <c r="Y5062" t="s">
        <v>4082</v>
      </c>
      <c r="Z5062" t="s">
        <v>3671</v>
      </c>
      <c r="AA5062" t="s">
        <v>1428</v>
      </c>
      <c r="AB5062" s="198">
        <v>37043.875</v>
      </c>
      <c r="AC5062" s="198">
        <v>37072.875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153</v>
      </c>
      <c r="F5063" s="213">
        <f t="shared" si="395"/>
        <v>382500</v>
      </c>
      <c r="G5063" s="202">
        <v>1294210</v>
      </c>
      <c r="H5063" s="198">
        <v>37035.584456018521</v>
      </c>
      <c r="I5063" t="s">
        <v>4033</v>
      </c>
      <c r="M5063" t="s">
        <v>2760</v>
      </c>
      <c r="N5063" t="s">
        <v>2864</v>
      </c>
      <c r="O5063" t="s">
        <v>4239</v>
      </c>
      <c r="Q5063" s="199">
        <v>2500</v>
      </c>
      <c r="S5063" t="s">
        <v>2761</v>
      </c>
      <c r="T5063" t="s">
        <v>4061</v>
      </c>
      <c r="U5063" s="201">
        <v>4.17</v>
      </c>
      <c r="V5063" t="s">
        <v>3987</v>
      </c>
      <c r="W5063" t="s">
        <v>3529</v>
      </c>
      <c r="X5063" t="s">
        <v>2866</v>
      </c>
      <c r="Y5063" t="s">
        <v>4082</v>
      </c>
      <c r="Z5063" t="s">
        <v>3671</v>
      </c>
      <c r="AA5063" t="s">
        <v>1429</v>
      </c>
      <c r="AB5063" s="198">
        <v>37043</v>
      </c>
      <c r="AC5063" s="198">
        <v>37195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30</v>
      </c>
      <c r="F5064" s="213">
        <f t="shared" si="395"/>
        <v>450000</v>
      </c>
      <c r="G5064" s="202">
        <v>1294211</v>
      </c>
      <c r="H5064" s="198">
        <v>37035.584513888891</v>
      </c>
      <c r="I5064" t="s">
        <v>3219</v>
      </c>
      <c r="M5064" t="s">
        <v>2760</v>
      </c>
      <c r="N5064" t="s">
        <v>2864</v>
      </c>
      <c r="O5064" t="s">
        <v>2865</v>
      </c>
      <c r="P5064" s="199">
        <v>15000</v>
      </c>
      <c r="S5064" t="s">
        <v>2761</v>
      </c>
      <c r="T5064" t="s">
        <v>4061</v>
      </c>
      <c r="U5064" s="201">
        <v>4.05</v>
      </c>
      <c r="V5064" t="s">
        <v>1430</v>
      </c>
      <c r="W5064" t="s">
        <v>3529</v>
      </c>
      <c r="X5064" t="s">
        <v>2866</v>
      </c>
      <c r="Y5064" t="s">
        <v>4082</v>
      </c>
      <c r="Z5064" t="s">
        <v>3671</v>
      </c>
      <c r="AA5064" t="s">
        <v>1431</v>
      </c>
      <c r="AB5064" s="198">
        <v>37043.875</v>
      </c>
      <c r="AC5064" s="198">
        <v>37072.875</v>
      </c>
    </row>
    <row r="5065" spans="1:29" x14ac:dyDescent="0.2">
      <c r="A5065" s="44" t="str">
        <f t="shared" si="391"/>
        <v>US Crude Financial</v>
      </c>
      <c r="B5065" s="44" t="str">
        <f t="shared" si="392"/>
        <v>US</v>
      </c>
      <c r="C5065" s="44" t="str">
        <f t="shared" si="393"/>
        <v>Crude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50000</v>
      </c>
      <c r="G5065" s="202">
        <v>1294212</v>
      </c>
      <c r="H5065" s="198">
        <v>37035.584583333337</v>
      </c>
      <c r="I5065" t="s">
        <v>4182</v>
      </c>
      <c r="M5065" t="s">
        <v>3757</v>
      </c>
      <c r="N5065" t="s">
        <v>4183</v>
      </c>
      <c r="O5065" t="s">
        <v>2790</v>
      </c>
      <c r="Q5065" s="199">
        <v>50000</v>
      </c>
      <c r="S5065" t="s">
        <v>2767</v>
      </c>
      <c r="T5065" t="s">
        <v>4061</v>
      </c>
      <c r="U5065" s="201">
        <v>28.33</v>
      </c>
      <c r="V5065" t="s">
        <v>3800</v>
      </c>
      <c r="W5065" t="s">
        <v>4185</v>
      </c>
      <c r="X5065" t="s">
        <v>4186</v>
      </c>
      <c r="Y5065" t="s">
        <v>3401</v>
      </c>
      <c r="Z5065" t="s">
        <v>3671</v>
      </c>
      <c r="AA5065">
        <v>107378</v>
      </c>
      <c r="AB5065" s="198">
        <v>37073</v>
      </c>
      <c r="AC5065" s="198">
        <v>37103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30</v>
      </c>
      <c r="F5066" s="213">
        <f t="shared" si="395"/>
        <v>150000</v>
      </c>
      <c r="G5066" s="202">
        <v>1294213</v>
      </c>
      <c r="H5066" s="198">
        <v>37035.584594907406</v>
      </c>
      <c r="I5066" t="s">
        <v>2834</v>
      </c>
      <c r="M5066" t="s">
        <v>2760</v>
      </c>
      <c r="N5066" t="s">
        <v>2864</v>
      </c>
      <c r="O5066" t="s">
        <v>2865</v>
      </c>
      <c r="P5066" s="199">
        <v>5000</v>
      </c>
      <c r="S5066" t="s">
        <v>2761</v>
      </c>
      <c r="T5066" t="s">
        <v>4061</v>
      </c>
      <c r="U5066" s="201">
        <v>4.0449999999999999</v>
      </c>
      <c r="V5066" t="s">
        <v>1773</v>
      </c>
      <c r="W5066" t="s">
        <v>3529</v>
      </c>
      <c r="X5066" t="s">
        <v>2866</v>
      </c>
      <c r="Y5066" t="s">
        <v>4082</v>
      </c>
      <c r="Z5066" t="s">
        <v>3671</v>
      </c>
      <c r="AA5066" t="s">
        <v>1432</v>
      </c>
      <c r="AB5066" s="198">
        <v>37043.875</v>
      </c>
      <c r="AC5066" s="198">
        <v>37072.875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151</v>
      </c>
      <c r="F5067" s="213">
        <f t="shared" ref="F5067:F5130" si="400">E5067*SUM(P5067:Q5067)</f>
        <v>755000</v>
      </c>
      <c r="G5067" s="202">
        <v>1294214</v>
      </c>
      <c r="H5067" s="198">
        <v>37035.584687499999</v>
      </c>
      <c r="I5067" t="s">
        <v>2801</v>
      </c>
      <c r="M5067" t="s">
        <v>2760</v>
      </c>
      <c r="N5067" t="s">
        <v>2864</v>
      </c>
      <c r="O5067" t="s">
        <v>3253</v>
      </c>
      <c r="P5067" s="199">
        <v>5000</v>
      </c>
      <c r="S5067" t="s">
        <v>2761</v>
      </c>
      <c r="T5067" t="s">
        <v>4061</v>
      </c>
      <c r="U5067" s="201">
        <v>4.55</v>
      </c>
      <c r="V5067" t="s">
        <v>2665</v>
      </c>
      <c r="W5067" t="s">
        <v>3529</v>
      </c>
      <c r="X5067" t="s">
        <v>2866</v>
      </c>
      <c r="Y5067" t="s">
        <v>4082</v>
      </c>
      <c r="Z5067" t="s">
        <v>3671</v>
      </c>
      <c r="AA5067" t="s">
        <v>1433</v>
      </c>
      <c r="AB5067" s="198">
        <v>37196</v>
      </c>
      <c r="AC5067" s="198">
        <v>37346</v>
      </c>
    </row>
    <row r="5068" spans="1:29" x14ac:dyDescent="0.2">
      <c r="A5068" s="44" t="str">
        <f t="shared" si="396"/>
        <v>US Oil Products Financial</v>
      </c>
      <c r="B5068" s="44" t="str">
        <f t="shared" si="397"/>
        <v>US</v>
      </c>
      <c r="C5068" s="44" t="str">
        <f t="shared" si="398"/>
        <v>Oil Products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1</v>
      </c>
      <c r="F5068" s="213">
        <f t="shared" si="400"/>
        <v>25000</v>
      </c>
      <c r="G5068" s="202">
        <v>1294215</v>
      </c>
      <c r="H5068" s="198">
        <v>37035.584722222222</v>
      </c>
      <c r="I5068" t="s">
        <v>4182</v>
      </c>
      <c r="M5068" t="s">
        <v>2764</v>
      </c>
      <c r="N5068" t="s">
        <v>1721</v>
      </c>
      <c r="O5068" t="s">
        <v>1722</v>
      </c>
      <c r="Q5068" s="199">
        <v>25000</v>
      </c>
      <c r="S5068" t="s">
        <v>3301</v>
      </c>
      <c r="T5068" t="s">
        <v>4061</v>
      </c>
      <c r="U5068" s="201">
        <v>79</v>
      </c>
      <c r="V5068" t="s">
        <v>4184</v>
      </c>
      <c r="W5068" t="s">
        <v>1944</v>
      </c>
      <c r="X5068" t="s">
        <v>1945</v>
      </c>
      <c r="Y5068" t="s">
        <v>3401</v>
      </c>
      <c r="Z5068" t="s">
        <v>3671</v>
      </c>
      <c r="AA5068">
        <v>107379</v>
      </c>
      <c r="AB5068" s="198">
        <v>37043</v>
      </c>
      <c r="AC5068" s="198">
        <v>37072</v>
      </c>
    </row>
    <row r="5069" spans="1:29" x14ac:dyDescent="0.2">
      <c r="A5069" s="44" t="str">
        <f t="shared" si="396"/>
        <v>US Crude Financial</v>
      </c>
      <c r="B5069" s="44" t="str">
        <f t="shared" si="397"/>
        <v>US</v>
      </c>
      <c r="C5069" s="44" t="str">
        <f t="shared" si="398"/>
        <v>Crude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1</v>
      </c>
      <c r="F5069" s="213">
        <f t="shared" si="400"/>
        <v>50000</v>
      </c>
      <c r="G5069" s="202">
        <v>1294217</v>
      </c>
      <c r="H5069" s="198">
        <v>37035.584756944445</v>
      </c>
      <c r="I5069" t="s">
        <v>2863</v>
      </c>
      <c r="M5069" t="s">
        <v>3757</v>
      </c>
      <c r="N5069" t="s">
        <v>4183</v>
      </c>
      <c r="O5069" t="s">
        <v>2790</v>
      </c>
      <c r="Q5069" s="199">
        <v>50000</v>
      </c>
      <c r="S5069" t="s">
        <v>2767</v>
      </c>
      <c r="T5069" t="s">
        <v>4061</v>
      </c>
      <c r="U5069" s="201">
        <v>28.37</v>
      </c>
      <c r="V5069" t="s">
        <v>3199</v>
      </c>
      <c r="W5069" t="s">
        <v>4185</v>
      </c>
      <c r="X5069" t="s">
        <v>4186</v>
      </c>
      <c r="Y5069" t="s">
        <v>3401</v>
      </c>
      <c r="Z5069" t="s">
        <v>3671</v>
      </c>
      <c r="AA5069">
        <v>107380</v>
      </c>
      <c r="AB5069" s="198">
        <v>37073</v>
      </c>
      <c r="AC5069" s="198">
        <v>37103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30</v>
      </c>
      <c r="F5070" s="213">
        <f t="shared" si="400"/>
        <v>150000</v>
      </c>
      <c r="G5070" s="202">
        <v>1294219</v>
      </c>
      <c r="H5070" s="198">
        <v>37035.584872685184</v>
      </c>
      <c r="I5070" t="s">
        <v>3789</v>
      </c>
      <c r="M5070" t="s">
        <v>2760</v>
      </c>
      <c r="N5070" t="s">
        <v>2864</v>
      </c>
      <c r="O5070" t="s">
        <v>2865</v>
      </c>
      <c r="P5070" s="199">
        <v>5000</v>
      </c>
      <c r="S5070" t="s">
        <v>2761</v>
      </c>
      <c r="T5070" t="s">
        <v>4061</v>
      </c>
      <c r="U5070" s="201">
        <v>4.0449999999999999</v>
      </c>
      <c r="V5070" t="s">
        <v>3790</v>
      </c>
      <c r="W5070" t="s">
        <v>3529</v>
      </c>
      <c r="X5070" t="s">
        <v>2866</v>
      </c>
      <c r="Y5070" t="s">
        <v>4082</v>
      </c>
      <c r="Z5070" t="s">
        <v>3671</v>
      </c>
      <c r="AA5070" t="s">
        <v>1434</v>
      </c>
      <c r="AB5070" s="198">
        <v>37043.875</v>
      </c>
      <c r="AC5070" s="198">
        <v>37072.875</v>
      </c>
    </row>
    <row r="5071" spans="1:29" x14ac:dyDescent="0.2">
      <c r="A5071" s="44" t="str">
        <f t="shared" si="396"/>
        <v>US Natural Gas Physical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4</v>
      </c>
      <c r="F5071" s="213">
        <f t="shared" si="400"/>
        <v>36000</v>
      </c>
      <c r="G5071" s="202">
        <v>1294220</v>
      </c>
      <c r="H5071" s="198">
        <v>37035.58489583333</v>
      </c>
      <c r="I5071" t="s">
        <v>2935</v>
      </c>
      <c r="M5071" t="s">
        <v>2760</v>
      </c>
      <c r="N5071" t="s">
        <v>3220</v>
      </c>
      <c r="O5071" t="s">
        <v>1170</v>
      </c>
      <c r="P5071" s="199">
        <v>9000</v>
      </c>
      <c r="S5071" t="s">
        <v>2761</v>
      </c>
      <c r="T5071" t="s">
        <v>4061</v>
      </c>
      <c r="U5071" s="201">
        <v>3.8849999999999998</v>
      </c>
      <c r="V5071" t="s">
        <v>2936</v>
      </c>
      <c r="W5071" t="s">
        <v>3046</v>
      </c>
      <c r="X5071" t="s">
        <v>2685</v>
      </c>
      <c r="Y5071" t="s">
        <v>3224</v>
      </c>
      <c r="Z5071" t="s">
        <v>3671</v>
      </c>
      <c r="AA5071">
        <v>809706</v>
      </c>
      <c r="AB5071" s="198">
        <v>37037</v>
      </c>
      <c r="AC5071" s="198">
        <v>37040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30</v>
      </c>
      <c r="F5072" s="213">
        <f t="shared" si="400"/>
        <v>150000</v>
      </c>
      <c r="G5072" s="202">
        <v>1294221</v>
      </c>
      <c r="H5072" s="198">
        <v>37035.584953703707</v>
      </c>
      <c r="I5072" t="s">
        <v>3228</v>
      </c>
      <c r="M5072" t="s">
        <v>2760</v>
      </c>
      <c r="N5072" t="s">
        <v>2864</v>
      </c>
      <c r="O5072" t="s">
        <v>2865</v>
      </c>
      <c r="P5072" s="199">
        <v>5000</v>
      </c>
      <c r="S5072" t="s">
        <v>2761</v>
      </c>
      <c r="T5072" t="s">
        <v>4061</v>
      </c>
      <c r="U5072" s="201">
        <v>4.04</v>
      </c>
      <c r="V5072" t="s">
        <v>3202</v>
      </c>
      <c r="W5072" t="s">
        <v>3529</v>
      </c>
      <c r="X5072" t="s">
        <v>2866</v>
      </c>
      <c r="Y5072" t="s">
        <v>4082</v>
      </c>
      <c r="Z5072" t="s">
        <v>3671</v>
      </c>
      <c r="AA5072" t="s">
        <v>1435</v>
      </c>
      <c r="AB5072" s="198">
        <v>37043.875</v>
      </c>
      <c r="AC5072" s="198">
        <v>37072.875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151</v>
      </c>
      <c r="F5073" s="213">
        <f t="shared" si="400"/>
        <v>755000</v>
      </c>
      <c r="G5073" s="202">
        <v>1294222</v>
      </c>
      <c r="H5073" s="198">
        <v>37035.585057870368</v>
      </c>
      <c r="I5073" t="s">
        <v>3982</v>
      </c>
      <c r="M5073" t="s">
        <v>2760</v>
      </c>
      <c r="N5073" t="s">
        <v>2864</v>
      </c>
      <c r="O5073" t="s">
        <v>3253</v>
      </c>
      <c r="Q5073" s="199">
        <v>5000</v>
      </c>
      <c r="S5073" t="s">
        <v>2761</v>
      </c>
      <c r="T5073" t="s">
        <v>4061</v>
      </c>
      <c r="U5073" s="201">
        <v>4.5549999999999997</v>
      </c>
      <c r="V5073" t="s">
        <v>4029</v>
      </c>
      <c r="W5073" t="s">
        <v>3529</v>
      </c>
      <c r="X5073" t="s">
        <v>2866</v>
      </c>
      <c r="Y5073" t="s">
        <v>4082</v>
      </c>
      <c r="Z5073" t="s">
        <v>3671</v>
      </c>
      <c r="AA5073" t="s">
        <v>1436</v>
      </c>
      <c r="AB5073" s="198">
        <v>37196</v>
      </c>
      <c r="AC5073" s="198">
        <v>37346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3">
        <f t="shared" si="400"/>
        <v>300000</v>
      </c>
      <c r="G5074" s="202">
        <v>1294223</v>
      </c>
      <c r="H5074" s="198">
        <v>37035.585092592592</v>
      </c>
      <c r="I5074" t="s">
        <v>3267</v>
      </c>
      <c r="M5074" t="s">
        <v>2760</v>
      </c>
      <c r="N5074" t="s">
        <v>2864</v>
      </c>
      <c r="O5074" t="s">
        <v>2865</v>
      </c>
      <c r="P5074" s="199">
        <v>10000</v>
      </c>
      <c r="S5074" t="s">
        <v>2761</v>
      </c>
      <c r="T5074" t="s">
        <v>4061</v>
      </c>
      <c r="U5074" s="201">
        <v>4.04</v>
      </c>
      <c r="V5074" t="s">
        <v>3149</v>
      </c>
      <c r="W5074" t="s">
        <v>3529</v>
      </c>
      <c r="X5074" t="s">
        <v>2866</v>
      </c>
      <c r="Y5074" t="s">
        <v>4082</v>
      </c>
      <c r="Z5074" t="s">
        <v>3671</v>
      </c>
      <c r="AA5074" t="s">
        <v>1437</v>
      </c>
      <c r="AB5074" s="198">
        <v>37043.875</v>
      </c>
      <c r="AC5074" s="198">
        <v>37072.875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151</v>
      </c>
      <c r="F5075" s="213">
        <f t="shared" si="400"/>
        <v>755000</v>
      </c>
      <c r="G5075" s="202">
        <v>1294225</v>
      </c>
      <c r="H5075" s="198">
        <v>37035.58525462963</v>
      </c>
      <c r="I5075" t="s">
        <v>3982</v>
      </c>
      <c r="M5075" t="s">
        <v>2760</v>
      </c>
      <c r="N5075" t="s">
        <v>2864</v>
      </c>
      <c r="O5075" t="s">
        <v>3253</v>
      </c>
      <c r="Q5075" s="199">
        <v>5000</v>
      </c>
      <c r="S5075" t="s">
        <v>2761</v>
      </c>
      <c r="T5075" t="s">
        <v>4061</v>
      </c>
      <c r="U5075" s="201">
        <v>4.5549999999999997</v>
      </c>
      <c r="V5075" t="s">
        <v>4029</v>
      </c>
      <c r="W5075" t="s">
        <v>3529</v>
      </c>
      <c r="X5075" t="s">
        <v>2866</v>
      </c>
      <c r="Y5075" t="s">
        <v>4082</v>
      </c>
      <c r="Z5075" t="s">
        <v>3671</v>
      </c>
      <c r="AA5075" t="s">
        <v>1438</v>
      </c>
      <c r="AB5075" s="198">
        <v>37196</v>
      </c>
      <c r="AC5075" s="198">
        <v>37346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30</v>
      </c>
      <c r="F5076" s="213">
        <f t="shared" si="400"/>
        <v>300000</v>
      </c>
      <c r="G5076" s="202">
        <v>1294226</v>
      </c>
      <c r="H5076" s="198">
        <v>37035.585358796299</v>
      </c>
      <c r="I5076" t="s">
        <v>2890</v>
      </c>
      <c r="M5076" t="s">
        <v>2760</v>
      </c>
      <c r="N5076" t="s">
        <v>2864</v>
      </c>
      <c r="O5076" t="s">
        <v>2865</v>
      </c>
      <c r="P5076" s="199">
        <v>10000</v>
      </c>
      <c r="S5076" t="s">
        <v>2761</v>
      </c>
      <c r="T5076" t="s">
        <v>4061</v>
      </c>
      <c r="U5076" s="201">
        <v>4.0350000000000001</v>
      </c>
      <c r="V5076" t="s">
        <v>3282</v>
      </c>
      <c r="W5076" t="s">
        <v>3529</v>
      </c>
      <c r="X5076" t="s">
        <v>2866</v>
      </c>
      <c r="Y5076" t="s">
        <v>4082</v>
      </c>
      <c r="Z5076" t="s">
        <v>3671</v>
      </c>
      <c r="AA5076" t="s">
        <v>1439</v>
      </c>
      <c r="AB5076" s="198">
        <v>37043.875</v>
      </c>
      <c r="AC5076" s="198">
        <v>37072.875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62</v>
      </c>
      <c r="F5077" s="213">
        <f t="shared" si="400"/>
        <v>3100</v>
      </c>
      <c r="G5077" s="202">
        <v>1294227</v>
      </c>
      <c r="H5077" s="198">
        <v>37035.585370370369</v>
      </c>
      <c r="I5077" t="s">
        <v>3306</v>
      </c>
      <c r="M5077" t="s">
        <v>3364</v>
      </c>
      <c r="N5077" t="s">
        <v>2802</v>
      </c>
      <c r="O5077" t="s">
        <v>3895</v>
      </c>
      <c r="P5077" s="199">
        <v>50</v>
      </c>
      <c r="S5077" t="s">
        <v>2759</v>
      </c>
      <c r="T5077" t="s">
        <v>4061</v>
      </c>
      <c r="U5077" s="201">
        <v>74.5</v>
      </c>
      <c r="V5077" t="s">
        <v>2857</v>
      </c>
      <c r="W5077" t="s">
        <v>2823</v>
      </c>
      <c r="X5077" t="s">
        <v>2824</v>
      </c>
      <c r="Y5077" t="s">
        <v>4193</v>
      </c>
      <c r="Z5077" t="s">
        <v>3666</v>
      </c>
      <c r="AA5077">
        <v>622083.1</v>
      </c>
      <c r="AB5077" s="198">
        <v>37438.71597222222</v>
      </c>
      <c r="AC5077" s="198">
        <v>37499.71597222222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30</v>
      </c>
      <c r="F5078" s="213">
        <f t="shared" si="400"/>
        <v>300000</v>
      </c>
      <c r="G5078" s="202">
        <v>1294228</v>
      </c>
      <c r="H5078" s="198">
        <v>37035.585451388892</v>
      </c>
      <c r="I5078" t="s">
        <v>3219</v>
      </c>
      <c r="M5078" t="s">
        <v>2760</v>
      </c>
      <c r="N5078" t="s">
        <v>2864</v>
      </c>
      <c r="O5078" t="s">
        <v>2865</v>
      </c>
      <c r="P5078" s="199">
        <v>10000</v>
      </c>
      <c r="S5078" t="s">
        <v>2761</v>
      </c>
      <c r="T5078" t="s">
        <v>4061</v>
      </c>
      <c r="U5078" s="201">
        <v>4.0350000000000001</v>
      </c>
      <c r="V5078" t="s">
        <v>1430</v>
      </c>
      <c r="W5078" t="s">
        <v>3529</v>
      </c>
      <c r="X5078" t="s">
        <v>2866</v>
      </c>
      <c r="Y5078" t="s">
        <v>4082</v>
      </c>
      <c r="Z5078" t="s">
        <v>3671</v>
      </c>
      <c r="AA5078" t="s">
        <v>1440</v>
      </c>
      <c r="AB5078" s="198">
        <v>37043.875</v>
      </c>
      <c r="AC5078" s="198">
        <v>37072.875</v>
      </c>
    </row>
    <row r="5079" spans="1:29" x14ac:dyDescent="0.2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30</v>
      </c>
      <c r="F5079" s="213">
        <f t="shared" si="400"/>
        <v>1500</v>
      </c>
      <c r="G5079" s="202">
        <v>1294229</v>
      </c>
      <c r="H5079" s="198">
        <v>37035.585474537038</v>
      </c>
      <c r="I5079" t="s">
        <v>2818</v>
      </c>
      <c r="M5079" t="s">
        <v>3364</v>
      </c>
      <c r="N5079" t="s">
        <v>2855</v>
      </c>
      <c r="O5079" t="s">
        <v>1394</v>
      </c>
      <c r="P5079" s="199">
        <v>50</v>
      </c>
      <c r="S5079" t="s">
        <v>2759</v>
      </c>
      <c r="T5079" t="s">
        <v>4061</v>
      </c>
      <c r="U5079" s="201">
        <v>41</v>
      </c>
      <c r="V5079" t="s">
        <v>3914</v>
      </c>
      <c r="W5079" t="s">
        <v>3262</v>
      </c>
      <c r="X5079" t="s">
        <v>3263</v>
      </c>
      <c r="Y5079" t="s">
        <v>4193</v>
      </c>
      <c r="Z5079" t="s">
        <v>3666</v>
      </c>
      <c r="AA5079">
        <v>622084.1</v>
      </c>
      <c r="AB5079" s="198">
        <v>37500</v>
      </c>
      <c r="AC5079" s="198">
        <v>37529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151</v>
      </c>
      <c r="F5080" s="213">
        <f t="shared" si="400"/>
        <v>755000</v>
      </c>
      <c r="G5080" s="202">
        <v>1294230</v>
      </c>
      <c r="H5080" s="198">
        <v>37035.585497685184</v>
      </c>
      <c r="I5080" t="s">
        <v>4513</v>
      </c>
      <c r="M5080" t="s">
        <v>2760</v>
      </c>
      <c r="N5080" t="s">
        <v>3235</v>
      </c>
      <c r="O5080" t="s">
        <v>1441</v>
      </c>
      <c r="P5080" s="199">
        <v>5000</v>
      </c>
      <c r="S5080" t="s">
        <v>2761</v>
      </c>
      <c r="T5080" t="s">
        <v>4061</v>
      </c>
      <c r="U5080" s="201">
        <v>0.99</v>
      </c>
      <c r="V5080" t="s">
        <v>1442</v>
      </c>
      <c r="W5080" t="s">
        <v>3236</v>
      </c>
      <c r="X5080" t="s">
        <v>3237</v>
      </c>
      <c r="Y5080" t="s">
        <v>4082</v>
      </c>
      <c r="Z5080" t="s">
        <v>3671</v>
      </c>
      <c r="AA5080" t="s">
        <v>1443</v>
      </c>
      <c r="AB5080" s="198">
        <v>37196</v>
      </c>
      <c r="AC5080" s="198">
        <v>37346</v>
      </c>
    </row>
    <row r="5081" spans="1:29" x14ac:dyDescent="0.2">
      <c r="A5081" s="44" t="str">
        <f t="shared" si="396"/>
        <v>US Natural Gas Physical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4</v>
      </c>
      <c r="F5081" s="213">
        <f t="shared" si="400"/>
        <v>20000</v>
      </c>
      <c r="G5081" s="202">
        <v>1294231</v>
      </c>
      <c r="H5081" s="198">
        <v>37035.585532407407</v>
      </c>
      <c r="I5081" t="s">
        <v>4255</v>
      </c>
      <c r="M5081" t="s">
        <v>2760</v>
      </c>
      <c r="N5081" t="s">
        <v>3220</v>
      </c>
      <c r="O5081" t="s">
        <v>1231</v>
      </c>
      <c r="P5081" s="199">
        <v>5000</v>
      </c>
      <c r="S5081" t="s">
        <v>2761</v>
      </c>
      <c r="T5081" t="s">
        <v>4061</v>
      </c>
      <c r="U5081" s="201">
        <v>4.25</v>
      </c>
      <c r="V5081" t="s">
        <v>4256</v>
      </c>
      <c r="W5081" t="s">
        <v>2661</v>
      </c>
      <c r="X5081" t="s">
        <v>2662</v>
      </c>
      <c r="Y5081" t="s">
        <v>3224</v>
      </c>
      <c r="Z5081" t="s">
        <v>3671</v>
      </c>
      <c r="AA5081">
        <v>809707</v>
      </c>
      <c r="AB5081" s="198">
        <v>37037</v>
      </c>
      <c r="AC5081" s="198">
        <v>37040</v>
      </c>
    </row>
    <row r="5082" spans="1:29" x14ac:dyDescent="0.2">
      <c r="A5082" s="44" t="str">
        <f t="shared" si="396"/>
        <v>US Power Physical</v>
      </c>
      <c r="B5082" s="44" t="str">
        <f t="shared" si="397"/>
        <v>US</v>
      </c>
      <c r="C5082" s="44" t="str">
        <f t="shared" si="398"/>
        <v>Power</v>
      </c>
      <c r="D5082" s="44" t="str">
        <f t="shared" si="399"/>
        <v>Physical</v>
      </c>
      <c r="E5082" s="44">
        <f>IF(VLOOKUP(S5082,'DD-Lookup'!$J$6:$L$50,3,FALSE)="Monthly",(YEAR(AC5082)-YEAR(AB5082))*12+MONTH(AC5082)-MONTH(AB5082)+1,(AC5082-AB5082+1))</f>
        <v>30</v>
      </c>
      <c r="F5082" s="213">
        <f t="shared" si="400"/>
        <v>1500</v>
      </c>
      <c r="G5082" s="202">
        <v>1294233</v>
      </c>
      <c r="H5082" s="198">
        <v>37035.58556712963</v>
      </c>
      <c r="I5082" t="s">
        <v>1444</v>
      </c>
      <c r="M5082" t="s">
        <v>3364</v>
      </c>
      <c r="N5082" t="s">
        <v>2802</v>
      </c>
      <c r="O5082" t="s">
        <v>2859</v>
      </c>
      <c r="P5082" s="199">
        <v>50</v>
      </c>
      <c r="S5082" t="s">
        <v>2759</v>
      </c>
      <c r="T5082" t="s">
        <v>4061</v>
      </c>
      <c r="U5082" s="201">
        <v>62.55</v>
      </c>
      <c r="V5082" t="s">
        <v>1445</v>
      </c>
      <c r="W5082" t="s">
        <v>2823</v>
      </c>
      <c r="X5082" t="s">
        <v>2807</v>
      </c>
      <c r="Y5082" t="s">
        <v>4193</v>
      </c>
      <c r="Z5082" t="s">
        <v>3666</v>
      </c>
      <c r="AA5082">
        <v>622086.1</v>
      </c>
      <c r="AB5082" s="198">
        <v>37043.71597222222</v>
      </c>
      <c r="AC5082" s="198">
        <v>37072.71597222222</v>
      </c>
    </row>
    <row r="5083" spans="1:29" x14ac:dyDescent="0.2">
      <c r="A5083" s="44" t="str">
        <f t="shared" si="396"/>
        <v>US Power Physical</v>
      </c>
      <c r="B5083" s="44" t="str">
        <f t="shared" si="397"/>
        <v>US</v>
      </c>
      <c r="C5083" s="44" t="str">
        <f t="shared" si="398"/>
        <v>Power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1500</v>
      </c>
      <c r="G5083" s="202">
        <v>1294232</v>
      </c>
      <c r="H5083" s="198">
        <v>37035.58556712963</v>
      </c>
      <c r="I5083" t="s">
        <v>2873</v>
      </c>
      <c r="M5083" t="s">
        <v>3364</v>
      </c>
      <c r="N5083" t="s">
        <v>2802</v>
      </c>
      <c r="O5083" t="s">
        <v>2860</v>
      </c>
      <c r="P5083" s="199">
        <v>50</v>
      </c>
      <c r="S5083" t="s">
        <v>2759</v>
      </c>
      <c r="T5083" t="s">
        <v>4061</v>
      </c>
      <c r="U5083" s="201">
        <v>45.25</v>
      </c>
      <c r="V5083" t="s">
        <v>3426</v>
      </c>
      <c r="W5083" t="s">
        <v>2811</v>
      </c>
      <c r="X5083" t="s">
        <v>2862</v>
      </c>
      <c r="Y5083" t="s">
        <v>4193</v>
      </c>
      <c r="Z5083" t="s">
        <v>3666</v>
      </c>
      <c r="AA5083">
        <v>622085.1</v>
      </c>
      <c r="AB5083" s="198">
        <v>37135.594444444447</v>
      </c>
      <c r="AC5083" s="198">
        <v>37164.594444444447</v>
      </c>
    </row>
    <row r="5084" spans="1:29" x14ac:dyDescent="0.2">
      <c r="A5084" s="44" t="str">
        <f t="shared" si="396"/>
        <v>US Natural Gas Physical</v>
      </c>
      <c r="B5084" s="44" t="str">
        <f t="shared" si="397"/>
        <v>US</v>
      </c>
      <c r="C5084" s="44" t="str">
        <f t="shared" si="398"/>
        <v>Natural Gas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4</v>
      </c>
      <c r="F5084" s="213">
        <f t="shared" si="400"/>
        <v>40000</v>
      </c>
      <c r="G5084" s="202">
        <v>1294235</v>
      </c>
      <c r="H5084" s="198">
        <v>37035.585590277777</v>
      </c>
      <c r="I5084" t="s">
        <v>3144</v>
      </c>
      <c r="M5084" t="s">
        <v>2760</v>
      </c>
      <c r="N5084" t="s">
        <v>3220</v>
      </c>
      <c r="O5084" t="s">
        <v>1067</v>
      </c>
      <c r="P5084" s="199">
        <v>10000</v>
      </c>
      <c r="S5084" t="s">
        <v>2761</v>
      </c>
      <c r="T5084" t="s">
        <v>4061</v>
      </c>
      <c r="U5084" s="201">
        <v>3.9849999999999999</v>
      </c>
      <c r="V5084" t="s">
        <v>3145</v>
      </c>
      <c r="W5084" t="s">
        <v>4246</v>
      </c>
      <c r="X5084" t="s">
        <v>4247</v>
      </c>
      <c r="Y5084" t="s">
        <v>3224</v>
      </c>
      <c r="Z5084" t="s">
        <v>3671</v>
      </c>
      <c r="AA5084">
        <v>809708</v>
      </c>
      <c r="AB5084" s="198">
        <v>37037</v>
      </c>
      <c r="AC5084" s="198">
        <v>37040</v>
      </c>
    </row>
    <row r="5085" spans="1:29" x14ac:dyDescent="0.2">
      <c r="A5085" s="44" t="str">
        <f t="shared" si="396"/>
        <v>US Power Physical</v>
      </c>
      <c r="B5085" s="44" t="str">
        <f t="shared" si="397"/>
        <v>US</v>
      </c>
      <c r="C5085" s="44" t="str">
        <f t="shared" si="398"/>
        <v>Power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59</v>
      </c>
      <c r="F5085" s="213">
        <f t="shared" si="400"/>
        <v>2950</v>
      </c>
      <c r="G5085" s="202">
        <v>1294237</v>
      </c>
      <c r="H5085" s="198">
        <v>37035.585636574076</v>
      </c>
      <c r="I5085" t="s">
        <v>2873</v>
      </c>
      <c r="M5085" t="s">
        <v>3364</v>
      </c>
      <c r="N5085" t="s">
        <v>2855</v>
      </c>
      <c r="O5085" t="s">
        <v>2998</v>
      </c>
      <c r="P5085" s="199">
        <v>50</v>
      </c>
      <c r="S5085" t="s">
        <v>2759</v>
      </c>
      <c r="T5085" t="s">
        <v>4061</v>
      </c>
      <c r="U5085" s="201">
        <v>39.5</v>
      </c>
      <c r="V5085" t="s">
        <v>4204</v>
      </c>
      <c r="W5085" t="s">
        <v>3262</v>
      </c>
      <c r="X5085" t="s">
        <v>3263</v>
      </c>
      <c r="Y5085" t="s">
        <v>4193</v>
      </c>
      <c r="Z5085" t="s">
        <v>3666</v>
      </c>
      <c r="AA5085">
        <v>622087.1</v>
      </c>
      <c r="AB5085" s="198">
        <v>37257</v>
      </c>
      <c r="AC5085" s="198">
        <v>37315</v>
      </c>
    </row>
    <row r="5086" spans="1:29" x14ac:dyDescent="0.2">
      <c r="A5086" s="44" t="str">
        <f t="shared" si="396"/>
        <v>US Crude Financial</v>
      </c>
      <c r="B5086" s="44" t="str">
        <f t="shared" si="397"/>
        <v>US</v>
      </c>
      <c r="C5086" s="44" t="str">
        <f t="shared" si="398"/>
        <v>Crude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</v>
      </c>
      <c r="F5086" s="213">
        <f t="shared" si="400"/>
        <v>50000</v>
      </c>
      <c r="G5086" s="202">
        <v>1294239</v>
      </c>
      <c r="H5086" s="198">
        <v>37035.585648148146</v>
      </c>
      <c r="I5086" t="s">
        <v>2863</v>
      </c>
      <c r="M5086" t="s">
        <v>3757</v>
      </c>
      <c r="N5086" t="s">
        <v>4183</v>
      </c>
      <c r="O5086" t="s">
        <v>2790</v>
      </c>
      <c r="Q5086" s="199">
        <v>50000</v>
      </c>
      <c r="S5086" t="s">
        <v>2767</v>
      </c>
      <c r="T5086" t="s">
        <v>4061</v>
      </c>
      <c r="U5086" s="201">
        <v>28.39</v>
      </c>
      <c r="V5086" t="s">
        <v>1679</v>
      </c>
      <c r="W5086" t="s">
        <v>4185</v>
      </c>
      <c r="X5086" t="s">
        <v>4186</v>
      </c>
      <c r="Y5086" t="s">
        <v>3401</v>
      </c>
      <c r="Z5086" t="s">
        <v>3671</v>
      </c>
      <c r="AA5086">
        <v>107381</v>
      </c>
      <c r="AB5086" s="198">
        <v>37073</v>
      </c>
      <c r="AC5086" s="198">
        <v>37103</v>
      </c>
    </row>
    <row r="5087" spans="1:29" x14ac:dyDescent="0.2">
      <c r="A5087" s="44" t="str">
        <f t="shared" si="396"/>
        <v>US Crude Financial</v>
      </c>
      <c r="B5087" s="44" t="str">
        <f t="shared" si="397"/>
        <v>US</v>
      </c>
      <c r="C5087" s="44" t="str">
        <f t="shared" si="398"/>
        <v>Crude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</v>
      </c>
      <c r="F5087" s="213">
        <f t="shared" si="400"/>
        <v>50000</v>
      </c>
      <c r="G5087" s="202">
        <v>1294241</v>
      </c>
      <c r="H5087" s="198">
        <v>37035.585706018515</v>
      </c>
      <c r="I5087" t="s">
        <v>3057</v>
      </c>
      <c r="M5087" t="s">
        <v>3757</v>
      </c>
      <c r="N5087" t="s">
        <v>4183</v>
      </c>
      <c r="O5087" t="s">
        <v>2967</v>
      </c>
      <c r="P5087" s="199">
        <v>50000</v>
      </c>
      <c r="S5087" t="s">
        <v>2767</v>
      </c>
      <c r="T5087" t="s">
        <v>4061</v>
      </c>
      <c r="U5087" s="201">
        <v>28.37</v>
      </c>
      <c r="V5087" t="s">
        <v>1699</v>
      </c>
      <c r="W5087" t="s">
        <v>4185</v>
      </c>
      <c r="X5087" t="s">
        <v>4266</v>
      </c>
      <c r="Y5087" t="s">
        <v>3401</v>
      </c>
      <c r="Z5087" t="s">
        <v>3671</v>
      </c>
      <c r="AA5087">
        <v>107382</v>
      </c>
      <c r="AB5087" s="198">
        <v>37073</v>
      </c>
      <c r="AC5087" s="198">
        <v>37103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151</v>
      </c>
      <c r="F5088" s="213">
        <f t="shared" si="400"/>
        <v>377500</v>
      </c>
      <c r="G5088" s="202">
        <v>1294243</v>
      </c>
      <c r="H5088" s="198">
        <v>37035.585787037038</v>
      </c>
      <c r="I5088" t="s">
        <v>4033</v>
      </c>
      <c r="M5088" t="s">
        <v>2760</v>
      </c>
      <c r="N5088" t="s">
        <v>2864</v>
      </c>
      <c r="O5088" t="s">
        <v>3253</v>
      </c>
      <c r="P5088" s="199">
        <v>2500</v>
      </c>
      <c r="S5088" t="s">
        <v>2761</v>
      </c>
      <c r="T5088" t="s">
        <v>4061</v>
      </c>
      <c r="U5088" s="201">
        <v>4.5350000000000001</v>
      </c>
      <c r="V5088" t="s">
        <v>3987</v>
      </c>
      <c r="W5088" t="s">
        <v>3529</v>
      </c>
      <c r="X5088" t="s">
        <v>2866</v>
      </c>
      <c r="Y5088" t="s">
        <v>4082</v>
      </c>
      <c r="Z5088" t="s">
        <v>3671</v>
      </c>
      <c r="AA5088" t="s">
        <v>1446</v>
      </c>
      <c r="AB5088" s="198">
        <v>37196</v>
      </c>
      <c r="AC5088" s="198">
        <v>37346</v>
      </c>
    </row>
    <row r="5089" spans="1:29" x14ac:dyDescent="0.2">
      <c r="A5089" s="44" t="str">
        <f t="shared" si="396"/>
        <v>US Natural Gas Physical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300000</v>
      </c>
      <c r="G5089" s="202">
        <v>1294244</v>
      </c>
      <c r="H5089" s="198">
        <v>37035.585856481484</v>
      </c>
      <c r="I5089" t="s">
        <v>4033</v>
      </c>
      <c r="J5089" t="s">
        <v>3125</v>
      </c>
      <c r="K5089" t="s">
        <v>2852</v>
      </c>
      <c r="M5089" t="s">
        <v>2760</v>
      </c>
      <c r="N5089" t="s">
        <v>3136</v>
      </c>
      <c r="O5089" t="s">
        <v>2521</v>
      </c>
      <c r="Q5089" s="199">
        <v>10000</v>
      </c>
      <c r="S5089" t="s">
        <v>2761</v>
      </c>
      <c r="T5089" t="s">
        <v>4061</v>
      </c>
      <c r="U5089" s="201">
        <v>-0.01</v>
      </c>
      <c r="V5089" t="s">
        <v>4345</v>
      </c>
      <c r="W5089" t="s">
        <v>3260</v>
      </c>
      <c r="X5089" t="s">
        <v>3261</v>
      </c>
      <c r="Y5089" t="s">
        <v>3224</v>
      </c>
      <c r="Z5089" t="s">
        <v>3671</v>
      </c>
      <c r="AA5089" t="s">
        <v>1447</v>
      </c>
      <c r="AB5089" s="198">
        <v>37043.875</v>
      </c>
      <c r="AC5089" s="198">
        <v>37072.875</v>
      </c>
    </row>
    <row r="5090" spans="1:29" x14ac:dyDescent="0.2">
      <c r="A5090" s="44" t="str">
        <f t="shared" si="396"/>
        <v>US Crude Financial</v>
      </c>
      <c r="B5090" s="44" t="str">
        <f t="shared" si="397"/>
        <v>US</v>
      </c>
      <c r="C5090" s="44" t="str">
        <f t="shared" si="398"/>
        <v>Crude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1</v>
      </c>
      <c r="F5090" s="213">
        <f t="shared" si="400"/>
        <v>50000</v>
      </c>
      <c r="G5090" s="202">
        <v>1294245</v>
      </c>
      <c r="H5090" s="198">
        <v>37035.5859837963</v>
      </c>
      <c r="I5090" t="s">
        <v>4182</v>
      </c>
      <c r="M5090" t="s">
        <v>3757</v>
      </c>
      <c r="N5090" t="s">
        <v>4183</v>
      </c>
      <c r="O5090" t="s">
        <v>2790</v>
      </c>
      <c r="P5090" s="199">
        <v>50000</v>
      </c>
      <c r="S5090" t="s">
        <v>2767</v>
      </c>
      <c r="T5090" t="s">
        <v>4061</v>
      </c>
      <c r="U5090" s="201">
        <v>28.35</v>
      </c>
      <c r="V5090" t="s">
        <v>3800</v>
      </c>
      <c r="W5090" t="s">
        <v>4185</v>
      </c>
      <c r="X5090" t="s">
        <v>4186</v>
      </c>
      <c r="Y5090" t="s">
        <v>3401</v>
      </c>
      <c r="Z5090" t="s">
        <v>3671</v>
      </c>
      <c r="AA5090">
        <v>107383</v>
      </c>
      <c r="AB5090" s="198">
        <v>37073</v>
      </c>
      <c r="AC5090" s="198">
        <v>37103</v>
      </c>
    </row>
    <row r="5091" spans="1:29" x14ac:dyDescent="0.2">
      <c r="A5091" s="44" t="str">
        <f t="shared" si="396"/>
        <v>US Natural Gas Financial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31</v>
      </c>
      <c r="F5091" s="213">
        <f t="shared" si="400"/>
        <v>465000</v>
      </c>
      <c r="G5091" s="202">
        <v>1294246</v>
      </c>
      <c r="H5091" s="198">
        <v>37035.585995370369</v>
      </c>
      <c r="I5091" t="s">
        <v>3769</v>
      </c>
      <c r="M5091" t="s">
        <v>2760</v>
      </c>
      <c r="N5091" t="s">
        <v>2864</v>
      </c>
      <c r="O5091" t="s">
        <v>3234</v>
      </c>
      <c r="Q5091" s="199">
        <v>15000</v>
      </c>
      <c r="S5091" t="s">
        <v>2761</v>
      </c>
      <c r="T5091" t="s">
        <v>4061</v>
      </c>
      <c r="U5091" s="201">
        <v>4.0999999999999996</v>
      </c>
      <c r="V5091" t="s">
        <v>2670</v>
      </c>
      <c r="W5091" t="s">
        <v>3529</v>
      </c>
      <c r="X5091" t="s">
        <v>2866</v>
      </c>
      <c r="Y5091" t="s">
        <v>4082</v>
      </c>
      <c r="Z5091" t="s">
        <v>3671</v>
      </c>
      <c r="AA5091" t="s">
        <v>1448</v>
      </c>
      <c r="AB5091" s="198">
        <v>37073.875</v>
      </c>
      <c r="AC5091" s="198">
        <v>37103.875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6</v>
      </c>
      <c r="F5092" s="213">
        <f t="shared" si="400"/>
        <v>180000</v>
      </c>
      <c r="G5092" s="202">
        <v>1294248</v>
      </c>
      <c r="H5092" s="198">
        <v>37035.586006944446</v>
      </c>
      <c r="I5092" t="s">
        <v>3144</v>
      </c>
      <c r="M5092" t="s">
        <v>2760</v>
      </c>
      <c r="N5092" t="s">
        <v>2864</v>
      </c>
      <c r="O5092" t="s">
        <v>808</v>
      </c>
      <c r="Q5092" s="199">
        <v>30000</v>
      </c>
      <c r="S5092" t="s">
        <v>2761</v>
      </c>
      <c r="T5092" t="s">
        <v>4061</v>
      </c>
      <c r="U5092" s="201">
        <v>3.9849999999999999</v>
      </c>
      <c r="V5092" t="s">
        <v>4386</v>
      </c>
      <c r="W5092" t="s">
        <v>3281</v>
      </c>
      <c r="X5092" t="s">
        <v>4236</v>
      </c>
      <c r="Y5092" t="s">
        <v>4082</v>
      </c>
      <c r="Z5092" t="s">
        <v>3671</v>
      </c>
      <c r="AA5092" t="s">
        <v>1449</v>
      </c>
      <c r="AB5092" s="198">
        <v>37037.875</v>
      </c>
      <c r="AC5092" s="198">
        <v>37042.875</v>
      </c>
    </row>
    <row r="5093" spans="1:29" x14ac:dyDescent="0.2">
      <c r="A5093" s="44" t="str">
        <f t="shared" si="396"/>
        <v>US Natural Gas Physical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6</v>
      </c>
      <c r="F5093" s="213">
        <f t="shared" si="400"/>
        <v>60000</v>
      </c>
      <c r="G5093" s="202">
        <v>1294249</v>
      </c>
      <c r="H5093" s="198">
        <v>37035.586064814815</v>
      </c>
      <c r="I5093" t="s">
        <v>3203</v>
      </c>
      <c r="M5093" t="s">
        <v>2760</v>
      </c>
      <c r="N5093" t="s">
        <v>3220</v>
      </c>
      <c r="O5093" t="s">
        <v>1124</v>
      </c>
      <c r="Q5093" s="199">
        <v>10000</v>
      </c>
      <c r="S5093" t="s">
        <v>2761</v>
      </c>
      <c r="T5093" t="s">
        <v>4061</v>
      </c>
      <c r="U5093" s="201">
        <v>4.2350000000000003</v>
      </c>
      <c r="V5093" t="s">
        <v>3797</v>
      </c>
      <c r="W5093" t="s">
        <v>4263</v>
      </c>
      <c r="X5093" t="s">
        <v>4264</v>
      </c>
      <c r="Y5093" t="s">
        <v>3224</v>
      </c>
      <c r="Z5093" t="s">
        <v>3671</v>
      </c>
      <c r="AA5093">
        <v>809711</v>
      </c>
      <c r="AB5093" s="198">
        <v>37037.875</v>
      </c>
      <c r="AC5093" s="198">
        <v>37042.875</v>
      </c>
    </row>
    <row r="5094" spans="1:29" x14ac:dyDescent="0.2">
      <c r="A5094" s="44" t="str">
        <f t="shared" si="396"/>
        <v>US Crude Financial</v>
      </c>
      <c r="B5094" s="44" t="str">
        <f t="shared" si="397"/>
        <v>US</v>
      </c>
      <c r="C5094" s="44" t="str">
        <f t="shared" si="398"/>
        <v>Crude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50000</v>
      </c>
      <c r="G5094" s="202">
        <v>1294251</v>
      </c>
      <c r="H5094" s="198">
        <v>37035.586157407408</v>
      </c>
      <c r="I5094" t="s">
        <v>3057</v>
      </c>
      <c r="M5094" t="s">
        <v>3757</v>
      </c>
      <c r="N5094" t="s">
        <v>4183</v>
      </c>
      <c r="O5094" t="s">
        <v>2967</v>
      </c>
      <c r="P5094" s="199">
        <v>50000</v>
      </c>
      <c r="S5094" t="s">
        <v>2767</v>
      </c>
      <c r="T5094" t="s">
        <v>4061</v>
      </c>
      <c r="U5094" s="201">
        <v>28.33</v>
      </c>
      <c r="V5094" t="s">
        <v>1699</v>
      </c>
      <c r="W5094" t="s">
        <v>4185</v>
      </c>
      <c r="X5094" t="s">
        <v>4266</v>
      </c>
      <c r="Y5094" t="s">
        <v>3401</v>
      </c>
      <c r="Z5094" t="s">
        <v>3671</v>
      </c>
      <c r="AA5094">
        <v>107384</v>
      </c>
      <c r="AB5094" s="198">
        <v>37073</v>
      </c>
      <c r="AC5094" s="198">
        <v>37103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30</v>
      </c>
      <c r="F5095" s="213">
        <f t="shared" si="400"/>
        <v>150000</v>
      </c>
      <c r="G5095" s="202">
        <v>1294252</v>
      </c>
      <c r="H5095" s="198">
        <v>37035.586238425924</v>
      </c>
      <c r="I5095" t="s">
        <v>3219</v>
      </c>
      <c r="M5095" t="s">
        <v>2760</v>
      </c>
      <c r="N5095" t="s">
        <v>2864</v>
      </c>
      <c r="O5095" t="s">
        <v>2865</v>
      </c>
      <c r="P5095" s="199">
        <v>5000</v>
      </c>
      <c r="S5095" t="s">
        <v>2761</v>
      </c>
      <c r="T5095" t="s">
        <v>4061</v>
      </c>
      <c r="U5095" s="201">
        <v>4.03</v>
      </c>
      <c r="V5095" t="s">
        <v>1430</v>
      </c>
      <c r="W5095" t="s">
        <v>3529</v>
      </c>
      <c r="X5095" t="s">
        <v>2866</v>
      </c>
      <c r="Y5095" t="s">
        <v>4082</v>
      </c>
      <c r="Z5095" t="s">
        <v>3671</v>
      </c>
      <c r="AA5095" t="s">
        <v>1450</v>
      </c>
      <c r="AB5095" s="198">
        <v>37043.875</v>
      </c>
      <c r="AC5095" s="198">
        <v>37072.875</v>
      </c>
    </row>
    <row r="5096" spans="1:29" x14ac:dyDescent="0.2">
      <c r="A5096" s="44" t="str">
        <f t="shared" si="396"/>
        <v>US Natural Gas Physical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6</v>
      </c>
      <c r="F5096" s="213">
        <f t="shared" si="400"/>
        <v>30000</v>
      </c>
      <c r="G5096" s="202">
        <v>1294253</v>
      </c>
      <c r="H5096" s="198">
        <v>37035.586296296293</v>
      </c>
      <c r="I5096" t="s">
        <v>4454</v>
      </c>
      <c r="M5096" t="s">
        <v>2760</v>
      </c>
      <c r="N5096" t="s">
        <v>3220</v>
      </c>
      <c r="O5096" t="s">
        <v>1327</v>
      </c>
      <c r="Q5096" s="199">
        <v>5000</v>
      </c>
      <c r="S5096" t="s">
        <v>2761</v>
      </c>
      <c r="T5096" t="s">
        <v>4061</v>
      </c>
      <c r="U5096" s="201">
        <v>3.92</v>
      </c>
      <c r="V5096" t="s">
        <v>4477</v>
      </c>
      <c r="W5096" t="s">
        <v>3046</v>
      </c>
      <c r="X5096" t="s">
        <v>2685</v>
      </c>
      <c r="Y5096" t="s">
        <v>3224</v>
      </c>
      <c r="Z5096" t="s">
        <v>3671</v>
      </c>
      <c r="AA5096">
        <v>809713</v>
      </c>
      <c r="AB5096" s="198">
        <v>37037.875</v>
      </c>
      <c r="AC5096" s="198">
        <v>37042.875</v>
      </c>
    </row>
    <row r="5097" spans="1:29" x14ac:dyDescent="0.2">
      <c r="A5097" s="44" t="str">
        <f t="shared" si="396"/>
        <v>US Crude Financial</v>
      </c>
      <c r="B5097" s="44" t="str">
        <f t="shared" si="397"/>
        <v>US</v>
      </c>
      <c r="C5097" s="44" t="str">
        <f t="shared" si="398"/>
        <v>Crude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1</v>
      </c>
      <c r="F5097" s="213">
        <f t="shared" si="400"/>
        <v>50000</v>
      </c>
      <c r="G5097" s="202">
        <v>1294255</v>
      </c>
      <c r="H5097" s="198">
        <v>37035.58630787037</v>
      </c>
      <c r="I5097" t="s">
        <v>4182</v>
      </c>
      <c r="M5097" t="s">
        <v>3757</v>
      </c>
      <c r="N5097" t="s">
        <v>4183</v>
      </c>
      <c r="O5097" t="s">
        <v>2790</v>
      </c>
      <c r="Q5097" s="199">
        <v>50000</v>
      </c>
      <c r="S5097" t="s">
        <v>2767</v>
      </c>
      <c r="T5097" t="s">
        <v>4061</v>
      </c>
      <c r="U5097" s="201">
        <v>28.35</v>
      </c>
      <c r="V5097" t="s">
        <v>4184</v>
      </c>
      <c r="W5097" t="s">
        <v>4185</v>
      </c>
      <c r="X5097" t="s">
        <v>4186</v>
      </c>
      <c r="Y5097" t="s">
        <v>3401</v>
      </c>
      <c r="Z5097" t="s">
        <v>3671</v>
      </c>
      <c r="AA5097">
        <v>107385</v>
      </c>
      <c r="AB5097" s="198">
        <v>37073</v>
      </c>
      <c r="AC5097" s="198">
        <v>37103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30</v>
      </c>
      <c r="F5098" s="213">
        <f t="shared" si="400"/>
        <v>150000</v>
      </c>
      <c r="G5098" s="202">
        <v>1294256</v>
      </c>
      <c r="H5098" s="198">
        <v>37035.586331018516</v>
      </c>
      <c r="I5098" t="s">
        <v>2863</v>
      </c>
      <c r="M5098" t="s">
        <v>2760</v>
      </c>
      <c r="N5098" t="s">
        <v>2864</v>
      </c>
      <c r="O5098" t="s">
        <v>2865</v>
      </c>
      <c r="P5098" s="199">
        <v>5000</v>
      </c>
      <c r="S5098" t="s">
        <v>2761</v>
      </c>
      <c r="T5098" t="s">
        <v>4061</v>
      </c>
      <c r="U5098" s="201">
        <v>4.03</v>
      </c>
      <c r="V5098" t="s">
        <v>3901</v>
      </c>
      <c r="W5098" t="s">
        <v>3529</v>
      </c>
      <c r="X5098" t="s">
        <v>2866</v>
      </c>
      <c r="Y5098" t="s">
        <v>4082</v>
      </c>
      <c r="Z5098" t="s">
        <v>3671</v>
      </c>
      <c r="AA5098" t="s">
        <v>1451</v>
      </c>
      <c r="AB5098" s="198">
        <v>37043.875</v>
      </c>
      <c r="AC5098" s="198">
        <v>37072.875</v>
      </c>
    </row>
    <row r="5099" spans="1:29" x14ac:dyDescent="0.2">
      <c r="A5099" s="44" t="str">
        <f t="shared" si="396"/>
        <v>US Natural Gas Physical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4</v>
      </c>
      <c r="F5099" s="213">
        <f t="shared" si="400"/>
        <v>40000</v>
      </c>
      <c r="G5099" s="202">
        <v>1294257</v>
      </c>
      <c r="H5099" s="198">
        <v>37035.586388888885</v>
      </c>
      <c r="I5099" t="s">
        <v>3144</v>
      </c>
      <c r="M5099" t="s">
        <v>2760</v>
      </c>
      <c r="N5099" t="s">
        <v>3220</v>
      </c>
      <c r="O5099" t="s">
        <v>1067</v>
      </c>
      <c r="P5099" s="199">
        <v>10000</v>
      </c>
      <c r="S5099" t="s">
        <v>2761</v>
      </c>
      <c r="T5099" t="s">
        <v>4061</v>
      </c>
      <c r="U5099" s="201">
        <v>3.98</v>
      </c>
      <c r="V5099" t="s">
        <v>3145</v>
      </c>
      <c r="W5099" t="s">
        <v>4246</v>
      </c>
      <c r="X5099" t="s">
        <v>4247</v>
      </c>
      <c r="Y5099" t="s">
        <v>3224</v>
      </c>
      <c r="Z5099" t="s">
        <v>3671</v>
      </c>
      <c r="AA5099">
        <v>809714</v>
      </c>
      <c r="AB5099" s="198">
        <v>37037</v>
      </c>
      <c r="AC5099" s="198">
        <v>37040</v>
      </c>
    </row>
    <row r="5100" spans="1:29" x14ac:dyDescent="0.2">
      <c r="A5100" s="44" t="str">
        <f t="shared" si="396"/>
        <v>US Power Financial</v>
      </c>
      <c r="B5100" s="44" t="str">
        <f t="shared" si="397"/>
        <v>US</v>
      </c>
      <c r="C5100" s="44" t="str">
        <f t="shared" si="398"/>
        <v>Power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4</v>
      </c>
      <c r="F5100" s="213">
        <f t="shared" si="400"/>
        <v>200</v>
      </c>
      <c r="G5100" s="202">
        <v>1294258</v>
      </c>
      <c r="H5100" s="198">
        <v>37035.586400462962</v>
      </c>
      <c r="I5100" t="s">
        <v>2817</v>
      </c>
      <c r="M5100" t="s">
        <v>3364</v>
      </c>
      <c r="N5100" t="s">
        <v>4190</v>
      </c>
      <c r="O5100" t="s">
        <v>1452</v>
      </c>
      <c r="P5100" s="199">
        <v>50</v>
      </c>
      <c r="S5100" t="s">
        <v>2759</v>
      </c>
      <c r="T5100" t="s">
        <v>4061</v>
      </c>
      <c r="U5100" s="201">
        <v>34.25</v>
      </c>
      <c r="V5100" t="s">
        <v>3437</v>
      </c>
      <c r="W5100" t="s">
        <v>2819</v>
      </c>
      <c r="X5100" t="s">
        <v>2820</v>
      </c>
      <c r="Y5100" t="s">
        <v>4193</v>
      </c>
      <c r="Z5100" t="s">
        <v>3671</v>
      </c>
      <c r="AA5100">
        <v>622090.1</v>
      </c>
      <c r="AB5100" s="198">
        <v>37040.875</v>
      </c>
      <c r="AC5100" s="198">
        <v>37043.875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3">
        <f t="shared" si="400"/>
        <v>300000</v>
      </c>
      <c r="G5101" s="202">
        <v>1294259</v>
      </c>
      <c r="H5101" s="198">
        <v>37035.586446759262</v>
      </c>
      <c r="I5101" t="s">
        <v>4033</v>
      </c>
      <c r="M5101" t="s">
        <v>2760</v>
      </c>
      <c r="N5101" t="s">
        <v>3235</v>
      </c>
      <c r="O5101" t="s">
        <v>2939</v>
      </c>
      <c r="Q5101" s="199">
        <v>10000</v>
      </c>
      <c r="S5101" t="s">
        <v>2761</v>
      </c>
      <c r="T5101" t="s">
        <v>4061</v>
      </c>
      <c r="U5101" s="201">
        <v>-3.7499999999999999E-2</v>
      </c>
      <c r="V5101" t="s">
        <v>423</v>
      </c>
      <c r="W5101" t="s">
        <v>3074</v>
      </c>
      <c r="X5101" t="s">
        <v>3075</v>
      </c>
      <c r="Y5101" t="s">
        <v>4082</v>
      </c>
      <c r="Z5101" t="s">
        <v>3671</v>
      </c>
      <c r="AA5101" t="s">
        <v>1453</v>
      </c>
      <c r="AB5101" s="198">
        <v>37043.875</v>
      </c>
      <c r="AC5101" s="198">
        <v>37072.875</v>
      </c>
    </row>
    <row r="5102" spans="1:29" x14ac:dyDescent="0.2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31</v>
      </c>
      <c r="F5102" s="213">
        <f t="shared" si="400"/>
        <v>620000</v>
      </c>
      <c r="G5102" s="202">
        <v>1294260</v>
      </c>
      <c r="H5102" s="198">
        <v>37035.586493055554</v>
      </c>
      <c r="I5102" t="s">
        <v>3801</v>
      </c>
      <c r="M5102" t="s">
        <v>2760</v>
      </c>
      <c r="N5102" t="s">
        <v>2864</v>
      </c>
      <c r="O5102" t="s">
        <v>2875</v>
      </c>
      <c r="P5102" s="199">
        <v>20000</v>
      </c>
      <c r="S5102" t="s">
        <v>2761</v>
      </c>
      <c r="T5102" t="s">
        <v>4061</v>
      </c>
      <c r="U5102" s="201">
        <v>4.17</v>
      </c>
      <c r="V5102" t="s">
        <v>3066</v>
      </c>
      <c r="W5102" t="s">
        <v>3529</v>
      </c>
      <c r="X5102" t="s">
        <v>2866</v>
      </c>
      <c r="Y5102" t="s">
        <v>4082</v>
      </c>
      <c r="Z5102" t="s">
        <v>3671</v>
      </c>
      <c r="AA5102" t="s">
        <v>1454</v>
      </c>
      <c r="AB5102" s="198">
        <v>37104.875</v>
      </c>
      <c r="AC5102" s="198">
        <v>37134.875</v>
      </c>
    </row>
    <row r="5103" spans="1:29" x14ac:dyDescent="0.2">
      <c r="A5103" s="44" t="str">
        <f t="shared" si="396"/>
        <v>US Natural Gas Physical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4</v>
      </c>
      <c r="F5103" s="213">
        <f t="shared" si="400"/>
        <v>40000</v>
      </c>
      <c r="G5103" s="202">
        <v>1294265</v>
      </c>
      <c r="H5103" s="198">
        <v>37035.586701388886</v>
      </c>
      <c r="I5103" t="s">
        <v>3092</v>
      </c>
      <c r="M5103" t="s">
        <v>2760</v>
      </c>
      <c r="N5103" t="s">
        <v>3220</v>
      </c>
      <c r="O5103" t="s">
        <v>1067</v>
      </c>
      <c r="Q5103" s="199">
        <v>10000</v>
      </c>
      <c r="S5103" t="s">
        <v>2761</v>
      </c>
      <c r="T5103" t="s">
        <v>4061</v>
      </c>
      <c r="U5103" s="201">
        <v>3.98</v>
      </c>
      <c r="V5103" t="s">
        <v>2772</v>
      </c>
      <c r="W5103" t="s">
        <v>4246</v>
      </c>
      <c r="X5103" t="s">
        <v>4247</v>
      </c>
      <c r="Y5103" t="s">
        <v>3224</v>
      </c>
      <c r="Z5103" t="s">
        <v>3671</v>
      </c>
      <c r="AA5103">
        <v>809716</v>
      </c>
      <c r="AB5103" s="198">
        <v>37037</v>
      </c>
      <c r="AC5103" s="198">
        <v>37040</v>
      </c>
    </row>
    <row r="5104" spans="1:29" x14ac:dyDescent="0.2">
      <c r="A5104" s="44" t="str">
        <f t="shared" si="396"/>
        <v>US Crude Financial</v>
      </c>
      <c r="B5104" s="44" t="str">
        <f t="shared" si="397"/>
        <v>US</v>
      </c>
      <c r="C5104" s="44" t="str">
        <f t="shared" si="398"/>
        <v>Crude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1</v>
      </c>
      <c r="F5104" s="213">
        <f t="shared" si="400"/>
        <v>50000</v>
      </c>
      <c r="G5104" s="202">
        <v>1294266</v>
      </c>
      <c r="H5104" s="198">
        <v>37035.586724537039</v>
      </c>
      <c r="I5104" t="s">
        <v>2863</v>
      </c>
      <c r="M5104" t="s">
        <v>3757</v>
      </c>
      <c r="N5104" t="s">
        <v>4183</v>
      </c>
      <c r="O5104" t="s">
        <v>2790</v>
      </c>
      <c r="Q5104" s="199">
        <v>50000</v>
      </c>
      <c r="S5104" t="s">
        <v>2767</v>
      </c>
      <c r="T5104" t="s">
        <v>4061</v>
      </c>
      <c r="U5104" s="201">
        <v>28.37</v>
      </c>
      <c r="V5104" t="s">
        <v>1679</v>
      </c>
      <c r="W5104" t="s">
        <v>4185</v>
      </c>
      <c r="X5104" t="s">
        <v>4186</v>
      </c>
      <c r="Y5104" t="s">
        <v>3401</v>
      </c>
      <c r="Z5104" t="s">
        <v>3671</v>
      </c>
      <c r="AA5104">
        <v>107386</v>
      </c>
      <c r="AB5104" s="198">
        <v>37073</v>
      </c>
      <c r="AC5104" s="198">
        <v>37103</v>
      </c>
    </row>
    <row r="5105" spans="1:29" x14ac:dyDescent="0.2">
      <c r="A5105" s="44" t="str">
        <f t="shared" si="396"/>
        <v>US Natural Gas Physical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Physical</v>
      </c>
      <c r="E5105" s="44">
        <f>IF(VLOOKUP(S5105,'DD-Lookup'!$J$6:$L$50,3,FALSE)="Monthly",(YEAR(AC5105)-YEAR(AB5105))*12+MONTH(AC5105)-MONTH(AB5105)+1,(AC5105-AB5105+1))</f>
        <v>6</v>
      </c>
      <c r="F5105" s="213">
        <f t="shared" si="400"/>
        <v>15000</v>
      </c>
      <c r="G5105" s="202">
        <v>1294267</v>
      </c>
      <c r="H5105" s="198">
        <v>37035.586736111109</v>
      </c>
      <c r="I5105" t="s">
        <v>3078</v>
      </c>
      <c r="M5105" t="s">
        <v>2760</v>
      </c>
      <c r="N5105" t="s">
        <v>3220</v>
      </c>
      <c r="O5105" t="s">
        <v>1417</v>
      </c>
      <c r="Q5105" s="199">
        <v>2500</v>
      </c>
      <c r="S5105" t="s">
        <v>2761</v>
      </c>
      <c r="T5105" t="s">
        <v>4061</v>
      </c>
      <c r="U5105" s="201">
        <v>3.96</v>
      </c>
      <c r="V5105" t="s">
        <v>2885</v>
      </c>
      <c r="W5105" t="s">
        <v>4253</v>
      </c>
      <c r="X5105" t="s">
        <v>4254</v>
      </c>
      <c r="Y5105" t="s">
        <v>3224</v>
      </c>
      <c r="Z5105" t="s">
        <v>3671</v>
      </c>
      <c r="AA5105">
        <v>809717</v>
      </c>
      <c r="AB5105" s="198">
        <v>37037.875</v>
      </c>
      <c r="AC5105" s="198">
        <v>37042.875</v>
      </c>
    </row>
    <row r="5106" spans="1:29" x14ac:dyDescent="0.2">
      <c r="A5106" s="44" t="str">
        <f t="shared" si="396"/>
        <v>US Crude Financial</v>
      </c>
      <c r="B5106" s="44" t="str">
        <f t="shared" si="397"/>
        <v>US</v>
      </c>
      <c r="C5106" s="44" t="str">
        <f t="shared" si="398"/>
        <v>Crude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1</v>
      </c>
      <c r="F5106" s="213">
        <f t="shared" si="400"/>
        <v>50000</v>
      </c>
      <c r="G5106" s="202">
        <v>1294269</v>
      </c>
      <c r="H5106" s="198">
        <v>37035.586875000001</v>
      </c>
      <c r="I5106" t="s">
        <v>2863</v>
      </c>
      <c r="M5106" t="s">
        <v>3757</v>
      </c>
      <c r="N5106" t="s">
        <v>4183</v>
      </c>
      <c r="O5106" t="s">
        <v>2790</v>
      </c>
      <c r="Q5106" s="199">
        <v>50000</v>
      </c>
      <c r="S5106" t="s">
        <v>2767</v>
      </c>
      <c r="T5106" t="s">
        <v>4061</v>
      </c>
      <c r="U5106" s="201">
        <v>28.39</v>
      </c>
      <c r="V5106" t="s">
        <v>1679</v>
      </c>
      <c r="W5106" t="s">
        <v>4185</v>
      </c>
      <c r="X5106" t="s">
        <v>4186</v>
      </c>
      <c r="Y5106" t="s">
        <v>3401</v>
      </c>
      <c r="Z5106" t="s">
        <v>3671</v>
      </c>
      <c r="AA5106">
        <v>107387</v>
      </c>
      <c r="AB5106" s="198">
        <v>37073</v>
      </c>
      <c r="AC5106" s="198">
        <v>37103</v>
      </c>
    </row>
    <row r="5107" spans="1:29" x14ac:dyDescent="0.2">
      <c r="A5107" s="44" t="str">
        <f t="shared" si="396"/>
        <v>US Natural Gas Physical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4</v>
      </c>
      <c r="F5107" s="213">
        <f t="shared" si="400"/>
        <v>20000</v>
      </c>
      <c r="G5107" s="202">
        <v>1294270</v>
      </c>
      <c r="H5107" s="198">
        <v>37035.586909722224</v>
      </c>
      <c r="I5107" t="s">
        <v>4255</v>
      </c>
      <c r="M5107" t="s">
        <v>2760</v>
      </c>
      <c r="N5107" t="s">
        <v>3220</v>
      </c>
      <c r="O5107" t="s">
        <v>1067</v>
      </c>
      <c r="Q5107" s="199">
        <v>5000</v>
      </c>
      <c r="S5107" t="s">
        <v>2761</v>
      </c>
      <c r="T5107" t="s">
        <v>4061</v>
      </c>
      <c r="U5107" s="201">
        <v>3.9849999999999999</v>
      </c>
      <c r="V5107" t="s">
        <v>4256</v>
      </c>
      <c r="W5107" t="s">
        <v>4246</v>
      </c>
      <c r="X5107" t="s">
        <v>4247</v>
      </c>
      <c r="Y5107" t="s">
        <v>3224</v>
      </c>
      <c r="Z5107" t="s">
        <v>3671</v>
      </c>
      <c r="AA5107">
        <v>809718</v>
      </c>
      <c r="AB5107" s="198">
        <v>37037</v>
      </c>
      <c r="AC5107" s="198">
        <v>37040</v>
      </c>
    </row>
    <row r="5108" spans="1:29" x14ac:dyDescent="0.2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61</v>
      </c>
      <c r="F5108" s="213">
        <f t="shared" si="400"/>
        <v>3050</v>
      </c>
      <c r="G5108" s="202">
        <v>1294271</v>
      </c>
      <c r="H5108" s="198">
        <v>37035.586944444447</v>
      </c>
      <c r="I5108" t="s">
        <v>2831</v>
      </c>
      <c r="M5108" t="s">
        <v>3364</v>
      </c>
      <c r="N5108" t="s">
        <v>2855</v>
      </c>
      <c r="O5108" t="s">
        <v>3913</v>
      </c>
      <c r="P5108" s="199">
        <v>50</v>
      </c>
      <c r="S5108" t="s">
        <v>2759</v>
      </c>
      <c r="T5108" t="s">
        <v>4061</v>
      </c>
      <c r="U5108" s="201">
        <v>37.25</v>
      </c>
      <c r="V5108" t="s">
        <v>4497</v>
      </c>
      <c r="W5108" t="s">
        <v>3262</v>
      </c>
      <c r="X5108" t="s">
        <v>3263</v>
      </c>
      <c r="Y5108" t="s">
        <v>4193</v>
      </c>
      <c r="Z5108" t="s">
        <v>3666</v>
      </c>
      <c r="AA5108">
        <v>622092.1</v>
      </c>
      <c r="AB5108" s="198">
        <v>37316</v>
      </c>
      <c r="AC5108" s="198">
        <v>37376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6</v>
      </c>
      <c r="F5109" s="213">
        <f t="shared" si="400"/>
        <v>330000</v>
      </c>
      <c r="G5109" s="202">
        <v>1294272</v>
      </c>
      <c r="H5109" s="198">
        <v>37035.587037037039</v>
      </c>
      <c r="I5109" t="s">
        <v>3228</v>
      </c>
      <c r="M5109" t="s">
        <v>2760</v>
      </c>
      <c r="N5109" t="s">
        <v>2864</v>
      </c>
      <c r="O5109" t="s">
        <v>899</v>
      </c>
      <c r="Q5109" s="199">
        <v>55000</v>
      </c>
      <c r="S5109" t="s">
        <v>2761</v>
      </c>
      <c r="T5109" t="s">
        <v>4061</v>
      </c>
      <c r="U5109" s="201">
        <v>3.9950000000000001</v>
      </c>
      <c r="V5109" t="s">
        <v>4003</v>
      </c>
      <c r="W5109" t="s">
        <v>3074</v>
      </c>
      <c r="X5109" t="s">
        <v>3075</v>
      </c>
      <c r="Y5109" t="s">
        <v>4082</v>
      </c>
      <c r="Z5109" t="s">
        <v>3671</v>
      </c>
      <c r="AA5109" t="s">
        <v>1455</v>
      </c>
      <c r="AB5109" s="198">
        <v>37037.875</v>
      </c>
      <c r="AC5109" s="198">
        <v>37042.875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30</v>
      </c>
      <c r="F5110" s="213">
        <f t="shared" si="400"/>
        <v>600000</v>
      </c>
      <c r="G5110" s="202">
        <v>1294273</v>
      </c>
      <c r="H5110" s="198">
        <v>37035.587094907409</v>
      </c>
      <c r="I5110" t="s">
        <v>2871</v>
      </c>
      <c r="M5110" t="s">
        <v>2760</v>
      </c>
      <c r="N5110" t="s">
        <v>2864</v>
      </c>
      <c r="O5110" t="s">
        <v>2865</v>
      </c>
      <c r="Q5110" s="199">
        <v>20000</v>
      </c>
      <c r="S5110" t="s">
        <v>2761</v>
      </c>
      <c r="T5110" t="s">
        <v>4061</v>
      </c>
      <c r="U5110" s="201">
        <v>4.0350000000000001</v>
      </c>
      <c r="V5110" t="s">
        <v>2872</v>
      </c>
      <c r="W5110" t="s">
        <v>3529</v>
      </c>
      <c r="X5110" t="s">
        <v>2866</v>
      </c>
      <c r="Y5110" t="s">
        <v>4082</v>
      </c>
      <c r="Z5110" t="s">
        <v>3671</v>
      </c>
      <c r="AA5110" t="s">
        <v>1456</v>
      </c>
      <c r="AB5110" s="198">
        <v>37043.875</v>
      </c>
      <c r="AC5110" s="198">
        <v>37072.875</v>
      </c>
    </row>
    <row r="5111" spans="1:29" x14ac:dyDescent="0.2">
      <c r="A5111" s="44" t="str">
        <f t="shared" si="396"/>
        <v>US Crude Financial</v>
      </c>
      <c r="B5111" s="44" t="str">
        <f t="shared" si="397"/>
        <v>US</v>
      </c>
      <c r="C5111" s="44" t="str">
        <f t="shared" si="398"/>
        <v>Crude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1</v>
      </c>
      <c r="F5111" s="213">
        <f t="shared" si="400"/>
        <v>50000</v>
      </c>
      <c r="G5111" s="202">
        <v>1294274</v>
      </c>
      <c r="H5111" s="198">
        <v>37035.587118055555</v>
      </c>
      <c r="I5111" t="s">
        <v>3057</v>
      </c>
      <c r="M5111" t="s">
        <v>3757</v>
      </c>
      <c r="N5111" t="s">
        <v>4183</v>
      </c>
      <c r="O5111" t="s">
        <v>2967</v>
      </c>
      <c r="P5111" s="199">
        <v>50000</v>
      </c>
      <c r="S5111" t="s">
        <v>2767</v>
      </c>
      <c r="T5111" t="s">
        <v>4061</v>
      </c>
      <c r="U5111" s="201">
        <v>28.37</v>
      </c>
      <c r="V5111" t="s">
        <v>1699</v>
      </c>
      <c r="W5111" t="s">
        <v>4185</v>
      </c>
      <c r="X5111" t="s">
        <v>4266</v>
      </c>
      <c r="Y5111" t="s">
        <v>3401</v>
      </c>
      <c r="Z5111" t="s">
        <v>3671</v>
      </c>
      <c r="AA5111">
        <v>107388</v>
      </c>
      <c r="AB5111" s="198">
        <v>37073</v>
      </c>
      <c r="AC5111" s="198">
        <v>37103</v>
      </c>
    </row>
    <row r="5112" spans="1:29" x14ac:dyDescent="0.2">
      <c r="A5112" s="44" t="str">
        <f t="shared" si="396"/>
        <v>US Natural Gas Physical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Physical</v>
      </c>
      <c r="E5112" s="44">
        <f>IF(VLOOKUP(S5112,'DD-Lookup'!$J$6:$L$50,3,FALSE)="Monthly",(YEAR(AC5112)-YEAR(AB5112))*12+MONTH(AC5112)-MONTH(AB5112)+1,(AC5112-AB5112+1))</f>
        <v>4</v>
      </c>
      <c r="F5112" s="213">
        <f t="shared" si="400"/>
        <v>40000</v>
      </c>
      <c r="G5112" s="202">
        <v>1294275</v>
      </c>
      <c r="H5112" s="198">
        <v>37035.587141203701</v>
      </c>
      <c r="I5112" t="s">
        <v>2754</v>
      </c>
      <c r="M5112" t="s">
        <v>2760</v>
      </c>
      <c r="N5112" t="s">
        <v>3220</v>
      </c>
      <c r="O5112" t="s">
        <v>1067</v>
      </c>
      <c r="Q5112" s="199">
        <v>10000</v>
      </c>
      <c r="S5112" t="s">
        <v>2761</v>
      </c>
      <c r="T5112" t="s">
        <v>4061</v>
      </c>
      <c r="U5112" s="201">
        <v>3.9849999999999999</v>
      </c>
      <c r="V5112" t="s">
        <v>4175</v>
      </c>
      <c r="W5112" t="s">
        <v>4246</v>
      </c>
      <c r="X5112" t="s">
        <v>4247</v>
      </c>
      <c r="Y5112" t="s">
        <v>3224</v>
      </c>
      <c r="Z5112" t="s">
        <v>3671</v>
      </c>
      <c r="AA5112">
        <v>809719</v>
      </c>
      <c r="AB5112" s="198">
        <v>37037</v>
      </c>
      <c r="AC5112" s="198">
        <v>37040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6</v>
      </c>
      <c r="F5113" s="213">
        <f t="shared" si="400"/>
        <v>180000</v>
      </c>
      <c r="G5113" s="202">
        <v>1294276</v>
      </c>
      <c r="H5113" s="198">
        <v>37035.587175925924</v>
      </c>
      <c r="I5113" t="s">
        <v>3112</v>
      </c>
      <c r="M5113" t="s">
        <v>2760</v>
      </c>
      <c r="N5113" t="s">
        <v>2864</v>
      </c>
      <c r="O5113" t="s">
        <v>808</v>
      </c>
      <c r="Q5113" s="199">
        <v>30000</v>
      </c>
      <c r="S5113" t="s">
        <v>2761</v>
      </c>
      <c r="T5113" t="s">
        <v>4061</v>
      </c>
      <c r="U5113" s="201">
        <v>3.9849999999999999</v>
      </c>
      <c r="V5113" t="s">
        <v>1731</v>
      </c>
      <c r="W5113" t="s">
        <v>3281</v>
      </c>
      <c r="X5113" t="s">
        <v>4236</v>
      </c>
      <c r="Y5113" t="s">
        <v>4082</v>
      </c>
      <c r="Z5113" t="s">
        <v>3671</v>
      </c>
      <c r="AA5113" t="s">
        <v>1457</v>
      </c>
      <c r="AB5113" s="198">
        <v>37037.875</v>
      </c>
      <c r="AC5113" s="198">
        <v>37042.875</v>
      </c>
    </row>
    <row r="5114" spans="1:29" x14ac:dyDescent="0.2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365</v>
      </c>
      <c r="F5114" s="213">
        <f t="shared" si="400"/>
        <v>1825000</v>
      </c>
      <c r="G5114" s="202">
        <v>1294278</v>
      </c>
      <c r="H5114" s="198">
        <v>37035.587256944447</v>
      </c>
      <c r="I5114" t="s">
        <v>3228</v>
      </c>
      <c r="M5114" t="s">
        <v>2760</v>
      </c>
      <c r="N5114" t="s">
        <v>2864</v>
      </c>
      <c r="O5114" t="s">
        <v>3278</v>
      </c>
      <c r="Q5114" s="199">
        <v>5000</v>
      </c>
      <c r="S5114" t="s">
        <v>2761</v>
      </c>
      <c r="T5114" t="s">
        <v>4061</v>
      </c>
      <c r="U5114" s="201">
        <v>4.28</v>
      </c>
      <c r="V5114" t="s">
        <v>3229</v>
      </c>
      <c r="W5114" t="s">
        <v>3529</v>
      </c>
      <c r="X5114" t="s">
        <v>2866</v>
      </c>
      <c r="Y5114" t="s">
        <v>4082</v>
      </c>
      <c r="Z5114" t="s">
        <v>3671</v>
      </c>
      <c r="AA5114" t="s">
        <v>1458</v>
      </c>
      <c r="AB5114" s="198">
        <v>37257.875</v>
      </c>
      <c r="AC5114" s="198">
        <v>37621.875</v>
      </c>
    </row>
    <row r="5115" spans="1:29" x14ac:dyDescent="0.2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30</v>
      </c>
      <c r="F5115" s="213">
        <f t="shared" si="400"/>
        <v>300000</v>
      </c>
      <c r="G5115" s="202">
        <v>1294279</v>
      </c>
      <c r="H5115" s="198">
        <v>37035.587280092594</v>
      </c>
      <c r="I5115" t="s">
        <v>2834</v>
      </c>
      <c r="M5115" t="s">
        <v>2760</v>
      </c>
      <c r="N5115" t="s">
        <v>3235</v>
      </c>
      <c r="O5115" t="s">
        <v>2953</v>
      </c>
      <c r="Q5115" s="199">
        <v>10000</v>
      </c>
      <c r="S5115" t="s">
        <v>2761</v>
      </c>
      <c r="T5115" t="s">
        <v>4061</v>
      </c>
      <c r="U5115" s="201">
        <v>-9.5000000000000001E-2</v>
      </c>
      <c r="V5115" t="s">
        <v>375</v>
      </c>
      <c r="W5115" t="s">
        <v>2750</v>
      </c>
      <c r="X5115" t="s">
        <v>2751</v>
      </c>
      <c r="Y5115" t="s">
        <v>4082</v>
      </c>
      <c r="Z5115" t="s">
        <v>3671</v>
      </c>
      <c r="AA5115" t="s">
        <v>1459</v>
      </c>
      <c r="AB5115" s="198">
        <v>37043.875</v>
      </c>
      <c r="AC5115" s="198">
        <v>37072.875</v>
      </c>
    </row>
    <row r="5116" spans="1:29" x14ac:dyDescent="0.2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30</v>
      </c>
      <c r="F5116" s="213">
        <f t="shared" si="400"/>
        <v>1500</v>
      </c>
      <c r="G5116" s="202">
        <v>1294280</v>
      </c>
      <c r="H5116" s="198">
        <v>37035.587361111109</v>
      </c>
      <c r="I5116" t="s">
        <v>2844</v>
      </c>
      <c r="M5116" t="s">
        <v>3364</v>
      </c>
      <c r="N5116" t="s">
        <v>2802</v>
      </c>
      <c r="O5116" t="s">
        <v>2859</v>
      </c>
      <c r="Q5116" s="199">
        <v>50</v>
      </c>
      <c r="S5116" t="s">
        <v>2759</v>
      </c>
      <c r="T5116" t="s">
        <v>4061</v>
      </c>
      <c r="U5116" s="201">
        <v>62.7</v>
      </c>
      <c r="V5116" t="s">
        <v>3425</v>
      </c>
      <c r="W5116" t="s">
        <v>2823</v>
      </c>
      <c r="X5116" t="s">
        <v>2807</v>
      </c>
      <c r="Y5116" t="s">
        <v>4193</v>
      </c>
      <c r="Z5116" t="s">
        <v>3666</v>
      </c>
      <c r="AA5116">
        <v>622094.1</v>
      </c>
      <c r="AB5116" s="198">
        <v>37043.71597222222</v>
      </c>
      <c r="AC5116" s="198">
        <v>37072.71597222222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365</v>
      </c>
      <c r="F5117" s="213">
        <f t="shared" si="400"/>
        <v>1825000</v>
      </c>
      <c r="G5117" s="202">
        <v>1294281</v>
      </c>
      <c r="H5117" s="198">
        <v>37035.587442129632</v>
      </c>
      <c r="I5117" t="s">
        <v>3228</v>
      </c>
      <c r="M5117" t="s">
        <v>2760</v>
      </c>
      <c r="N5117" t="s">
        <v>2864</v>
      </c>
      <c r="O5117" t="s">
        <v>3278</v>
      </c>
      <c r="Q5117" s="199">
        <v>5000</v>
      </c>
      <c r="S5117" t="s">
        <v>2761</v>
      </c>
      <c r="T5117" t="s">
        <v>4061</v>
      </c>
      <c r="U5117" s="201">
        <v>4.28</v>
      </c>
      <c r="V5117" t="s">
        <v>3229</v>
      </c>
      <c r="W5117" t="s">
        <v>3529</v>
      </c>
      <c r="X5117" t="s">
        <v>2866</v>
      </c>
      <c r="Y5117" t="s">
        <v>4082</v>
      </c>
      <c r="Z5117" t="s">
        <v>3671</v>
      </c>
      <c r="AA5117" t="s">
        <v>1460</v>
      </c>
      <c r="AB5117" s="198">
        <v>37257.875</v>
      </c>
      <c r="AC5117" s="198">
        <v>37621.875</v>
      </c>
    </row>
    <row r="5118" spans="1:29" x14ac:dyDescent="0.2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6</v>
      </c>
      <c r="F5118" s="213">
        <f t="shared" si="400"/>
        <v>330000</v>
      </c>
      <c r="G5118" s="202">
        <v>1294283</v>
      </c>
      <c r="H5118" s="198">
        <v>37035.587557870371</v>
      </c>
      <c r="I5118" t="s">
        <v>3228</v>
      </c>
      <c r="M5118" t="s">
        <v>2760</v>
      </c>
      <c r="N5118" t="s">
        <v>2864</v>
      </c>
      <c r="O5118" t="s">
        <v>899</v>
      </c>
      <c r="Q5118" s="199">
        <v>55000</v>
      </c>
      <c r="S5118" t="s">
        <v>2761</v>
      </c>
      <c r="T5118" t="s">
        <v>4061</v>
      </c>
      <c r="U5118" s="201">
        <v>4</v>
      </c>
      <c r="V5118" t="s">
        <v>4003</v>
      </c>
      <c r="W5118" t="s">
        <v>3074</v>
      </c>
      <c r="X5118" t="s">
        <v>3075</v>
      </c>
      <c r="Y5118" t="s">
        <v>4082</v>
      </c>
      <c r="Z5118" t="s">
        <v>3671</v>
      </c>
      <c r="AA5118" t="s">
        <v>1461</v>
      </c>
      <c r="AB5118" s="198">
        <v>37037.875</v>
      </c>
      <c r="AC5118" s="198">
        <v>37042.875</v>
      </c>
    </row>
    <row r="5119" spans="1:29" x14ac:dyDescent="0.2">
      <c r="A5119" s="44" t="str">
        <f t="shared" si="396"/>
        <v>US Power Physical</v>
      </c>
      <c r="B5119" s="44" t="str">
        <f t="shared" si="397"/>
        <v>US</v>
      </c>
      <c r="C5119" s="44" t="str">
        <f t="shared" si="398"/>
        <v>Power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31</v>
      </c>
      <c r="F5119" s="213">
        <f t="shared" si="400"/>
        <v>1550</v>
      </c>
      <c r="G5119" s="202">
        <v>1294285</v>
      </c>
      <c r="H5119" s="198">
        <v>37035.58761574074</v>
      </c>
      <c r="I5119" t="s">
        <v>2858</v>
      </c>
      <c r="M5119" t="s">
        <v>3364</v>
      </c>
      <c r="N5119" t="s">
        <v>2802</v>
      </c>
      <c r="O5119" t="s">
        <v>3909</v>
      </c>
      <c r="Q5119" s="199">
        <v>50</v>
      </c>
      <c r="S5119" t="s">
        <v>2759</v>
      </c>
      <c r="T5119" t="s">
        <v>4061</v>
      </c>
      <c r="U5119" s="201">
        <v>100.5</v>
      </c>
      <c r="V5119" t="s">
        <v>2421</v>
      </c>
      <c r="W5119" t="s">
        <v>2823</v>
      </c>
      <c r="X5119" t="s">
        <v>2824</v>
      </c>
      <c r="Y5119" t="s">
        <v>4193</v>
      </c>
      <c r="Z5119" t="s">
        <v>3666</v>
      </c>
      <c r="AA5119">
        <v>622095.1</v>
      </c>
      <c r="AB5119" s="198">
        <v>37073.875</v>
      </c>
      <c r="AC5119" s="198">
        <v>37103.875</v>
      </c>
    </row>
    <row r="5120" spans="1:29" x14ac:dyDescent="0.2">
      <c r="A5120" s="44" t="str">
        <f t="shared" si="396"/>
        <v>US Natural Gas Physical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4</v>
      </c>
      <c r="F5120" s="213">
        <f t="shared" si="400"/>
        <v>40000</v>
      </c>
      <c r="G5120" s="202">
        <v>1294284</v>
      </c>
      <c r="H5120" s="198">
        <v>37035.58761574074</v>
      </c>
      <c r="I5120" t="s">
        <v>3144</v>
      </c>
      <c r="M5120" t="s">
        <v>2760</v>
      </c>
      <c r="N5120" t="s">
        <v>3220</v>
      </c>
      <c r="O5120" t="s">
        <v>1067</v>
      </c>
      <c r="P5120" s="199">
        <v>10000</v>
      </c>
      <c r="S5120" t="s">
        <v>2761</v>
      </c>
      <c r="T5120" t="s">
        <v>4061</v>
      </c>
      <c r="U5120" s="201">
        <v>3.98</v>
      </c>
      <c r="V5120" t="s">
        <v>4412</v>
      </c>
      <c r="W5120" t="s">
        <v>4246</v>
      </c>
      <c r="X5120" t="s">
        <v>4247</v>
      </c>
      <c r="Y5120" t="s">
        <v>3224</v>
      </c>
      <c r="Z5120" t="s">
        <v>3671</v>
      </c>
      <c r="AA5120">
        <v>809721</v>
      </c>
      <c r="AB5120" s="198">
        <v>37037</v>
      </c>
      <c r="AC5120" s="198">
        <v>37040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77500</v>
      </c>
      <c r="G5121" s="202">
        <v>1294287</v>
      </c>
      <c r="H5121" s="198">
        <v>37035.587627314817</v>
      </c>
      <c r="I5121" t="s">
        <v>4241</v>
      </c>
      <c r="M5121" t="s">
        <v>2760</v>
      </c>
      <c r="N5121" t="s">
        <v>2864</v>
      </c>
      <c r="O5121" t="s">
        <v>3234</v>
      </c>
      <c r="P5121" s="199">
        <v>2500</v>
      </c>
      <c r="S5121" t="s">
        <v>2761</v>
      </c>
      <c r="T5121" t="s">
        <v>4061</v>
      </c>
      <c r="U5121" s="201">
        <v>4.0999999999999996</v>
      </c>
      <c r="V5121" t="s">
        <v>4273</v>
      </c>
      <c r="W5121" t="s">
        <v>3529</v>
      </c>
      <c r="X5121" t="s">
        <v>2866</v>
      </c>
      <c r="Y5121" t="s">
        <v>4082</v>
      </c>
      <c r="Z5121" t="s">
        <v>3671</v>
      </c>
      <c r="AA5121" t="s">
        <v>1462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30</v>
      </c>
      <c r="F5122" s="213">
        <f t="shared" si="400"/>
        <v>1500</v>
      </c>
      <c r="G5122" s="202">
        <v>1294286</v>
      </c>
      <c r="H5122" s="198">
        <v>37035.587627314817</v>
      </c>
      <c r="I5122" t="s">
        <v>4034</v>
      </c>
      <c r="M5122" t="s">
        <v>3364</v>
      </c>
      <c r="N5122" t="s">
        <v>2802</v>
      </c>
      <c r="O5122" t="s">
        <v>2656</v>
      </c>
      <c r="P5122" s="199">
        <v>50</v>
      </c>
      <c r="S5122" t="s">
        <v>2759</v>
      </c>
      <c r="T5122" t="s">
        <v>4061</v>
      </c>
      <c r="U5122" s="201">
        <v>70</v>
      </c>
      <c r="V5122" t="s">
        <v>2830</v>
      </c>
      <c r="W5122" t="s">
        <v>2811</v>
      </c>
      <c r="X5122" t="s">
        <v>2862</v>
      </c>
      <c r="Y5122" t="s">
        <v>4193</v>
      </c>
      <c r="Z5122" t="s">
        <v>3666</v>
      </c>
      <c r="AA5122">
        <v>622096.1</v>
      </c>
      <c r="AB5122" s="198">
        <v>37043.594444444447</v>
      </c>
      <c r="AC5122" s="198">
        <v>37072.594444444447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31</v>
      </c>
      <c r="F5123" s="213">
        <f t="shared" si="400"/>
        <v>310000</v>
      </c>
      <c r="G5123" s="202">
        <v>1294289</v>
      </c>
      <c r="H5123" s="198">
        <v>37035.587754629632</v>
      </c>
      <c r="I5123" t="s">
        <v>4182</v>
      </c>
      <c r="M5123" t="s">
        <v>2760</v>
      </c>
      <c r="N5123" t="s">
        <v>2864</v>
      </c>
      <c r="O5123" t="s">
        <v>2875</v>
      </c>
      <c r="P5123" s="199">
        <v>10000</v>
      </c>
      <c r="S5123" t="s">
        <v>2761</v>
      </c>
      <c r="T5123" t="s">
        <v>4061</v>
      </c>
      <c r="U5123" s="201">
        <v>4.18</v>
      </c>
      <c r="V5123" t="s">
        <v>2965</v>
      </c>
      <c r="W5123" t="s">
        <v>3529</v>
      </c>
      <c r="X5123" t="s">
        <v>2866</v>
      </c>
      <c r="Y5123" t="s">
        <v>4082</v>
      </c>
      <c r="Z5123" t="s">
        <v>3671</v>
      </c>
      <c r="AA5123" t="s">
        <v>1463</v>
      </c>
      <c r="AB5123" s="198">
        <v>37104.875</v>
      </c>
      <c r="AC5123" s="198">
        <v>37134.875</v>
      </c>
    </row>
    <row r="5124" spans="1:29" x14ac:dyDescent="0.2">
      <c r="A5124" s="44" t="str">
        <f t="shared" si="396"/>
        <v>US Crude Financial</v>
      </c>
      <c r="B5124" s="44" t="str">
        <f t="shared" si="397"/>
        <v>US</v>
      </c>
      <c r="C5124" s="44" t="str">
        <f t="shared" si="398"/>
        <v>Crude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1</v>
      </c>
      <c r="F5124" s="213">
        <f t="shared" si="400"/>
        <v>50000</v>
      </c>
      <c r="G5124" s="202">
        <v>1294292</v>
      </c>
      <c r="H5124" s="198">
        <v>37035.587824074071</v>
      </c>
      <c r="I5124" t="s">
        <v>4182</v>
      </c>
      <c r="M5124" t="s">
        <v>3757</v>
      </c>
      <c r="N5124" t="s">
        <v>4183</v>
      </c>
      <c r="O5124" t="s">
        <v>2790</v>
      </c>
      <c r="Q5124" s="199">
        <v>50000</v>
      </c>
      <c r="S5124" t="s">
        <v>2767</v>
      </c>
      <c r="T5124" t="s">
        <v>4061</v>
      </c>
      <c r="U5124" s="201">
        <v>28.39</v>
      </c>
      <c r="V5124" t="s">
        <v>3201</v>
      </c>
      <c r="W5124" t="s">
        <v>4185</v>
      </c>
      <c r="X5124" t="s">
        <v>4186</v>
      </c>
      <c r="Y5124" t="s">
        <v>3401</v>
      </c>
      <c r="Z5124" t="s">
        <v>3671</v>
      </c>
      <c r="AA5124">
        <v>107389</v>
      </c>
      <c r="AB5124" s="198">
        <v>37073</v>
      </c>
      <c r="AC5124" s="198">
        <v>37103</v>
      </c>
    </row>
    <row r="5125" spans="1:29" x14ac:dyDescent="0.2">
      <c r="A5125" s="44" t="str">
        <f t="shared" si="396"/>
        <v>US LPG Financial</v>
      </c>
      <c r="B5125" s="44" t="str">
        <f t="shared" si="397"/>
        <v>US</v>
      </c>
      <c r="C5125" s="44" t="str">
        <f t="shared" si="398"/>
        <v>LPG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13">
        <f t="shared" si="400"/>
        <v>25000</v>
      </c>
      <c r="G5125" s="202">
        <v>1294294</v>
      </c>
      <c r="H5125" s="198">
        <v>37035.587916666664</v>
      </c>
      <c r="I5125" t="s">
        <v>3457</v>
      </c>
      <c r="M5125" t="s">
        <v>2765</v>
      </c>
      <c r="N5125" t="s">
        <v>2891</v>
      </c>
      <c r="O5125" t="s">
        <v>1464</v>
      </c>
      <c r="Q5125" s="199">
        <v>25000</v>
      </c>
      <c r="S5125" t="s">
        <v>3301</v>
      </c>
      <c r="T5125" t="s">
        <v>4061</v>
      </c>
      <c r="U5125" s="201">
        <v>51.125</v>
      </c>
      <c r="V5125" t="s">
        <v>3458</v>
      </c>
      <c r="W5125" t="s">
        <v>1465</v>
      </c>
      <c r="X5125" t="s">
        <v>2892</v>
      </c>
      <c r="Y5125" t="s">
        <v>3401</v>
      </c>
      <c r="Z5125" t="s">
        <v>3671</v>
      </c>
      <c r="AA5125">
        <v>107390</v>
      </c>
      <c r="AB5125" s="198">
        <v>37043.875</v>
      </c>
      <c r="AC5125" s="198">
        <v>37072.875</v>
      </c>
    </row>
    <row r="5126" spans="1:29" x14ac:dyDescent="0.2">
      <c r="A5126" s="44" t="str">
        <f t="shared" si="396"/>
        <v>US Natural Gas Physical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4</v>
      </c>
      <c r="F5126" s="213">
        <f t="shared" si="400"/>
        <v>40000</v>
      </c>
      <c r="G5126" s="202">
        <v>1294295</v>
      </c>
      <c r="H5126" s="198">
        <v>37035.58792824074</v>
      </c>
      <c r="I5126" t="s">
        <v>2754</v>
      </c>
      <c r="M5126" t="s">
        <v>2760</v>
      </c>
      <c r="N5126" t="s">
        <v>3220</v>
      </c>
      <c r="O5126" t="s">
        <v>1067</v>
      </c>
      <c r="Q5126" s="199">
        <v>10000</v>
      </c>
      <c r="S5126" t="s">
        <v>2761</v>
      </c>
      <c r="T5126" t="s">
        <v>4061</v>
      </c>
      <c r="U5126" s="201">
        <v>3.9849999999999999</v>
      </c>
      <c r="V5126" t="s">
        <v>4175</v>
      </c>
      <c r="W5126" t="s">
        <v>4246</v>
      </c>
      <c r="X5126" t="s">
        <v>4247</v>
      </c>
      <c r="Y5126" t="s">
        <v>3224</v>
      </c>
      <c r="Z5126" t="s">
        <v>3671</v>
      </c>
      <c r="AA5126">
        <v>809723</v>
      </c>
      <c r="AB5126" s="198">
        <v>37037</v>
      </c>
      <c r="AC5126" s="198">
        <v>37040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365</v>
      </c>
      <c r="F5127" s="213">
        <f t="shared" si="400"/>
        <v>3650000</v>
      </c>
      <c r="G5127" s="202">
        <v>1294298</v>
      </c>
      <c r="H5127" s="198">
        <v>37035.587951388887</v>
      </c>
      <c r="I5127" t="s">
        <v>3219</v>
      </c>
      <c r="M5127" t="s">
        <v>2760</v>
      </c>
      <c r="N5127" t="s">
        <v>2864</v>
      </c>
      <c r="O5127" t="s">
        <v>3278</v>
      </c>
      <c r="Q5127" s="199">
        <v>10000</v>
      </c>
      <c r="S5127" t="s">
        <v>2761</v>
      </c>
      <c r="T5127" t="s">
        <v>4061</v>
      </c>
      <c r="U5127" s="201">
        <v>4.28</v>
      </c>
      <c r="V5127" t="s">
        <v>4261</v>
      </c>
      <c r="W5127" t="s">
        <v>3529</v>
      </c>
      <c r="X5127" t="s">
        <v>2866</v>
      </c>
      <c r="Y5127" t="s">
        <v>4082</v>
      </c>
      <c r="Z5127" t="s">
        <v>3671</v>
      </c>
      <c r="AA5127" t="s">
        <v>1466</v>
      </c>
      <c r="AB5127" s="198">
        <v>37257.875</v>
      </c>
      <c r="AC5127" s="198">
        <v>37621.875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30</v>
      </c>
      <c r="F5128" s="213">
        <f t="shared" si="400"/>
        <v>150000</v>
      </c>
      <c r="G5128" s="202">
        <v>1294302</v>
      </c>
      <c r="H5128" s="198">
        <v>37035.588113425925</v>
      </c>
      <c r="I5128" t="s">
        <v>2863</v>
      </c>
      <c r="M5128" t="s">
        <v>2760</v>
      </c>
      <c r="N5128" t="s">
        <v>2864</v>
      </c>
      <c r="O5128" t="s">
        <v>2865</v>
      </c>
      <c r="P5128" s="199">
        <v>5000</v>
      </c>
      <c r="S5128" t="s">
        <v>2761</v>
      </c>
      <c r="T5128" t="s">
        <v>4061</v>
      </c>
      <c r="U5128" s="201">
        <v>4.0350000000000001</v>
      </c>
      <c r="V5128" t="s">
        <v>3901</v>
      </c>
      <c r="W5128" t="s">
        <v>3529</v>
      </c>
      <c r="X5128" t="s">
        <v>2866</v>
      </c>
      <c r="Y5128" t="s">
        <v>4082</v>
      </c>
      <c r="Z5128" t="s">
        <v>3671</v>
      </c>
      <c r="AA5128" t="s">
        <v>1467</v>
      </c>
      <c r="AB5128" s="198">
        <v>37043.875</v>
      </c>
      <c r="AC5128" s="198">
        <v>37072.875</v>
      </c>
    </row>
    <row r="5129" spans="1:29" x14ac:dyDescent="0.2">
      <c r="A5129" s="44" t="str">
        <f t="shared" si="396"/>
        <v>US Power Physical</v>
      </c>
      <c r="B5129" s="44" t="str">
        <f t="shared" si="397"/>
        <v>US</v>
      </c>
      <c r="C5129" s="44" t="str">
        <f t="shared" si="398"/>
        <v>Power</v>
      </c>
      <c r="D5129" s="44" t="str">
        <f t="shared" si="399"/>
        <v>Physical</v>
      </c>
      <c r="E5129" s="44">
        <f>IF(VLOOKUP(S5129,'DD-Lookup'!$J$6:$L$50,3,FALSE)="Monthly",(YEAR(AC5129)-YEAR(AB5129))*12+MONTH(AC5129)-MONTH(AB5129)+1,(AC5129-AB5129+1))</f>
        <v>61</v>
      </c>
      <c r="F5129" s="213">
        <f t="shared" si="400"/>
        <v>3050</v>
      </c>
      <c r="G5129" s="202">
        <v>1294306</v>
      </c>
      <c r="H5129" s="198">
        <v>37035.588229166664</v>
      </c>
      <c r="I5129" t="s">
        <v>2873</v>
      </c>
      <c r="M5129" t="s">
        <v>3364</v>
      </c>
      <c r="N5129" t="s">
        <v>2855</v>
      </c>
      <c r="O5129" t="s">
        <v>3913</v>
      </c>
      <c r="Q5129" s="199">
        <v>50</v>
      </c>
      <c r="S5129" t="s">
        <v>2759</v>
      </c>
      <c r="T5129" t="s">
        <v>4061</v>
      </c>
      <c r="U5129" s="201">
        <v>37.25</v>
      </c>
      <c r="V5129" t="s">
        <v>4204</v>
      </c>
      <c r="W5129" t="s">
        <v>3262</v>
      </c>
      <c r="X5129" t="s">
        <v>3263</v>
      </c>
      <c r="Y5129" t="s">
        <v>4193</v>
      </c>
      <c r="Z5129" t="s">
        <v>3666</v>
      </c>
      <c r="AA5129">
        <v>622100.1</v>
      </c>
      <c r="AB5129" s="198">
        <v>37316</v>
      </c>
      <c r="AC5129" s="198">
        <v>37376</v>
      </c>
    </row>
    <row r="5130" spans="1:29" x14ac:dyDescent="0.2">
      <c r="A5130" s="44" t="str">
        <f t="shared" ref="A5130:A5193" si="401">B5130&amp;" "&amp;C5130&amp;" "&amp;D5130</f>
        <v>US Natural Gas Physical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4</v>
      </c>
      <c r="F5130" s="213">
        <f t="shared" si="400"/>
        <v>40000</v>
      </c>
      <c r="G5130" s="202">
        <v>1294307</v>
      </c>
      <c r="H5130" s="198">
        <v>37035.588240740741</v>
      </c>
      <c r="I5130" t="s">
        <v>3092</v>
      </c>
      <c r="M5130" t="s">
        <v>2760</v>
      </c>
      <c r="N5130" t="s">
        <v>3220</v>
      </c>
      <c r="O5130" t="s">
        <v>1067</v>
      </c>
      <c r="Q5130" s="199">
        <v>10000</v>
      </c>
      <c r="S5130" t="s">
        <v>2761</v>
      </c>
      <c r="T5130" t="s">
        <v>4061</v>
      </c>
      <c r="U5130" s="201">
        <v>3.99</v>
      </c>
      <c r="V5130" t="s">
        <v>2772</v>
      </c>
      <c r="W5130" t="s">
        <v>4246</v>
      </c>
      <c r="X5130" t="s">
        <v>4247</v>
      </c>
      <c r="Y5130" t="s">
        <v>3224</v>
      </c>
      <c r="Z5130" t="s">
        <v>3671</v>
      </c>
      <c r="AA5130">
        <v>809725</v>
      </c>
      <c r="AB5130" s="198">
        <v>37037</v>
      </c>
      <c r="AC5130" s="198">
        <v>37040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30</v>
      </c>
      <c r="F5131" s="213">
        <f t="shared" ref="F5131:F5194" si="405">E5131*SUM(P5131:Q5131)</f>
        <v>300000</v>
      </c>
      <c r="G5131" s="202">
        <v>1294311</v>
      </c>
      <c r="H5131" s="198">
        <v>37035.588379629633</v>
      </c>
      <c r="I5131" t="s">
        <v>2834</v>
      </c>
      <c r="M5131" t="s">
        <v>2760</v>
      </c>
      <c r="N5131" t="s">
        <v>2864</v>
      </c>
      <c r="O5131" t="s">
        <v>2865</v>
      </c>
      <c r="Q5131" s="199">
        <v>10000</v>
      </c>
      <c r="S5131" t="s">
        <v>2761</v>
      </c>
      <c r="T5131" t="s">
        <v>4061</v>
      </c>
      <c r="U5131" s="201">
        <v>4.0449999999999999</v>
      </c>
      <c r="V5131" t="s">
        <v>144</v>
      </c>
      <c r="W5131" t="s">
        <v>3529</v>
      </c>
      <c r="X5131" t="s">
        <v>2866</v>
      </c>
      <c r="Y5131" t="s">
        <v>4082</v>
      </c>
      <c r="Z5131" t="s">
        <v>3671</v>
      </c>
      <c r="AA5131" t="s">
        <v>1468</v>
      </c>
      <c r="AB5131" s="198">
        <v>37043.875</v>
      </c>
      <c r="AC5131" s="198">
        <v>37072.875</v>
      </c>
    </row>
    <row r="5132" spans="1:29" x14ac:dyDescent="0.2">
      <c r="A5132" s="44" t="str">
        <f t="shared" si="401"/>
        <v>US Power Physical</v>
      </c>
      <c r="B5132" s="44" t="str">
        <f t="shared" si="402"/>
        <v>US</v>
      </c>
      <c r="C5132" s="44" t="str">
        <f t="shared" si="403"/>
        <v>Power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30</v>
      </c>
      <c r="F5132" s="213">
        <f t="shared" si="405"/>
        <v>1500</v>
      </c>
      <c r="G5132" s="202">
        <v>1294310</v>
      </c>
      <c r="H5132" s="198">
        <v>37035.588379629633</v>
      </c>
      <c r="I5132" t="s">
        <v>2831</v>
      </c>
      <c r="M5132" t="s">
        <v>3364</v>
      </c>
      <c r="N5132" t="s">
        <v>2802</v>
      </c>
      <c r="O5132" t="s">
        <v>2859</v>
      </c>
      <c r="Q5132" s="199">
        <v>50</v>
      </c>
      <c r="S5132" t="s">
        <v>2759</v>
      </c>
      <c r="T5132" t="s">
        <v>4061</v>
      </c>
      <c r="U5132" s="201">
        <v>62.55</v>
      </c>
      <c r="V5132" t="s">
        <v>4199</v>
      </c>
      <c r="W5132" t="s">
        <v>2823</v>
      </c>
      <c r="X5132" t="s">
        <v>2807</v>
      </c>
      <c r="Y5132" t="s">
        <v>4193</v>
      </c>
      <c r="Z5132" t="s">
        <v>3666</v>
      </c>
      <c r="AA5132">
        <v>622102.1</v>
      </c>
      <c r="AB5132" s="198">
        <v>37043.71597222222</v>
      </c>
      <c r="AC5132" s="198">
        <v>37072.71597222222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1294312</v>
      </c>
      <c r="H5133" s="198">
        <v>37035.588391203702</v>
      </c>
      <c r="I5133" t="s">
        <v>2863</v>
      </c>
      <c r="M5133" t="s">
        <v>3757</v>
      </c>
      <c r="N5133" t="s">
        <v>4183</v>
      </c>
      <c r="O5133" t="s">
        <v>2790</v>
      </c>
      <c r="Q5133" s="199">
        <v>50000</v>
      </c>
      <c r="S5133" t="s">
        <v>2767</v>
      </c>
      <c r="T5133" t="s">
        <v>4061</v>
      </c>
      <c r="U5133" s="201">
        <v>28.41</v>
      </c>
      <c r="V5133" t="s">
        <v>3199</v>
      </c>
      <c r="W5133" t="s">
        <v>4185</v>
      </c>
      <c r="X5133" t="s">
        <v>4186</v>
      </c>
      <c r="Y5133" t="s">
        <v>3401</v>
      </c>
      <c r="Z5133" t="s">
        <v>3671</v>
      </c>
      <c r="AA5133">
        <v>107393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30</v>
      </c>
      <c r="F5134" s="213">
        <f t="shared" si="405"/>
        <v>300000</v>
      </c>
      <c r="G5134" s="202">
        <v>1294314</v>
      </c>
      <c r="H5134" s="198">
        <v>37035.588460648149</v>
      </c>
      <c r="I5134" t="s">
        <v>3827</v>
      </c>
      <c r="M5134" t="s">
        <v>2760</v>
      </c>
      <c r="N5134" t="s">
        <v>2864</v>
      </c>
      <c r="O5134" t="s">
        <v>2865</v>
      </c>
      <c r="P5134" s="199">
        <v>10000</v>
      </c>
      <c r="S5134" t="s">
        <v>2761</v>
      </c>
      <c r="T5134" t="s">
        <v>4061</v>
      </c>
      <c r="U5134" s="201">
        <v>4.0350000000000001</v>
      </c>
      <c r="V5134" t="s">
        <v>1199</v>
      </c>
      <c r="W5134" t="s">
        <v>3529</v>
      </c>
      <c r="X5134" t="s">
        <v>2866</v>
      </c>
      <c r="Y5134" t="s">
        <v>4082</v>
      </c>
      <c r="Z5134" t="s">
        <v>3671</v>
      </c>
      <c r="AA5134" t="s">
        <v>1469</v>
      </c>
      <c r="AB5134" s="198">
        <v>37043.875</v>
      </c>
      <c r="AC5134" s="198">
        <v>37072.875</v>
      </c>
    </row>
    <row r="5135" spans="1:29" x14ac:dyDescent="0.2">
      <c r="A5135" s="44" t="str">
        <f t="shared" si="401"/>
        <v>US Power Physical</v>
      </c>
      <c r="B5135" s="44" t="str">
        <f t="shared" si="402"/>
        <v>US</v>
      </c>
      <c r="C5135" s="44" t="str">
        <f t="shared" si="403"/>
        <v>Power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30</v>
      </c>
      <c r="F5135" s="213">
        <f t="shared" si="405"/>
        <v>1500</v>
      </c>
      <c r="G5135" s="202">
        <v>1294315</v>
      </c>
      <c r="H5135" s="198">
        <v>37035.588472222225</v>
      </c>
      <c r="I5135" t="s">
        <v>2801</v>
      </c>
      <c r="J5135" t="s">
        <v>3125</v>
      </c>
      <c r="K5135" t="s">
        <v>2852</v>
      </c>
      <c r="M5135" t="s">
        <v>3364</v>
      </c>
      <c r="N5135" t="s">
        <v>2802</v>
      </c>
      <c r="O5135" t="s">
        <v>2859</v>
      </c>
      <c r="P5135" s="199">
        <v>50</v>
      </c>
      <c r="S5135" t="s">
        <v>2759</v>
      </c>
      <c r="T5135" t="s">
        <v>4061</v>
      </c>
      <c r="U5135" s="201">
        <v>62.4</v>
      </c>
      <c r="V5135" t="s">
        <v>4503</v>
      </c>
      <c r="W5135" t="s">
        <v>2823</v>
      </c>
      <c r="X5135" t="s">
        <v>2807</v>
      </c>
      <c r="Y5135" t="s">
        <v>4193</v>
      </c>
      <c r="Z5135" t="s">
        <v>3666</v>
      </c>
      <c r="AA5135">
        <v>622103.1</v>
      </c>
      <c r="AB5135" s="198">
        <v>37043.71597222222</v>
      </c>
      <c r="AC5135" s="198">
        <v>37072.71597222222</v>
      </c>
    </row>
    <row r="5136" spans="1:29" x14ac:dyDescent="0.2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6</v>
      </c>
      <c r="F5136" s="213">
        <f t="shared" si="405"/>
        <v>180000</v>
      </c>
      <c r="G5136" s="202">
        <v>1294317</v>
      </c>
      <c r="H5136" s="198">
        <v>37035.588506944441</v>
      </c>
      <c r="I5136" t="s">
        <v>2818</v>
      </c>
      <c r="M5136" t="s">
        <v>2760</v>
      </c>
      <c r="N5136" t="s">
        <v>2864</v>
      </c>
      <c r="O5136" t="s">
        <v>808</v>
      </c>
      <c r="Q5136" s="199">
        <v>30000</v>
      </c>
      <c r="S5136" t="s">
        <v>2761</v>
      </c>
      <c r="T5136" t="s">
        <v>4061</v>
      </c>
      <c r="U5136" s="201">
        <v>3.99</v>
      </c>
      <c r="V5136" t="s">
        <v>4328</v>
      </c>
      <c r="W5136" t="s">
        <v>3281</v>
      </c>
      <c r="X5136" t="s">
        <v>4236</v>
      </c>
      <c r="Y5136" t="s">
        <v>4082</v>
      </c>
      <c r="Z5136" t="s">
        <v>3671</v>
      </c>
      <c r="AA5136" t="s">
        <v>1470</v>
      </c>
      <c r="AB5136" s="198">
        <v>37037.875</v>
      </c>
      <c r="AC5136" s="198">
        <v>37042.875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30</v>
      </c>
      <c r="F5137" s="213">
        <f t="shared" si="405"/>
        <v>300000</v>
      </c>
      <c r="G5137" s="202">
        <v>1294318</v>
      </c>
      <c r="H5137" s="198">
        <v>37035.588553240741</v>
      </c>
      <c r="I5137" t="s">
        <v>3268</v>
      </c>
      <c r="M5137" t="s">
        <v>2760</v>
      </c>
      <c r="N5137" t="s">
        <v>2864</v>
      </c>
      <c r="O5137" t="s">
        <v>2865</v>
      </c>
      <c r="Q5137" s="199">
        <v>10000</v>
      </c>
      <c r="S5137" t="s">
        <v>2761</v>
      </c>
      <c r="T5137" t="s">
        <v>4061</v>
      </c>
      <c r="U5137" s="201">
        <v>4.0449999999999999</v>
      </c>
      <c r="V5137" t="s">
        <v>3269</v>
      </c>
      <c r="W5137" t="s">
        <v>3529</v>
      </c>
      <c r="X5137" t="s">
        <v>2866</v>
      </c>
      <c r="Y5137" t="s">
        <v>4082</v>
      </c>
      <c r="Z5137" t="s">
        <v>3671</v>
      </c>
      <c r="AA5137" t="s">
        <v>1471</v>
      </c>
      <c r="AB5137" s="198">
        <v>37043.875</v>
      </c>
      <c r="AC5137" s="198">
        <v>37072.875</v>
      </c>
    </row>
    <row r="5138" spans="1:29" x14ac:dyDescent="0.2">
      <c r="A5138" s="44" t="str">
        <f t="shared" si="401"/>
        <v>US Power Physical</v>
      </c>
      <c r="B5138" s="44" t="str">
        <f t="shared" si="402"/>
        <v>US</v>
      </c>
      <c r="C5138" s="44" t="str">
        <f t="shared" si="403"/>
        <v>Power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30</v>
      </c>
      <c r="F5138" s="213">
        <f t="shared" si="405"/>
        <v>1500</v>
      </c>
      <c r="G5138" s="202">
        <v>1294319</v>
      </c>
      <c r="H5138" s="198">
        <v>37035.588564814818</v>
      </c>
      <c r="I5138" t="s">
        <v>2831</v>
      </c>
      <c r="M5138" t="s">
        <v>3364</v>
      </c>
      <c r="N5138" t="s">
        <v>2802</v>
      </c>
      <c r="O5138" t="s">
        <v>2859</v>
      </c>
      <c r="Q5138" s="199">
        <v>50</v>
      </c>
      <c r="S5138" t="s">
        <v>2759</v>
      </c>
      <c r="T5138" t="s">
        <v>4061</v>
      </c>
      <c r="U5138" s="201">
        <v>62.55</v>
      </c>
      <c r="V5138" t="s">
        <v>4199</v>
      </c>
      <c r="W5138" t="s">
        <v>2823</v>
      </c>
      <c r="X5138" t="s">
        <v>2807</v>
      </c>
      <c r="Y5138" t="s">
        <v>4193</v>
      </c>
      <c r="Z5138" t="s">
        <v>3666</v>
      </c>
      <c r="AA5138">
        <v>622104.1</v>
      </c>
      <c r="AB5138" s="198">
        <v>37043.71597222222</v>
      </c>
      <c r="AC5138" s="198">
        <v>37072.71597222222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6</v>
      </c>
      <c r="F5139" s="213">
        <f t="shared" si="405"/>
        <v>330000</v>
      </c>
      <c r="G5139" s="202">
        <v>1294321</v>
      </c>
      <c r="H5139" s="198">
        <v>37035.58861111111</v>
      </c>
      <c r="I5139" t="s">
        <v>3228</v>
      </c>
      <c r="M5139" t="s">
        <v>2760</v>
      </c>
      <c r="N5139" t="s">
        <v>2864</v>
      </c>
      <c r="O5139" t="s">
        <v>899</v>
      </c>
      <c r="Q5139" s="199">
        <v>55000</v>
      </c>
      <c r="S5139" t="s">
        <v>2761</v>
      </c>
      <c r="T5139" t="s">
        <v>4061</v>
      </c>
      <c r="U5139" s="201">
        <v>4.01</v>
      </c>
      <c r="V5139" t="s">
        <v>4003</v>
      </c>
      <c r="W5139" t="s">
        <v>3074</v>
      </c>
      <c r="X5139" t="s">
        <v>3075</v>
      </c>
      <c r="Y5139" t="s">
        <v>4082</v>
      </c>
      <c r="Z5139" t="s">
        <v>3671</v>
      </c>
      <c r="AA5139" t="s">
        <v>1472</v>
      </c>
      <c r="AB5139" s="198">
        <v>37037.875</v>
      </c>
      <c r="AC5139" s="198">
        <v>37042.875</v>
      </c>
    </row>
    <row r="5140" spans="1:29" x14ac:dyDescent="0.2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6</v>
      </c>
      <c r="F5140" s="213">
        <f t="shared" si="405"/>
        <v>180000</v>
      </c>
      <c r="G5140" s="202">
        <v>1294320</v>
      </c>
      <c r="H5140" s="198">
        <v>37035.58861111111</v>
      </c>
      <c r="I5140" t="s">
        <v>2818</v>
      </c>
      <c r="M5140" t="s">
        <v>2760</v>
      </c>
      <c r="N5140" t="s">
        <v>2864</v>
      </c>
      <c r="O5140" t="s">
        <v>808</v>
      </c>
      <c r="Q5140" s="199">
        <v>30000</v>
      </c>
      <c r="S5140" t="s">
        <v>2761</v>
      </c>
      <c r="T5140" t="s">
        <v>4061</v>
      </c>
      <c r="U5140" s="201">
        <v>3.99</v>
      </c>
      <c r="V5140" t="s">
        <v>4328</v>
      </c>
      <c r="W5140" t="s">
        <v>3281</v>
      </c>
      <c r="X5140" t="s">
        <v>4236</v>
      </c>
      <c r="Y5140" t="s">
        <v>4082</v>
      </c>
      <c r="Z5140" t="s">
        <v>3671</v>
      </c>
      <c r="AA5140" t="s">
        <v>1473</v>
      </c>
      <c r="AB5140" s="198">
        <v>37037.875</v>
      </c>
      <c r="AC5140" s="198">
        <v>37042.875</v>
      </c>
    </row>
    <row r="5141" spans="1:29" x14ac:dyDescent="0.2">
      <c r="A5141" s="44" t="str">
        <f t="shared" si="401"/>
        <v>US Crude Financial</v>
      </c>
      <c r="B5141" s="44" t="str">
        <f t="shared" si="402"/>
        <v>US</v>
      </c>
      <c r="C5141" s="44" t="str">
        <f t="shared" si="403"/>
        <v>Crude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</v>
      </c>
      <c r="F5141" s="213">
        <f t="shared" si="405"/>
        <v>50000</v>
      </c>
      <c r="G5141" s="202">
        <v>1294322</v>
      </c>
      <c r="H5141" s="198">
        <v>37035.588645833333</v>
      </c>
      <c r="I5141" t="s">
        <v>4182</v>
      </c>
      <c r="M5141" t="s">
        <v>3757</v>
      </c>
      <c r="N5141" t="s">
        <v>4183</v>
      </c>
      <c r="O5141" t="s">
        <v>2790</v>
      </c>
      <c r="Q5141" s="199">
        <v>50000</v>
      </c>
      <c r="S5141" t="s">
        <v>2767</v>
      </c>
      <c r="T5141" t="s">
        <v>4061</v>
      </c>
      <c r="U5141" s="201">
        <v>28.43</v>
      </c>
      <c r="V5141" t="s">
        <v>4184</v>
      </c>
      <c r="W5141" t="s">
        <v>4185</v>
      </c>
      <c r="X5141" t="s">
        <v>4186</v>
      </c>
      <c r="Y5141" t="s">
        <v>3401</v>
      </c>
      <c r="Z5141" t="s">
        <v>3671</v>
      </c>
      <c r="AA5141">
        <v>107396</v>
      </c>
      <c r="AB5141" s="198">
        <v>37073</v>
      </c>
      <c r="AC5141" s="198">
        <v>37103</v>
      </c>
    </row>
    <row r="5142" spans="1:29" x14ac:dyDescent="0.2">
      <c r="A5142" s="44" t="str">
        <f t="shared" si="401"/>
        <v>US Crude Financial</v>
      </c>
      <c r="B5142" s="44" t="str">
        <f t="shared" si="402"/>
        <v>US</v>
      </c>
      <c r="C5142" s="44" t="str">
        <f t="shared" si="403"/>
        <v>Crude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1</v>
      </c>
      <c r="F5142" s="213">
        <f t="shared" si="405"/>
        <v>50000</v>
      </c>
      <c r="G5142" s="202">
        <v>1294323</v>
      </c>
      <c r="H5142" s="198">
        <v>37035.588726851849</v>
      </c>
      <c r="I5142" t="s">
        <v>3057</v>
      </c>
      <c r="M5142" t="s">
        <v>3757</v>
      </c>
      <c r="N5142" t="s">
        <v>4183</v>
      </c>
      <c r="O5142" t="s">
        <v>2967</v>
      </c>
      <c r="Q5142" s="199">
        <v>50000</v>
      </c>
      <c r="S5142" t="s">
        <v>2767</v>
      </c>
      <c r="T5142" t="s">
        <v>4061</v>
      </c>
      <c r="U5142" s="201">
        <v>28.45</v>
      </c>
      <c r="V5142" t="s">
        <v>1699</v>
      </c>
      <c r="W5142" t="s">
        <v>4185</v>
      </c>
      <c r="X5142" t="s">
        <v>4266</v>
      </c>
      <c r="Y5142" t="s">
        <v>3401</v>
      </c>
      <c r="Z5142" t="s">
        <v>3671</v>
      </c>
      <c r="AA5142">
        <v>107397</v>
      </c>
      <c r="AB5142" s="198">
        <v>37073</v>
      </c>
      <c r="AC5142" s="198">
        <v>37103</v>
      </c>
    </row>
    <row r="5143" spans="1:29" x14ac:dyDescent="0.2">
      <c r="A5143" s="44" t="str">
        <f t="shared" si="401"/>
        <v>US Crude Financial</v>
      </c>
      <c r="B5143" s="44" t="str">
        <f t="shared" si="402"/>
        <v>US</v>
      </c>
      <c r="C5143" s="44" t="str">
        <f t="shared" si="403"/>
        <v>Crude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50000</v>
      </c>
      <c r="G5143" s="202">
        <v>1294327</v>
      </c>
      <c r="H5143" s="198">
        <v>37035.588912037034</v>
      </c>
      <c r="I5143" t="s">
        <v>3057</v>
      </c>
      <c r="M5143" t="s">
        <v>3757</v>
      </c>
      <c r="N5143" t="s">
        <v>4183</v>
      </c>
      <c r="O5143" t="s">
        <v>2967</v>
      </c>
      <c r="Q5143" s="199">
        <v>50000</v>
      </c>
      <c r="S5143" t="s">
        <v>2767</v>
      </c>
      <c r="T5143" t="s">
        <v>4061</v>
      </c>
      <c r="U5143" s="201">
        <v>28.47</v>
      </c>
      <c r="V5143" t="s">
        <v>1699</v>
      </c>
      <c r="W5143" t="s">
        <v>4185</v>
      </c>
      <c r="X5143" t="s">
        <v>4266</v>
      </c>
      <c r="Y5143" t="s">
        <v>3401</v>
      </c>
      <c r="Z5143" t="s">
        <v>3671</v>
      </c>
      <c r="AA5143">
        <v>107398</v>
      </c>
      <c r="AB5143" s="198">
        <v>37073</v>
      </c>
      <c r="AC5143" s="198">
        <v>37103</v>
      </c>
    </row>
    <row r="5144" spans="1:29" x14ac:dyDescent="0.2">
      <c r="A5144" s="44" t="str">
        <f t="shared" si="401"/>
        <v xml:space="preserve"> Natural Gas Physical</v>
      </c>
      <c r="B5144" s="44" t="str">
        <f t="shared" si="402"/>
        <v/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5000</v>
      </c>
      <c r="G5144" s="202">
        <v>1294328</v>
      </c>
      <c r="H5144" s="198">
        <v>37035.588923611111</v>
      </c>
      <c r="I5144" t="s">
        <v>3095</v>
      </c>
      <c r="M5144" t="s">
        <v>2760</v>
      </c>
      <c r="N5144" t="s">
        <v>2697</v>
      </c>
      <c r="O5144" t="s">
        <v>4269</v>
      </c>
      <c r="Q5144" s="199">
        <v>5000</v>
      </c>
      <c r="S5144" t="s">
        <v>4150</v>
      </c>
      <c r="T5144" t="s">
        <v>2698</v>
      </c>
      <c r="U5144" s="201">
        <v>5.4649999999999999</v>
      </c>
      <c r="V5144" t="s">
        <v>3116</v>
      </c>
      <c r="W5144" t="s">
        <v>2699</v>
      </c>
      <c r="X5144" t="s">
        <v>2700</v>
      </c>
      <c r="Y5144" t="s">
        <v>3224</v>
      </c>
      <c r="Z5144" t="s">
        <v>3672</v>
      </c>
      <c r="AA5144">
        <v>809729</v>
      </c>
      <c r="AB5144" s="198">
        <v>37035.875</v>
      </c>
      <c r="AC5144" s="198">
        <v>37035.875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92</v>
      </c>
      <c r="F5145" s="213">
        <f t="shared" si="405"/>
        <v>460000</v>
      </c>
      <c r="G5145" s="202">
        <v>1294329</v>
      </c>
      <c r="H5145" s="198">
        <v>37035.588958333334</v>
      </c>
      <c r="I5145" t="s">
        <v>3890</v>
      </c>
      <c r="M5145" t="s">
        <v>2760</v>
      </c>
      <c r="N5145" t="s">
        <v>3235</v>
      </c>
      <c r="O5145" t="s">
        <v>4310</v>
      </c>
      <c r="P5145" s="199">
        <v>5000</v>
      </c>
      <c r="S5145" t="s">
        <v>2761</v>
      </c>
      <c r="T5145" t="s">
        <v>4061</v>
      </c>
      <c r="U5145" s="201">
        <v>5.7</v>
      </c>
      <c r="V5145" t="s">
        <v>3135</v>
      </c>
      <c r="W5145" t="s">
        <v>2708</v>
      </c>
      <c r="X5145" t="s">
        <v>2709</v>
      </c>
      <c r="Y5145" t="s">
        <v>4082</v>
      </c>
      <c r="Z5145" t="s">
        <v>3671</v>
      </c>
      <c r="AA5145" t="s">
        <v>1474</v>
      </c>
      <c r="AB5145" s="198">
        <v>37073</v>
      </c>
      <c r="AC5145" s="198">
        <v>37164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31</v>
      </c>
      <c r="F5146" s="213">
        <f t="shared" si="405"/>
        <v>620000</v>
      </c>
      <c r="G5146" s="202">
        <v>1294332</v>
      </c>
      <c r="H5146" s="198">
        <v>37035.589039351849</v>
      </c>
      <c r="I5146" t="s">
        <v>3244</v>
      </c>
      <c r="M5146" t="s">
        <v>2760</v>
      </c>
      <c r="N5146" t="s">
        <v>2864</v>
      </c>
      <c r="O5146" t="s">
        <v>3234</v>
      </c>
      <c r="Q5146" s="199">
        <v>20000</v>
      </c>
      <c r="S5146" t="s">
        <v>2761</v>
      </c>
      <c r="T5146" t="s">
        <v>4061</v>
      </c>
      <c r="U5146" s="201">
        <v>4.1150000000000002</v>
      </c>
      <c r="V5146" t="s">
        <v>3831</v>
      </c>
      <c r="W5146" t="s">
        <v>3529</v>
      </c>
      <c r="X5146" t="s">
        <v>2866</v>
      </c>
      <c r="Y5146" t="s">
        <v>4082</v>
      </c>
      <c r="Z5146" t="s">
        <v>3671</v>
      </c>
      <c r="AA5146" t="s">
        <v>1475</v>
      </c>
      <c r="AB5146" s="198">
        <v>37073.875</v>
      </c>
      <c r="AC5146" s="198">
        <v>37103.875</v>
      </c>
    </row>
    <row r="5147" spans="1:29" x14ac:dyDescent="0.2">
      <c r="A5147" s="44" t="str">
        <f t="shared" si="401"/>
        <v>US Crude Financial</v>
      </c>
      <c r="B5147" s="44" t="str">
        <f t="shared" si="402"/>
        <v>US</v>
      </c>
      <c r="C5147" s="44" t="str">
        <f t="shared" si="403"/>
        <v>Crude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50000</v>
      </c>
      <c r="G5147" s="202">
        <v>1294334</v>
      </c>
      <c r="H5147" s="198">
        <v>37035.589050925926</v>
      </c>
      <c r="I5147" t="s">
        <v>3057</v>
      </c>
      <c r="M5147" t="s">
        <v>3757</v>
      </c>
      <c r="N5147" t="s">
        <v>4183</v>
      </c>
      <c r="O5147" t="s">
        <v>2967</v>
      </c>
      <c r="Q5147" s="199">
        <v>50000</v>
      </c>
      <c r="S5147" t="s">
        <v>2767</v>
      </c>
      <c r="T5147" t="s">
        <v>4061</v>
      </c>
      <c r="U5147" s="201">
        <v>28.49</v>
      </c>
      <c r="V5147" t="s">
        <v>1699</v>
      </c>
      <c r="W5147" t="s">
        <v>4185</v>
      </c>
      <c r="X5147" t="s">
        <v>4266</v>
      </c>
      <c r="Y5147" t="s">
        <v>3401</v>
      </c>
      <c r="Z5147" t="s">
        <v>3671</v>
      </c>
      <c r="AA5147">
        <v>107399</v>
      </c>
      <c r="AB5147" s="198">
        <v>37073</v>
      </c>
      <c r="AC5147" s="198">
        <v>37103</v>
      </c>
    </row>
    <row r="5148" spans="1:29" x14ac:dyDescent="0.2">
      <c r="A5148" s="44" t="str">
        <f t="shared" si="401"/>
        <v>US Crude Financial</v>
      </c>
      <c r="B5148" s="44" t="str">
        <f t="shared" si="402"/>
        <v>US</v>
      </c>
      <c r="C5148" s="44" t="str">
        <f t="shared" si="403"/>
        <v>Crude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</v>
      </c>
      <c r="F5148" s="213">
        <f t="shared" si="405"/>
        <v>50000</v>
      </c>
      <c r="G5148" s="202">
        <v>1294335</v>
      </c>
      <c r="H5148" s="198">
        <v>37035.589097222219</v>
      </c>
      <c r="I5148" t="s">
        <v>2863</v>
      </c>
      <c r="M5148" t="s">
        <v>3757</v>
      </c>
      <c r="N5148" t="s">
        <v>4183</v>
      </c>
      <c r="O5148" t="s">
        <v>2790</v>
      </c>
      <c r="P5148" s="199">
        <v>50000</v>
      </c>
      <c r="S5148" t="s">
        <v>2767</v>
      </c>
      <c r="T5148" t="s">
        <v>4061</v>
      </c>
      <c r="U5148" s="201">
        <v>28.47</v>
      </c>
      <c r="V5148" t="s">
        <v>3199</v>
      </c>
      <c r="W5148" t="s">
        <v>4185</v>
      </c>
      <c r="X5148" t="s">
        <v>4186</v>
      </c>
      <c r="Y5148" t="s">
        <v>3401</v>
      </c>
      <c r="Z5148" t="s">
        <v>3671</v>
      </c>
      <c r="AA5148">
        <v>107400</v>
      </c>
      <c r="AB5148" s="198">
        <v>37073</v>
      </c>
      <c r="AC5148" s="198">
        <v>37103</v>
      </c>
    </row>
    <row r="5149" spans="1:29" x14ac:dyDescent="0.2">
      <c r="A5149" s="44" t="str">
        <f t="shared" si="401"/>
        <v>US Natural Gas Financial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6</v>
      </c>
      <c r="F5149" s="213">
        <f t="shared" si="405"/>
        <v>180000</v>
      </c>
      <c r="G5149" s="202">
        <v>1294336</v>
      </c>
      <c r="H5149" s="198">
        <v>37035.589166666665</v>
      </c>
      <c r="I5149" t="s">
        <v>2818</v>
      </c>
      <c r="M5149" t="s">
        <v>2760</v>
      </c>
      <c r="N5149" t="s">
        <v>2864</v>
      </c>
      <c r="O5149" t="s">
        <v>808</v>
      </c>
      <c r="Q5149" s="199">
        <v>30000</v>
      </c>
      <c r="S5149" t="s">
        <v>2761</v>
      </c>
      <c r="T5149" t="s">
        <v>4061</v>
      </c>
      <c r="U5149" s="201">
        <v>3.9950000000000001</v>
      </c>
      <c r="V5149" t="s">
        <v>4328</v>
      </c>
      <c r="W5149" t="s">
        <v>3281</v>
      </c>
      <c r="X5149" t="s">
        <v>4236</v>
      </c>
      <c r="Y5149" t="s">
        <v>4082</v>
      </c>
      <c r="Z5149" t="s">
        <v>3671</v>
      </c>
      <c r="AA5149" t="s">
        <v>1476</v>
      </c>
      <c r="AB5149" s="198">
        <v>37037.875</v>
      </c>
      <c r="AC5149" s="198">
        <v>37042.875</v>
      </c>
    </row>
    <row r="5150" spans="1:29" x14ac:dyDescent="0.2">
      <c r="A5150" s="44" t="str">
        <f t="shared" si="401"/>
        <v>US Natural Gas Physical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Physical</v>
      </c>
      <c r="E5150" s="44">
        <f>IF(VLOOKUP(S5150,'DD-Lookup'!$J$6:$L$50,3,FALSE)="Monthly",(YEAR(AC5150)-YEAR(AB5150))*12+MONTH(AC5150)-MONTH(AB5150)+1,(AC5150-AB5150+1))</f>
        <v>4</v>
      </c>
      <c r="F5150" s="213">
        <f t="shared" si="405"/>
        <v>40000</v>
      </c>
      <c r="G5150" s="202">
        <v>1294337</v>
      </c>
      <c r="H5150" s="198">
        <v>37035.589189814818</v>
      </c>
      <c r="I5150" t="s">
        <v>3144</v>
      </c>
      <c r="M5150" t="s">
        <v>2760</v>
      </c>
      <c r="N5150" t="s">
        <v>3220</v>
      </c>
      <c r="O5150" t="s">
        <v>1067</v>
      </c>
      <c r="P5150" s="199">
        <v>10000</v>
      </c>
      <c r="S5150" t="s">
        <v>2761</v>
      </c>
      <c r="T5150" t="s">
        <v>4061</v>
      </c>
      <c r="U5150" s="201">
        <v>3.99</v>
      </c>
      <c r="V5150" t="s">
        <v>4412</v>
      </c>
      <c r="W5150" t="s">
        <v>4246</v>
      </c>
      <c r="X5150" t="s">
        <v>4247</v>
      </c>
      <c r="Y5150" t="s">
        <v>3224</v>
      </c>
      <c r="Z5150" t="s">
        <v>3671</v>
      </c>
      <c r="AA5150">
        <v>809730</v>
      </c>
      <c r="AB5150" s="198">
        <v>37037</v>
      </c>
      <c r="AC5150" s="198">
        <v>37040</v>
      </c>
    </row>
    <row r="5151" spans="1:29" x14ac:dyDescent="0.2">
      <c r="A5151" s="44" t="str">
        <f t="shared" si="401"/>
        <v>US Crude Financial</v>
      </c>
      <c r="B5151" s="44" t="str">
        <f t="shared" si="402"/>
        <v>US</v>
      </c>
      <c r="C5151" s="44" t="str">
        <f t="shared" si="403"/>
        <v>Crude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1</v>
      </c>
      <c r="F5151" s="213">
        <f t="shared" si="405"/>
        <v>50000</v>
      </c>
      <c r="G5151" s="202">
        <v>1294338</v>
      </c>
      <c r="H5151" s="198">
        <v>37035.589201388888</v>
      </c>
      <c r="I5151" t="s">
        <v>2863</v>
      </c>
      <c r="M5151" t="s">
        <v>3757</v>
      </c>
      <c r="N5151" t="s">
        <v>4183</v>
      </c>
      <c r="O5151" t="s">
        <v>2790</v>
      </c>
      <c r="P5151" s="199">
        <v>50000</v>
      </c>
      <c r="S5151" t="s">
        <v>2767</v>
      </c>
      <c r="T5151" t="s">
        <v>4061</v>
      </c>
      <c r="U5151" s="201">
        <v>28.45</v>
      </c>
      <c r="V5151" t="s">
        <v>3199</v>
      </c>
      <c r="W5151" t="s">
        <v>4185</v>
      </c>
      <c r="X5151" t="s">
        <v>4186</v>
      </c>
      <c r="Y5151" t="s">
        <v>3401</v>
      </c>
      <c r="Z5151" t="s">
        <v>3671</v>
      </c>
      <c r="AA5151">
        <v>107403</v>
      </c>
      <c r="AB5151" s="198">
        <v>37073</v>
      </c>
      <c r="AC5151" s="198">
        <v>37103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6</v>
      </c>
      <c r="F5152" s="213">
        <f t="shared" si="405"/>
        <v>180000</v>
      </c>
      <c r="G5152" s="202">
        <v>1294339</v>
      </c>
      <c r="H5152" s="198">
        <v>37035.589247685188</v>
      </c>
      <c r="I5152" t="s">
        <v>2818</v>
      </c>
      <c r="M5152" t="s">
        <v>2760</v>
      </c>
      <c r="N5152" t="s">
        <v>2864</v>
      </c>
      <c r="O5152" t="s">
        <v>808</v>
      </c>
      <c r="Q5152" s="199">
        <v>30000</v>
      </c>
      <c r="S5152" t="s">
        <v>2761</v>
      </c>
      <c r="T5152" t="s">
        <v>4061</v>
      </c>
      <c r="U5152" s="201">
        <v>4</v>
      </c>
      <c r="V5152" t="s">
        <v>4328</v>
      </c>
      <c r="W5152" t="s">
        <v>3281</v>
      </c>
      <c r="X5152" t="s">
        <v>4236</v>
      </c>
      <c r="Y5152" t="s">
        <v>4082</v>
      </c>
      <c r="Z5152" t="s">
        <v>3671</v>
      </c>
      <c r="AA5152" t="s">
        <v>1477</v>
      </c>
      <c r="AB5152" s="198">
        <v>37037.875</v>
      </c>
      <c r="AC5152" s="198">
        <v>37042.875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151</v>
      </c>
      <c r="F5153" s="213">
        <f t="shared" si="405"/>
        <v>755000</v>
      </c>
      <c r="G5153" s="202">
        <v>1294340</v>
      </c>
      <c r="H5153" s="198">
        <v>37035.589270833334</v>
      </c>
      <c r="I5153" t="s">
        <v>3267</v>
      </c>
      <c r="M5153" t="s">
        <v>2760</v>
      </c>
      <c r="N5153" t="s">
        <v>2864</v>
      </c>
      <c r="O5153" t="s">
        <v>3253</v>
      </c>
      <c r="Q5153" s="199">
        <v>5000</v>
      </c>
      <c r="S5153" t="s">
        <v>2761</v>
      </c>
      <c r="T5153" t="s">
        <v>4061</v>
      </c>
      <c r="U5153" s="201">
        <v>4.5599999999999996</v>
      </c>
      <c r="V5153" t="s">
        <v>4223</v>
      </c>
      <c r="W5153" t="s">
        <v>3529</v>
      </c>
      <c r="X5153" t="s">
        <v>2866</v>
      </c>
      <c r="Y5153" t="s">
        <v>4082</v>
      </c>
      <c r="Z5153" t="s">
        <v>3671</v>
      </c>
      <c r="AA5153" t="s">
        <v>1478</v>
      </c>
      <c r="AB5153" s="198">
        <v>37196</v>
      </c>
      <c r="AC5153" s="198">
        <v>37346</v>
      </c>
    </row>
    <row r="5154" spans="1:29" x14ac:dyDescent="0.2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</v>
      </c>
      <c r="G5154" s="202">
        <v>1294341</v>
      </c>
      <c r="H5154" s="198">
        <v>37035.589270833334</v>
      </c>
      <c r="I5154" t="s">
        <v>2804</v>
      </c>
      <c r="M5154" t="s">
        <v>3364</v>
      </c>
      <c r="N5154" t="s">
        <v>2802</v>
      </c>
      <c r="O5154" t="s">
        <v>3233</v>
      </c>
      <c r="Q5154" s="199">
        <v>50</v>
      </c>
      <c r="S5154" t="s">
        <v>2759</v>
      </c>
      <c r="T5154" t="s">
        <v>4061</v>
      </c>
      <c r="U5154" s="201">
        <v>61</v>
      </c>
      <c r="V5154" t="s">
        <v>4205</v>
      </c>
      <c r="W5154" t="s">
        <v>2819</v>
      </c>
      <c r="X5154" t="s">
        <v>2842</v>
      </c>
      <c r="Y5154" t="s">
        <v>4193</v>
      </c>
      <c r="Z5154" t="s">
        <v>3666</v>
      </c>
      <c r="AA5154">
        <v>622105.1</v>
      </c>
      <c r="AB5154" s="198">
        <v>37043.591666666667</v>
      </c>
      <c r="AC5154" s="198">
        <v>37072.591666666667</v>
      </c>
    </row>
    <row r="5155" spans="1:29" x14ac:dyDescent="0.2">
      <c r="A5155" s="44" t="str">
        <f t="shared" si="401"/>
        <v>US Crude Financial</v>
      </c>
      <c r="B5155" s="44" t="str">
        <f t="shared" si="402"/>
        <v>US</v>
      </c>
      <c r="C5155" s="44" t="str">
        <f t="shared" si="403"/>
        <v>Crude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1</v>
      </c>
      <c r="F5155" s="213">
        <f t="shared" si="405"/>
        <v>50000</v>
      </c>
      <c r="G5155" s="202">
        <v>1294344</v>
      </c>
      <c r="H5155" s="198">
        <v>37035.589305555557</v>
      </c>
      <c r="I5155" t="s">
        <v>2863</v>
      </c>
      <c r="M5155" t="s">
        <v>3757</v>
      </c>
      <c r="N5155" t="s">
        <v>4183</v>
      </c>
      <c r="O5155" t="s">
        <v>2790</v>
      </c>
      <c r="P5155" s="199">
        <v>50000</v>
      </c>
      <c r="S5155" t="s">
        <v>2767</v>
      </c>
      <c r="T5155" t="s">
        <v>4061</v>
      </c>
      <c r="U5155" s="201">
        <v>28.43</v>
      </c>
      <c r="V5155" t="s">
        <v>3199</v>
      </c>
      <c r="W5155" t="s">
        <v>4185</v>
      </c>
      <c r="X5155" t="s">
        <v>4186</v>
      </c>
      <c r="Y5155" t="s">
        <v>3401</v>
      </c>
      <c r="Z5155" t="s">
        <v>3671</v>
      </c>
      <c r="AA5155">
        <v>107404</v>
      </c>
      <c r="AB5155" s="198">
        <v>37073</v>
      </c>
      <c r="AC5155" s="198">
        <v>37103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300000</v>
      </c>
      <c r="G5156" s="202">
        <v>1294345</v>
      </c>
      <c r="H5156" s="198">
        <v>37035.589386574073</v>
      </c>
      <c r="I5156" t="s">
        <v>4470</v>
      </c>
      <c r="M5156" t="s">
        <v>2760</v>
      </c>
      <c r="N5156" t="s">
        <v>2864</v>
      </c>
      <c r="O5156" t="s">
        <v>2865</v>
      </c>
      <c r="P5156" s="199">
        <v>10000</v>
      </c>
      <c r="S5156" t="s">
        <v>2761</v>
      </c>
      <c r="T5156" t="s">
        <v>4061</v>
      </c>
      <c r="U5156" s="201">
        <v>4.05</v>
      </c>
      <c r="V5156" t="s">
        <v>1479</v>
      </c>
      <c r="W5156" t="s">
        <v>3529</v>
      </c>
      <c r="X5156" t="s">
        <v>2866</v>
      </c>
      <c r="Y5156" t="s">
        <v>4082</v>
      </c>
      <c r="Z5156" t="s">
        <v>3671</v>
      </c>
      <c r="AA5156" t="s">
        <v>1480</v>
      </c>
      <c r="AB5156" s="198">
        <v>37043.875</v>
      </c>
      <c r="AC5156" s="198">
        <v>37072.875</v>
      </c>
    </row>
    <row r="5157" spans="1:29" x14ac:dyDescent="0.2">
      <c r="A5157" s="44" t="str">
        <f t="shared" si="401"/>
        <v>US Natural Gas Physical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Physical</v>
      </c>
      <c r="E5157" s="44">
        <f>IF(VLOOKUP(S5157,'DD-Lookup'!$J$6:$L$50,3,FALSE)="Monthly",(YEAR(AC5157)-YEAR(AB5157))*12+MONTH(AC5157)-MONTH(AB5157)+1,(AC5157-AB5157+1))</f>
        <v>6</v>
      </c>
      <c r="F5157" s="213">
        <f t="shared" si="405"/>
        <v>30000</v>
      </c>
      <c r="G5157" s="202">
        <v>1294346</v>
      </c>
      <c r="H5157" s="198">
        <v>37035.589409722219</v>
      </c>
      <c r="I5157" t="s">
        <v>4454</v>
      </c>
      <c r="M5157" t="s">
        <v>2760</v>
      </c>
      <c r="N5157" t="s">
        <v>3220</v>
      </c>
      <c r="O5157" t="s">
        <v>1327</v>
      </c>
      <c r="P5157" s="199">
        <v>5000</v>
      </c>
      <c r="S5157" t="s">
        <v>2761</v>
      </c>
      <c r="T5157" t="s">
        <v>4061</v>
      </c>
      <c r="U5157" s="201">
        <v>3.9249999999999998</v>
      </c>
      <c r="V5157" t="s">
        <v>4477</v>
      </c>
      <c r="W5157" t="s">
        <v>3046</v>
      </c>
      <c r="X5157" t="s">
        <v>2685</v>
      </c>
      <c r="Y5157" t="s">
        <v>3224</v>
      </c>
      <c r="Z5157" t="s">
        <v>3671</v>
      </c>
      <c r="AA5157">
        <v>809731</v>
      </c>
      <c r="AB5157" s="198">
        <v>37037.875</v>
      </c>
      <c r="AC5157" s="198">
        <v>37042.875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365</v>
      </c>
      <c r="F5158" s="213">
        <f t="shared" si="405"/>
        <v>1825000</v>
      </c>
      <c r="G5158" s="202">
        <v>1294350</v>
      </c>
      <c r="H5158" s="198">
        <v>37035.589548611111</v>
      </c>
      <c r="I5158" t="s">
        <v>3228</v>
      </c>
      <c r="M5158" t="s">
        <v>2760</v>
      </c>
      <c r="N5158" t="s">
        <v>2864</v>
      </c>
      <c r="O5158" t="s">
        <v>3278</v>
      </c>
      <c r="Q5158" s="199">
        <v>5000</v>
      </c>
      <c r="S5158" t="s">
        <v>2761</v>
      </c>
      <c r="T5158" t="s">
        <v>4061</v>
      </c>
      <c r="U5158" s="201">
        <v>4.29</v>
      </c>
      <c r="V5158" t="s">
        <v>3229</v>
      </c>
      <c r="W5158" t="s">
        <v>3529</v>
      </c>
      <c r="X5158" t="s">
        <v>2866</v>
      </c>
      <c r="Y5158" t="s">
        <v>4082</v>
      </c>
      <c r="Z5158" t="s">
        <v>3671</v>
      </c>
      <c r="AA5158" t="s">
        <v>1481</v>
      </c>
      <c r="AB5158" s="198">
        <v>37257.875</v>
      </c>
      <c r="AC5158" s="198">
        <v>37621.875</v>
      </c>
    </row>
    <row r="5159" spans="1:29" x14ac:dyDescent="0.2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30</v>
      </c>
      <c r="F5159" s="213">
        <f t="shared" si="405"/>
        <v>75000</v>
      </c>
      <c r="G5159" s="202">
        <v>1294351</v>
      </c>
      <c r="H5159" s="198">
        <v>37035.589560185188</v>
      </c>
      <c r="I5159" t="s">
        <v>3203</v>
      </c>
      <c r="M5159" t="s">
        <v>2760</v>
      </c>
      <c r="N5159" t="s">
        <v>2864</v>
      </c>
      <c r="O5159" t="s">
        <v>2865</v>
      </c>
      <c r="Q5159" s="199">
        <v>2500</v>
      </c>
      <c r="S5159" t="s">
        <v>2761</v>
      </c>
      <c r="T5159" t="s">
        <v>4061</v>
      </c>
      <c r="U5159" s="201">
        <v>4.0549999999999997</v>
      </c>
      <c r="V5159" t="s">
        <v>1896</v>
      </c>
      <c r="W5159" t="s">
        <v>3529</v>
      </c>
      <c r="X5159" t="s">
        <v>2866</v>
      </c>
      <c r="Y5159" t="s">
        <v>4082</v>
      </c>
      <c r="Z5159" t="s">
        <v>3671</v>
      </c>
      <c r="AA5159" t="s">
        <v>1482</v>
      </c>
      <c r="AB5159" s="198">
        <v>37043.875</v>
      </c>
      <c r="AC5159" s="198">
        <v>37072.875</v>
      </c>
    </row>
    <row r="5160" spans="1:29" x14ac:dyDescent="0.2">
      <c r="A5160" s="44" t="str">
        <f t="shared" si="401"/>
        <v>US Natural Gas Physical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Physical</v>
      </c>
      <c r="E5160" s="44">
        <f>IF(VLOOKUP(S5160,'DD-Lookup'!$J$6:$L$50,3,FALSE)="Monthly",(YEAR(AC5160)-YEAR(AB5160))*12+MONTH(AC5160)-MONTH(AB5160)+1,(AC5160-AB5160+1))</f>
        <v>4</v>
      </c>
      <c r="F5160" s="213">
        <f t="shared" si="405"/>
        <v>40000</v>
      </c>
      <c r="G5160" s="202">
        <v>1294352</v>
      </c>
      <c r="H5160" s="198">
        <v>37035.589583333334</v>
      </c>
      <c r="I5160" t="s">
        <v>3092</v>
      </c>
      <c r="M5160" t="s">
        <v>2760</v>
      </c>
      <c r="N5160" t="s">
        <v>3220</v>
      </c>
      <c r="O5160" t="s">
        <v>1067</v>
      </c>
      <c r="Q5160" s="199">
        <v>10000</v>
      </c>
      <c r="S5160" t="s">
        <v>2761</v>
      </c>
      <c r="T5160" t="s">
        <v>4061</v>
      </c>
      <c r="U5160" s="201">
        <v>3.99</v>
      </c>
      <c r="V5160" t="s">
        <v>2772</v>
      </c>
      <c r="W5160" t="s">
        <v>4246</v>
      </c>
      <c r="X5160" t="s">
        <v>4247</v>
      </c>
      <c r="Y5160" t="s">
        <v>3224</v>
      </c>
      <c r="Z5160" t="s">
        <v>3671</v>
      </c>
      <c r="AA5160">
        <v>809733</v>
      </c>
      <c r="AB5160" s="198">
        <v>37037</v>
      </c>
      <c r="AC5160" s="198">
        <v>37040</v>
      </c>
    </row>
    <row r="5161" spans="1:29" x14ac:dyDescent="0.2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30</v>
      </c>
      <c r="F5161" s="213">
        <f t="shared" si="405"/>
        <v>1500</v>
      </c>
      <c r="G5161" s="202">
        <v>1294353</v>
      </c>
      <c r="H5161" s="198">
        <v>37035.589606481481</v>
      </c>
      <c r="I5161" t="s">
        <v>4034</v>
      </c>
      <c r="M5161" t="s">
        <v>3364</v>
      </c>
      <c r="N5161" t="s">
        <v>2802</v>
      </c>
      <c r="O5161" t="s">
        <v>4494</v>
      </c>
      <c r="Q5161" s="199">
        <v>50</v>
      </c>
      <c r="S5161" t="s">
        <v>2759</v>
      </c>
      <c r="T5161" t="s">
        <v>4061</v>
      </c>
      <c r="U5161" s="201">
        <v>59</v>
      </c>
      <c r="V5161" t="s">
        <v>2830</v>
      </c>
      <c r="W5161" t="s">
        <v>2814</v>
      </c>
      <c r="X5161" t="s">
        <v>2824</v>
      </c>
      <c r="Y5161" t="s">
        <v>4193</v>
      </c>
      <c r="Z5161" t="s">
        <v>3666</v>
      </c>
      <c r="AA5161">
        <v>622106.1</v>
      </c>
      <c r="AB5161" s="198">
        <v>37043.710416666669</v>
      </c>
      <c r="AC5161" s="198">
        <v>37072.710416666669</v>
      </c>
    </row>
    <row r="5162" spans="1:29" x14ac:dyDescent="0.2">
      <c r="A5162" s="44" t="str">
        <f t="shared" si="401"/>
        <v>US Crude Financial</v>
      </c>
      <c r="B5162" s="44" t="str">
        <f t="shared" si="402"/>
        <v>US</v>
      </c>
      <c r="C5162" s="44" t="str">
        <f t="shared" si="403"/>
        <v>Crude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1</v>
      </c>
      <c r="F5162" s="213">
        <f t="shared" si="405"/>
        <v>50000</v>
      </c>
      <c r="G5162" s="202">
        <v>1294354</v>
      </c>
      <c r="H5162" s="198">
        <v>37035.589641203704</v>
      </c>
      <c r="I5162" t="s">
        <v>2863</v>
      </c>
      <c r="M5162" t="s">
        <v>3757</v>
      </c>
      <c r="N5162" t="s">
        <v>4183</v>
      </c>
      <c r="O5162" t="s">
        <v>2790</v>
      </c>
      <c r="P5162" s="199">
        <v>50000</v>
      </c>
      <c r="S5162" t="s">
        <v>2767</v>
      </c>
      <c r="T5162" t="s">
        <v>4061</v>
      </c>
      <c r="U5162" s="201">
        <v>28.41</v>
      </c>
      <c r="V5162" t="s">
        <v>3199</v>
      </c>
      <c r="W5162" t="s">
        <v>4185</v>
      </c>
      <c r="X5162" t="s">
        <v>4186</v>
      </c>
      <c r="Y5162" t="s">
        <v>3401</v>
      </c>
      <c r="Z5162" t="s">
        <v>3671</v>
      </c>
      <c r="AA5162">
        <v>107405</v>
      </c>
      <c r="AB5162" s="198">
        <v>37073</v>
      </c>
      <c r="AC5162" s="198">
        <v>37103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30</v>
      </c>
      <c r="F5163" s="213">
        <f t="shared" si="405"/>
        <v>150000</v>
      </c>
      <c r="G5163" s="202">
        <v>1294355</v>
      </c>
      <c r="H5163" s="198">
        <v>37035.58965277778</v>
      </c>
      <c r="I5163" t="s">
        <v>2863</v>
      </c>
      <c r="M5163" t="s">
        <v>2760</v>
      </c>
      <c r="N5163" t="s">
        <v>2864</v>
      </c>
      <c r="O5163" t="s">
        <v>2865</v>
      </c>
      <c r="Q5163" s="199">
        <v>5000</v>
      </c>
      <c r="S5163" t="s">
        <v>2761</v>
      </c>
      <c r="T5163" t="s">
        <v>4061</v>
      </c>
      <c r="U5163" s="201">
        <v>4.0549999999999997</v>
      </c>
      <c r="V5163" t="s">
        <v>3901</v>
      </c>
      <c r="W5163" t="s">
        <v>3529</v>
      </c>
      <c r="X5163" t="s">
        <v>2866</v>
      </c>
      <c r="Y5163" t="s">
        <v>4082</v>
      </c>
      <c r="Z5163" t="s">
        <v>3671</v>
      </c>
      <c r="AA5163" t="s">
        <v>1483</v>
      </c>
      <c r="AB5163" s="198">
        <v>37043.875</v>
      </c>
      <c r="AC5163" s="198">
        <v>37072.875</v>
      </c>
    </row>
    <row r="5164" spans="1:29" x14ac:dyDescent="0.2">
      <c r="A5164" s="44" t="str">
        <f t="shared" si="401"/>
        <v>US Crude Financial</v>
      </c>
      <c r="B5164" s="44" t="str">
        <f t="shared" si="402"/>
        <v>US</v>
      </c>
      <c r="C5164" s="44" t="str">
        <f t="shared" si="403"/>
        <v>Crude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25000</v>
      </c>
      <c r="G5164" s="202">
        <v>1294356</v>
      </c>
      <c r="H5164" s="198">
        <v>37035.589699074073</v>
      </c>
      <c r="I5164" t="s">
        <v>3057</v>
      </c>
      <c r="M5164" t="s">
        <v>3757</v>
      </c>
      <c r="N5164" t="s">
        <v>3803</v>
      </c>
      <c r="O5164" t="s">
        <v>3804</v>
      </c>
      <c r="P5164" s="199">
        <v>25000</v>
      </c>
      <c r="S5164" t="s">
        <v>2763</v>
      </c>
      <c r="T5164" t="s">
        <v>4061</v>
      </c>
      <c r="U5164" s="201">
        <v>-0.18</v>
      </c>
      <c r="V5164" t="s">
        <v>1699</v>
      </c>
      <c r="W5164" t="s">
        <v>4491</v>
      </c>
      <c r="X5164" t="s">
        <v>3805</v>
      </c>
      <c r="Y5164" t="s">
        <v>4082</v>
      </c>
      <c r="Z5164" t="s">
        <v>3671</v>
      </c>
      <c r="AA5164" t="s">
        <v>1484</v>
      </c>
      <c r="AB5164" s="198">
        <v>37073</v>
      </c>
      <c r="AC5164" s="198">
        <v>37103</v>
      </c>
    </row>
    <row r="5165" spans="1:29" x14ac:dyDescent="0.2">
      <c r="A5165" s="44" t="str">
        <f t="shared" si="401"/>
        <v>US Crude Financial</v>
      </c>
      <c r="B5165" s="44" t="str">
        <f t="shared" si="402"/>
        <v>US</v>
      </c>
      <c r="C5165" s="44" t="str">
        <f t="shared" si="403"/>
        <v>Crude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50000</v>
      </c>
      <c r="G5165" s="202">
        <v>1294357</v>
      </c>
      <c r="H5165" s="198">
        <v>37035.58971064815</v>
      </c>
      <c r="I5165" t="s">
        <v>2863</v>
      </c>
      <c r="M5165" t="s">
        <v>3757</v>
      </c>
      <c r="N5165" t="s">
        <v>4183</v>
      </c>
      <c r="O5165" t="s">
        <v>2790</v>
      </c>
      <c r="P5165" s="199">
        <v>50000</v>
      </c>
      <c r="S5165" t="s">
        <v>2767</v>
      </c>
      <c r="T5165" t="s">
        <v>4061</v>
      </c>
      <c r="U5165" s="201">
        <v>28.39</v>
      </c>
      <c r="V5165" t="s">
        <v>3199</v>
      </c>
      <c r="W5165" t="s">
        <v>4185</v>
      </c>
      <c r="X5165" t="s">
        <v>4186</v>
      </c>
      <c r="Y5165" t="s">
        <v>3401</v>
      </c>
      <c r="Z5165" t="s">
        <v>3671</v>
      </c>
      <c r="AA5165">
        <v>107406</v>
      </c>
      <c r="AB5165" s="198">
        <v>37073</v>
      </c>
      <c r="AC5165" s="198">
        <v>37103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300000</v>
      </c>
      <c r="G5166" s="202">
        <v>1294358</v>
      </c>
      <c r="H5166" s="198">
        <v>37035.589733796296</v>
      </c>
      <c r="I5166" t="s">
        <v>2863</v>
      </c>
      <c r="M5166" t="s">
        <v>2760</v>
      </c>
      <c r="N5166" t="s">
        <v>2864</v>
      </c>
      <c r="O5166" t="s">
        <v>2865</v>
      </c>
      <c r="Q5166" s="199">
        <v>10000</v>
      </c>
      <c r="S5166" t="s">
        <v>2761</v>
      </c>
      <c r="T5166" t="s">
        <v>4061</v>
      </c>
      <c r="U5166" s="201">
        <v>4.0549999999999997</v>
      </c>
      <c r="V5166" t="s">
        <v>3168</v>
      </c>
      <c r="W5166" t="s">
        <v>3529</v>
      </c>
      <c r="X5166" t="s">
        <v>2866</v>
      </c>
      <c r="Y5166" t="s">
        <v>4082</v>
      </c>
      <c r="Z5166" t="s">
        <v>3671</v>
      </c>
      <c r="AA5166" t="s">
        <v>1485</v>
      </c>
      <c r="AB5166" s="198">
        <v>37043.875</v>
      </c>
      <c r="AC5166" s="198">
        <v>37072.875</v>
      </c>
    </row>
    <row r="5167" spans="1:29" x14ac:dyDescent="0.2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62</v>
      </c>
      <c r="F5167" s="213">
        <f t="shared" si="405"/>
        <v>3100</v>
      </c>
      <c r="G5167" s="202">
        <v>1294359</v>
      </c>
      <c r="H5167" s="198">
        <v>37035.589756944442</v>
      </c>
      <c r="I5167" t="s">
        <v>2825</v>
      </c>
      <c r="M5167" t="s">
        <v>3364</v>
      </c>
      <c r="N5167" t="s">
        <v>2802</v>
      </c>
      <c r="O5167" t="s">
        <v>2899</v>
      </c>
      <c r="Q5167" s="199">
        <v>50</v>
      </c>
      <c r="S5167" t="s">
        <v>2759</v>
      </c>
      <c r="T5167" t="s">
        <v>4061</v>
      </c>
      <c r="U5167" s="201">
        <v>91</v>
      </c>
      <c r="V5167" t="s">
        <v>3904</v>
      </c>
      <c r="W5167" t="s">
        <v>2823</v>
      </c>
      <c r="X5167" t="s">
        <v>2824</v>
      </c>
      <c r="Y5167" t="s">
        <v>4193</v>
      </c>
      <c r="Z5167" t="s">
        <v>3666</v>
      </c>
      <c r="AA5167">
        <v>622107.1</v>
      </c>
      <c r="AB5167" s="198">
        <v>37073.71597222222</v>
      </c>
      <c r="AC5167" s="198">
        <v>37134.71597222222</v>
      </c>
    </row>
    <row r="5168" spans="1:29" x14ac:dyDescent="0.2">
      <c r="A5168" s="44" t="str">
        <f t="shared" si="401"/>
        <v>US Crude Financial</v>
      </c>
      <c r="B5168" s="44" t="str">
        <f t="shared" si="402"/>
        <v>US</v>
      </c>
      <c r="C5168" s="44" t="str">
        <f t="shared" si="403"/>
        <v>Crude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1</v>
      </c>
      <c r="F5168" s="213">
        <f t="shared" si="405"/>
        <v>25000</v>
      </c>
      <c r="G5168" s="202">
        <v>1294360</v>
      </c>
      <c r="H5168" s="198">
        <v>37035.589768518519</v>
      </c>
      <c r="I5168" t="s">
        <v>2863</v>
      </c>
      <c r="M5168" t="s">
        <v>3757</v>
      </c>
      <c r="N5168" t="s">
        <v>3803</v>
      </c>
      <c r="O5168" t="s">
        <v>3804</v>
      </c>
      <c r="P5168" s="199">
        <v>25000</v>
      </c>
      <c r="S5168" t="s">
        <v>2763</v>
      </c>
      <c r="T5168" t="s">
        <v>4061</v>
      </c>
      <c r="U5168" s="201">
        <v>-0.19</v>
      </c>
      <c r="V5168" t="s">
        <v>3986</v>
      </c>
      <c r="W5168" t="s">
        <v>4491</v>
      </c>
      <c r="X5168" t="s">
        <v>3805</v>
      </c>
      <c r="Y5168" t="s">
        <v>4082</v>
      </c>
      <c r="Z5168" t="s">
        <v>3671</v>
      </c>
      <c r="AA5168" t="s">
        <v>1486</v>
      </c>
      <c r="AB5168" s="198">
        <v>37073</v>
      </c>
      <c r="AC5168" s="198">
        <v>37103</v>
      </c>
    </row>
    <row r="5169" spans="1:29" x14ac:dyDescent="0.2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151</v>
      </c>
      <c r="F5169" s="213">
        <f t="shared" si="405"/>
        <v>377500</v>
      </c>
      <c r="G5169" s="202">
        <v>1294361</v>
      </c>
      <c r="H5169" s="198">
        <v>37035.589803240742</v>
      </c>
      <c r="I5169" t="s">
        <v>2849</v>
      </c>
      <c r="M5169" t="s">
        <v>2760</v>
      </c>
      <c r="N5169" t="s">
        <v>2864</v>
      </c>
      <c r="O5169" t="s">
        <v>3253</v>
      </c>
      <c r="Q5169" s="199">
        <v>2500</v>
      </c>
      <c r="S5169" t="s">
        <v>2761</v>
      </c>
      <c r="T5169" t="s">
        <v>4061</v>
      </c>
      <c r="U5169" s="201">
        <v>4.57</v>
      </c>
      <c r="V5169" t="s">
        <v>1316</v>
      </c>
      <c r="W5169" t="s">
        <v>3529</v>
      </c>
      <c r="X5169" t="s">
        <v>2866</v>
      </c>
      <c r="Y5169" t="s">
        <v>4082</v>
      </c>
      <c r="Z5169" t="s">
        <v>3671</v>
      </c>
      <c r="AA5169" t="s">
        <v>1487</v>
      </c>
      <c r="AB5169" s="198">
        <v>37196</v>
      </c>
      <c r="AC5169" s="198">
        <v>37346</v>
      </c>
    </row>
    <row r="5170" spans="1:29" x14ac:dyDescent="0.2">
      <c r="A5170" s="44" t="str">
        <f t="shared" si="401"/>
        <v>US Natural Gas Physical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4</v>
      </c>
      <c r="F5170" s="213">
        <f t="shared" si="405"/>
        <v>20000</v>
      </c>
      <c r="G5170" s="202">
        <v>1294364</v>
      </c>
      <c r="H5170" s="198">
        <v>37035.589884259258</v>
      </c>
      <c r="I5170" t="s">
        <v>4255</v>
      </c>
      <c r="M5170" t="s">
        <v>2760</v>
      </c>
      <c r="N5170" t="s">
        <v>3220</v>
      </c>
      <c r="O5170" t="s">
        <v>1067</v>
      </c>
      <c r="Q5170" s="199">
        <v>5000</v>
      </c>
      <c r="S5170" t="s">
        <v>2761</v>
      </c>
      <c r="T5170" t="s">
        <v>4061</v>
      </c>
      <c r="U5170" s="201">
        <v>3.99</v>
      </c>
      <c r="V5170" t="s">
        <v>4256</v>
      </c>
      <c r="W5170" t="s">
        <v>4246</v>
      </c>
      <c r="X5170" t="s">
        <v>4247</v>
      </c>
      <c r="Y5170" t="s">
        <v>3224</v>
      </c>
      <c r="Z5170" t="s">
        <v>3671</v>
      </c>
      <c r="AA5170">
        <v>809735</v>
      </c>
      <c r="AB5170" s="198">
        <v>37037</v>
      </c>
      <c r="AC5170" s="198">
        <v>37040</v>
      </c>
    </row>
    <row r="5171" spans="1:29" x14ac:dyDescent="0.2">
      <c r="A5171" s="44" t="str">
        <f t="shared" si="401"/>
        <v>US Natural Gas Financial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Financial</v>
      </c>
      <c r="E5171" s="44">
        <f>IF(VLOOKUP(S5171,'DD-Lookup'!$J$6:$L$50,3,FALSE)="Monthly",(YEAR(AC5171)-YEAR(AB5171))*12+MONTH(AC5171)-MONTH(AB5171)+1,(AC5171-AB5171+1))</f>
        <v>365</v>
      </c>
      <c r="F5171" s="213">
        <f t="shared" si="405"/>
        <v>1825000</v>
      </c>
      <c r="G5171" s="202">
        <v>1294365</v>
      </c>
      <c r="H5171" s="198">
        <v>37035.589895833335</v>
      </c>
      <c r="I5171" t="s">
        <v>3228</v>
      </c>
      <c r="M5171" t="s">
        <v>2760</v>
      </c>
      <c r="N5171" t="s">
        <v>2864</v>
      </c>
      <c r="O5171" t="s">
        <v>3278</v>
      </c>
      <c r="Q5171" s="199">
        <v>5000</v>
      </c>
      <c r="S5171" t="s">
        <v>2761</v>
      </c>
      <c r="T5171" t="s">
        <v>4061</v>
      </c>
      <c r="U5171" s="201">
        <v>4.29</v>
      </c>
      <c r="V5171" t="s">
        <v>3229</v>
      </c>
      <c r="W5171" t="s">
        <v>3529</v>
      </c>
      <c r="X5171" t="s">
        <v>2866</v>
      </c>
      <c r="Y5171" t="s">
        <v>4082</v>
      </c>
      <c r="Z5171" t="s">
        <v>3671</v>
      </c>
      <c r="AA5171" t="s">
        <v>1488</v>
      </c>
      <c r="AB5171" s="198">
        <v>37257.875</v>
      </c>
      <c r="AC5171" s="198">
        <v>37621.875</v>
      </c>
    </row>
    <row r="5172" spans="1:29" x14ac:dyDescent="0.2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6</v>
      </c>
      <c r="F5172" s="213">
        <f t="shared" si="405"/>
        <v>330000</v>
      </c>
      <c r="G5172" s="202">
        <v>1294366</v>
      </c>
      <c r="H5172" s="198">
        <v>37035.589907407404</v>
      </c>
      <c r="I5172" t="s">
        <v>3228</v>
      </c>
      <c r="M5172" t="s">
        <v>2760</v>
      </c>
      <c r="N5172" t="s">
        <v>2864</v>
      </c>
      <c r="O5172" t="s">
        <v>899</v>
      </c>
      <c r="Q5172" s="199">
        <v>55000</v>
      </c>
      <c r="S5172" t="s">
        <v>2761</v>
      </c>
      <c r="T5172" t="s">
        <v>4061</v>
      </c>
      <c r="U5172" s="201">
        <v>4.0149999999999997</v>
      </c>
      <c r="V5172" t="s">
        <v>4003</v>
      </c>
      <c r="W5172" t="s">
        <v>3074</v>
      </c>
      <c r="X5172" t="s">
        <v>3075</v>
      </c>
      <c r="Y5172" t="s">
        <v>4082</v>
      </c>
      <c r="Z5172" t="s">
        <v>3671</v>
      </c>
      <c r="AA5172" t="s">
        <v>1489</v>
      </c>
      <c r="AB5172" s="198">
        <v>37037.875</v>
      </c>
      <c r="AC5172" s="198">
        <v>37042.875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30</v>
      </c>
      <c r="F5173" s="213">
        <f t="shared" si="405"/>
        <v>450000</v>
      </c>
      <c r="G5173" s="202">
        <v>1294368</v>
      </c>
      <c r="H5173" s="198">
        <v>37035.590057870373</v>
      </c>
      <c r="I5173" t="s">
        <v>2863</v>
      </c>
      <c r="M5173" t="s">
        <v>2760</v>
      </c>
      <c r="N5173" t="s">
        <v>2864</v>
      </c>
      <c r="O5173" t="s">
        <v>2865</v>
      </c>
      <c r="Q5173" s="199">
        <v>15000</v>
      </c>
      <c r="S5173" t="s">
        <v>2761</v>
      </c>
      <c r="T5173" t="s">
        <v>4061</v>
      </c>
      <c r="U5173" s="201">
        <v>4.0599999999999996</v>
      </c>
      <c r="V5173" t="s">
        <v>3187</v>
      </c>
      <c r="W5173" t="s">
        <v>3529</v>
      </c>
      <c r="X5173" t="s">
        <v>2866</v>
      </c>
      <c r="Y5173" t="s">
        <v>4082</v>
      </c>
      <c r="Z5173" t="s">
        <v>3671</v>
      </c>
      <c r="AA5173" t="s">
        <v>1490</v>
      </c>
      <c r="AB5173" s="198">
        <v>37043.875</v>
      </c>
      <c r="AC5173" s="198">
        <v>37072.875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30</v>
      </c>
      <c r="F5174" s="213">
        <f t="shared" si="405"/>
        <v>150000</v>
      </c>
      <c r="G5174" s="202">
        <v>1294370</v>
      </c>
      <c r="H5174" s="198">
        <v>37035.590138888889</v>
      </c>
      <c r="I5174" t="s">
        <v>2834</v>
      </c>
      <c r="M5174" t="s">
        <v>2760</v>
      </c>
      <c r="N5174" t="s">
        <v>2864</v>
      </c>
      <c r="O5174" t="s">
        <v>2865</v>
      </c>
      <c r="Q5174" s="199">
        <v>5000</v>
      </c>
      <c r="S5174" t="s">
        <v>2761</v>
      </c>
      <c r="T5174" t="s">
        <v>4061</v>
      </c>
      <c r="U5174" s="201">
        <v>4.0599999999999996</v>
      </c>
      <c r="V5174" t="s">
        <v>144</v>
      </c>
      <c r="W5174" t="s">
        <v>3529</v>
      </c>
      <c r="X5174" t="s">
        <v>2866</v>
      </c>
      <c r="Y5174" t="s">
        <v>4082</v>
      </c>
      <c r="Z5174" t="s">
        <v>3671</v>
      </c>
      <c r="AA5174" t="s">
        <v>1491</v>
      </c>
      <c r="AB5174" s="198">
        <v>37043.875</v>
      </c>
      <c r="AC5174" s="198">
        <v>37072.875</v>
      </c>
    </row>
    <row r="5175" spans="1:29" x14ac:dyDescent="0.2">
      <c r="A5175" s="44" t="str">
        <f t="shared" si="401"/>
        <v>US Crude Financial</v>
      </c>
      <c r="B5175" s="44" t="str">
        <f t="shared" si="402"/>
        <v>US</v>
      </c>
      <c r="C5175" s="44" t="str">
        <f t="shared" si="403"/>
        <v>Crude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1</v>
      </c>
      <c r="F5175" s="213">
        <f t="shared" si="405"/>
        <v>50000</v>
      </c>
      <c r="G5175" s="202">
        <v>1294369</v>
      </c>
      <c r="H5175" s="198">
        <v>37035.590138888889</v>
      </c>
      <c r="I5175" t="s">
        <v>2863</v>
      </c>
      <c r="M5175" t="s">
        <v>3757</v>
      </c>
      <c r="N5175" t="s">
        <v>4183</v>
      </c>
      <c r="O5175" t="s">
        <v>2790</v>
      </c>
      <c r="P5175" s="199">
        <v>50000</v>
      </c>
      <c r="S5175" t="s">
        <v>2767</v>
      </c>
      <c r="T5175" t="s">
        <v>4061</v>
      </c>
      <c r="U5175" s="201">
        <v>28.37</v>
      </c>
      <c r="V5175" t="s">
        <v>1679</v>
      </c>
      <c r="W5175" t="s">
        <v>4185</v>
      </c>
      <c r="X5175" t="s">
        <v>4186</v>
      </c>
      <c r="Y5175" t="s">
        <v>3401</v>
      </c>
      <c r="Z5175" t="s">
        <v>3671</v>
      </c>
      <c r="AA5175">
        <v>107409</v>
      </c>
      <c r="AB5175" s="198">
        <v>37073</v>
      </c>
      <c r="AC5175" s="198">
        <v>37103</v>
      </c>
    </row>
    <row r="5176" spans="1:29" x14ac:dyDescent="0.2">
      <c r="A5176" s="44" t="str">
        <f t="shared" si="401"/>
        <v>US Power Physical</v>
      </c>
      <c r="B5176" s="44" t="str">
        <f t="shared" si="402"/>
        <v>US</v>
      </c>
      <c r="C5176" s="44" t="str">
        <f t="shared" si="403"/>
        <v>Power</v>
      </c>
      <c r="D5176" s="44" t="str">
        <f t="shared" si="404"/>
        <v>Physical</v>
      </c>
      <c r="E5176" s="44">
        <f>IF(VLOOKUP(S5176,'DD-Lookup'!$J$6:$L$50,3,FALSE)="Monthly",(YEAR(AC5176)-YEAR(AB5176))*12+MONTH(AC5176)-MONTH(AB5176)+1,(AC5176-AB5176+1))</f>
        <v>30</v>
      </c>
      <c r="F5176" s="213">
        <f t="shared" si="405"/>
        <v>1500</v>
      </c>
      <c r="G5176" s="202">
        <v>1294371</v>
      </c>
      <c r="H5176" s="198">
        <v>37035.590173611112</v>
      </c>
      <c r="I5176" t="s">
        <v>3306</v>
      </c>
      <c r="M5176" t="s">
        <v>3364</v>
      </c>
      <c r="N5176" t="s">
        <v>2802</v>
      </c>
      <c r="O5176" t="s">
        <v>2833</v>
      </c>
      <c r="Q5176" s="199">
        <v>50</v>
      </c>
      <c r="S5176" t="s">
        <v>2759</v>
      </c>
      <c r="T5176" t="s">
        <v>4061</v>
      </c>
      <c r="U5176" s="201">
        <v>38.65</v>
      </c>
      <c r="V5176" t="s">
        <v>2857</v>
      </c>
      <c r="W5176" t="s">
        <v>2823</v>
      </c>
      <c r="X5176" t="s">
        <v>2807</v>
      </c>
      <c r="Y5176" t="s">
        <v>4193</v>
      </c>
      <c r="Z5176" t="s">
        <v>3666</v>
      </c>
      <c r="AA5176">
        <v>622108.1</v>
      </c>
      <c r="AB5176" s="198">
        <v>37135.71597222222</v>
      </c>
      <c r="AC5176" s="198">
        <v>37164.71597222222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61</v>
      </c>
      <c r="F5177" s="213">
        <f t="shared" si="405"/>
        <v>305000</v>
      </c>
      <c r="G5177" s="202">
        <v>1294372</v>
      </c>
      <c r="H5177" s="198">
        <v>37035.590277777781</v>
      </c>
      <c r="I5177" t="s">
        <v>2664</v>
      </c>
      <c r="M5177" t="s">
        <v>2760</v>
      </c>
      <c r="N5177" t="s">
        <v>3235</v>
      </c>
      <c r="O5177" t="s">
        <v>3130</v>
      </c>
      <c r="P5177" s="199">
        <v>5000</v>
      </c>
      <c r="S5177" t="s">
        <v>2761</v>
      </c>
      <c r="T5177" t="s">
        <v>4061</v>
      </c>
      <c r="U5177" s="201">
        <v>5.32</v>
      </c>
      <c r="V5177" t="s">
        <v>2724</v>
      </c>
      <c r="W5177" t="s">
        <v>3083</v>
      </c>
      <c r="X5177" t="s">
        <v>3084</v>
      </c>
      <c r="Y5177" t="s">
        <v>4082</v>
      </c>
      <c r="Z5177" t="s">
        <v>3671</v>
      </c>
      <c r="AA5177" t="s">
        <v>1492</v>
      </c>
      <c r="AB5177" s="198">
        <v>37196</v>
      </c>
      <c r="AC5177" s="198">
        <v>37256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151</v>
      </c>
      <c r="F5178" s="213">
        <f t="shared" si="405"/>
        <v>755000</v>
      </c>
      <c r="G5178" s="202">
        <v>1294376</v>
      </c>
      <c r="H5178" s="198">
        <v>37035.590532407405</v>
      </c>
      <c r="I5178" t="s">
        <v>2722</v>
      </c>
      <c r="M5178" t="s">
        <v>2760</v>
      </c>
      <c r="N5178" t="s">
        <v>2864</v>
      </c>
      <c r="O5178" t="s">
        <v>3253</v>
      </c>
      <c r="Q5178" s="199">
        <v>5000</v>
      </c>
      <c r="S5178" t="s">
        <v>2761</v>
      </c>
      <c r="T5178" t="s">
        <v>4061</v>
      </c>
      <c r="U5178" s="201">
        <v>4.5750000000000002</v>
      </c>
      <c r="V5178" t="s">
        <v>3964</v>
      </c>
      <c r="W5178" t="s">
        <v>3529</v>
      </c>
      <c r="X5178" t="s">
        <v>2866</v>
      </c>
      <c r="Y5178" t="s">
        <v>4082</v>
      </c>
      <c r="Z5178" t="s">
        <v>3671</v>
      </c>
      <c r="AA5178" t="s">
        <v>1493</v>
      </c>
      <c r="AB5178" s="198">
        <v>37196</v>
      </c>
      <c r="AC5178" s="198">
        <v>37346</v>
      </c>
    </row>
    <row r="5179" spans="1:29" x14ac:dyDescent="0.2">
      <c r="A5179" s="44" t="str">
        <f t="shared" si="401"/>
        <v>US Power Physical</v>
      </c>
      <c r="B5179" s="44" t="str">
        <f t="shared" si="402"/>
        <v>US</v>
      </c>
      <c r="C5179" s="44" t="str">
        <f t="shared" si="403"/>
        <v>Power</v>
      </c>
      <c r="D5179" s="44" t="str">
        <f t="shared" si="404"/>
        <v>Physical</v>
      </c>
      <c r="E5179" s="44">
        <f>IF(VLOOKUP(S5179,'DD-Lookup'!$J$6:$L$50,3,FALSE)="Monthly",(YEAR(AC5179)-YEAR(AB5179))*12+MONTH(AC5179)-MONTH(AB5179)+1,(AC5179-AB5179+1))</f>
        <v>5</v>
      </c>
      <c r="F5179" s="213">
        <f t="shared" si="405"/>
        <v>250</v>
      </c>
      <c r="G5179" s="202">
        <v>1294378</v>
      </c>
      <c r="H5179" s="198">
        <v>37035.590613425928</v>
      </c>
      <c r="I5179" t="s">
        <v>2801</v>
      </c>
      <c r="M5179" t="s">
        <v>3364</v>
      </c>
      <c r="N5179" t="s">
        <v>2802</v>
      </c>
      <c r="O5179" t="s">
        <v>4359</v>
      </c>
      <c r="Q5179" s="199">
        <v>50</v>
      </c>
      <c r="S5179" t="s">
        <v>2759</v>
      </c>
      <c r="T5179" t="s">
        <v>4061</v>
      </c>
      <c r="U5179" s="201">
        <v>62.75</v>
      </c>
      <c r="V5179" t="s">
        <v>2987</v>
      </c>
      <c r="W5179" t="s">
        <v>2823</v>
      </c>
      <c r="X5179" t="s">
        <v>2807</v>
      </c>
      <c r="Y5179" t="s">
        <v>4193</v>
      </c>
      <c r="Z5179" t="s">
        <v>3666</v>
      </c>
      <c r="AA5179">
        <v>622109.1</v>
      </c>
      <c r="AB5179" s="198">
        <v>37046.875</v>
      </c>
      <c r="AC5179" s="198">
        <v>37050.875</v>
      </c>
    </row>
    <row r="5180" spans="1:29" x14ac:dyDescent="0.2">
      <c r="A5180" s="44" t="str">
        <f t="shared" si="401"/>
        <v>US Natural Gas Physical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Physical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150000</v>
      </c>
      <c r="G5180" s="202">
        <v>1294379</v>
      </c>
      <c r="H5180" s="198">
        <v>37035.590636574074</v>
      </c>
      <c r="I5180" t="s">
        <v>3107</v>
      </c>
      <c r="M5180" t="s">
        <v>2760</v>
      </c>
      <c r="N5180" t="s">
        <v>3220</v>
      </c>
      <c r="O5180" t="s">
        <v>4334</v>
      </c>
      <c r="Q5180" s="199">
        <v>5000</v>
      </c>
      <c r="S5180" t="s">
        <v>2761</v>
      </c>
      <c r="T5180" t="s">
        <v>4061</v>
      </c>
      <c r="U5180" s="201">
        <v>3.25</v>
      </c>
      <c r="V5180" t="s">
        <v>1494</v>
      </c>
      <c r="W5180" t="s">
        <v>4279</v>
      </c>
      <c r="X5180" t="s">
        <v>2682</v>
      </c>
      <c r="Y5180" t="s">
        <v>3224</v>
      </c>
      <c r="Z5180" t="s">
        <v>3671</v>
      </c>
      <c r="AA5180" t="s">
        <v>1495</v>
      </c>
      <c r="AB5180" s="198">
        <v>37043.875</v>
      </c>
      <c r="AC5180" s="198">
        <v>37072.875</v>
      </c>
    </row>
    <row r="5181" spans="1:29" x14ac:dyDescent="0.2">
      <c r="A5181" s="44" t="str">
        <f t="shared" si="401"/>
        <v>US Natural Gas Physical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4</v>
      </c>
      <c r="F5181" s="213">
        <f t="shared" si="405"/>
        <v>40000</v>
      </c>
      <c r="G5181" s="202">
        <v>1294380</v>
      </c>
      <c r="H5181" s="198">
        <v>37035.59065972222</v>
      </c>
      <c r="I5181" t="s">
        <v>3092</v>
      </c>
      <c r="M5181" t="s">
        <v>2760</v>
      </c>
      <c r="N5181" t="s">
        <v>3220</v>
      </c>
      <c r="O5181" t="s">
        <v>1067</v>
      </c>
      <c r="P5181" s="199">
        <v>10000</v>
      </c>
      <c r="S5181" t="s">
        <v>2761</v>
      </c>
      <c r="T5181" t="s">
        <v>4061</v>
      </c>
      <c r="U5181" s="201">
        <v>3.9950000000000001</v>
      </c>
      <c r="V5181" t="s">
        <v>2772</v>
      </c>
      <c r="W5181" t="s">
        <v>4246</v>
      </c>
      <c r="X5181" t="s">
        <v>4247</v>
      </c>
      <c r="Y5181" t="s">
        <v>3224</v>
      </c>
      <c r="Z5181" t="s">
        <v>3671</v>
      </c>
      <c r="AA5181">
        <v>809736</v>
      </c>
      <c r="AB5181" s="198">
        <v>37037</v>
      </c>
      <c r="AC5181" s="198">
        <v>37040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61</v>
      </c>
      <c r="F5182" s="213">
        <f t="shared" si="405"/>
        <v>305000</v>
      </c>
      <c r="G5182" s="202">
        <v>1294382</v>
      </c>
      <c r="H5182" s="198">
        <v>37035.59070601852</v>
      </c>
      <c r="I5182" t="s">
        <v>2664</v>
      </c>
      <c r="M5182" t="s">
        <v>2760</v>
      </c>
      <c r="N5182" t="s">
        <v>3235</v>
      </c>
      <c r="O5182" t="s">
        <v>3130</v>
      </c>
      <c r="P5182" s="199">
        <v>5000</v>
      </c>
      <c r="S5182" t="s">
        <v>2761</v>
      </c>
      <c r="T5182" t="s">
        <v>4061</v>
      </c>
      <c r="U5182" s="201">
        <v>5.22</v>
      </c>
      <c r="V5182" t="s">
        <v>2724</v>
      </c>
      <c r="W5182" t="s">
        <v>3083</v>
      </c>
      <c r="X5182" t="s">
        <v>3084</v>
      </c>
      <c r="Y5182" t="s">
        <v>4082</v>
      </c>
      <c r="Z5182" t="s">
        <v>3671</v>
      </c>
      <c r="AA5182" t="s">
        <v>1496</v>
      </c>
      <c r="AB5182" s="198">
        <v>37196</v>
      </c>
      <c r="AC5182" s="198">
        <v>37256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13">
        <f t="shared" si="405"/>
        <v>150000</v>
      </c>
      <c r="G5183" s="202">
        <v>1294384</v>
      </c>
      <c r="H5183" s="198">
        <v>37035.590729166666</v>
      </c>
      <c r="I5183" t="s">
        <v>3890</v>
      </c>
      <c r="M5183" t="s">
        <v>2760</v>
      </c>
      <c r="N5183" t="s">
        <v>2864</v>
      </c>
      <c r="O5183" t="s">
        <v>2865</v>
      </c>
      <c r="Q5183" s="199">
        <v>5000</v>
      </c>
      <c r="S5183" t="s">
        <v>2761</v>
      </c>
      <c r="T5183" t="s">
        <v>4061</v>
      </c>
      <c r="U5183" s="201">
        <v>4.0650000000000004</v>
      </c>
      <c r="V5183" t="s">
        <v>3242</v>
      </c>
      <c r="W5183" t="s">
        <v>3529</v>
      </c>
      <c r="X5183" t="s">
        <v>2866</v>
      </c>
      <c r="Y5183" t="s">
        <v>4082</v>
      </c>
      <c r="Z5183" t="s">
        <v>3671</v>
      </c>
      <c r="AA5183" t="s">
        <v>1497</v>
      </c>
      <c r="AB5183" s="198">
        <v>37043.875</v>
      </c>
      <c r="AC5183" s="198">
        <v>37072.875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30</v>
      </c>
      <c r="F5184" s="213">
        <f t="shared" si="405"/>
        <v>150000</v>
      </c>
      <c r="G5184" s="202">
        <v>1294383</v>
      </c>
      <c r="H5184" s="198">
        <v>37035.590729166666</v>
      </c>
      <c r="I5184" t="s">
        <v>3267</v>
      </c>
      <c r="M5184" t="s">
        <v>2760</v>
      </c>
      <c r="N5184" t="s">
        <v>3235</v>
      </c>
      <c r="O5184" t="s">
        <v>3098</v>
      </c>
      <c r="Q5184" s="199">
        <v>5000</v>
      </c>
      <c r="S5184" t="s">
        <v>2761</v>
      </c>
      <c r="T5184" t="s">
        <v>4061</v>
      </c>
      <c r="U5184" s="201">
        <v>7.64</v>
      </c>
      <c r="V5184" t="s">
        <v>3088</v>
      </c>
      <c r="W5184" t="s">
        <v>3083</v>
      </c>
      <c r="X5184" t="s">
        <v>3084</v>
      </c>
      <c r="Y5184" t="s">
        <v>4082</v>
      </c>
      <c r="Z5184" t="s">
        <v>3671</v>
      </c>
      <c r="AA5184" t="s">
        <v>1498</v>
      </c>
      <c r="AB5184" s="198">
        <v>37043.875</v>
      </c>
      <c r="AC5184" s="198">
        <v>37072.875</v>
      </c>
    </row>
    <row r="5185" spans="1:29" x14ac:dyDescent="0.2">
      <c r="A5185" s="44" t="str">
        <f t="shared" si="401"/>
        <v>US Power Physical</v>
      </c>
      <c r="B5185" s="44" t="str">
        <f t="shared" si="402"/>
        <v>US</v>
      </c>
      <c r="C5185" s="44" t="str">
        <f t="shared" si="403"/>
        <v>Power</v>
      </c>
      <c r="D5185" s="44" t="str">
        <f t="shared" si="404"/>
        <v>Physical</v>
      </c>
      <c r="E5185" s="44">
        <f>IF(VLOOKUP(S5185,'DD-Lookup'!$J$6:$L$50,3,FALSE)="Monthly",(YEAR(AC5185)-YEAR(AB5185))*12+MONTH(AC5185)-MONTH(AB5185)+1,(AC5185-AB5185+1))</f>
        <v>5</v>
      </c>
      <c r="F5185" s="213">
        <f t="shared" si="405"/>
        <v>250</v>
      </c>
      <c r="G5185" s="202">
        <v>1294385</v>
      </c>
      <c r="H5185" s="198">
        <v>37035.590740740743</v>
      </c>
      <c r="I5185" t="s">
        <v>2804</v>
      </c>
      <c r="M5185" t="s">
        <v>3364</v>
      </c>
      <c r="N5185" t="s">
        <v>2802</v>
      </c>
      <c r="O5185" t="s">
        <v>4467</v>
      </c>
      <c r="Q5185" s="199">
        <v>50</v>
      </c>
      <c r="S5185" t="s">
        <v>2759</v>
      </c>
      <c r="T5185" t="s">
        <v>4061</v>
      </c>
      <c r="U5185" s="201">
        <v>31</v>
      </c>
      <c r="V5185" t="s">
        <v>2805</v>
      </c>
      <c r="W5185" t="s">
        <v>2814</v>
      </c>
      <c r="X5185" t="s">
        <v>2807</v>
      </c>
      <c r="Y5185" t="s">
        <v>4193</v>
      </c>
      <c r="Z5185" t="s">
        <v>3666</v>
      </c>
      <c r="AA5185">
        <v>622110.1</v>
      </c>
      <c r="AB5185" s="198">
        <v>37039.875</v>
      </c>
      <c r="AC5185" s="198">
        <v>37043.875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30</v>
      </c>
      <c r="F5186" s="213">
        <f t="shared" si="405"/>
        <v>150000</v>
      </c>
      <c r="G5186" s="202">
        <v>1294386</v>
      </c>
      <c r="H5186" s="198">
        <v>37035.590752314813</v>
      </c>
      <c r="I5186" t="s">
        <v>3267</v>
      </c>
      <c r="M5186" t="s">
        <v>2760</v>
      </c>
      <c r="N5186" t="s">
        <v>3235</v>
      </c>
      <c r="O5186" t="s">
        <v>2898</v>
      </c>
      <c r="P5186" s="199">
        <v>5000</v>
      </c>
      <c r="S5186" t="s">
        <v>2761</v>
      </c>
      <c r="T5186" t="s">
        <v>4061</v>
      </c>
      <c r="U5186" s="201">
        <v>6.5</v>
      </c>
      <c r="V5186" t="s">
        <v>2931</v>
      </c>
      <c r="W5186" t="s">
        <v>2708</v>
      </c>
      <c r="X5186" t="s">
        <v>2709</v>
      </c>
      <c r="Y5186" t="s">
        <v>4082</v>
      </c>
      <c r="Z5186" t="s">
        <v>3671</v>
      </c>
      <c r="AA5186" t="s">
        <v>1499</v>
      </c>
      <c r="AB5186" s="198">
        <v>37043.875</v>
      </c>
      <c r="AC5186" s="198">
        <v>37072.875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150000</v>
      </c>
      <c r="G5187" s="202">
        <v>1294387</v>
      </c>
      <c r="H5187" s="198">
        <v>37035.590798611112</v>
      </c>
      <c r="I5187" t="s">
        <v>3306</v>
      </c>
      <c r="M5187" t="s">
        <v>2760</v>
      </c>
      <c r="N5187" t="s">
        <v>3235</v>
      </c>
      <c r="O5187" t="s">
        <v>3087</v>
      </c>
      <c r="P5187" s="199">
        <v>5000</v>
      </c>
      <c r="S5187" t="s">
        <v>2761</v>
      </c>
      <c r="T5187" t="s">
        <v>4061</v>
      </c>
      <c r="U5187" s="201">
        <v>6.72</v>
      </c>
      <c r="V5187" t="s">
        <v>1802</v>
      </c>
      <c r="W5187" t="s">
        <v>3083</v>
      </c>
      <c r="X5187" t="s">
        <v>3084</v>
      </c>
      <c r="Y5187" t="s">
        <v>4082</v>
      </c>
      <c r="Z5187" t="s">
        <v>3671</v>
      </c>
      <c r="AA5187" t="s">
        <v>1500</v>
      </c>
      <c r="AB5187" s="198">
        <v>37135.875</v>
      </c>
      <c r="AC5187" s="198">
        <v>37164.875</v>
      </c>
    </row>
    <row r="5188" spans="1:29" x14ac:dyDescent="0.2">
      <c r="A5188" s="44" t="str">
        <f t="shared" si="401"/>
        <v>US Natural Gas Financial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6</v>
      </c>
      <c r="F5188" s="213">
        <f t="shared" si="405"/>
        <v>60000</v>
      </c>
      <c r="G5188" s="202">
        <v>1294390</v>
      </c>
      <c r="H5188" s="198">
        <v>37035.590844907405</v>
      </c>
      <c r="I5188" t="s">
        <v>2801</v>
      </c>
      <c r="M5188" t="s">
        <v>2760</v>
      </c>
      <c r="N5188" t="s">
        <v>2864</v>
      </c>
      <c r="O5188" t="s">
        <v>808</v>
      </c>
      <c r="Q5188" s="199">
        <v>10000</v>
      </c>
      <c r="S5188" t="s">
        <v>2761</v>
      </c>
      <c r="T5188" t="s">
        <v>4061</v>
      </c>
      <c r="U5188" s="201">
        <v>4.0049999999999999</v>
      </c>
      <c r="V5188" t="s">
        <v>4016</v>
      </c>
      <c r="W5188" t="s">
        <v>3281</v>
      </c>
      <c r="X5188" t="s">
        <v>4236</v>
      </c>
      <c r="Y5188" t="s">
        <v>4082</v>
      </c>
      <c r="Z5188" t="s">
        <v>3671</v>
      </c>
      <c r="AA5188" t="s">
        <v>1501</v>
      </c>
      <c r="AB5188" s="198">
        <v>37037.875</v>
      </c>
      <c r="AC5188" s="198">
        <v>37042.875</v>
      </c>
    </row>
    <row r="5189" spans="1:29" x14ac:dyDescent="0.2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30</v>
      </c>
      <c r="F5189" s="213">
        <f t="shared" si="405"/>
        <v>150000</v>
      </c>
      <c r="G5189" s="202">
        <v>1294391</v>
      </c>
      <c r="H5189" s="198">
        <v>37035.590879629628</v>
      </c>
      <c r="I5189" t="s">
        <v>3890</v>
      </c>
      <c r="M5189" t="s">
        <v>2760</v>
      </c>
      <c r="N5189" t="s">
        <v>3235</v>
      </c>
      <c r="O5189" t="s">
        <v>3151</v>
      </c>
      <c r="Q5189" s="199">
        <v>5000</v>
      </c>
      <c r="S5189" t="s">
        <v>2761</v>
      </c>
      <c r="T5189" t="s">
        <v>4061</v>
      </c>
      <c r="U5189" s="201">
        <v>-0.70499999999999996</v>
      </c>
      <c r="V5189" t="s">
        <v>4492</v>
      </c>
      <c r="W5189" t="s">
        <v>3152</v>
      </c>
      <c r="X5189" t="s">
        <v>3153</v>
      </c>
      <c r="Y5189" t="s">
        <v>4082</v>
      </c>
      <c r="Z5189" t="s">
        <v>3671</v>
      </c>
      <c r="AA5189" t="s">
        <v>1502</v>
      </c>
      <c r="AB5189" s="198">
        <v>37043.875</v>
      </c>
      <c r="AC5189" s="198">
        <v>37072.875</v>
      </c>
    </row>
    <row r="5190" spans="1:29" x14ac:dyDescent="0.2">
      <c r="A5190" s="44" t="str">
        <f t="shared" si="401"/>
        <v>US Power Physical</v>
      </c>
      <c r="B5190" s="44" t="str">
        <f t="shared" si="402"/>
        <v>US</v>
      </c>
      <c r="C5190" s="44" t="str">
        <f t="shared" si="403"/>
        <v>Power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5</v>
      </c>
      <c r="F5190" s="213">
        <f t="shared" si="405"/>
        <v>250</v>
      </c>
      <c r="G5190" s="202">
        <v>1294392</v>
      </c>
      <c r="H5190" s="198">
        <v>37035.590891203705</v>
      </c>
      <c r="I5190" t="s">
        <v>4034</v>
      </c>
      <c r="M5190" t="s">
        <v>3364</v>
      </c>
      <c r="N5190" t="s">
        <v>2802</v>
      </c>
      <c r="O5190" t="s">
        <v>2444</v>
      </c>
      <c r="Q5190" s="199">
        <v>50</v>
      </c>
      <c r="S5190" t="s">
        <v>2759</v>
      </c>
      <c r="T5190" t="s">
        <v>4061</v>
      </c>
      <c r="U5190" s="201">
        <v>40</v>
      </c>
      <c r="V5190" t="s">
        <v>2830</v>
      </c>
      <c r="W5190" t="s">
        <v>2811</v>
      </c>
      <c r="X5190" t="s">
        <v>2847</v>
      </c>
      <c r="Y5190" t="s">
        <v>4193</v>
      </c>
      <c r="Z5190" t="s">
        <v>3666</v>
      </c>
      <c r="AA5190">
        <v>622111.1</v>
      </c>
      <c r="AB5190" s="198">
        <v>37039.875</v>
      </c>
      <c r="AC5190" s="198">
        <v>37043.875</v>
      </c>
    </row>
    <row r="5191" spans="1:29" x14ac:dyDescent="0.2">
      <c r="A5191" s="44" t="str">
        <f t="shared" si="401"/>
        <v>US Power Physical</v>
      </c>
      <c r="B5191" s="44" t="str">
        <f t="shared" si="402"/>
        <v>US</v>
      </c>
      <c r="C5191" s="44" t="str">
        <f t="shared" si="403"/>
        <v>Power</v>
      </c>
      <c r="D5191" s="44" t="str">
        <f t="shared" si="404"/>
        <v>Physical</v>
      </c>
      <c r="E5191" s="44">
        <f>IF(VLOOKUP(S5191,'DD-Lookup'!$J$6:$L$50,3,FALSE)="Monthly",(YEAR(AC5191)-YEAR(AB5191))*12+MONTH(AC5191)-MONTH(AB5191)+1,(AC5191-AB5191+1))</f>
        <v>59</v>
      </c>
      <c r="F5191" s="213">
        <f t="shared" si="405"/>
        <v>2950</v>
      </c>
      <c r="G5191" s="202">
        <v>1294394</v>
      </c>
      <c r="H5191" s="198">
        <v>37035.591053240743</v>
      </c>
      <c r="I5191" t="s">
        <v>2831</v>
      </c>
      <c r="M5191" t="s">
        <v>3364</v>
      </c>
      <c r="N5191" t="s">
        <v>2802</v>
      </c>
      <c r="O5191" t="s">
        <v>4200</v>
      </c>
      <c r="Q5191" s="199">
        <v>50</v>
      </c>
      <c r="S5191" t="s">
        <v>2759</v>
      </c>
      <c r="T5191" t="s">
        <v>4061</v>
      </c>
      <c r="U5191" s="201">
        <v>40.75</v>
      </c>
      <c r="V5191" t="s">
        <v>4199</v>
      </c>
      <c r="W5191" t="s">
        <v>2823</v>
      </c>
      <c r="X5191" t="s">
        <v>2824</v>
      </c>
      <c r="Y5191" t="s">
        <v>4193</v>
      </c>
      <c r="Z5191" t="s">
        <v>3666</v>
      </c>
      <c r="AA5191">
        <v>622112.1</v>
      </c>
      <c r="AB5191" s="198">
        <v>37257.71597222222</v>
      </c>
      <c r="AC5191" s="198">
        <v>37315.71597222222</v>
      </c>
    </row>
    <row r="5192" spans="1:29" x14ac:dyDescent="0.2">
      <c r="A5192" s="44" t="str">
        <f t="shared" si="401"/>
        <v>US Power Physical</v>
      </c>
      <c r="B5192" s="44" t="str">
        <f t="shared" si="402"/>
        <v>US</v>
      </c>
      <c r="C5192" s="44" t="str">
        <f t="shared" si="403"/>
        <v>Power</v>
      </c>
      <c r="D5192" s="44" t="str">
        <f t="shared" si="404"/>
        <v>Physical</v>
      </c>
      <c r="E5192" s="44">
        <f>IF(VLOOKUP(S5192,'DD-Lookup'!$J$6:$L$50,3,FALSE)="Monthly",(YEAR(AC5192)-YEAR(AB5192))*12+MONTH(AC5192)-MONTH(AB5192)+1,(AC5192-AB5192+1))</f>
        <v>30</v>
      </c>
      <c r="F5192" s="213">
        <f t="shared" si="405"/>
        <v>1500</v>
      </c>
      <c r="G5192" s="202">
        <v>1294395</v>
      </c>
      <c r="H5192" s="198">
        <v>37035.591145833336</v>
      </c>
      <c r="I5192" t="s">
        <v>3306</v>
      </c>
      <c r="M5192" t="s">
        <v>3364</v>
      </c>
      <c r="N5192" t="s">
        <v>2802</v>
      </c>
      <c r="O5192" t="s">
        <v>2833</v>
      </c>
      <c r="Q5192" s="199">
        <v>50</v>
      </c>
      <c r="S5192" t="s">
        <v>2759</v>
      </c>
      <c r="T5192" t="s">
        <v>4061</v>
      </c>
      <c r="U5192" s="201">
        <v>38.75</v>
      </c>
      <c r="V5192" t="s">
        <v>2857</v>
      </c>
      <c r="W5192" t="s">
        <v>2823</v>
      </c>
      <c r="X5192" t="s">
        <v>2807</v>
      </c>
      <c r="Y5192" t="s">
        <v>4193</v>
      </c>
      <c r="Z5192" t="s">
        <v>3666</v>
      </c>
      <c r="AA5192">
        <v>622114.1</v>
      </c>
      <c r="AB5192" s="198">
        <v>37135.71597222222</v>
      </c>
      <c r="AC5192" s="198">
        <v>37164.71597222222</v>
      </c>
    </row>
    <row r="5193" spans="1:29" x14ac:dyDescent="0.2">
      <c r="A5193" s="44" t="str">
        <f t="shared" si="401"/>
        <v>US Natural Gas Physical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4</v>
      </c>
      <c r="F5193" s="213">
        <f t="shared" si="405"/>
        <v>20000</v>
      </c>
      <c r="G5193" s="202">
        <v>1294396</v>
      </c>
      <c r="H5193" s="198">
        <v>37035.591180555559</v>
      </c>
      <c r="I5193" t="s">
        <v>4255</v>
      </c>
      <c r="M5193" t="s">
        <v>2760</v>
      </c>
      <c r="N5193" t="s">
        <v>3220</v>
      </c>
      <c r="O5193" t="s">
        <v>1067</v>
      </c>
      <c r="P5193" s="199">
        <v>5000</v>
      </c>
      <c r="S5193" t="s">
        <v>2761</v>
      </c>
      <c r="T5193" t="s">
        <v>4061</v>
      </c>
      <c r="U5193" s="201">
        <v>3.9950000000000001</v>
      </c>
      <c r="V5193" t="s">
        <v>4256</v>
      </c>
      <c r="W5193" t="s">
        <v>4246</v>
      </c>
      <c r="X5193" t="s">
        <v>4247</v>
      </c>
      <c r="Y5193" t="s">
        <v>3224</v>
      </c>
      <c r="Z5193" t="s">
        <v>3671</v>
      </c>
      <c r="AA5193">
        <v>809740</v>
      </c>
      <c r="AB5193" s="198">
        <v>37037</v>
      </c>
      <c r="AC5193" s="198">
        <v>37040</v>
      </c>
    </row>
    <row r="5194" spans="1:29" x14ac:dyDescent="0.2">
      <c r="A5194" s="44" t="str">
        <f t="shared" ref="A5194:A5257" si="406">B5194&amp;" "&amp;C5194&amp;" "&amp;D5194</f>
        <v>US Natural Gas Physical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4</v>
      </c>
      <c r="F5194" s="213">
        <f t="shared" si="405"/>
        <v>40000</v>
      </c>
      <c r="G5194" s="202">
        <v>1294399</v>
      </c>
      <c r="H5194" s="198">
        <v>37035.591331018521</v>
      </c>
      <c r="I5194" t="s">
        <v>2754</v>
      </c>
      <c r="M5194" t="s">
        <v>2760</v>
      </c>
      <c r="N5194" t="s">
        <v>3220</v>
      </c>
      <c r="O5194" t="s">
        <v>1067</v>
      </c>
      <c r="Q5194" s="199">
        <v>10000</v>
      </c>
      <c r="S5194" t="s">
        <v>2761</v>
      </c>
      <c r="T5194" t="s">
        <v>4061</v>
      </c>
      <c r="U5194" s="201">
        <v>4</v>
      </c>
      <c r="V5194" t="s">
        <v>1708</v>
      </c>
      <c r="W5194" t="s">
        <v>4246</v>
      </c>
      <c r="X5194" t="s">
        <v>4247</v>
      </c>
      <c r="Y5194" t="s">
        <v>3224</v>
      </c>
      <c r="Z5194" t="s">
        <v>3671</v>
      </c>
      <c r="AA5194">
        <v>809741</v>
      </c>
      <c r="AB5194" s="198">
        <v>37037</v>
      </c>
      <c r="AC5194" s="198">
        <v>37040</v>
      </c>
    </row>
    <row r="5195" spans="1:29" x14ac:dyDescent="0.2">
      <c r="A5195" s="44" t="str">
        <f t="shared" si="406"/>
        <v xml:space="preserve"> Natural Gas Physical</v>
      </c>
      <c r="B5195" s="44" t="str">
        <f t="shared" ref="B5195:B5203" si="407">IF((LEFT(N5195,2)="US"),"US","")</f>
        <v/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1</v>
      </c>
      <c r="F5195" s="213">
        <f t="shared" ref="F5195:F5203" si="410">E5195*SUM(P5195:Q5195)</f>
        <v>5000</v>
      </c>
      <c r="G5195" s="202">
        <v>1294400</v>
      </c>
      <c r="H5195" s="198">
        <v>37035.591354166667</v>
      </c>
      <c r="I5195" t="s">
        <v>3268</v>
      </c>
      <c r="M5195" t="s">
        <v>2760</v>
      </c>
      <c r="N5195" t="s">
        <v>2697</v>
      </c>
      <c r="O5195" t="s">
        <v>703</v>
      </c>
      <c r="Q5195" s="199">
        <v>5000</v>
      </c>
      <c r="S5195" t="s">
        <v>4150</v>
      </c>
      <c r="T5195" t="s">
        <v>2698</v>
      </c>
      <c r="U5195" s="201">
        <v>5.43</v>
      </c>
      <c r="V5195" t="s">
        <v>4297</v>
      </c>
      <c r="W5195" t="s">
        <v>2699</v>
      </c>
      <c r="X5195" t="s">
        <v>2700</v>
      </c>
      <c r="Y5195" t="s">
        <v>3224</v>
      </c>
      <c r="Z5195" t="s">
        <v>3672</v>
      </c>
      <c r="AA5195">
        <v>809742</v>
      </c>
      <c r="AB5195" s="198">
        <v>37036.875</v>
      </c>
      <c r="AC5195" s="198">
        <v>37036.875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300000</v>
      </c>
      <c r="G5196" s="202">
        <v>1294401</v>
      </c>
      <c r="H5196" s="198">
        <v>37035.591365740744</v>
      </c>
      <c r="I5196" t="s">
        <v>3890</v>
      </c>
      <c r="M5196" t="s">
        <v>2760</v>
      </c>
      <c r="N5196" t="s">
        <v>2864</v>
      </c>
      <c r="O5196" t="s">
        <v>2865</v>
      </c>
      <c r="P5196" s="199">
        <v>10000</v>
      </c>
      <c r="S5196" t="s">
        <v>2761</v>
      </c>
      <c r="T5196" t="s">
        <v>4061</v>
      </c>
      <c r="U5196" s="201">
        <v>4.0599999999999996</v>
      </c>
      <c r="V5196" t="s">
        <v>3052</v>
      </c>
      <c r="W5196" t="s">
        <v>3529</v>
      </c>
      <c r="X5196" t="s">
        <v>2866</v>
      </c>
      <c r="Y5196" t="s">
        <v>4082</v>
      </c>
      <c r="Z5196" t="s">
        <v>3671</v>
      </c>
      <c r="AA5196" t="s">
        <v>1503</v>
      </c>
      <c r="AB5196" s="198">
        <v>37043.875</v>
      </c>
      <c r="AC5196" s="198">
        <v>37072.875</v>
      </c>
    </row>
    <row r="5197" spans="1:29" x14ac:dyDescent="0.2">
      <c r="A5197" s="44" t="str">
        <f t="shared" si="406"/>
        <v>US Natural Gas Physical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300000</v>
      </c>
      <c r="G5197" s="202">
        <v>1294403</v>
      </c>
      <c r="H5197" s="198">
        <v>37035.591608796298</v>
      </c>
      <c r="I5197" t="s">
        <v>2935</v>
      </c>
      <c r="M5197" t="s">
        <v>2760</v>
      </c>
      <c r="N5197" t="s">
        <v>3220</v>
      </c>
      <c r="O5197" t="s">
        <v>4300</v>
      </c>
      <c r="Q5197" s="199">
        <v>10000</v>
      </c>
      <c r="S5197" t="s">
        <v>2761</v>
      </c>
      <c r="T5197" t="s">
        <v>4061</v>
      </c>
      <c r="U5197" s="201">
        <v>2.7549999999999999</v>
      </c>
      <c r="V5197" t="s">
        <v>3035</v>
      </c>
      <c r="W5197" t="s">
        <v>4279</v>
      </c>
      <c r="X5197" t="s">
        <v>2682</v>
      </c>
      <c r="Y5197" t="s">
        <v>3224</v>
      </c>
      <c r="Z5197" t="s">
        <v>3671</v>
      </c>
      <c r="AA5197" t="s">
        <v>1504</v>
      </c>
      <c r="AB5197" s="198">
        <v>37043.875</v>
      </c>
      <c r="AC5197" s="198">
        <v>37072.875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151</v>
      </c>
      <c r="F5198" s="213">
        <f t="shared" si="410"/>
        <v>755000</v>
      </c>
      <c r="G5198" s="202">
        <v>1294404</v>
      </c>
      <c r="H5198" s="198">
        <v>37035.591620370367</v>
      </c>
      <c r="I5198" t="s">
        <v>3228</v>
      </c>
      <c r="M5198" t="s">
        <v>2760</v>
      </c>
      <c r="N5198" t="s">
        <v>2864</v>
      </c>
      <c r="O5198" t="s">
        <v>3253</v>
      </c>
      <c r="Q5198" s="199">
        <v>5000</v>
      </c>
      <c r="S5198" t="s">
        <v>2761</v>
      </c>
      <c r="T5198" t="s">
        <v>4061</v>
      </c>
      <c r="U5198" s="201">
        <v>4.58</v>
      </c>
      <c r="V5198" t="s">
        <v>3229</v>
      </c>
      <c r="W5198" t="s">
        <v>3529</v>
      </c>
      <c r="X5198" t="s">
        <v>2866</v>
      </c>
      <c r="Y5198" t="s">
        <v>4082</v>
      </c>
      <c r="Z5198" t="s">
        <v>3671</v>
      </c>
      <c r="AA5198" t="s">
        <v>1505</v>
      </c>
      <c r="AB5198" s="198">
        <v>37196</v>
      </c>
      <c r="AC5198" s="198">
        <v>37346</v>
      </c>
    </row>
    <row r="5199" spans="1:29" x14ac:dyDescent="0.2">
      <c r="A5199" s="44" t="str">
        <f t="shared" si="406"/>
        <v>US Natural Gas Physical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6</v>
      </c>
      <c r="F5199" s="213">
        <f t="shared" si="410"/>
        <v>5292</v>
      </c>
      <c r="G5199" s="202">
        <v>1294405</v>
      </c>
      <c r="H5199" s="198">
        <v>37035.591724537036</v>
      </c>
      <c r="I5199" t="s">
        <v>2729</v>
      </c>
      <c r="M5199" t="s">
        <v>2760</v>
      </c>
      <c r="N5199" t="s">
        <v>3220</v>
      </c>
      <c r="O5199" t="s">
        <v>1124</v>
      </c>
      <c r="Q5199" s="199">
        <v>882</v>
      </c>
      <c r="S5199" t="s">
        <v>2761</v>
      </c>
      <c r="T5199" t="s">
        <v>4061</v>
      </c>
      <c r="U5199" s="201">
        <v>4.2649999999999997</v>
      </c>
      <c r="V5199" t="s">
        <v>3126</v>
      </c>
      <c r="W5199" t="s">
        <v>4263</v>
      </c>
      <c r="X5199" t="s">
        <v>4264</v>
      </c>
      <c r="Y5199" t="s">
        <v>3224</v>
      </c>
      <c r="Z5199" t="s">
        <v>3671</v>
      </c>
      <c r="AA5199">
        <v>809745</v>
      </c>
      <c r="AB5199" s="198">
        <v>37037.875</v>
      </c>
      <c r="AC5199" s="198">
        <v>37042.875</v>
      </c>
    </row>
    <row r="5200" spans="1:29" x14ac:dyDescent="0.2">
      <c r="A5200" s="44" t="str">
        <f t="shared" si="406"/>
        <v>US Power Physical</v>
      </c>
      <c r="B5200" s="44" t="str">
        <f t="shared" si="407"/>
        <v>US</v>
      </c>
      <c r="C5200" s="44" t="str">
        <f t="shared" si="408"/>
        <v>Power</v>
      </c>
      <c r="D5200" s="44" t="str">
        <f t="shared" si="409"/>
        <v>Physical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775</v>
      </c>
      <c r="G5200" s="202">
        <v>1294407</v>
      </c>
      <c r="H5200" s="198">
        <v>37035.591736111113</v>
      </c>
      <c r="I5200" t="s">
        <v>2801</v>
      </c>
      <c r="M5200" t="s">
        <v>3364</v>
      </c>
      <c r="N5200" t="s">
        <v>2713</v>
      </c>
      <c r="O5200" t="s">
        <v>1506</v>
      </c>
      <c r="P5200" s="199">
        <v>25</v>
      </c>
      <c r="S5200" t="s">
        <v>2759</v>
      </c>
      <c r="T5200" t="s">
        <v>4061</v>
      </c>
      <c r="U5200" s="201">
        <v>145</v>
      </c>
      <c r="V5200" t="s">
        <v>4502</v>
      </c>
      <c r="W5200" t="s">
        <v>3439</v>
      </c>
      <c r="X5200" t="s">
        <v>2716</v>
      </c>
      <c r="Y5200" t="s">
        <v>4193</v>
      </c>
      <c r="Z5200" t="s">
        <v>3666</v>
      </c>
      <c r="AA5200">
        <v>622115.1</v>
      </c>
      <c r="AB5200" s="198">
        <v>37073.875</v>
      </c>
      <c r="AC5200" s="198">
        <v>37103.875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365</v>
      </c>
      <c r="F5201" s="213">
        <f t="shared" si="410"/>
        <v>1095000</v>
      </c>
      <c r="G5201" s="202">
        <v>1294408</v>
      </c>
      <c r="H5201" s="198">
        <v>37035.59175925926</v>
      </c>
      <c r="I5201" t="s">
        <v>3268</v>
      </c>
      <c r="M5201" t="s">
        <v>2760</v>
      </c>
      <c r="N5201" t="s">
        <v>2864</v>
      </c>
      <c r="O5201" t="s">
        <v>3278</v>
      </c>
      <c r="Q5201" s="199">
        <v>3000</v>
      </c>
      <c r="S5201" t="s">
        <v>2761</v>
      </c>
      <c r="T5201" t="s">
        <v>4061</v>
      </c>
      <c r="U5201" s="201">
        <v>4.3</v>
      </c>
      <c r="V5201" t="s">
        <v>3269</v>
      </c>
      <c r="W5201" t="s">
        <v>3529</v>
      </c>
      <c r="X5201" t="s">
        <v>2866</v>
      </c>
      <c r="Y5201" t="s">
        <v>4082</v>
      </c>
      <c r="Z5201" t="s">
        <v>3671</v>
      </c>
      <c r="AA5201" t="s">
        <v>1507</v>
      </c>
      <c r="AB5201" s="198">
        <v>37257.875</v>
      </c>
      <c r="AC5201" s="198">
        <v>37621.875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13">
        <f t="shared" si="410"/>
        <v>300000</v>
      </c>
      <c r="G5202" s="202">
        <v>1294409</v>
      </c>
      <c r="H5202" s="198">
        <v>37035.591921296298</v>
      </c>
      <c r="I5202" t="s">
        <v>2935</v>
      </c>
      <c r="M5202" t="s">
        <v>2760</v>
      </c>
      <c r="N5202" t="s">
        <v>2864</v>
      </c>
      <c r="O5202" t="s">
        <v>2865</v>
      </c>
      <c r="P5202" s="199">
        <v>10000</v>
      </c>
      <c r="S5202" t="s">
        <v>2761</v>
      </c>
      <c r="T5202" t="s">
        <v>4061</v>
      </c>
      <c r="U5202" s="201">
        <v>4.0549999999999997</v>
      </c>
      <c r="V5202" t="s">
        <v>4335</v>
      </c>
      <c r="W5202" t="s">
        <v>3529</v>
      </c>
      <c r="X5202" t="s">
        <v>2866</v>
      </c>
      <c r="Y5202" t="s">
        <v>4082</v>
      </c>
      <c r="Z5202" t="s">
        <v>3671</v>
      </c>
      <c r="AA5202" t="s">
        <v>1508</v>
      </c>
      <c r="AB5202" s="198">
        <v>37043.875</v>
      </c>
      <c r="AC5202" s="198">
        <v>37072.875</v>
      </c>
    </row>
    <row r="5203" spans="1:29" x14ac:dyDescent="0.2">
      <c r="A5203" s="44" t="str">
        <f t="shared" si="406"/>
        <v>US Power Physical</v>
      </c>
      <c r="B5203" s="44" t="str">
        <f t="shared" si="407"/>
        <v>US</v>
      </c>
      <c r="C5203" s="44" t="str">
        <f t="shared" si="408"/>
        <v>Power</v>
      </c>
      <c r="D5203" s="44" t="str">
        <f t="shared" si="409"/>
        <v>Physical</v>
      </c>
      <c r="E5203" s="44">
        <f>IF(VLOOKUP(S5203,'DD-Lookup'!$J$6:$L$50,3,FALSE)="Monthly",(YEAR(AC5203)-YEAR(AB5203))*12+MONTH(AC5203)-MONTH(AB5203)+1,(AC5203-AB5203+1))</f>
        <v>30</v>
      </c>
      <c r="F5203" s="213">
        <f t="shared" si="410"/>
        <v>1500</v>
      </c>
      <c r="G5203" s="202">
        <v>1294413</v>
      </c>
      <c r="H5203" s="198">
        <v>37035.592303240737</v>
      </c>
      <c r="I5203" t="s">
        <v>2818</v>
      </c>
      <c r="M5203" t="s">
        <v>3364</v>
      </c>
      <c r="N5203" t="s">
        <v>2802</v>
      </c>
      <c r="O5203" t="s">
        <v>2859</v>
      </c>
      <c r="Q5203" s="199">
        <v>50</v>
      </c>
      <c r="S5203" t="s">
        <v>2759</v>
      </c>
      <c r="T5203" t="s">
        <v>4061</v>
      </c>
      <c r="U5203" s="201">
        <v>62.7</v>
      </c>
      <c r="V5203" t="s">
        <v>1509</v>
      </c>
      <c r="W5203" t="s">
        <v>2823</v>
      </c>
      <c r="X5203" t="s">
        <v>2807</v>
      </c>
      <c r="Y5203" t="s">
        <v>4193</v>
      </c>
      <c r="Z5203" t="s">
        <v>3666</v>
      </c>
      <c r="AA5203">
        <v>622118.1</v>
      </c>
      <c r="AB5203" s="198">
        <v>37043.71597222222</v>
      </c>
      <c r="AC5203" s="198">
        <v>37072.71597222222</v>
      </c>
    </row>
    <row r="5204" spans="1:29" x14ac:dyDescent="0.2">
      <c r="A5204" s="44" t="str">
        <f t="shared" si="406"/>
        <v>US Power Physical</v>
      </c>
      <c r="B5204" s="44" t="str">
        <f t="shared" ref="B5204:B5257" si="411">IF((LEFT(N5204,2)="US"),"US","")</f>
        <v>US</v>
      </c>
      <c r="C5204" s="44" t="str">
        <f t="shared" ref="C5204:C5257" si="412">M5204</f>
        <v>Power</v>
      </c>
      <c r="D5204" s="44" t="str">
        <f t="shared" ref="D5204:D5257" si="413">IF(ISNUMBER(FIND("Phy",N5204))=TRUE,"Physical","Financial")</f>
        <v>Physical</v>
      </c>
      <c r="E5204" s="44">
        <f>IF(VLOOKUP(S5204,'DD-Lookup'!$J$6:$L$50,3,FALSE)="Monthly",(YEAR(AC5204)-YEAR(AB5204))*12+MONTH(AC5204)-MONTH(AB5204)+1,(AC5204-AB5204+1))</f>
        <v>30</v>
      </c>
      <c r="F5204" s="213">
        <f t="shared" ref="F5204:F5257" si="414">E5204*SUM(P5204:Q5204)</f>
        <v>1500</v>
      </c>
      <c r="G5204" s="202">
        <v>1294414</v>
      </c>
      <c r="H5204" s="198">
        <v>37035.592465277776</v>
      </c>
      <c r="I5204" t="s">
        <v>3306</v>
      </c>
      <c r="M5204" t="s">
        <v>3364</v>
      </c>
      <c r="N5204" t="s">
        <v>2802</v>
      </c>
      <c r="O5204" t="s">
        <v>2860</v>
      </c>
      <c r="Q5204" s="199">
        <v>50</v>
      </c>
      <c r="S5204" t="s">
        <v>2759</v>
      </c>
      <c r="T5204" t="s">
        <v>4061</v>
      </c>
      <c r="U5204" s="201">
        <v>45.5</v>
      </c>
      <c r="V5204" t="s">
        <v>2857</v>
      </c>
      <c r="W5204" t="s">
        <v>2811</v>
      </c>
      <c r="X5204" t="s">
        <v>2862</v>
      </c>
      <c r="Y5204" t="s">
        <v>4193</v>
      </c>
      <c r="Z5204" t="s">
        <v>3666</v>
      </c>
      <c r="AA5204">
        <v>622121.1</v>
      </c>
      <c r="AB5204" s="198">
        <v>37135.594444444447</v>
      </c>
      <c r="AC5204" s="198">
        <v>37164.594444444447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30</v>
      </c>
      <c r="F5205" s="213">
        <f t="shared" si="414"/>
        <v>150000</v>
      </c>
      <c r="G5205" s="202">
        <v>1294415</v>
      </c>
      <c r="H5205" s="198">
        <v>37035.592476851853</v>
      </c>
      <c r="I5205" t="s">
        <v>2818</v>
      </c>
      <c r="M5205" t="s">
        <v>2760</v>
      </c>
      <c r="N5205" t="s">
        <v>3235</v>
      </c>
      <c r="O5205" t="s">
        <v>2898</v>
      </c>
      <c r="Q5205" s="199">
        <v>5000</v>
      </c>
      <c r="S5205" t="s">
        <v>2761</v>
      </c>
      <c r="T5205" t="s">
        <v>4061</v>
      </c>
      <c r="U5205" s="201">
        <v>6.7</v>
      </c>
      <c r="V5205" t="s">
        <v>3106</v>
      </c>
      <c r="W5205" t="s">
        <v>2708</v>
      </c>
      <c r="X5205" t="s">
        <v>2709</v>
      </c>
      <c r="Y5205" t="s">
        <v>4082</v>
      </c>
      <c r="Z5205" t="s">
        <v>3671</v>
      </c>
      <c r="AA5205" t="s">
        <v>1510</v>
      </c>
      <c r="AB5205" s="198">
        <v>37043.875</v>
      </c>
      <c r="AC5205" s="198">
        <v>37072.875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150000</v>
      </c>
      <c r="G5206" s="202">
        <v>1294416</v>
      </c>
      <c r="H5206" s="198">
        <v>37035.592534722222</v>
      </c>
      <c r="I5206" t="s">
        <v>2858</v>
      </c>
      <c r="M5206" t="s">
        <v>2760</v>
      </c>
      <c r="N5206" t="s">
        <v>3235</v>
      </c>
      <c r="O5206" t="s">
        <v>3098</v>
      </c>
      <c r="Q5206" s="199">
        <v>5000</v>
      </c>
      <c r="S5206" t="s">
        <v>2761</v>
      </c>
      <c r="T5206" t="s">
        <v>4061</v>
      </c>
      <c r="U5206" s="201">
        <v>7.84</v>
      </c>
      <c r="V5206" t="s">
        <v>4224</v>
      </c>
      <c r="W5206" t="s">
        <v>3083</v>
      </c>
      <c r="X5206" t="s">
        <v>3084</v>
      </c>
      <c r="Y5206" t="s">
        <v>4082</v>
      </c>
      <c r="Z5206" t="s">
        <v>3671</v>
      </c>
      <c r="AA5206" t="s">
        <v>1511</v>
      </c>
      <c r="AB5206" s="198">
        <v>37043.875</v>
      </c>
      <c r="AC5206" s="198">
        <v>37072.875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30</v>
      </c>
      <c r="F5207" s="213">
        <f t="shared" si="414"/>
        <v>450000</v>
      </c>
      <c r="G5207" s="202">
        <v>1294417</v>
      </c>
      <c r="H5207" s="198">
        <v>37035.592615740738</v>
      </c>
      <c r="I5207" t="s">
        <v>3228</v>
      </c>
      <c r="M5207" t="s">
        <v>2760</v>
      </c>
      <c r="N5207" t="s">
        <v>3235</v>
      </c>
      <c r="O5207" t="s">
        <v>3433</v>
      </c>
      <c r="P5207" s="199">
        <v>15000</v>
      </c>
      <c r="S5207" t="s">
        <v>2761</v>
      </c>
      <c r="T5207" t="s">
        <v>4061</v>
      </c>
      <c r="U5207" s="201">
        <v>0.03</v>
      </c>
      <c r="V5207" t="s">
        <v>3994</v>
      </c>
      <c r="W5207" t="s">
        <v>3074</v>
      </c>
      <c r="X5207" t="s">
        <v>3075</v>
      </c>
      <c r="Y5207" t="s">
        <v>4082</v>
      </c>
      <c r="Z5207" t="s">
        <v>3671</v>
      </c>
      <c r="AA5207" t="s">
        <v>1512</v>
      </c>
      <c r="AB5207" s="198">
        <v>37043</v>
      </c>
      <c r="AC5207" s="198">
        <v>37072</v>
      </c>
    </row>
    <row r="5208" spans="1:29" x14ac:dyDescent="0.2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4</v>
      </c>
      <c r="F5208" s="213">
        <f t="shared" si="414"/>
        <v>40000</v>
      </c>
      <c r="G5208" s="202">
        <v>1294418</v>
      </c>
      <c r="H5208" s="198">
        <v>37035.592800925922</v>
      </c>
      <c r="I5208" t="s">
        <v>2754</v>
      </c>
      <c r="M5208" t="s">
        <v>2760</v>
      </c>
      <c r="N5208" t="s">
        <v>3220</v>
      </c>
      <c r="O5208" t="s">
        <v>1132</v>
      </c>
      <c r="Q5208" s="199">
        <v>10000</v>
      </c>
      <c r="S5208" t="s">
        <v>2761</v>
      </c>
      <c r="T5208" t="s">
        <v>4061</v>
      </c>
      <c r="U5208" s="201">
        <v>3.9849999999999999</v>
      </c>
      <c r="V5208" t="s">
        <v>4175</v>
      </c>
      <c r="W5208" t="s">
        <v>3046</v>
      </c>
      <c r="X5208" t="s">
        <v>3141</v>
      </c>
      <c r="Y5208" t="s">
        <v>3224</v>
      </c>
      <c r="Z5208" t="s">
        <v>3671</v>
      </c>
      <c r="AA5208">
        <v>809747</v>
      </c>
      <c r="AB5208" s="198">
        <v>37037</v>
      </c>
      <c r="AC5208" s="198">
        <v>37040</v>
      </c>
    </row>
    <row r="5209" spans="1:29" x14ac:dyDescent="0.2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151</v>
      </c>
      <c r="F5209" s="213">
        <f t="shared" si="414"/>
        <v>755000</v>
      </c>
      <c r="G5209" s="202">
        <v>1294419</v>
      </c>
      <c r="H5209" s="198">
        <v>37035.592858796299</v>
      </c>
      <c r="I5209" t="s">
        <v>3228</v>
      </c>
      <c r="M5209" t="s">
        <v>2760</v>
      </c>
      <c r="N5209" t="s">
        <v>2864</v>
      </c>
      <c r="O5209" t="s">
        <v>3253</v>
      </c>
      <c r="Q5209" s="199">
        <v>5000</v>
      </c>
      <c r="S5209" t="s">
        <v>2761</v>
      </c>
      <c r="T5209" t="s">
        <v>4061</v>
      </c>
      <c r="U5209" s="201">
        <v>4.58</v>
      </c>
      <c r="V5209" t="s">
        <v>3229</v>
      </c>
      <c r="W5209" t="s">
        <v>3529</v>
      </c>
      <c r="X5209" t="s">
        <v>2866</v>
      </c>
      <c r="Y5209" t="s">
        <v>4082</v>
      </c>
      <c r="Z5209" t="s">
        <v>3671</v>
      </c>
      <c r="AA5209" t="s">
        <v>1513</v>
      </c>
      <c r="AB5209" s="198">
        <v>37196</v>
      </c>
      <c r="AC5209" s="198">
        <v>37346</v>
      </c>
    </row>
    <row r="5210" spans="1:29" x14ac:dyDescent="0.2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30</v>
      </c>
      <c r="F5210" s="213">
        <f t="shared" si="414"/>
        <v>150000</v>
      </c>
      <c r="G5210" s="202">
        <v>1294420</v>
      </c>
      <c r="H5210" s="198">
        <v>37035.592951388891</v>
      </c>
      <c r="I5210" t="s">
        <v>2935</v>
      </c>
      <c r="M5210" t="s">
        <v>2760</v>
      </c>
      <c r="N5210" t="s">
        <v>3220</v>
      </c>
      <c r="O5210" t="s">
        <v>880</v>
      </c>
      <c r="P5210" s="199">
        <v>5000</v>
      </c>
      <c r="S5210" t="s">
        <v>2761</v>
      </c>
      <c r="T5210" t="s">
        <v>4061</v>
      </c>
      <c r="U5210" s="201">
        <v>2.6749999999999998</v>
      </c>
      <c r="V5210" t="s">
        <v>3035</v>
      </c>
      <c r="W5210" t="s">
        <v>3926</v>
      </c>
      <c r="X5210" t="s">
        <v>2735</v>
      </c>
      <c r="Y5210" t="s">
        <v>3224</v>
      </c>
      <c r="Z5210" t="s">
        <v>3671</v>
      </c>
      <c r="AA5210" t="s">
        <v>1514</v>
      </c>
      <c r="AB5210" s="198">
        <v>37043.875</v>
      </c>
      <c r="AC5210" s="198">
        <v>37072.875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3">
        <f t="shared" si="414"/>
        <v>310000</v>
      </c>
      <c r="G5211" s="202">
        <v>1294421</v>
      </c>
      <c r="H5211" s="198">
        <v>37035.59302083333</v>
      </c>
      <c r="I5211" t="s">
        <v>3306</v>
      </c>
      <c r="M5211" t="s">
        <v>2760</v>
      </c>
      <c r="N5211" t="s">
        <v>2864</v>
      </c>
      <c r="O5211" t="s">
        <v>2875</v>
      </c>
      <c r="P5211" s="199">
        <v>10000</v>
      </c>
      <c r="S5211" t="s">
        <v>2761</v>
      </c>
      <c r="T5211" t="s">
        <v>4061</v>
      </c>
      <c r="U5211" s="201">
        <v>4.2050000000000001</v>
      </c>
      <c r="V5211" t="s">
        <v>2797</v>
      </c>
      <c r="W5211" t="s">
        <v>3529</v>
      </c>
      <c r="X5211" t="s">
        <v>2866</v>
      </c>
      <c r="Y5211" t="s">
        <v>4082</v>
      </c>
      <c r="Z5211" t="s">
        <v>3671</v>
      </c>
      <c r="AA5211" t="s">
        <v>1515</v>
      </c>
      <c r="AB5211" s="198">
        <v>37104.875</v>
      </c>
      <c r="AC5211" s="198">
        <v>37134.875</v>
      </c>
    </row>
    <row r="5212" spans="1:29" x14ac:dyDescent="0.2">
      <c r="A5212" s="44" t="str">
        <f t="shared" si="406"/>
        <v>US Natural Gas Physical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Physical</v>
      </c>
      <c r="E5212" s="44">
        <f>IF(VLOOKUP(S5212,'DD-Lookup'!$J$6:$L$50,3,FALSE)="Monthly",(YEAR(AC5212)-YEAR(AB5212))*12+MONTH(AC5212)-MONTH(AB5212)+1,(AC5212-AB5212+1))</f>
        <v>30</v>
      </c>
      <c r="F5212" s="213">
        <f t="shared" si="414"/>
        <v>150000</v>
      </c>
      <c r="G5212" s="202">
        <v>1294424</v>
      </c>
      <c r="H5212" s="198">
        <v>37035.593124999999</v>
      </c>
      <c r="I5212" t="s">
        <v>2935</v>
      </c>
      <c r="M5212" t="s">
        <v>2760</v>
      </c>
      <c r="N5212" t="s">
        <v>3220</v>
      </c>
      <c r="O5212" t="s">
        <v>4300</v>
      </c>
      <c r="Q5212" s="199">
        <v>5000</v>
      </c>
      <c r="S5212" t="s">
        <v>2761</v>
      </c>
      <c r="T5212" t="s">
        <v>4061</v>
      </c>
      <c r="U5212" s="201">
        <v>2.7450000000000001</v>
      </c>
      <c r="V5212" t="s">
        <v>3035</v>
      </c>
      <c r="W5212" t="s">
        <v>4279</v>
      </c>
      <c r="X5212" t="s">
        <v>2682</v>
      </c>
      <c r="Y5212" t="s">
        <v>3224</v>
      </c>
      <c r="Z5212" t="s">
        <v>3671</v>
      </c>
      <c r="AA5212" t="s">
        <v>1516</v>
      </c>
      <c r="AB5212" s="198">
        <v>37043.875</v>
      </c>
      <c r="AC5212" s="198">
        <v>37072.875</v>
      </c>
    </row>
    <row r="5213" spans="1:29" x14ac:dyDescent="0.2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5</v>
      </c>
      <c r="F5213" s="213">
        <f t="shared" si="414"/>
        <v>250</v>
      </c>
      <c r="G5213" s="202">
        <v>1294426</v>
      </c>
      <c r="H5213" s="198">
        <v>37035.593217592592</v>
      </c>
      <c r="I5213" t="s">
        <v>2825</v>
      </c>
      <c r="M5213" t="s">
        <v>3364</v>
      </c>
      <c r="N5213" t="s">
        <v>2802</v>
      </c>
      <c r="O5213" t="s">
        <v>4359</v>
      </c>
      <c r="Q5213" s="199">
        <v>50</v>
      </c>
      <c r="S5213" t="s">
        <v>2759</v>
      </c>
      <c r="T5213" t="s">
        <v>4061</v>
      </c>
      <c r="U5213" s="201">
        <v>63</v>
      </c>
      <c r="V5213" t="s">
        <v>3904</v>
      </c>
      <c r="W5213" t="s">
        <v>2823</v>
      </c>
      <c r="X5213" t="s">
        <v>2807</v>
      </c>
      <c r="Y5213" t="s">
        <v>4193</v>
      </c>
      <c r="Z5213" t="s">
        <v>3666</v>
      </c>
      <c r="AA5213">
        <v>622122.1</v>
      </c>
      <c r="AB5213" s="198">
        <v>37046.875</v>
      </c>
      <c r="AC5213" s="198">
        <v>37050.875</v>
      </c>
    </row>
    <row r="5214" spans="1:29" x14ac:dyDescent="0.2">
      <c r="A5214" s="44" t="str">
        <f t="shared" si="406"/>
        <v>US Crude Financial</v>
      </c>
      <c r="B5214" s="44" t="str">
        <f t="shared" si="411"/>
        <v>US</v>
      </c>
      <c r="C5214" s="44" t="str">
        <f t="shared" si="412"/>
        <v>Crude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1</v>
      </c>
      <c r="F5214" s="213">
        <f t="shared" si="414"/>
        <v>50000</v>
      </c>
      <c r="G5214" s="202">
        <v>1294427</v>
      </c>
      <c r="H5214" s="198">
        <v>37035.593599537038</v>
      </c>
      <c r="I5214" t="s">
        <v>4031</v>
      </c>
      <c r="M5214" t="s">
        <v>3757</v>
      </c>
      <c r="N5214" t="s">
        <v>4183</v>
      </c>
      <c r="O5214" t="s">
        <v>2790</v>
      </c>
      <c r="Q5214" s="199">
        <v>50000</v>
      </c>
      <c r="S5214" t="s">
        <v>2767</v>
      </c>
      <c r="T5214" t="s">
        <v>4061</v>
      </c>
      <c r="U5214" s="201">
        <v>28.39</v>
      </c>
      <c r="V5214" t="s">
        <v>4490</v>
      </c>
      <c r="W5214" t="s">
        <v>4185</v>
      </c>
      <c r="X5214" t="s">
        <v>4186</v>
      </c>
      <c r="Y5214" t="s">
        <v>3401</v>
      </c>
      <c r="Z5214" t="s">
        <v>3671</v>
      </c>
      <c r="AA5214">
        <v>107426</v>
      </c>
      <c r="AB5214" s="198">
        <v>37073</v>
      </c>
      <c r="AC5214" s="198">
        <v>37103</v>
      </c>
    </row>
    <row r="5215" spans="1:29" x14ac:dyDescent="0.2">
      <c r="A5215" s="44" t="str">
        <f t="shared" si="406"/>
        <v>US Natural Gas Physical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Physical</v>
      </c>
      <c r="E5215" s="44">
        <f>IF(VLOOKUP(S5215,'DD-Lookup'!$J$6:$L$50,3,FALSE)="Monthly",(YEAR(AC5215)-YEAR(AB5215))*12+MONTH(AC5215)-MONTH(AB5215)+1,(AC5215-AB5215+1))</f>
        <v>30</v>
      </c>
      <c r="F5215" s="213">
        <f t="shared" si="414"/>
        <v>300000</v>
      </c>
      <c r="G5215" s="202">
        <v>1294430</v>
      </c>
      <c r="H5215" s="198">
        <v>37035.5940162037</v>
      </c>
      <c r="I5215" t="s">
        <v>2935</v>
      </c>
      <c r="M5215" t="s">
        <v>2760</v>
      </c>
      <c r="N5215" t="s">
        <v>3136</v>
      </c>
      <c r="O5215" t="s">
        <v>4418</v>
      </c>
      <c r="P5215" s="199">
        <v>10000</v>
      </c>
      <c r="S5215" t="s">
        <v>2761</v>
      </c>
      <c r="T5215" t="s">
        <v>4061</v>
      </c>
      <c r="U5215" s="201">
        <v>-8.2500000000000004E-2</v>
      </c>
      <c r="V5215" t="s">
        <v>2936</v>
      </c>
      <c r="W5215" t="s">
        <v>4419</v>
      </c>
      <c r="X5215" t="s">
        <v>4420</v>
      </c>
      <c r="Y5215" t="s">
        <v>3224</v>
      </c>
      <c r="Z5215" t="s">
        <v>3671</v>
      </c>
      <c r="AA5215" t="s">
        <v>1517</v>
      </c>
      <c r="AB5215" s="198">
        <v>37043</v>
      </c>
      <c r="AC5215" s="198">
        <v>37072</v>
      </c>
    </row>
    <row r="5216" spans="1:29" x14ac:dyDescent="0.2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5</v>
      </c>
      <c r="F5216" s="213">
        <f t="shared" si="414"/>
        <v>250</v>
      </c>
      <c r="G5216" s="202">
        <v>1294431</v>
      </c>
      <c r="H5216" s="198">
        <v>37035.594131944446</v>
      </c>
      <c r="I5216" t="s">
        <v>2804</v>
      </c>
      <c r="M5216" t="s">
        <v>3364</v>
      </c>
      <c r="N5216" t="s">
        <v>2802</v>
      </c>
      <c r="O5216" t="s">
        <v>4467</v>
      </c>
      <c r="Q5216" s="199">
        <v>50</v>
      </c>
      <c r="S5216" t="s">
        <v>2759</v>
      </c>
      <c r="T5216" t="s">
        <v>4061</v>
      </c>
      <c r="U5216" s="201">
        <v>31.25</v>
      </c>
      <c r="V5216" t="s">
        <v>2805</v>
      </c>
      <c r="W5216" t="s">
        <v>2814</v>
      </c>
      <c r="X5216" t="s">
        <v>2807</v>
      </c>
      <c r="Y5216" t="s">
        <v>4193</v>
      </c>
      <c r="Z5216" t="s">
        <v>3666</v>
      </c>
      <c r="AA5216">
        <v>622123.1</v>
      </c>
      <c r="AB5216" s="198">
        <v>37039.875</v>
      </c>
      <c r="AC5216" s="198">
        <v>37043.875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465000</v>
      </c>
      <c r="G5217" s="202">
        <v>1294432</v>
      </c>
      <c r="H5217" s="198">
        <v>37035.594351851854</v>
      </c>
      <c r="I5217" t="s">
        <v>3890</v>
      </c>
      <c r="M5217" t="s">
        <v>2760</v>
      </c>
      <c r="N5217" t="s">
        <v>2864</v>
      </c>
      <c r="O5217" t="s">
        <v>2875</v>
      </c>
      <c r="P5217" s="199">
        <v>15000</v>
      </c>
      <c r="S5217" t="s">
        <v>2761</v>
      </c>
      <c r="T5217" t="s">
        <v>4061</v>
      </c>
      <c r="U5217" s="201">
        <v>4.2050000000000001</v>
      </c>
      <c r="V5217" t="s">
        <v>3242</v>
      </c>
      <c r="W5217" t="s">
        <v>3529</v>
      </c>
      <c r="X5217" t="s">
        <v>2866</v>
      </c>
      <c r="Y5217" t="s">
        <v>4082</v>
      </c>
      <c r="Z5217" t="s">
        <v>3671</v>
      </c>
      <c r="AA5217" t="s">
        <v>1518</v>
      </c>
      <c r="AB5217" s="198">
        <v>37104.875</v>
      </c>
      <c r="AC5217" s="198">
        <v>37134.875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150000</v>
      </c>
      <c r="G5218" s="202">
        <v>1294435</v>
      </c>
      <c r="H5218" s="198">
        <v>37035.594502314816</v>
      </c>
      <c r="I5218" t="s">
        <v>2834</v>
      </c>
      <c r="M5218" t="s">
        <v>2760</v>
      </c>
      <c r="N5218" t="s">
        <v>2864</v>
      </c>
      <c r="O5218" t="s">
        <v>2865</v>
      </c>
      <c r="P5218" s="199">
        <v>5000</v>
      </c>
      <c r="S5218" t="s">
        <v>2761</v>
      </c>
      <c r="T5218" t="s">
        <v>4061</v>
      </c>
      <c r="U5218" s="201">
        <v>4.0599999999999996</v>
      </c>
      <c r="V5218" t="s">
        <v>3948</v>
      </c>
      <c r="W5218" t="s">
        <v>3529</v>
      </c>
      <c r="X5218" t="s">
        <v>2866</v>
      </c>
      <c r="Y5218" t="s">
        <v>4082</v>
      </c>
      <c r="Z5218" t="s">
        <v>3671</v>
      </c>
      <c r="AA5218" t="s">
        <v>1519</v>
      </c>
      <c r="AB5218" s="198">
        <v>37043.875</v>
      </c>
      <c r="AC5218" s="198">
        <v>37072.875</v>
      </c>
    </row>
    <row r="5219" spans="1:29" x14ac:dyDescent="0.2">
      <c r="A5219" s="44" t="str">
        <f t="shared" si="406"/>
        <v>US Natural Gas Physical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Physical</v>
      </c>
      <c r="E5219" s="44">
        <f>IF(VLOOKUP(S5219,'DD-Lookup'!$J$6:$L$50,3,FALSE)="Monthly",(YEAR(AC5219)-YEAR(AB5219))*12+MONTH(AC5219)-MONTH(AB5219)+1,(AC5219-AB5219+1))</f>
        <v>30</v>
      </c>
      <c r="F5219" s="213">
        <f t="shared" si="414"/>
        <v>150000</v>
      </c>
      <c r="G5219" s="202">
        <v>1294436</v>
      </c>
      <c r="H5219" s="198">
        <v>37035.594594907408</v>
      </c>
      <c r="I5219" t="s">
        <v>3219</v>
      </c>
      <c r="M5219" t="s">
        <v>2760</v>
      </c>
      <c r="N5219" t="s">
        <v>3220</v>
      </c>
      <c r="O5219" t="s">
        <v>4287</v>
      </c>
      <c r="Q5219" s="199">
        <v>5000</v>
      </c>
      <c r="S5219" t="s">
        <v>2761</v>
      </c>
      <c r="T5219" t="s">
        <v>4061</v>
      </c>
      <c r="U5219" s="201">
        <v>9.2650000000000006</v>
      </c>
      <c r="V5219" t="s">
        <v>3799</v>
      </c>
      <c r="W5219" t="s">
        <v>4279</v>
      </c>
      <c r="X5219" t="s">
        <v>2682</v>
      </c>
      <c r="Y5219" t="s">
        <v>3224</v>
      </c>
      <c r="Z5219" t="s">
        <v>3671</v>
      </c>
      <c r="AA5219" t="s">
        <v>1520</v>
      </c>
      <c r="AB5219" s="198">
        <v>37043.875</v>
      </c>
      <c r="AC5219" s="198">
        <v>37072.875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150000</v>
      </c>
      <c r="G5220" s="202">
        <v>1294442</v>
      </c>
      <c r="H5220" s="198">
        <v>37035.595277777778</v>
      </c>
      <c r="I5220" t="s">
        <v>3982</v>
      </c>
      <c r="M5220" t="s">
        <v>2760</v>
      </c>
      <c r="N5220" t="s">
        <v>2864</v>
      </c>
      <c r="O5220" t="s">
        <v>2865</v>
      </c>
      <c r="Q5220" s="199">
        <v>5000</v>
      </c>
      <c r="S5220" t="s">
        <v>2761</v>
      </c>
      <c r="T5220" t="s">
        <v>4061</v>
      </c>
      <c r="U5220" s="201">
        <v>4.0650000000000004</v>
      </c>
      <c r="V5220" t="s">
        <v>4029</v>
      </c>
      <c r="W5220" t="s">
        <v>3529</v>
      </c>
      <c r="X5220" t="s">
        <v>2866</v>
      </c>
      <c r="Y5220" t="s">
        <v>4082</v>
      </c>
      <c r="Z5220" t="s">
        <v>3671</v>
      </c>
      <c r="AA5220" t="s">
        <v>1521</v>
      </c>
      <c r="AB5220" s="198">
        <v>37043.875</v>
      </c>
      <c r="AC5220" s="198">
        <v>37072.875</v>
      </c>
    </row>
    <row r="5221" spans="1:29" x14ac:dyDescent="0.2">
      <c r="A5221" s="44" t="str">
        <f t="shared" si="406"/>
        <v>US Natural Gas Physical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30</v>
      </c>
      <c r="F5221" s="213">
        <f t="shared" si="414"/>
        <v>300000</v>
      </c>
      <c r="G5221" s="202">
        <v>1294444</v>
      </c>
      <c r="H5221" s="198">
        <v>37035.595370370371</v>
      </c>
      <c r="I5221" t="s">
        <v>2849</v>
      </c>
      <c r="M5221" t="s">
        <v>2760</v>
      </c>
      <c r="N5221" t="s">
        <v>3220</v>
      </c>
      <c r="O5221" t="s">
        <v>4300</v>
      </c>
      <c r="Q5221" s="199">
        <v>10000</v>
      </c>
      <c r="S5221" t="s">
        <v>2761</v>
      </c>
      <c r="T5221" t="s">
        <v>4061</v>
      </c>
      <c r="U5221" s="201">
        <v>2.7349999999999999</v>
      </c>
      <c r="V5221" t="s">
        <v>3051</v>
      </c>
      <c r="W5221" t="s">
        <v>4279</v>
      </c>
      <c r="X5221" t="s">
        <v>2682</v>
      </c>
      <c r="Y5221" t="s">
        <v>3224</v>
      </c>
      <c r="Z5221" t="s">
        <v>3671</v>
      </c>
      <c r="AA5221" t="s">
        <v>1522</v>
      </c>
      <c r="AB5221" s="198">
        <v>37043.875</v>
      </c>
      <c r="AC5221" s="198">
        <v>37072.875</v>
      </c>
    </row>
    <row r="5222" spans="1:29" x14ac:dyDescent="0.2">
      <c r="A5222" s="44" t="str">
        <f t="shared" si="406"/>
        <v>US Natural Gas Physical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Physical</v>
      </c>
      <c r="E5222" s="44">
        <f>IF(VLOOKUP(S5222,'DD-Lookup'!$J$6:$L$50,3,FALSE)="Monthly",(YEAR(AC5222)-YEAR(AB5222))*12+MONTH(AC5222)-MONTH(AB5222)+1,(AC5222-AB5222+1))</f>
        <v>30</v>
      </c>
      <c r="F5222" s="213">
        <f t="shared" si="414"/>
        <v>150000</v>
      </c>
      <c r="G5222" s="202">
        <v>1294447</v>
      </c>
      <c r="H5222" s="198">
        <v>37035.595555555556</v>
      </c>
      <c r="I5222" t="s">
        <v>3185</v>
      </c>
      <c r="M5222" t="s">
        <v>2760</v>
      </c>
      <c r="N5222" t="s">
        <v>3136</v>
      </c>
      <c r="O5222" t="s">
        <v>4417</v>
      </c>
      <c r="P5222" s="199">
        <v>5000</v>
      </c>
      <c r="S5222" t="s">
        <v>2761</v>
      </c>
      <c r="T5222" t="s">
        <v>4061</v>
      </c>
      <c r="U5222" s="201">
        <v>-3.2500000000000001E-2</v>
      </c>
      <c r="V5222" t="s">
        <v>3186</v>
      </c>
      <c r="W5222" t="s">
        <v>3004</v>
      </c>
      <c r="X5222" t="s">
        <v>3246</v>
      </c>
      <c r="Y5222" t="s">
        <v>3224</v>
      </c>
      <c r="Z5222" t="s">
        <v>3671</v>
      </c>
      <c r="AA5222" t="s">
        <v>1523</v>
      </c>
      <c r="AB5222" s="198">
        <v>37043.875</v>
      </c>
      <c r="AC5222" s="198">
        <v>37072.875</v>
      </c>
    </row>
    <row r="5223" spans="1:29" x14ac:dyDescent="0.2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61</v>
      </c>
      <c r="F5223" s="213">
        <f t="shared" si="414"/>
        <v>305000</v>
      </c>
      <c r="G5223" s="202">
        <v>1294448</v>
      </c>
      <c r="H5223" s="198">
        <v>37035.595659722225</v>
      </c>
      <c r="I5223" t="s">
        <v>2854</v>
      </c>
      <c r="J5223" t="s">
        <v>1524</v>
      </c>
      <c r="K5223" t="s">
        <v>2852</v>
      </c>
      <c r="M5223" t="s">
        <v>2760</v>
      </c>
      <c r="N5223" t="s">
        <v>3235</v>
      </c>
      <c r="O5223" t="s">
        <v>3130</v>
      </c>
      <c r="P5223" s="199">
        <v>5000</v>
      </c>
      <c r="S5223" t="s">
        <v>2761</v>
      </c>
      <c r="T5223" t="s">
        <v>4061</v>
      </c>
      <c r="U5223" s="201">
        <v>5.12</v>
      </c>
      <c r="V5223" t="s">
        <v>1525</v>
      </c>
      <c r="W5223" t="s">
        <v>3083</v>
      </c>
      <c r="X5223" t="s">
        <v>3084</v>
      </c>
      <c r="Y5223" t="s">
        <v>4082</v>
      </c>
      <c r="Z5223" t="s">
        <v>3671</v>
      </c>
      <c r="AA5223" t="s">
        <v>1526</v>
      </c>
      <c r="AB5223" s="198">
        <v>37196</v>
      </c>
      <c r="AC5223" s="198">
        <v>37256</v>
      </c>
    </row>
    <row r="5224" spans="1:29" x14ac:dyDescent="0.2">
      <c r="A5224" s="44" t="str">
        <f t="shared" si="406"/>
        <v>US Power Physical</v>
      </c>
      <c r="B5224" s="44" t="str">
        <f t="shared" si="411"/>
        <v>US</v>
      </c>
      <c r="C5224" s="44" t="str">
        <f t="shared" si="412"/>
        <v>Power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62</v>
      </c>
      <c r="F5224" s="213">
        <f t="shared" si="414"/>
        <v>3100</v>
      </c>
      <c r="G5224" s="202">
        <v>1294449</v>
      </c>
      <c r="H5224" s="198">
        <v>37035.59584490741</v>
      </c>
      <c r="I5224" t="s">
        <v>2831</v>
      </c>
      <c r="M5224" t="s">
        <v>3364</v>
      </c>
      <c r="N5224" t="s">
        <v>2802</v>
      </c>
      <c r="O5224" t="s">
        <v>2899</v>
      </c>
      <c r="Q5224" s="199">
        <v>50</v>
      </c>
      <c r="S5224" t="s">
        <v>2759</v>
      </c>
      <c r="T5224" t="s">
        <v>4061</v>
      </c>
      <c r="U5224" s="201">
        <v>91.5</v>
      </c>
      <c r="V5224" t="s">
        <v>4199</v>
      </c>
      <c r="W5224" t="s">
        <v>2823</v>
      </c>
      <c r="X5224" t="s">
        <v>2824</v>
      </c>
      <c r="Y5224" t="s">
        <v>4193</v>
      </c>
      <c r="Z5224" t="s">
        <v>3666</v>
      </c>
      <c r="AA5224">
        <v>622125.1</v>
      </c>
      <c r="AB5224" s="198">
        <v>37073.71597222222</v>
      </c>
      <c r="AC5224" s="198">
        <v>37134.71597222222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300000</v>
      </c>
      <c r="G5225" s="202">
        <v>1294451</v>
      </c>
      <c r="H5225" s="198">
        <v>37035.595972222225</v>
      </c>
      <c r="I5225" t="s">
        <v>2863</v>
      </c>
      <c r="M5225" t="s">
        <v>2760</v>
      </c>
      <c r="N5225" t="s">
        <v>2864</v>
      </c>
      <c r="O5225" t="s">
        <v>2865</v>
      </c>
      <c r="Q5225" s="199">
        <v>10000</v>
      </c>
      <c r="S5225" t="s">
        <v>2761</v>
      </c>
      <c r="T5225" t="s">
        <v>4061</v>
      </c>
      <c r="U5225" s="201">
        <v>4.0650000000000004</v>
      </c>
      <c r="V5225" t="s">
        <v>3033</v>
      </c>
      <c r="W5225" t="s">
        <v>3529</v>
      </c>
      <c r="X5225" t="s">
        <v>2866</v>
      </c>
      <c r="Y5225" t="s">
        <v>4082</v>
      </c>
      <c r="Z5225" t="s">
        <v>3671</v>
      </c>
      <c r="AA5225" t="s">
        <v>1527</v>
      </c>
      <c r="AB5225" s="198">
        <v>37043.875</v>
      </c>
      <c r="AC5225" s="198">
        <v>37072.875</v>
      </c>
    </row>
    <row r="5226" spans="1:29" x14ac:dyDescent="0.2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153</v>
      </c>
      <c r="F5226" s="213">
        <f t="shared" si="414"/>
        <v>382500</v>
      </c>
      <c r="G5226" s="202">
        <v>1294453</v>
      </c>
      <c r="H5226" s="198">
        <v>37035.596134259256</v>
      </c>
      <c r="I5226" t="s">
        <v>3267</v>
      </c>
      <c r="M5226" t="s">
        <v>2760</v>
      </c>
      <c r="N5226" t="s">
        <v>2864</v>
      </c>
      <c r="O5226" t="s">
        <v>4239</v>
      </c>
      <c r="Q5226" s="199">
        <v>2500</v>
      </c>
      <c r="S5226" t="s">
        <v>2761</v>
      </c>
      <c r="T5226" t="s">
        <v>4061</v>
      </c>
      <c r="U5226" s="201">
        <v>4.1849999999999996</v>
      </c>
      <c r="V5226" t="s">
        <v>4223</v>
      </c>
      <c r="W5226" t="s">
        <v>3529</v>
      </c>
      <c r="X5226" t="s">
        <v>2866</v>
      </c>
      <c r="Y5226" t="s">
        <v>4082</v>
      </c>
      <c r="Z5226" t="s">
        <v>3671</v>
      </c>
      <c r="AA5226" t="s">
        <v>1528</v>
      </c>
      <c r="AB5226" s="198">
        <v>37043</v>
      </c>
      <c r="AC5226" s="198">
        <v>37195</v>
      </c>
    </row>
    <row r="5227" spans="1:29" x14ac:dyDescent="0.2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1500</v>
      </c>
      <c r="G5227" s="202">
        <v>1294454</v>
      </c>
      <c r="H5227" s="198">
        <v>37035.596192129633</v>
      </c>
      <c r="I5227" t="s">
        <v>2831</v>
      </c>
      <c r="M5227" t="s">
        <v>3364</v>
      </c>
      <c r="N5227" t="s">
        <v>2802</v>
      </c>
      <c r="O5227" t="s">
        <v>2656</v>
      </c>
      <c r="Q5227" s="199">
        <v>50</v>
      </c>
      <c r="S5227" t="s">
        <v>2759</v>
      </c>
      <c r="T5227" t="s">
        <v>4061</v>
      </c>
      <c r="U5227" s="201">
        <v>70.5</v>
      </c>
      <c r="V5227" t="s">
        <v>4199</v>
      </c>
      <c r="W5227" t="s">
        <v>2811</v>
      </c>
      <c r="X5227" t="s">
        <v>2862</v>
      </c>
      <c r="Y5227" t="s">
        <v>4193</v>
      </c>
      <c r="Z5227" t="s">
        <v>3666</v>
      </c>
      <c r="AA5227">
        <v>622130.1</v>
      </c>
      <c r="AB5227" s="198">
        <v>37043.594444444447</v>
      </c>
      <c r="AC5227" s="198">
        <v>37072.594444444447</v>
      </c>
    </row>
    <row r="5228" spans="1:29" x14ac:dyDescent="0.2">
      <c r="A5228" s="44" t="str">
        <f t="shared" si="406"/>
        <v>US Power Physical</v>
      </c>
      <c r="B5228" s="44" t="str">
        <f t="shared" si="411"/>
        <v>US</v>
      </c>
      <c r="C5228" s="44" t="str">
        <f t="shared" si="412"/>
        <v>Power</v>
      </c>
      <c r="D5228" s="44" t="str">
        <f t="shared" si="413"/>
        <v>Physical</v>
      </c>
      <c r="E5228" s="44">
        <f>IF(VLOOKUP(S5228,'DD-Lookup'!$J$6:$L$50,3,FALSE)="Monthly",(YEAR(AC5228)-YEAR(AB5228))*12+MONTH(AC5228)-MONTH(AB5228)+1,(AC5228-AB5228+1))</f>
        <v>30</v>
      </c>
      <c r="F5228" s="213">
        <f t="shared" si="414"/>
        <v>1500</v>
      </c>
      <c r="G5228" s="202">
        <v>1294459</v>
      </c>
      <c r="H5228" s="198">
        <v>37035.597199074073</v>
      </c>
      <c r="I5228" t="s">
        <v>4034</v>
      </c>
      <c r="M5228" t="s">
        <v>3364</v>
      </c>
      <c r="N5228" t="s">
        <v>2802</v>
      </c>
      <c r="O5228" t="s">
        <v>3295</v>
      </c>
      <c r="Q5228" s="199">
        <v>50</v>
      </c>
      <c r="S5228" t="s">
        <v>2759</v>
      </c>
      <c r="T5228" t="s">
        <v>4061</v>
      </c>
      <c r="U5228" s="201">
        <v>64.5</v>
      </c>
      <c r="V5228" t="s">
        <v>3906</v>
      </c>
      <c r="W5228" t="s">
        <v>3420</v>
      </c>
      <c r="X5228" t="s">
        <v>3993</v>
      </c>
      <c r="Y5228" t="s">
        <v>4193</v>
      </c>
      <c r="Z5228" t="s">
        <v>3666</v>
      </c>
      <c r="AA5228">
        <v>622131.1</v>
      </c>
      <c r="AB5228" s="198">
        <v>37043.600694444445</v>
      </c>
      <c r="AC5228" s="198">
        <v>37072.600694444445</v>
      </c>
    </row>
    <row r="5229" spans="1:29" x14ac:dyDescent="0.2">
      <c r="A5229" s="44" t="str">
        <f t="shared" si="406"/>
        <v>US Natural Gas Financial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Financial</v>
      </c>
      <c r="E5229" s="44">
        <f>IF(VLOOKUP(S5229,'DD-Lookup'!$J$6:$L$50,3,FALSE)="Monthly",(YEAR(AC5229)-YEAR(AB5229))*12+MONTH(AC5229)-MONTH(AB5229)+1,(AC5229-AB5229+1))</f>
        <v>151</v>
      </c>
      <c r="F5229" s="213">
        <f t="shared" si="414"/>
        <v>755000</v>
      </c>
      <c r="G5229" s="202">
        <v>1294460</v>
      </c>
      <c r="H5229" s="198">
        <v>37035.597245370373</v>
      </c>
      <c r="I5229" t="s">
        <v>3228</v>
      </c>
      <c r="M5229" t="s">
        <v>2760</v>
      </c>
      <c r="N5229" t="s">
        <v>2864</v>
      </c>
      <c r="O5229" t="s">
        <v>3253</v>
      </c>
      <c r="Q5229" s="199">
        <v>5000</v>
      </c>
      <c r="S5229" t="s">
        <v>2761</v>
      </c>
      <c r="T5229" t="s">
        <v>4061</v>
      </c>
      <c r="U5229" s="201">
        <v>4.5750000000000002</v>
      </c>
      <c r="V5229" t="s">
        <v>3229</v>
      </c>
      <c r="W5229" t="s">
        <v>3529</v>
      </c>
      <c r="X5229" t="s">
        <v>2866</v>
      </c>
      <c r="Y5229" t="s">
        <v>4082</v>
      </c>
      <c r="Z5229" t="s">
        <v>3671</v>
      </c>
      <c r="AA5229" t="s">
        <v>1529</v>
      </c>
      <c r="AB5229" s="198">
        <v>37196</v>
      </c>
      <c r="AC5229" s="198">
        <v>37346</v>
      </c>
    </row>
    <row r="5230" spans="1:29" x14ac:dyDescent="0.2">
      <c r="A5230" s="44" t="str">
        <f t="shared" si="406"/>
        <v>US Natural Gas Physical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Physical</v>
      </c>
      <c r="E5230" s="44">
        <f>IF(VLOOKUP(S5230,'DD-Lookup'!$J$6:$L$50,3,FALSE)="Monthly",(YEAR(AC5230)-YEAR(AB5230))*12+MONTH(AC5230)-MONTH(AB5230)+1,(AC5230-AB5230+1))</f>
        <v>30</v>
      </c>
      <c r="F5230" s="213">
        <f t="shared" si="414"/>
        <v>32190</v>
      </c>
      <c r="G5230" s="202">
        <v>1294461</v>
      </c>
      <c r="H5230" s="198">
        <v>37035.597291666665</v>
      </c>
      <c r="I5230" t="s">
        <v>2831</v>
      </c>
      <c r="M5230" t="s">
        <v>2760</v>
      </c>
      <c r="N5230" t="s">
        <v>3220</v>
      </c>
      <c r="O5230" t="s">
        <v>880</v>
      </c>
      <c r="P5230" s="199">
        <v>1073</v>
      </c>
      <c r="S5230" t="s">
        <v>2761</v>
      </c>
      <c r="T5230" t="s">
        <v>4061</v>
      </c>
      <c r="U5230" s="201">
        <v>2.65</v>
      </c>
      <c r="V5230" t="s">
        <v>2701</v>
      </c>
      <c r="W5230" t="s">
        <v>3926</v>
      </c>
      <c r="X5230" t="s">
        <v>2735</v>
      </c>
      <c r="Y5230" t="s">
        <v>3224</v>
      </c>
      <c r="Z5230" t="s">
        <v>3671</v>
      </c>
      <c r="AA5230" t="s">
        <v>1530</v>
      </c>
      <c r="AB5230" s="198">
        <v>37043.875</v>
      </c>
      <c r="AC5230" s="198">
        <v>37072.875</v>
      </c>
    </row>
    <row r="5231" spans="1:29" x14ac:dyDescent="0.2">
      <c r="A5231" s="44" t="str">
        <f t="shared" si="406"/>
        <v xml:space="preserve"> Metals Financial</v>
      </c>
      <c r="B5231" s="44" t="str">
        <f t="shared" si="411"/>
        <v/>
      </c>
      <c r="C5231" s="44" t="str">
        <f t="shared" si="412"/>
        <v>Metals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20</v>
      </c>
      <c r="G5231" s="202">
        <v>1294463</v>
      </c>
      <c r="H5231" s="198">
        <v>37035.597349537034</v>
      </c>
      <c r="I5231" t="s">
        <v>2867</v>
      </c>
      <c r="M5231" t="s">
        <v>2766</v>
      </c>
      <c r="N5231" t="s">
        <v>4072</v>
      </c>
      <c r="O5231" t="s">
        <v>4073</v>
      </c>
      <c r="P5231" s="199">
        <v>20</v>
      </c>
      <c r="S5231" t="s">
        <v>4060</v>
      </c>
      <c r="T5231" t="s">
        <v>4061</v>
      </c>
      <c r="U5231" s="201">
        <v>1543</v>
      </c>
      <c r="V5231" t="s">
        <v>1531</v>
      </c>
      <c r="W5231" t="s">
        <v>2903</v>
      </c>
      <c r="X5231" t="s">
        <v>4064</v>
      </c>
      <c r="Y5231" t="s">
        <v>4065</v>
      </c>
      <c r="Z5231" t="s">
        <v>4066</v>
      </c>
      <c r="AA5231">
        <v>2151707</v>
      </c>
    </row>
    <row r="5232" spans="1:29" x14ac:dyDescent="0.2">
      <c r="A5232" s="44" t="str">
        <f t="shared" si="406"/>
        <v xml:space="preserve"> Natural Gas Financial</v>
      </c>
      <c r="B5232" s="44" t="str">
        <f t="shared" si="411"/>
        <v/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123</v>
      </c>
      <c r="F5232" s="213">
        <f t="shared" si="414"/>
        <v>615000</v>
      </c>
      <c r="G5232" s="202">
        <v>1294464</v>
      </c>
      <c r="H5232" s="198">
        <v>37035.597384259258</v>
      </c>
      <c r="I5232" t="s">
        <v>2834</v>
      </c>
      <c r="M5232" t="s">
        <v>2760</v>
      </c>
      <c r="N5232" t="s">
        <v>4017</v>
      </c>
      <c r="O5232" t="s">
        <v>4018</v>
      </c>
      <c r="Q5232" s="199">
        <v>5000</v>
      </c>
      <c r="S5232" t="s">
        <v>2761</v>
      </c>
      <c r="T5232" t="s">
        <v>4061</v>
      </c>
      <c r="U5232" s="201">
        <v>-0.3725</v>
      </c>
      <c r="V5232" t="s">
        <v>3828</v>
      </c>
      <c r="W5232" t="s">
        <v>4019</v>
      </c>
      <c r="X5232" t="s">
        <v>4020</v>
      </c>
      <c r="Y5232" t="s">
        <v>4082</v>
      </c>
      <c r="Z5232" t="s">
        <v>3672</v>
      </c>
      <c r="AA5232" t="s">
        <v>1532</v>
      </c>
      <c r="AB5232" s="198">
        <v>37073</v>
      </c>
      <c r="AC5232" s="198">
        <v>37195</v>
      </c>
    </row>
    <row r="5233" spans="1:29" x14ac:dyDescent="0.2">
      <c r="A5233" s="44" t="str">
        <f t="shared" si="406"/>
        <v xml:space="preserve"> Natural Gas Financial</v>
      </c>
      <c r="B5233" s="44" t="str">
        <f t="shared" si="411"/>
        <v/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92</v>
      </c>
      <c r="F5233" s="213">
        <f t="shared" si="414"/>
        <v>460000</v>
      </c>
      <c r="G5233" s="202">
        <v>1294465</v>
      </c>
      <c r="H5233" s="198">
        <v>37035.597557870373</v>
      </c>
      <c r="I5233" t="s">
        <v>3128</v>
      </c>
      <c r="M5233" t="s">
        <v>2760</v>
      </c>
      <c r="N5233" t="s">
        <v>4017</v>
      </c>
      <c r="O5233" t="s">
        <v>340</v>
      </c>
      <c r="P5233" s="199">
        <v>5000</v>
      </c>
      <c r="S5233" t="s">
        <v>2761</v>
      </c>
      <c r="T5233" t="s">
        <v>4061</v>
      </c>
      <c r="U5233" s="201">
        <v>-0.24</v>
      </c>
      <c r="V5233" t="s">
        <v>1749</v>
      </c>
      <c r="W5233" t="s">
        <v>4019</v>
      </c>
      <c r="X5233" t="s">
        <v>3073</v>
      </c>
      <c r="Y5233" t="s">
        <v>4082</v>
      </c>
      <c r="Z5233" t="s">
        <v>3672</v>
      </c>
      <c r="AA5233" t="s">
        <v>1533</v>
      </c>
      <c r="AB5233" s="198">
        <v>37073</v>
      </c>
      <c r="AC5233" s="198">
        <v>37164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30</v>
      </c>
      <c r="F5234" s="213">
        <f t="shared" si="414"/>
        <v>75000</v>
      </c>
      <c r="G5234" s="202">
        <v>1294469</v>
      </c>
      <c r="H5234" s="198">
        <v>37035.597719907404</v>
      </c>
      <c r="I5234" t="s">
        <v>2869</v>
      </c>
      <c r="M5234" t="s">
        <v>2760</v>
      </c>
      <c r="N5234" t="s">
        <v>2864</v>
      </c>
      <c r="O5234" t="s">
        <v>2865</v>
      </c>
      <c r="Q5234" s="199">
        <v>2500</v>
      </c>
      <c r="S5234" t="s">
        <v>2761</v>
      </c>
      <c r="T5234" t="s">
        <v>4061</v>
      </c>
      <c r="U5234" s="201">
        <v>4.0599999999999996</v>
      </c>
      <c r="V5234" t="s">
        <v>2870</v>
      </c>
      <c r="W5234" t="s">
        <v>3529</v>
      </c>
      <c r="X5234" t="s">
        <v>2866</v>
      </c>
      <c r="Y5234" t="s">
        <v>4082</v>
      </c>
      <c r="Z5234" t="s">
        <v>3671</v>
      </c>
      <c r="AA5234" t="s">
        <v>1534</v>
      </c>
      <c r="AB5234" s="198">
        <v>37043.875</v>
      </c>
      <c r="AC5234" s="198">
        <v>37072.875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151</v>
      </c>
      <c r="F5235" s="213">
        <f t="shared" si="414"/>
        <v>755000</v>
      </c>
      <c r="G5235" s="202">
        <v>1294470</v>
      </c>
      <c r="H5235" s="198">
        <v>37035.597766203704</v>
      </c>
      <c r="I5235" t="s">
        <v>3228</v>
      </c>
      <c r="M5235" t="s">
        <v>2760</v>
      </c>
      <c r="N5235" t="s">
        <v>2864</v>
      </c>
      <c r="O5235" t="s">
        <v>3253</v>
      </c>
      <c r="Q5235" s="199">
        <v>5000</v>
      </c>
      <c r="S5235" t="s">
        <v>2761</v>
      </c>
      <c r="T5235" t="s">
        <v>4061</v>
      </c>
      <c r="U5235" s="201">
        <v>4.58</v>
      </c>
      <c r="V5235" t="s">
        <v>3229</v>
      </c>
      <c r="W5235" t="s">
        <v>3529</v>
      </c>
      <c r="X5235" t="s">
        <v>2866</v>
      </c>
      <c r="Y5235" t="s">
        <v>4082</v>
      </c>
      <c r="Z5235" t="s">
        <v>3671</v>
      </c>
      <c r="AA5235" t="s">
        <v>1535</v>
      </c>
      <c r="AB5235" s="198">
        <v>37196</v>
      </c>
      <c r="AC5235" s="198">
        <v>37346</v>
      </c>
    </row>
    <row r="5236" spans="1:29" x14ac:dyDescent="0.2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450000</v>
      </c>
      <c r="G5236" s="202">
        <v>1294471</v>
      </c>
      <c r="H5236" s="198">
        <v>37035.597812499997</v>
      </c>
      <c r="I5236" t="s">
        <v>3890</v>
      </c>
      <c r="M5236" t="s">
        <v>2760</v>
      </c>
      <c r="N5236" t="s">
        <v>2864</v>
      </c>
      <c r="O5236" t="s">
        <v>2865</v>
      </c>
      <c r="Q5236" s="199">
        <v>15000</v>
      </c>
      <c r="S5236" t="s">
        <v>2761</v>
      </c>
      <c r="T5236" t="s">
        <v>4061</v>
      </c>
      <c r="U5236" s="201">
        <v>4.0599999999999996</v>
      </c>
      <c r="V5236" t="s">
        <v>3242</v>
      </c>
      <c r="W5236" t="s">
        <v>3529</v>
      </c>
      <c r="X5236" t="s">
        <v>2866</v>
      </c>
      <c r="Y5236" t="s">
        <v>4082</v>
      </c>
      <c r="Z5236" t="s">
        <v>3671</v>
      </c>
      <c r="AA5236" t="s">
        <v>1536</v>
      </c>
      <c r="AB5236" s="198">
        <v>37043.875</v>
      </c>
      <c r="AC5236" s="198">
        <v>37072.875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61</v>
      </c>
      <c r="F5237" s="213">
        <f t="shared" si="414"/>
        <v>305000</v>
      </c>
      <c r="G5237" s="202">
        <v>1294472</v>
      </c>
      <c r="H5237" s="198">
        <v>37035.59784722222</v>
      </c>
      <c r="I5237" t="s">
        <v>3219</v>
      </c>
      <c r="M5237" t="s">
        <v>2760</v>
      </c>
      <c r="N5237" t="s">
        <v>3235</v>
      </c>
      <c r="O5237" t="s">
        <v>3130</v>
      </c>
      <c r="P5237" s="199">
        <v>5000</v>
      </c>
      <c r="S5237" t="s">
        <v>2761</v>
      </c>
      <c r="T5237" t="s">
        <v>4061</v>
      </c>
      <c r="U5237" s="201">
        <v>4.97</v>
      </c>
      <c r="V5237" t="s">
        <v>51</v>
      </c>
      <c r="W5237" t="s">
        <v>3083</v>
      </c>
      <c r="X5237" t="s">
        <v>3084</v>
      </c>
      <c r="Y5237" t="s">
        <v>4082</v>
      </c>
      <c r="Z5237" t="s">
        <v>3671</v>
      </c>
      <c r="AA5237" t="s">
        <v>1537</v>
      </c>
      <c r="AB5237" s="198">
        <v>37196</v>
      </c>
      <c r="AC5237" s="198">
        <v>37256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30</v>
      </c>
      <c r="F5238" s="213">
        <f t="shared" si="414"/>
        <v>150000</v>
      </c>
      <c r="G5238" s="202">
        <v>1294477</v>
      </c>
      <c r="H5238" s="198">
        <v>37035.598217592589</v>
      </c>
      <c r="I5238" t="s">
        <v>2935</v>
      </c>
      <c r="M5238" t="s">
        <v>2760</v>
      </c>
      <c r="N5238" t="s">
        <v>3235</v>
      </c>
      <c r="O5238" t="s">
        <v>2707</v>
      </c>
      <c r="P5238" s="199">
        <v>5000</v>
      </c>
      <c r="S5238" t="s">
        <v>2761</v>
      </c>
      <c r="T5238" t="s">
        <v>4061</v>
      </c>
      <c r="U5238" s="201">
        <v>-1.26</v>
      </c>
      <c r="V5238" t="s">
        <v>4335</v>
      </c>
      <c r="W5238" t="s">
        <v>2708</v>
      </c>
      <c r="X5238" t="s">
        <v>2709</v>
      </c>
      <c r="Y5238" t="s">
        <v>4082</v>
      </c>
      <c r="Z5238" t="s">
        <v>3671</v>
      </c>
      <c r="AA5238" t="s">
        <v>1538</v>
      </c>
      <c r="AB5238" s="198">
        <v>37043.875</v>
      </c>
      <c r="AC5238" s="198">
        <v>37072.875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90</v>
      </c>
      <c r="F5239" s="213">
        <f t="shared" si="414"/>
        <v>450000</v>
      </c>
      <c r="G5239" s="202">
        <v>1294478</v>
      </c>
      <c r="H5239" s="198">
        <v>37035.598449074074</v>
      </c>
      <c r="I5239" t="s">
        <v>3219</v>
      </c>
      <c r="M5239" t="s">
        <v>2760</v>
      </c>
      <c r="N5239" t="s">
        <v>3235</v>
      </c>
      <c r="O5239" t="s">
        <v>3133</v>
      </c>
      <c r="P5239" s="199">
        <v>5000</v>
      </c>
      <c r="S5239" t="s">
        <v>2761</v>
      </c>
      <c r="T5239" t="s">
        <v>4061</v>
      </c>
      <c r="U5239" s="201">
        <v>3.92</v>
      </c>
      <c r="V5239" t="s">
        <v>51</v>
      </c>
      <c r="W5239" t="s">
        <v>3083</v>
      </c>
      <c r="X5239" t="s">
        <v>3084</v>
      </c>
      <c r="Y5239" t="s">
        <v>4082</v>
      </c>
      <c r="Z5239" t="s">
        <v>3671</v>
      </c>
      <c r="AA5239" t="s">
        <v>1539</v>
      </c>
      <c r="AB5239" s="198">
        <v>37257</v>
      </c>
      <c r="AC5239" s="198">
        <v>37346</v>
      </c>
    </row>
    <row r="5240" spans="1:29" x14ac:dyDescent="0.2">
      <c r="A5240" s="44" t="str">
        <f t="shared" si="406"/>
        <v>US Power Physical</v>
      </c>
      <c r="B5240" s="44" t="str">
        <f t="shared" si="411"/>
        <v>US</v>
      </c>
      <c r="C5240" s="44" t="str">
        <f t="shared" si="412"/>
        <v>Power</v>
      </c>
      <c r="D5240" s="44" t="str">
        <f t="shared" si="413"/>
        <v>Physical</v>
      </c>
      <c r="E5240" s="44">
        <f>IF(VLOOKUP(S5240,'DD-Lookup'!$J$6:$L$50,3,FALSE)="Monthly",(YEAR(AC5240)-YEAR(AB5240))*12+MONTH(AC5240)-MONTH(AB5240)+1,(AC5240-AB5240+1))</f>
        <v>31</v>
      </c>
      <c r="F5240" s="213">
        <f t="shared" si="414"/>
        <v>1550</v>
      </c>
      <c r="G5240" s="202">
        <v>1294480</v>
      </c>
      <c r="H5240" s="198">
        <v>37035.598576388889</v>
      </c>
      <c r="I5240" t="s">
        <v>2817</v>
      </c>
      <c r="M5240" t="s">
        <v>3364</v>
      </c>
      <c r="N5240" t="s">
        <v>2802</v>
      </c>
      <c r="O5240" t="s">
        <v>2402</v>
      </c>
      <c r="P5240" s="199">
        <v>50</v>
      </c>
      <c r="S5240" t="s">
        <v>2759</v>
      </c>
      <c r="T5240" t="s">
        <v>4061</v>
      </c>
      <c r="U5240" s="201">
        <v>42.5</v>
      </c>
      <c r="V5240" t="s">
        <v>3010</v>
      </c>
      <c r="W5240" t="s">
        <v>2841</v>
      </c>
      <c r="X5240" t="s">
        <v>2842</v>
      </c>
      <c r="Y5240" t="s">
        <v>4193</v>
      </c>
      <c r="Z5240" t="s">
        <v>3666</v>
      </c>
      <c r="AA5240">
        <v>622135.1</v>
      </c>
      <c r="AB5240" s="198">
        <v>37377.591666666667</v>
      </c>
      <c r="AC5240" s="198">
        <v>37407.591666666667</v>
      </c>
    </row>
    <row r="5241" spans="1:29" x14ac:dyDescent="0.2">
      <c r="A5241" s="44" t="str">
        <f t="shared" si="406"/>
        <v xml:space="preserve"> Natural Gas Financial</v>
      </c>
      <c r="B5241" s="44" t="str">
        <f t="shared" si="411"/>
        <v/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92</v>
      </c>
      <c r="F5241" s="213">
        <f t="shared" si="414"/>
        <v>460000</v>
      </c>
      <c r="G5241" s="202">
        <v>1294481</v>
      </c>
      <c r="H5241" s="198">
        <v>37035.598634259259</v>
      </c>
      <c r="I5241" t="s">
        <v>3128</v>
      </c>
      <c r="M5241" t="s">
        <v>2760</v>
      </c>
      <c r="N5241" t="s">
        <v>4017</v>
      </c>
      <c r="O5241" t="s">
        <v>340</v>
      </c>
      <c r="P5241" s="199">
        <v>5000</v>
      </c>
      <c r="S5241" t="s">
        <v>2761</v>
      </c>
      <c r="T5241" t="s">
        <v>4061</v>
      </c>
      <c r="U5241" s="201">
        <v>-0.24</v>
      </c>
      <c r="V5241" t="s">
        <v>1749</v>
      </c>
      <c r="W5241" t="s">
        <v>4019</v>
      </c>
      <c r="X5241" t="s">
        <v>3073</v>
      </c>
      <c r="Y5241" t="s">
        <v>4082</v>
      </c>
      <c r="Z5241" t="s">
        <v>3672</v>
      </c>
      <c r="AA5241" t="s">
        <v>1540</v>
      </c>
      <c r="AB5241" s="198">
        <v>37073</v>
      </c>
      <c r="AC5241" s="198">
        <v>37164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30</v>
      </c>
      <c r="F5242" s="213">
        <f t="shared" si="414"/>
        <v>150000</v>
      </c>
      <c r="G5242" s="202">
        <v>1294482</v>
      </c>
      <c r="H5242" s="198">
        <v>37035.598692129628</v>
      </c>
      <c r="I5242" t="s">
        <v>2935</v>
      </c>
      <c r="J5242" t="s">
        <v>1541</v>
      </c>
      <c r="K5242" t="s">
        <v>2852</v>
      </c>
      <c r="M5242" t="s">
        <v>2760</v>
      </c>
      <c r="N5242" t="s">
        <v>3235</v>
      </c>
      <c r="O5242" t="s">
        <v>2707</v>
      </c>
      <c r="P5242" s="199">
        <v>5000</v>
      </c>
      <c r="S5242" t="s">
        <v>2761</v>
      </c>
      <c r="T5242" t="s">
        <v>4061</v>
      </c>
      <c r="U5242" s="201">
        <v>-1.26</v>
      </c>
      <c r="V5242" t="s">
        <v>1525</v>
      </c>
      <c r="W5242" t="s">
        <v>2708</v>
      </c>
      <c r="X5242" t="s">
        <v>2709</v>
      </c>
      <c r="Y5242" t="s">
        <v>4082</v>
      </c>
      <c r="Z5242" t="s">
        <v>3671</v>
      </c>
      <c r="AA5242" t="s">
        <v>1542</v>
      </c>
      <c r="AB5242" s="198">
        <v>37043.875</v>
      </c>
      <c r="AC5242" s="198">
        <v>37072.875</v>
      </c>
    </row>
    <row r="5243" spans="1:29" x14ac:dyDescent="0.2">
      <c r="A5243" s="44" t="str">
        <f t="shared" si="406"/>
        <v>US Natural Gas Physical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Physical</v>
      </c>
      <c r="E5243" s="44">
        <f>IF(VLOOKUP(S5243,'DD-Lookup'!$J$6:$L$50,3,FALSE)="Monthly",(YEAR(AC5243)-YEAR(AB5243))*12+MONTH(AC5243)-MONTH(AB5243)+1,(AC5243-AB5243+1))</f>
        <v>30</v>
      </c>
      <c r="F5243" s="213">
        <f t="shared" si="414"/>
        <v>150000</v>
      </c>
      <c r="G5243" s="202">
        <v>1294483</v>
      </c>
      <c r="H5243" s="198">
        <v>37035.59878472222</v>
      </c>
      <c r="I5243" t="s">
        <v>3107</v>
      </c>
      <c r="M5243" t="s">
        <v>2760</v>
      </c>
      <c r="N5243" t="s">
        <v>3220</v>
      </c>
      <c r="O5243" t="s">
        <v>4334</v>
      </c>
      <c r="Q5243" s="199">
        <v>5000</v>
      </c>
      <c r="S5243" t="s">
        <v>2761</v>
      </c>
      <c r="T5243" t="s">
        <v>4061</v>
      </c>
      <c r="U5243" s="201">
        <v>3.23</v>
      </c>
      <c r="V5243" t="s">
        <v>1494</v>
      </c>
      <c r="W5243" t="s">
        <v>4279</v>
      </c>
      <c r="X5243" t="s">
        <v>2682</v>
      </c>
      <c r="Y5243" t="s">
        <v>3224</v>
      </c>
      <c r="Z5243" t="s">
        <v>3671</v>
      </c>
      <c r="AA5243" t="s">
        <v>1543</v>
      </c>
      <c r="AB5243" s="198">
        <v>37043.875</v>
      </c>
      <c r="AC5243" s="198">
        <v>37072.875</v>
      </c>
    </row>
    <row r="5244" spans="1:29" x14ac:dyDescent="0.2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30</v>
      </c>
      <c r="F5244" s="213">
        <f t="shared" si="414"/>
        <v>150000</v>
      </c>
      <c r="G5244" s="202">
        <v>1294484</v>
      </c>
      <c r="H5244" s="198">
        <v>37035.598796296297</v>
      </c>
      <c r="I5244" t="s">
        <v>3107</v>
      </c>
      <c r="M5244" t="s">
        <v>2760</v>
      </c>
      <c r="N5244" t="s">
        <v>3235</v>
      </c>
      <c r="O5244" t="s">
        <v>3151</v>
      </c>
      <c r="P5244" s="199">
        <v>5000</v>
      </c>
      <c r="S5244" t="s">
        <v>2761</v>
      </c>
      <c r="T5244" t="s">
        <v>4061</v>
      </c>
      <c r="U5244" s="201">
        <v>-0.71</v>
      </c>
      <c r="V5244" t="s">
        <v>2639</v>
      </c>
      <c r="W5244" t="s">
        <v>3152</v>
      </c>
      <c r="X5244" t="s">
        <v>3153</v>
      </c>
      <c r="Y5244" t="s">
        <v>4082</v>
      </c>
      <c r="Z5244" t="s">
        <v>3671</v>
      </c>
      <c r="AA5244" t="s">
        <v>1544</v>
      </c>
      <c r="AB5244" s="198">
        <v>37043.875</v>
      </c>
      <c r="AC5244" s="198">
        <v>37072.875</v>
      </c>
    </row>
    <row r="5245" spans="1:29" x14ac:dyDescent="0.2">
      <c r="A5245" s="44" t="str">
        <f t="shared" si="406"/>
        <v>US Natural Gas Financial</v>
      </c>
      <c r="B5245" s="44" t="str">
        <f t="shared" si="411"/>
        <v>US</v>
      </c>
      <c r="C5245" s="44" t="str">
        <f t="shared" si="412"/>
        <v>Natural Gas</v>
      </c>
      <c r="D5245" s="44" t="str">
        <f t="shared" si="413"/>
        <v>Financial</v>
      </c>
      <c r="E5245" s="44">
        <f>IF(VLOOKUP(S5245,'DD-Lookup'!$J$6:$L$50,3,FALSE)="Monthly",(YEAR(AC5245)-YEAR(AB5245))*12+MONTH(AC5245)-MONTH(AB5245)+1,(AC5245-AB5245+1))</f>
        <v>30</v>
      </c>
      <c r="F5245" s="213">
        <f t="shared" si="414"/>
        <v>150000</v>
      </c>
      <c r="G5245" s="202">
        <v>1294485</v>
      </c>
      <c r="H5245" s="198">
        <v>37035.59883101852</v>
      </c>
      <c r="I5245" t="s">
        <v>4241</v>
      </c>
      <c r="M5245" t="s">
        <v>2760</v>
      </c>
      <c r="N5245" t="s">
        <v>2864</v>
      </c>
      <c r="O5245" t="s">
        <v>2865</v>
      </c>
      <c r="Q5245" s="199">
        <v>5000</v>
      </c>
      <c r="S5245" t="s">
        <v>2761</v>
      </c>
      <c r="T5245" t="s">
        <v>4061</v>
      </c>
      <c r="U5245" s="201">
        <v>4.0650000000000004</v>
      </c>
      <c r="V5245" t="s">
        <v>4273</v>
      </c>
      <c r="W5245" t="s">
        <v>3529</v>
      </c>
      <c r="X5245" t="s">
        <v>2866</v>
      </c>
      <c r="Y5245" t="s">
        <v>4082</v>
      </c>
      <c r="Z5245" t="s">
        <v>3671</v>
      </c>
      <c r="AA5245" t="s">
        <v>1545</v>
      </c>
      <c r="AB5245" s="198">
        <v>37043.875</v>
      </c>
      <c r="AC5245" s="198">
        <v>37072.875</v>
      </c>
    </row>
    <row r="5246" spans="1:29" x14ac:dyDescent="0.2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30</v>
      </c>
      <c r="F5246" s="213">
        <f t="shared" si="414"/>
        <v>150000</v>
      </c>
      <c r="G5246" s="202">
        <v>1294486</v>
      </c>
      <c r="H5246" s="198">
        <v>37035.598923611113</v>
      </c>
      <c r="I5246" t="s">
        <v>3107</v>
      </c>
      <c r="M5246" t="s">
        <v>2760</v>
      </c>
      <c r="N5246" t="s">
        <v>2864</v>
      </c>
      <c r="O5246" t="s">
        <v>2865</v>
      </c>
      <c r="P5246" s="199">
        <v>5000</v>
      </c>
      <c r="S5246" t="s">
        <v>2761</v>
      </c>
      <c r="T5246" t="s">
        <v>4061</v>
      </c>
      <c r="U5246" s="201">
        <v>4.0549999999999997</v>
      </c>
      <c r="V5246" t="s">
        <v>1546</v>
      </c>
      <c r="W5246" t="s">
        <v>3529</v>
      </c>
      <c r="X5246" t="s">
        <v>2866</v>
      </c>
      <c r="Y5246" t="s">
        <v>4082</v>
      </c>
      <c r="Z5246" t="s">
        <v>3671</v>
      </c>
      <c r="AA5246" t="s">
        <v>1547</v>
      </c>
      <c r="AB5246" s="198">
        <v>37043.875</v>
      </c>
      <c r="AC5246" s="198">
        <v>37072.875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31</v>
      </c>
      <c r="F5247" s="213">
        <f t="shared" si="414"/>
        <v>310000</v>
      </c>
      <c r="G5247" s="202">
        <v>1294487</v>
      </c>
      <c r="H5247" s="198">
        <v>37035.598958333336</v>
      </c>
      <c r="I5247" t="s">
        <v>3228</v>
      </c>
      <c r="M5247" t="s">
        <v>2760</v>
      </c>
      <c r="N5247" t="s">
        <v>3235</v>
      </c>
      <c r="O5247" t="s">
        <v>1548</v>
      </c>
      <c r="P5247" s="199">
        <v>10000</v>
      </c>
      <c r="S5247" t="s">
        <v>2761</v>
      </c>
      <c r="T5247" t="s">
        <v>4061</v>
      </c>
      <c r="U5247" s="201">
        <v>3.7499999999999999E-2</v>
      </c>
      <c r="V5247" t="s">
        <v>4003</v>
      </c>
      <c r="W5247" t="s">
        <v>3074</v>
      </c>
      <c r="X5247" t="s">
        <v>3075</v>
      </c>
      <c r="Y5247" t="s">
        <v>4082</v>
      </c>
      <c r="Z5247" t="s">
        <v>3671</v>
      </c>
      <c r="AA5247" t="s">
        <v>1549</v>
      </c>
      <c r="AB5247" s="198">
        <v>37104</v>
      </c>
      <c r="AC5247" s="198">
        <v>37134</v>
      </c>
    </row>
    <row r="5248" spans="1:29" x14ac:dyDescent="0.2">
      <c r="A5248" s="44" t="str">
        <f t="shared" si="406"/>
        <v>US Power Physical</v>
      </c>
      <c r="B5248" s="44" t="str">
        <f t="shared" si="411"/>
        <v>US</v>
      </c>
      <c r="C5248" s="44" t="str">
        <f t="shared" si="412"/>
        <v>Power</v>
      </c>
      <c r="D5248" s="44" t="str">
        <f t="shared" si="413"/>
        <v>Physical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775</v>
      </c>
      <c r="G5248" s="202">
        <v>1294488</v>
      </c>
      <c r="H5248" s="198">
        <v>37035.599027777775</v>
      </c>
      <c r="I5248" t="s">
        <v>3219</v>
      </c>
      <c r="M5248" t="s">
        <v>3364</v>
      </c>
      <c r="N5248" t="s">
        <v>2710</v>
      </c>
      <c r="O5248" t="s">
        <v>3438</v>
      </c>
      <c r="P5248" s="199">
        <v>25</v>
      </c>
      <c r="S5248" t="s">
        <v>2759</v>
      </c>
      <c r="T5248" t="s">
        <v>4061</v>
      </c>
      <c r="U5248" s="201">
        <v>134</v>
      </c>
      <c r="V5248" t="s">
        <v>2626</v>
      </c>
      <c r="W5248" t="s">
        <v>3439</v>
      </c>
      <c r="X5248" t="s">
        <v>2712</v>
      </c>
      <c r="Y5248" t="s">
        <v>4193</v>
      </c>
      <c r="Z5248" t="s">
        <v>3666</v>
      </c>
      <c r="AA5248">
        <v>622136.1</v>
      </c>
      <c r="AB5248" s="198">
        <v>37073.875</v>
      </c>
      <c r="AC5248" s="198">
        <v>37103.875</v>
      </c>
    </row>
    <row r="5249" spans="1:29" x14ac:dyDescent="0.2">
      <c r="A5249" s="44" t="str">
        <f t="shared" si="406"/>
        <v>US Power Physical</v>
      </c>
      <c r="B5249" s="44" t="str">
        <f t="shared" si="411"/>
        <v>US</v>
      </c>
      <c r="C5249" s="44" t="str">
        <f t="shared" si="412"/>
        <v>Power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31</v>
      </c>
      <c r="F5249" s="213">
        <f t="shared" si="414"/>
        <v>1550</v>
      </c>
      <c r="G5249" s="202">
        <v>1294489</v>
      </c>
      <c r="H5249" s="198">
        <v>37035.599062499998</v>
      </c>
      <c r="I5249" t="s">
        <v>3219</v>
      </c>
      <c r="M5249" t="s">
        <v>3364</v>
      </c>
      <c r="N5249" t="s">
        <v>2710</v>
      </c>
      <c r="O5249" t="s">
        <v>3440</v>
      </c>
      <c r="P5249" s="199">
        <v>50</v>
      </c>
      <c r="S5249" t="s">
        <v>2759</v>
      </c>
      <c r="T5249" t="s">
        <v>4061</v>
      </c>
      <c r="U5249" s="201">
        <v>147</v>
      </c>
      <c r="V5249" t="s">
        <v>2626</v>
      </c>
      <c r="W5249" t="s">
        <v>3439</v>
      </c>
      <c r="X5249" t="s">
        <v>2712</v>
      </c>
      <c r="Y5249" t="s">
        <v>4193</v>
      </c>
      <c r="Z5249" t="s">
        <v>3666</v>
      </c>
      <c r="AA5249">
        <v>622137.1</v>
      </c>
      <c r="AB5249" s="198">
        <v>37104.875</v>
      </c>
      <c r="AC5249" s="198">
        <v>37134.875</v>
      </c>
    </row>
    <row r="5250" spans="1:29" x14ac:dyDescent="0.2">
      <c r="A5250" s="44" t="str">
        <f t="shared" si="406"/>
        <v>US Power Physical</v>
      </c>
      <c r="B5250" s="44" t="str">
        <f t="shared" si="411"/>
        <v>US</v>
      </c>
      <c r="C5250" s="44" t="str">
        <f t="shared" si="412"/>
        <v>Power</v>
      </c>
      <c r="D5250" s="44" t="str">
        <f t="shared" si="413"/>
        <v>Physical</v>
      </c>
      <c r="E5250" s="44">
        <f>IF(VLOOKUP(S5250,'DD-Lookup'!$J$6:$L$50,3,FALSE)="Monthly",(YEAR(AC5250)-YEAR(AB5250))*12+MONTH(AC5250)-MONTH(AB5250)+1,(AC5250-AB5250+1))</f>
        <v>30</v>
      </c>
      <c r="F5250" s="213">
        <f t="shared" si="414"/>
        <v>1500</v>
      </c>
      <c r="G5250" s="202">
        <v>1294490</v>
      </c>
      <c r="H5250" s="198">
        <v>37035.599097222221</v>
      </c>
      <c r="I5250" t="s">
        <v>3219</v>
      </c>
      <c r="M5250" t="s">
        <v>3364</v>
      </c>
      <c r="N5250" t="s">
        <v>2710</v>
      </c>
      <c r="O5250" t="s">
        <v>3452</v>
      </c>
      <c r="P5250" s="199">
        <v>50</v>
      </c>
      <c r="S5250" t="s">
        <v>2759</v>
      </c>
      <c r="T5250" t="s">
        <v>4061</v>
      </c>
      <c r="U5250" s="201">
        <v>116</v>
      </c>
      <c r="V5250" t="s">
        <v>2626</v>
      </c>
      <c r="W5250" t="s">
        <v>3439</v>
      </c>
      <c r="X5250" t="s">
        <v>2712</v>
      </c>
      <c r="Y5250" t="s">
        <v>4193</v>
      </c>
      <c r="Z5250" t="s">
        <v>3666</v>
      </c>
      <c r="AA5250">
        <v>622138.1</v>
      </c>
      <c r="AB5250" s="198">
        <v>37135.875</v>
      </c>
      <c r="AC5250" s="198">
        <v>37164.875</v>
      </c>
    </row>
    <row r="5251" spans="1:29" x14ac:dyDescent="0.2">
      <c r="A5251" s="44" t="str">
        <f t="shared" si="406"/>
        <v>US Power Physical</v>
      </c>
      <c r="B5251" s="44" t="str">
        <f t="shared" si="411"/>
        <v>US</v>
      </c>
      <c r="C5251" s="44" t="str">
        <f t="shared" si="412"/>
        <v>Power</v>
      </c>
      <c r="D5251" s="44" t="str">
        <f t="shared" si="413"/>
        <v>Physical</v>
      </c>
      <c r="E5251" s="44">
        <f>IF(VLOOKUP(S5251,'DD-Lookup'!$J$6:$L$50,3,FALSE)="Monthly",(YEAR(AC5251)-YEAR(AB5251))*12+MONTH(AC5251)-MONTH(AB5251)+1,(AC5251-AB5251+1))</f>
        <v>62</v>
      </c>
      <c r="F5251" s="213">
        <f t="shared" si="414"/>
        <v>3100</v>
      </c>
      <c r="G5251" s="202">
        <v>1294491</v>
      </c>
      <c r="H5251" s="198">
        <v>37035.599166666667</v>
      </c>
      <c r="I5251" t="s">
        <v>2825</v>
      </c>
      <c r="M5251" t="s">
        <v>3364</v>
      </c>
      <c r="N5251" t="s">
        <v>2802</v>
      </c>
      <c r="O5251" t="s">
        <v>1295</v>
      </c>
      <c r="P5251" s="199">
        <v>50</v>
      </c>
      <c r="S5251" t="s">
        <v>2759</v>
      </c>
      <c r="T5251" t="s">
        <v>4061</v>
      </c>
      <c r="U5251" s="201">
        <v>29.25</v>
      </c>
      <c r="V5251" t="s">
        <v>2437</v>
      </c>
      <c r="W5251" t="s">
        <v>2841</v>
      </c>
      <c r="X5251" t="s">
        <v>2842</v>
      </c>
      <c r="Y5251" t="s">
        <v>4193</v>
      </c>
      <c r="Z5251" t="s">
        <v>3666</v>
      </c>
      <c r="AA5251">
        <v>622140.1</v>
      </c>
      <c r="AB5251" s="198">
        <v>37073.591666666667</v>
      </c>
      <c r="AC5251" s="198">
        <v>37134.591666666667</v>
      </c>
    </row>
    <row r="5252" spans="1:29" x14ac:dyDescent="0.2">
      <c r="A5252" s="44" t="str">
        <f t="shared" si="406"/>
        <v>US Natural Gas Physical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30</v>
      </c>
      <c r="F5252" s="213">
        <f t="shared" si="414"/>
        <v>75000</v>
      </c>
      <c r="G5252" s="202">
        <v>1294492</v>
      </c>
      <c r="H5252" s="198">
        <v>37035.599212962959</v>
      </c>
      <c r="I5252" t="s">
        <v>3100</v>
      </c>
      <c r="M5252" t="s">
        <v>2760</v>
      </c>
      <c r="N5252" t="s">
        <v>3136</v>
      </c>
      <c r="O5252" t="s">
        <v>4378</v>
      </c>
      <c r="Q5252" s="199">
        <v>2500</v>
      </c>
      <c r="S5252" t="s">
        <v>2761</v>
      </c>
      <c r="T5252" t="s">
        <v>4061</v>
      </c>
      <c r="U5252" s="201">
        <v>0.26</v>
      </c>
      <c r="V5252" t="s">
        <v>1323</v>
      </c>
      <c r="W5252" t="s">
        <v>2661</v>
      </c>
      <c r="X5252" t="s">
        <v>4379</v>
      </c>
      <c r="Y5252" t="s">
        <v>3224</v>
      </c>
      <c r="Z5252" t="s">
        <v>3671</v>
      </c>
      <c r="AA5252" t="s">
        <v>1550</v>
      </c>
      <c r="AB5252" s="198">
        <v>37043.875</v>
      </c>
      <c r="AC5252" s="198">
        <v>37072.875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30</v>
      </c>
      <c r="F5253" s="213">
        <f t="shared" si="414"/>
        <v>450000</v>
      </c>
      <c r="G5253" s="202">
        <v>1294493</v>
      </c>
      <c r="H5253" s="198">
        <v>37035.599456018521</v>
      </c>
      <c r="I5253" t="s">
        <v>3769</v>
      </c>
      <c r="M5253" t="s">
        <v>2760</v>
      </c>
      <c r="N5253" t="s">
        <v>2864</v>
      </c>
      <c r="O5253" t="s">
        <v>2865</v>
      </c>
      <c r="P5253" s="199">
        <v>15000</v>
      </c>
      <c r="S5253" t="s">
        <v>2761</v>
      </c>
      <c r="T5253" t="s">
        <v>4061</v>
      </c>
      <c r="U5253" s="201">
        <v>4.0549999999999997</v>
      </c>
      <c r="V5253" t="s">
        <v>4373</v>
      </c>
      <c r="W5253" t="s">
        <v>3529</v>
      </c>
      <c r="X5253" t="s">
        <v>2866</v>
      </c>
      <c r="Y5253" t="s">
        <v>4082</v>
      </c>
      <c r="Z5253" t="s">
        <v>3671</v>
      </c>
      <c r="AA5253" t="s">
        <v>1551</v>
      </c>
      <c r="AB5253" s="198">
        <v>37043.875</v>
      </c>
      <c r="AC5253" s="198">
        <v>37072.875</v>
      </c>
    </row>
    <row r="5254" spans="1:29" x14ac:dyDescent="0.2">
      <c r="A5254" s="44" t="str">
        <f t="shared" si="406"/>
        <v>US Power Physical</v>
      </c>
      <c r="B5254" s="44" t="str">
        <f t="shared" si="411"/>
        <v>US</v>
      </c>
      <c r="C5254" s="44" t="str">
        <f t="shared" si="412"/>
        <v>Power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1500</v>
      </c>
      <c r="G5254" s="202">
        <v>1294497</v>
      </c>
      <c r="H5254" s="198">
        <v>37035.600497685184</v>
      </c>
      <c r="I5254" t="s">
        <v>2858</v>
      </c>
      <c r="J5254" t="s">
        <v>2851</v>
      </c>
      <c r="K5254" t="s">
        <v>2852</v>
      </c>
      <c r="M5254" t="s">
        <v>3364</v>
      </c>
      <c r="N5254" t="s">
        <v>2802</v>
      </c>
      <c r="O5254" t="s">
        <v>3233</v>
      </c>
      <c r="Q5254" s="199">
        <v>50</v>
      </c>
      <c r="S5254" t="s">
        <v>2759</v>
      </c>
      <c r="T5254" t="s">
        <v>4061</v>
      </c>
      <c r="U5254" s="201">
        <v>61.25</v>
      </c>
      <c r="V5254" t="s">
        <v>3902</v>
      </c>
      <c r="W5254" t="s">
        <v>2819</v>
      </c>
      <c r="X5254" t="s">
        <v>2842</v>
      </c>
      <c r="Y5254" t="s">
        <v>4193</v>
      </c>
      <c r="Z5254" t="s">
        <v>3666</v>
      </c>
      <c r="AA5254">
        <v>622143.1</v>
      </c>
      <c r="AB5254" s="198">
        <v>37043.591666666667</v>
      </c>
      <c r="AC5254" s="198">
        <v>37072.591666666667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31000</v>
      </c>
      <c r="G5255" s="202">
        <v>1294498</v>
      </c>
      <c r="H5255" s="198">
        <v>37035.600925925923</v>
      </c>
      <c r="I5255" t="s">
        <v>2674</v>
      </c>
      <c r="M5255" t="s">
        <v>2760</v>
      </c>
      <c r="N5255" t="s">
        <v>3235</v>
      </c>
      <c r="O5255" t="s">
        <v>3094</v>
      </c>
      <c r="Q5255" s="199">
        <v>1000</v>
      </c>
      <c r="S5255" t="s">
        <v>2761</v>
      </c>
      <c r="T5255" t="s">
        <v>4061</v>
      </c>
      <c r="U5255" s="201">
        <v>5.67</v>
      </c>
      <c r="V5255" t="s">
        <v>3038</v>
      </c>
      <c r="W5255" t="s">
        <v>3083</v>
      </c>
      <c r="X5255" t="s">
        <v>3084</v>
      </c>
      <c r="Y5255" t="s">
        <v>4082</v>
      </c>
      <c r="Z5255" t="s">
        <v>3671</v>
      </c>
      <c r="AA5255" t="s">
        <v>1552</v>
      </c>
      <c r="AB5255" s="198">
        <v>37165</v>
      </c>
      <c r="AC5255" s="198">
        <v>37195</v>
      </c>
    </row>
    <row r="5256" spans="1:29" x14ac:dyDescent="0.2">
      <c r="A5256" s="44" t="str">
        <f t="shared" si="406"/>
        <v>US Power Physical</v>
      </c>
      <c r="B5256" s="44" t="str">
        <f t="shared" si="411"/>
        <v>US</v>
      </c>
      <c r="C5256" s="44" t="str">
        <f t="shared" si="412"/>
        <v>Power</v>
      </c>
      <c r="D5256" s="44" t="str">
        <f t="shared" si="413"/>
        <v>Physical</v>
      </c>
      <c r="E5256" s="44">
        <f>IF(VLOOKUP(S5256,'DD-Lookup'!$J$6:$L$50,3,FALSE)="Monthly",(YEAR(AC5256)-YEAR(AB5256))*12+MONTH(AC5256)-MONTH(AB5256)+1,(AC5256-AB5256+1))</f>
        <v>30</v>
      </c>
      <c r="F5256" s="213">
        <f t="shared" si="414"/>
        <v>1500</v>
      </c>
      <c r="G5256" s="202">
        <v>1294500</v>
      </c>
      <c r="H5256" s="198">
        <v>37035.601307870369</v>
      </c>
      <c r="I5256" t="s">
        <v>2831</v>
      </c>
      <c r="M5256" t="s">
        <v>3364</v>
      </c>
      <c r="N5256" t="s">
        <v>2802</v>
      </c>
      <c r="O5256" t="s">
        <v>3295</v>
      </c>
      <c r="P5256" s="199">
        <v>50</v>
      </c>
      <c r="S5256" t="s">
        <v>2759</v>
      </c>
      <c r="T5256" t="s">
        <v>4061</v>
      </c>
      <c r="U5256" s="201">
        <v>64.25</v>
      </c>
      <c r="V5256" t="s">
        <v>4199</v>
      </c>
      <c r="W5256" t="s">
        <v>3420</v>
      </c>
      <c r="X5256" t="s">
        <v>3993</v>
      </c>
      <c r="Y5256" t="s">
        <v>4193</v>
      </c>
      <c r="Z5256" t="s">
        <v>3666</v>
      </c>
      <c r="AA5256">
        <v>622144.1</v>
      </c>
      <c r="AB5256" s="198">
        <v>37043.600694444445</v>
      </c>
      <c r="AC5256" s="198">
        <v>37072.600694444445</v>
      </c>
    </row>
    <row r="5257" spans="1:29" x14ac:dyDescent="0.2">
      <c r="A5257" s="44" t="str">
        <f t="shared" si="406"/>
        <v>US Power Physical</v>
      </c>
      <c r="B5257" s="44" t="str">
        <f t="shared" si="411"/>
        <v>US</v>
      </c>
      <c r="C5257" s="44" t="str">
        <f t="shared" si="412"/>
        <v>Power</v>
      </c>
      <c r="D5257" s="44" t="str">
        <f t="shared" si="413"/>
        <v>Physical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775</v>
      </c>
      <c r="G5257" s="202">
        <v>1294501</v>
      </c>
      <c r="H5257" s="198">
        <v>37035.601631944446</v>
      </c>
      <c r="I5257" t="s">
        <v>3219</v>
      </c>
      <c r="M5257" t="s">
        <v>3364</v>
      </c>
      <c r="N5257" t="s">
        <v>2710</v>
      </c>
      <c r="O5257" t="s">
        <v>3438</v>
      </c>
      <c r="P5257" s="199">
        <v>25</v>
      </c>
      <c r="S5257" t="s">
        <v>2759</v>
      </c>
      <c r="T5257" t="s">
        <v>4061</v>
      </c>
      <c r="U5257" s="201">
        <v>130</v>
      </c>
      <c r="V5257" t="s">
        <v>2626</v>
      </c>
      <c r="W5257" t="s">
        <v>3439</v>
      </c>
      <c r="X5257" t="s">
        <v>2712</v>
      </c>
      <c r="Y5257" t="s">
        <v>4193</v>
      </c>
      <c r="Z5257" t="s">
        <v>3666</v>
      </c>
      <c r="AA5257">
        <v>622145.1</v>
      </c>
      <c r="AB5257" s="198">
        <v>37073.875</v>
      </c>
      <c r="AC5257" s="198">
        <v>37103.875</v>
      </c>
    </row>
    <row r="5258" spans="1:29" x14ac:dyDescent="0.2">
      <c r="A5258" s="44" t="str">
        <f t="shared" ref="A5258:A5321" si="415">B5258&amp;" "&amp;C5258&amp;" "&amp;D5258</f>
        <v>US Power Physical</v>
      </c>
      <c r="B5258" s="44" t="str">
        <f t="shared" ref="B5258:B5321" si="416">IF((LEFT(N5258,2)="US"),"US","")</f>
        <v>US</v>
      </c>
      <c r="C5258" s="44" t="str">
        <f t="shared" ref="C5258:C5321" si="417">M5258</f>
        <v>Power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31</v>
      </c>
      <c r="F5258" s="213">
        <f t="shared" ref="F5258:F5321" si="419">E5258*SUM(P5258:Q5258)</f>
        <v>775</v>
      </c>
      <c r="G5258" s="202">
        <v>1294502</v>
      </c>
      <c r="H5258" s="198">
        <v>37035.601666666669</v>
      </c>
      <c r="I5258" t="s">
        <v>3219</v>
      </c>
      <c r="M5258" t="s">
        <v>3364</v>
      </c>
      <c r="N5258" t="s">
        <v>2710</v>
      </c>
      <c r="O5258" t="s">
        <v>3440</v>
      </c>
      <c r="P5258" s="199">
        <v>25</v>
      </c>
      <c r="S5258" t="s">
        <v>2759</v>
      </c>
      <c r="T5258" t="s">
        <v>4061</v>
      </c>
      <c r="U5258" s="201">
        <v>143</v>
      </c>
      <c r="V5258" t="s">
        <v>2626</v>
      </c>
      <c r="W5258" t="s">
        <v>3439</v>
      </c>
      <c r="X5258" t="s">
        <v>2712</v>
      </c>
      <c r="Y5258" t="s">
        <v>4193</v>
      </c>
      <c r="Z5258" t="s">
        <v>3666</v>
      </c>
      <c r="AA5258">
        <v>622146.1</v>
      </c>
      <c r="AB5258" s="198">
        <v>37104.875</v>
      </c>
      <c r="AC5258" s="198">
        <v>37134.875</v>
      </c>
    </row>
    <row r="5259" spans="1:29" x14ac:dyDescent="0.2">
      <c r="A5259" s="44" t="str">
        <f t="shared" si="415"/>
        <v>US Crude Financial</v>
      </c>
      <c r="B5259" s="44" t="str">
        <f t="shared" si="416"/>
        <v>US</v>
      </c>
      <c r="C5259" s="44" t="str">
        <f t="shared" si="417"/>
        <v>Crude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50000</v>
      </c>
      <c r="G5259" s="202">
        <v>1294503</v>
      </c>
      <c r="H5259" s="198">
        <v>37035.601666666669</v>
      </c>
      <c r="I5259" t="s">
        <v>4182</v>
      </c>
      <c r="M5259" t="s">
        <v>3757</v>
      </c>
      <c r="N5259" t="s">
        <v>4183</v>
      </c>
      <c r="O5259" t="s">
        <v>2790</v>
      </c>
      <c r="P5259" s="199">
        <v>50000</v>
      </c>
      <c r="S5259" t="s">
        <v>2767</v>
      </c>
      <c r="T5259" t="s">
        <v>4061</v>
      </c>
      <c r="U5259" s="201">
        <v>28.37</v>
      </c>
      <c r="V5259" t="s">
        <v>3201</v>
      </c>
      <c r="W5259" t="s">
        <v>4185</v>
      </c>
      <c r="X5259" t="s">
        <v>4186</v>
      </c>
      <c r="Y5259" t="s">
        <v>3401</v>
      </c>
      <c r="Z5259" t="s">
        <v>3671</v>
      </c>
      <c r="AA5259">
        <v>107486</v>
      </c>
      <c r="AB5259" s="198">
        <v>37073</v>
      </c>
      <c r="AC5259" s="198">
        <v>37103</v>
      </c>
    </row>
    <row r="5260" spans="1:29" x14ac:dyDescent="0.2">
      <c r="A5260" s="44" t="str">
        <f t="shared" si="415"/>
        <v>US Power Physical</v>
      </c>
      <c r="B5260" s="44" t="str">
        <f t="shared" si="416"/>
        <v>US</v>
      </c>
      <c r="C5260" s="44" t="str">
        <f t="shared" si="417"/>
        <v>Power</v>
      </c>
      <c r="D5260" s="44" t="str">
        <f t="shared" si="418"/>
        <v>Physical</v>
      </c>
      <c r="E5260" s="44">
        <f>IF(VLOOKUP(S5260,'DD-Lookup'!$J$6:$L$50,3,FALSE)="Monthly",(YEAR(AC5260)-YEAR(AB5260))*12+MONTH(AC5260)-MONTH(AB5260)+1,(AC5260-AB5260+1))</f>
        <v>30</v>
      </c>
      <c r="F5260" s="213">
        <f t="shared" si="419"/>
        <v>750</v>
      </c>
      <c r="G5260" s="202">
        <v>1294504</v>
      </c>
      <c r="H5260" s="198">
        <v>37035.601689814815</v>
      </c>
      <c r="I5260" t="s">
        <v>3219</v>
      </c>
      <c r="M5260" t="s">
        <v>3364</v>
      </c>
      <c r="N5260" t="s">
        <v>2710</v>
      </c>
      <c r="O5260" t="s">
        <v>3452</v>
      </c>
      <c r="P5260" s="199">
        <v>25</v>
      </c>
      <c r="S5260" t="s">
        <v>2759</v>
      </c>
      <c r="T5260" t="s">
        <v>4061</v>
      </c>
      <c r="U5260" s="201">
        <v>113</v>
      </c>
      <c r="V5260" t="s">
        <v>2626</v>
      </c>
      <c r="W5260" t="s">
        <v>3439</v>
      </c>
      <c r="X5260" t="s">
        <v>2712</v>
      </c>
      <c r="Y5260" t="s">
        <v>4193</v>
      </c>
      <c r="Z5260" t="s">
        <v>3666</v>
      </c>
      <c r="AA5260">
        <v>622147.1</v>
      </c>
      <c r="AB5260" s="198">
        <v>37135.875</v>
      </c>
      <c r="AC5260" s="198">
        <v>37164.875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365</v>
      </c>
      <c r="F5261" s="213">
        <f t="shared" si="419"/>
        <v>1825000</v>
      </c>
      <c r="G5261" s="202">
        <v>1294506</v>
      </c>
      <c r="H5261" s="198">
        <v>37035.602233796293</v>
      </c>
      <c r="I5261" t="s">
        <v>3228</v>
      </c>
      <c r="M5261" t="s">
        <v>2760</v>
      </c>
      <c r="N5261" t="s">
        <v>2864</v>
      </c>
      <c r="O5261" t="s">
        <v>3278</v>
      </c>
      <c r="P5261" s="199">
        <v>5000</v>
      </c>
      <c r="S5261" t="s">
        <v>2761</v>
      </c>
      <c r="T5261" t="s">
        <v>4061</v>
      </c>
      <c r="U5261" s="201">
        <v>4.29</v>
      </c>
      <c r="V5261" t="s">
        <v>3229</v>
      </c>
      <c r="W5261" t="s">
        <v>3529</v>
      </c>
      <c r="X5261" t="s">
        <v>2866</v>
      </c>
      <c r="Y5261" t="s">
        <v>4082</v>
      </c>
      <c r="Z5261" t="s">
        <v>3671</v>
      </c>
      <c r="AA5261" t="s">
        <v>1553</v>
      </c>
      <c r="AB5261" s="198">
        <v>37257.875</v>
      </c>
      <c r="AC5261" s="198">
        <v>37621.875</v>
      </c>
    </row>
    <row r="5262" spans="1:29" x14ac:dyDescent="0.2">
      <c r="A5262" s="44" t="str">
        <f t="shared" si="415"/>
        <v>US Natural Gas Physical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Physical</v>
      </c>
      <c r="E5262" s="44">
        <f>IF(VLOOKUP(S5262,'DD-Lookup'!$J$6:$L$50,3,FALSE)="Monthly",(YEAR(AC5262)-YEAR(AB5262))*12+MONTH(AC5262)-MONTH(AB5262)+1,(AC5262-AB5262+1))</f>
        <v>30</v>
      </c>
      <c r="F5262" s="213">
        <f t="shared" si="419"/>
        <v>300000</v>
      </c>
      <c r="G5262" s="202">
        <v>1294507</v>
      </c>
      <c r="H5262" s="198">
        <v>37035.602511574078</v>
      </c>
      <c r="I5262" t="s">
        <v>2702</v>
      </c>
      <c r="M5262" t="s">
        <v>2760</v>
      </c>
      <c r="N5262" t="s">
        <v>3220</v>
      </c>
      <c r="O5262" t="s">
        <v>4334</v>
      </c>
      <c r="Q5262" s="199">
        <v>10000</v>
      </c>
      <c r="S5262" t="s">
        <v>2761</v>
      </c>
      <c r="T5262" t="s">
        <v>4061</v>
      </c>
      <c r="U5262" s="201">
        <v>3.2250000000000001</v>
      </c>
      <c r="V5262" t="s">
        <v>2703</v>
      </c>
      <c r="W5262" t="s">
        <v>4279</v>
      </c>
      <c r="X5262" t="s">
        <v>2682</v>
      </c>
      <c r="Y5262" t="s">
        <v>3224</v>
      </c>
      <c r="Z5262" t="s">
        <v>3671</v>
      </c>
      <c r="AA5262" t="s">
        <v>1554</v>
      </c>
      <c r="AB5262" s="198">
        <v>37043.875</v>
      </c>
      <c r="AC5262" s="198">
        <v>37072.875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30</v>
      </c>
      <c r="F5263" s="213">
        <f t="shared" si="419"/>
        <v>300000</v>
      </c>
      <c r="G5263" s="202">
        <v>1294508</v>
      </c>
      <c r="H5263" s="198">
        <v>37035.602696759262</v>
      </c>
      <c r="I5263" t="s">
        <v>4357</v>
      </c>
      <c r="M5263" t="s">
        <v>2760</v>
      </c>
      <c r="N5263" t="s">
        <v>2864</v>
      </c>
      <c r="O5263" t="s">
        <v>2865</v>
      </c>
      <c r="P5263" s="199">
        <v>10000</v>
      </c>
      <c r="S5263" t="s">
        <v>2761</v>
      </c>
      <c r="T5263" t="s">
        <v>4061</v>
      </c>
      <c r="U5263" s="201">
        <v>4.05</v>
      </c>
      <c r="V5263" t="s">
        <v>4358</v>
      </c>
      <c r="W5263" t="s">
        <v>3529</v>
      </c>
      <c r="X5263" t="s">
        <v>2866</v>
      </c>
      <c r="Y5263" t="s">
        <v>4082</v>
      </c>
      <c r="Z5263" t="s">
        <v>3671</v>
      </c>
      <c r="AA5263" t="s">
        <v>1555</v>
      </c>
      <c r="AB5263" s="198">
        <v>37043.875</v>
      </c>
      <c r="AC5263" s="198">
        <v>37072.875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365</v>
      </c>
      <c r="F5264" s="213">
        <f t="shared" si="419"/>
        <v>1825000</v>
      </c>
      <c r="G5264" s="202">
        <v>1294509</v>
      </c>
      <c r="H5264" s="198">
        <v>37035.602847222224</v>
      </c>
      <c r="I5264" t="s">
        <v>3228</v>
      </c>
      <c r="M5264" t="s">
        <v>2760</v>
      </c>
      <c r="N5264" t="s">
        <v>2864</v>
      </c>
      <c r="O5264" t="s">
        <v>3278</v>
      </c>
      <c r="P5264" s="199">
        <v>5000</v>
      </c>
      <c r="S5264" t="s">
        <v>2761</v>
      </c>
      <c r="T5264" t="s">
        <v>4061</v>
      </c>
      <c r="U5264" s="201">
        <v>4.2850000000000001</v>
      </c>
      <c r="V5264" t="s">
        <v>3229</v>
      </c>
      <c r="W5264" t="s">
        <v>3529</v>
      </c>
      <c r="X5264" t="s">
        <v>2866</v>
      </c>
      <c r="Y5264" t="s">
        <v>4082</v>
      </c>
      <c r="Z5264" t="s">
        <v>3671</v>
      </c>
      <c r="AA5264" t="s">
        <v>1556</v>
      </c>
      <c r="AB5264" s="198">
        <v>37257.875</v>
      </c>
      <c r="AC5264" s="198">
        <v>37621.875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30</v>
      </c>
      <c r="F5265" s="213">
        <f t="shared" si="419"/>
        <v>150000</v>
      </c>
      <c r="G5265" s="202">
        <v>1294510</v>
      </c>
      <c r="H5265" s="198">
        <v>37035.602847222224</v>
      </c>
      <c r="I5265" t="s">
        <v>4357</v>
      </c>
      <c r="M5265" t="s">
        <v>2760</v>
      </c>
      <c r="N5265" t="s">
        <v>3235</v>
      </c>
      <c r="O5265" t="s">
        <v>3151</v>
      </c>
      <c r="P5265" s="199">
        <v>5000</v>
      </c>
      <c r="S5265" t="s">
        <v>2761</v>
      </c>
      <c r="T5265" t="s">
        <v>4061</v>
      </c>
      <c r="U5265" s="201">
        <v>-0.71499999999999997</v>
      </c>
      <c r="V5265" t="s">
        <v>4358</v>
      </c>
      <c r="W5265" t="s">
        <v>3152</v>
      </c>
      <c r="X5265" t="s">
        <v>3153</v>
      </c>
      <c r="Y5265" t="s">
        <v>4082</v>
      </c>
      <c r="Z5265" t="s">
        <v>3671</v>
      </c>
      <c r="AA5265" t="s">
        <v>1557</v>
      </c>
      <c r="AB5265" s="198">
        <v>37043.875</v>
      </c>
      <c r="AC5265" s="198">
        <v>37072.875</v>
      </c>
    </row>
    <row r="5266" spans="1:29" x14ac:dyDescent="0.2">
      <c r="A5266" s="44" t="str">
        <f t="shared" si="415"/>
        <v>US Natural Gas Physical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Physical</v>
      </c>
      <c r="E5266" s="44">
        <f>IF(VLOOKUP(S5266,'DD-Lookup'!$J$6:$L$50,3,FALSE)="Monthly",(YEAR(AC5266)-YEAR(AB5266))*12+MONTH(AC5266)-MONTH(AB5266)+1,(AC5266-AB5266+1))</f>
        <v>4</v>
      </c>
      <c r="F5266" s="213">
        <f t="shared" si="419"/>
        <v>40000</v>
      </c>
      <c r="G5266" s="202">
        <v>1294511</v>
      </c>
      <c r="H5266" s="198">
        <v>37035.603252314817</v>
      </c>
      <c r="I5266" t="s">
        <v>2674</v>
      </c>
      <c r="M5266" t="s">
        <v>2760</v>
      </c>
      <c r="N5266" t="s">
        <v>3220</v>
      </c>
      <c r="O5266" t="s">
        <v>1067</v>
      </c>
      <c r="P5266" s="199">
        <v>10000</v>
      </c>
      <c r="S5266" t="s">
        <v>2761</v>
      </c>
      <c r="T5266" t="s">
        <v>4061</v>
      </c>
      <c r="U5266" s="201">
        <v>4.0049999999999999</v>
      </c>
      <c r="V5266" t="s">
        <v>3146</v>
      </c>
      <c r="W5266" t="s">
        <v>4246</v>
      </c>
      <c r="X5266" t="s">
        <v>4247</v>
      </c>
      <c r="Y5266" t="s">
        <v>3224</v>
      </c>
      <c r="Z5266" t="s">
        <v>3671</v>
      </c>
      <c r="AA5266">
        <v>809791</v>
      </c>
      <c r="AB5266" s="198">
        <v>37037</v>
      </c>
      <c r="AC5266" s="198">
        <v>37040</v>
      </c>
    </row>
    <row r="5267" spans="1:29" x14ac:dyDescent="0.2">
      <c r="A5267" s="44" t="str">
        <f t="shared" si="415"/>
        <v>US Natural Gas Financial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Financial</v>
      </c>
      <c r="E5267" s="44">
        <f>IF(VLOOKUP(S5267,'DD-Lookup'!$J$6:$L$50,3,FALSE)="Monthly",(YEAR(AC5267)-YEAR(AB5267))*12+MONTH(AC5267)-MONTH(AB5267)+1,(AC5267-AB5267+1))</f>
        <v>365</v>
      </c>
      <c r="F5267" s="213">
        <f t="shared" si="419"/>
        <v>1825000</v>
      </c>
      <c r="G5267" s="202">
        <v>1294514</v>
      </c>
      <c r="H5267" s="198">
        <v>37035.603414351855</v>
      </c>
      <c r="I5267" t="s">
        <v>3228</v>
      </c>
      <c r="M5267" t="s">
        <v>2760</v>
      </c>
      <c r="N5267" t="s">
        <v>2864</v>
      </c>
      <c r="O5267" t="s">
        <v>3278</v>
      </c>
      <c r="P5267" s="199">
        <v>5000</v>
      </c>
      <c r="S5267" t="s">
        <v>2761</v>
      </c>
      <c r="T5267" t="s">
        <v>4061</v>
      </c>
      <c r="U5267" s="201">
        <v>4.2850000000000001</v>
      </c>
      <c r="V5267" t="s">
        <v>3229</v>
      </c>
      <c r="W5267" t="s">
        <v>3529</v>
      </c>
      <c r="X5267" t="s">
        <v>2866</v>
      </c>
      <c r="Y5267" t="s">
        <v>4082</v>
      </c>
      <c r="Z5267" t="s">
        <v>3671</v>
      </c>
      <c r="AA5267" t="s">
        <v>1558</v>
      </c>
      <c r="AB5267" s="198">
        <v>37257.875</v>
      </c>
      <c r="AC5267" s="198">
        <v>37621.875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30</v>
      </c>
      <c r="F5268" s="213">
        <f t="shared" si="419"/>
        <v>450000</v>
      </c>
      <c r="G5268" s="202">
        <v>1294515</v>
      </c>
      <c r="H5268" s="198">
        <v>37035.603425925925</v>
      </c>
      <c r="I5268" t="s">
        <v>3306</v>
      </c>
      <c r="M5268" t="s">
        <v>2760</v>
      </c>
      <c r="N5268" t="s">
        <v>2864</v>
      </c>
      <c r="O5268" t="s">
        <v>2865</v>
      </c>
      <c r="Q5268" s="199">
        <v>15000</v>
      </c>
      <c r="S5268" t="s">
        <v>2761</v>
      </c>
      <c r="T5268" t="s">
        <v>4061</v>
      </c>
      <c r="U5268" s="201">
        <v>4.0549999999999997</v>
      </c>
      <c r="V5268" t="s">
        <v>2797</v>
      </c>
      <c r="W5268" t="s">
        <v>3529</v>
      </c>
      <c r="X5268" t="s">
        <v>2866</v>
      </c>
      <c r="Y5268" t="s">
        <v>4082</v>
      </c>
      <c r="Z5268" t="s">
        <v>3671</v>
      </c>
      <c r="AA5268" t="s">
        <v>1559</v>
      </c>
      <c r="AB5268" s="198">
        <v>37043.875</v>
      </c>
      <c r="AC5268" s="198">
        <v>37072.875</v>
      </c>
    </row>
    <row r="5269" spans="1:29" x14ac:dyDescent="0.2">
      <c r="A5269" s="44" t="str">
        <f t="shared" si="415"/>
        <v>US Natural Gas Physical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Physical</v>
      </c>
      <c r="E5269" s="44">
        <f>IF(VLOOKUP(S5269,'DD-Lookup'!$J$6:$L$50,3,FALSE)="Monthly",(YEAR(AC5269)-YEAR(AB5269))*12+MONTH(AC5269)-MONTH(AB5269)+1,(AC5269-AB5269+1))</f>
        <v>4</v>
      </c>
      <c r="F5269" s="213">
        <f t="shared" si="419"/>
        <v>40000</v>
      </c>
      <c r="G5269" s="202">
        <v>1294516</v>
      </c>
      <c r="H5269" s="198">
        <v>37035.604027777779</v>
      </c>
      <c r="I5269" t="s">
        <v>2674</v>
      </c>
      <c r="M5269" t="s">
        <v>2760</v>
      </c>
      <c r="N5269" t="s">
        <v>3220</v>
      </c>
      <c r="O5269" t="s">
        <v>1067</v>
      </c>
      <c r="P5269" s="199">
        <v>10000</v>
      </c>
      <c r="S5269" t="s">
        <v>2761</v>
      </c>
      <c r="T5269" t="s">
        <v>4061</v>
      </c>
      <c r="U5269" s="201">
        <v>4</v>
      </c>
      <c r="V5269" t="s">
        <v>3146</v>
      </c>
      <c r="W5269" t="s">
        <v>4246</v>
      </c>
      <c r="X5269" t="s">
        <v>4247</v>
      </c>
      <c r="Y5269" t="s">
        <v>3224</v>
      </c>
      <c r="Z5269" t="s">
        <v>3671</v>
      </c>
      <c r="AA5269">
        <v>809794</v>
      </c>
      <c r="AB5269" s="198">
        <v>37037</v>
      </c>
      <c r="AC5269" s="198">
        <v>37040</v>
      </c>
    </row>
    <row r="5270" spans="1:29" x14ac:dyDescent="0.2">
      <c r="A5270" s="44" t="str">
        <f t="shared" si="415"/>
        <v>US Natural Gas Financial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6</v>
      </c>
      <c r="F5270" s="213">
        <f t="shared" si="419"/>
        <v>180000</v>
      </c>
      <c r="G5270" s="202">
        <v>1294517</v>
      </c>
      <c r="H5270" s="198">
        <v>37035.604756944442</v>
      </c>
      <c r="I5270" t="s">
        <v>4513</v>
      </c>
      <c r="M5270" t="s">
        <v>2760</v>
      </c>
      <c r="N5270" t="s">
        <v>2864</v>
      </c>
      <c r="O5270" t="s">
        <v>808</v>
      </c>
      <c r="Q5270" s="199">
        <v>30000</v>
      </c>
      <c r="S5270" t="s">
        <v>2761</v>
      </c>
      <c r="T5270" t="s">
        <v>4061</v>
      </c>
      <c r="U5270" s="201">
        <v>4.0149999999999997</v>
      </c>
      <c r="V5270" t="s">
        <v>1257</v>
      </c>
      <c r="W5270" t="s">
        <v>3281</v>
      </c>
      <c r="X5270" t="s">
        <v>4236</v>
      </c>
      <c r="Y5270" t="s">
        <v>4082</v>
      </c>
      <c r="Z5270" t="s">
        <v>3671</v>
      </c>
      <c r="AA5270" t="s">
        <v>1560</v>
      </c>
      <c r="AB5270" s="198">
        <v>37037.875</v>
      </c>
      <c r="AC5270" s="198">
        <v>37042.875</v>
      </c>
    </row>
    <row r="5271" spans="1:29" x14ac:dyDescent="0.2">
      <c r="A5271" s="44" t="str">
        <f t="shared" si="415"/>
        <v>US Power Physical</v>
      </c>
      <c r="B5271" s="44" t="str">
        <f t="shared" si="416"/>
        <v>US</v>
      </c>
      <c r="C5271" s="44" t="str">
        <f t="shared" si="417"/>
        <v>Power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30</v>
      </c>
      <c r="F5271" s="213">
        <f t="shared" si="419"/>
        <v>1500</v>
      </c>
      <c r="G5271" s="202">
        <v>1294519</v>
      </c>
      <c r="H5271" s="198">
        <v>37035.605775462966</v>
      </c>
      <c r="I5271" t="s">
        <v>2831</v>
      </c>
      <c r="M5271" t="s">
        <v>3364</v>
      </c>
      <c r="N5271" t="s">
        <v>2802</v>
      </c>
      <c r="O5271" t="s">
        <v>3295</v>
      </c>
      <c r="P5271" s="199">
        <v>50</v>
      </c>
      <c r="S5271" t="s">
        <v>2759</v>
      </c>
      <c r="T5271" t="s">
        <v>4061</v>
      </c>
      <c r="U5271" s="201">
        <v>64</v>
      </c>
      <c r="V5271" t="s">
        <v>4199</v>
      </c>
      <c r="W5271" t="s">
        <v>3420</v>
      </c>
      <c r="X5271" t="s">
        <v>3993</v>
      </c>
      <c r="Y5271" t="s">
        <v>4193</v>
      </c>
      <c r="Z5271" t="s">
        <v>3666</v>
      </c>
      <c r="AA5271">
        <v>622156.1</v>
      </c>
      <c r="AB5271" s="198">
        <v>37043.600694444445</v>
      </c>
      <c r="AC5271" s="198">
        <v>37072.600694444445</v>
      </c>
    </row>
    <row r="5272" spans="1:29" x14ac:dyDescent="0.2">
      <c r="A5272" s="44" t="str">
        <f t="shared" si="415"/>
        <v>US Power Physical</v>
      </c>
      <c r="B5272" s="44" t="str">
        <f t="shared" si="416"/>
        <v>US</v>
      </c>
      <c r="C5272" s="44" t="str">
        <f t="shared" si="417"/>
        <v>Power</v>
      </c>
      <c r="D5272" s="44" t="str">
        <f t="shared" si="418"/>
        <v>Physical</v>
      </c>
      <c r="E5272" s="44">
        <f>IF(VLOOKUP(S5272,'DD-Lookup'!$J$6:$L$50,3,FALSE)="Monthly",(YEAR(AC5272)-YEAR(AB5272))*12+MONTH(AC5272)-MONTH(AB5272)+1,(AC5272-AB5272+1))</f>
        <v>30</v>
      </c>
      <c r="F5272" s="213">
        <f t="shared" si="419"/>
        <v>1500</v>
      </c>
      <c r="G5272" s="202">
        <v>1294520</v>
      </c>
      <c r="H5272" s="198">
        <v>37035.606134259258</v>
      </c>
      <c r="I5272" t="s">
        <v>4513</v>
      </c>
      <c r="M5272" t="s">
        <v>3364</v>
      </c>
      <c r="N5272" t="s">
        <v>2802</v>
      </c>
      <c r="O5272" t="s">
        <v>3233</v>
      </c>
      <c r="P5272" s="199">
        <v>50</v>
      </c>
      <c r="S5272" t="s">
        <v>2759</v>
      </c>
      <c r="T5272" t="s">
        <v>4061</v>
      </c>
      <c r="U5272" s="201">
        <v>61.25</v>
      </c>
      <c r="V5272" t="s">
        <v>4450</v>
      </c>
      <c r="W5272" t="s">
        <v>2819</v>
      </c>
      <c r="X5272" t="s">
        <v>2842</v>
      </c>
      <c r="Y5272" t="s">
        <v>4193</v>
      </c>
      <c r="Z5272" t="s">
        <v>3666</v>
      </c>
      <c r="AA5272">
        <v>622157.1</v>
      </c>
      <c r="AB5272" s="198">
        <v>37043.591666666667</v>
      </c>
      <c r="AC5272" s="198">
        <v>37072.591666666667</v>
      </c>
    </row>
    <row r="5273" spans="1:29" x14ac:dyDescent="0.2">
      <c r="A5273" s="44" t="str">
        <f t="shared" si="415"/>
        <v>US Power Physical</v>
      </c>
      <c r="B5273" s="44" t="str">
        <f t="shared" si="416"/>
        <v>US</v>
      </c>
      <c r="C5273" s="44" t="str">
        <f t="shared" si="417"/>
        <v>Power</v>
      </c>
      <c r="D5273" s="44" t="str">
        <f t="shared" si="418"/>
        <v>Physical</v>
      </c>
      <c r="E5273" s="44">
        <f>IF(VLOOKUP(S5273,'DD-Lookup'!$J$6:$L$50,3,FALSE)="Monthly",(YEAR(AC5273)-YEAR(AB5273))*12+MONTH(AC5273)-MONTH(AB5273)+1,(AC5273-AB5273+1))</f>
        <v>30</v>
      </c>
      <c r="F5273" s="213">
        <f t="shared" si="419"/>
        <v>1500</v>
      </c>
      <c r="G5273" s="202">
        <v>1294521</v>
      </c>
      <c r="H5273" s="198">
        <v>37035.606585648151</v>
      </c>
      <c r="I5273" t="s">
        <v>2873</v>
      </c>
      <c r="M5273" t="s">
        <v>3364</v>
      </c>
      <c r="N5273" t="s">
        <v>2802</v>
      </c>
      <c r="O5273" t="s">
        <v>2859</v>
      </c>
      <c r="Q5273" s="199">
        <v>50</v>
      </c>
      <c r="S5273" t="s">
        <v>2759</v>
      </c>
      <c r="T5273" t="s">
        <v>4061</v>
      </c>
      <c r="U5273" s="201">
        <v>62.85</v>
      </c>
      <c r="V5273" t="s">
        <v>3426</v>
      </c>
      <c r="W5273" t="s">
        <v>2823</v>
      </c>
      <c r="X5273" t="s">
        <v>2807</v>
      </c>
      <c r="Y5273" t="s">
        <v>4193</v>
      </c>
      <c r="Z5273" t="s">
        <v>3666</v>
      </c>
      <c r="AA5273">
        <v>622163.1</v>
      </c>
      <c r="AB5273" s="198">
        <v>37043.71597222222</v>
      </c>
      <c r="AC5273" s="198">
        <v>37072.71597222222</v>
      </c>
    </row>
    <row r="5274" spans="1:29" x14ac:dyDescent="0.2">
      <c r="A5274" s="44" t="str">
        <f t="shared" si="415"/>
        <v>US Natural Gas Financial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Financial</v>
      </c>
      <c r="E5274" s="44">
        <f>IF(VLOOKUP(S5274,'DD-Lookup'!$J$6:$L$50,3,FALSE)="Monthly",(YEAR(AC5274)-YEAR(AB5274))*12+MONTH(AC5274)-MONTH(AB5274)+1,(AC5274-AB5274+1))</f>
        <v>30</v>
      </c>
      <c r="F5274" s="213">
        <f t="shared" si="419"/>
        <v>300000</v>
      </c>
      <c r="G5274" s="202">
        <v>1294523</v>
      </c>
      <c r="H5274" s="198">
        <v>37035.606921296298</v>
      </c>
      <c r="I5274" t="s">
        <v>4219</v>
      </c>
      <c r="M5274" t="s">
        <v>2760</v>
      </c>
      <c r="N5274" t="s">
        <v>3235</v>
      </c>
      <c r="O5274" t="s">
        <v>1561</v>
      </c>
      <c r="P5274" s="199">
        <v>10000</v>
      </c>
      <c r="S5274" t="s">
        <v>2761</v>
      </c>
      <c r="T5274" t="s">
        <v>4061</v>
      </c>
      <c r="U5274" s="201">
        <v>2.5000000000000001E-2</v>
      </c>
      <c r="V5274" t="s">
        <v>4220</v>
      </c>
      <c r="W5274" t="s">
        <v>3074</v>
      </c>
      <c r="X5274" t="s">
        <v>3075</v>
      </c>
      <c r="Y5274" t="s">
        <v>4082</v>
      </c>
      <c r="Z5274" t="s">
        <v>3671</v>
      </c>
      <c r="AA5274" t="s">
        <v>1562</v>
      </c>
      <c r="AB5274" s="198">
        <v>37135</v>
      </c>
      <c r="AC5274" s="198">
        <v>37164</v>
      </c>
    </row>
    <row r="5275" spans="1:29" x14ac:dyDescent="0.2">
      <c r="A5275" s="44" t="str">
        <f t="shared" si="415"/>
        <v>US Power Physical</v>
      </c>
      <c r="B5275" s="44" t="str">
        <f t="shared" si="416"/>
        <v>US</v>
      </c>
      <c r="C5275" s="44" t="str">
        <f t="shared" si="417"/>
        <v>Power</v>
      </c>
      <c r="D5275" s="44" t="str">
        <f t="shared" si="418"/>
        <v>Physical</v>
      </c>
      <c r="E5275" s="44">
        <f>IF(VLOOKUP(S5275,'DD-Lookup'!$J$6:$L$50,3,FALSE)="Monthly",(YEAR(AC5275)-YEAR(AB5275))*12+MONTH(AC5275)-MONTH(AB5275)+1,(AC5275-AB5275+1))</f>
        <v>5</v>
      </c>
      <c r="F5275" s="213">
        <f t="shared" si="419"/>
        <v>250</v>
      </c>
      <c r="G5275" s="202">
        <v>1294524</v>
      </c>
      <c r="H5275" s="198">
        <v>37035.607175925928</v>
      </c>
      <c r="I5275" t="s">
        <v>4513</v>
      </c>
      <c r="M5275" t="s">
        <v>3364</v>
      </c>
      <c r="N5275" t="s">
        <v>2802</v>
      </c>
      <c r="O5275" t="s">
        <v>4359</v>
      </c>
      <c r="Q5275" s="199">
        <v>50</v>
      </c>
      <c r="S5275" t="s">
        <v>2759</v>
      </c>
      <c r="T5275" t="s">
        <v>4061</v>
      </c>
      <c r="U5275" s="201">
        <v>63.25</v>
      </c>
      <c r="V5275" t="s">
        <v>4475</v>
      </c>
      <c r="W5275" t="s">
        <v>2823</v>
      </c>
      <c r="X5275" t="s">
        <v>2807</v>
      </c>
      <c r="Y5275" t="s">
        <v>4193</v>
      </c>
      <c r="Z5275" t="s">
        <v>3666</v>
      </c>
      <c r="AA5275">
        <v>622167.1</v>
      </c>
      <c r="AB5275" s="198">
        <v>37046.875</v>
      </c>
      <c r="AC5275" s="198">
        <v>37050.875</v>
      </c>
    </row>
    <row r="5276" spans="1:29" x14ac:dyDescent="0.2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151</v>
      </c>
      <c r="F5276" s="213">
        <f t="shared" si="419"/>
        <v>755000</v>
      </c>
      <c r="G5276" s="202">
        <v>1294525</v>
      </c>
      <c r="H5276" s="198">
        <v>37035.607743055552</v>
      </c>
      <c r="I5276" t="s">
        <v>3982</v>
      </c>
      <c r="M5276" t="s">
        <v>2760</v>
      </c>
      <c r="N5276" t="s">
        <v>2864</v>
      </c>
      <c r="O5276" t="s">
        <v>3253</v>
      </c>
      <c r="P5276" s="199">
        <v>5000</v>
      </c>
      <c r="S5276" t="s">
        <v>2761</v>
      </c>
      <c r="T5276" t="s">
        <v>4061</v>
      </c>
      <c r="U5276" s="201">
        <v>4.5599999999999996</v>
      </c>
      <c r="V5276" t="s">
        <v>4029</v>
      </c>
      <c r="W5276" t="s">
        <v>3529</v>
      </c>
      <c r="X5276" t="s">
        <v>2866</v>
      </c>
      <c r="Y5276" t="s">
        <v>4082</v>
      </c>
      <c r="Z5276" t="s">
        <v>3671</v>
      </c>
      <c r="AA5276" t="s">
        <v>1563</v>
      </c>
      <c r="AB5276" s="198">
        <v>37196</v>
      </c>
      <c r="AC5276" s="198">
        <v>37346</v>
      </c>
    </row>
    <row r="5277" spans="1:29" x14ac:dyDescent="0.2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151</v>
      </c>
      <c r="F5277" s="213">
        <f t="shared" si="419"/>
        <v>755000</v>
      </c>
      <c r="G5277" s="202">
        <v>1294526</v>
      </c>
      <c r="H5277" s="198">
        <v>37035.607870370368</v>
      </c>
      <c r="I5277" t="s">
        <v>3982</v>
      </c>
      <c r="M5277" t="s">
        <v>2760</v>
      </c>
      <c r="N5277" t="s">
        <v>2864</v>
      </c>
      <c r="O5277" t="s">
        <v>3253</v>
      </c>
      <c r="P5277" s="199">
        <v>5000</v>
      </c>
      <c r="S5277" t="s">
        <v>2761</v>
      </c>
      <c r="T5277" t="s">
        <v>4061</v>
      </c>
      <c r="U5277" s="201">
        <v>4.5599999999999996</v>
      </c>
      <c r="V5277" t="s">
        <v>4029</v>
      </c>
      <c r="W5277" t="s">
        <v>3529</v>
      </c>
      <c r="X5277" t="s">
        <v>2866</v>
      </c>
      <c r="Y5277" t="s">
        <v>4082</v>
      </c>
      <c r="Z5277" t="s">
        <v>3671</v>
      </c>
      <c r="AA5277" t="s">
        <v>1564</v>
      </c>
      <c r="AB5277" s="198">
        <v>37196</v>
      </c>
      <c r="AC5277" s="198">
        <v>37346</v>
      </c>
    </row>
    <row r="5278" spans="1:29" x14ac:dyDescent="0.2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30</v>
      </c>
      <c r="F5278" s="213">
        <f t="shared" si="419"/>
        <v>150000</v>
      </c>
      <c r="G5278" s="202">
        <v>1294528</v>
      </c>
      <c r="H5278" s="198">
        <v>37035.609444444446</v>
      </c>
      <c r="I5278" t="s">
        <v>3252</v>
      </c>
      <c r="M5278" t="s">
        <v>2760</v>
      </c>
      <c r="N5278" t="s">
        <v>2864</v>
      </c>
      <c r="O5278" t="s">
        <v>2865</v>
      </c>
      <c r="Q5278" s="199">
        <v>5000</v>
      </c>
      <c r="S5278" t="s">
        <v>2761</v>
      </c>
      <c r="T5278" t="s">
        <v>4061</v>
      </c>
      <c r="U5278" s="201">
        <v>4.0599999999999996</v>
      </c>
      <c r="V5278" t="s">
        <v>1565</v>
      </c>
      <c r="W5278" t="s">
        <v>3529</v>
      </c>
      <c r="X5278" t="s">
        <v>2866</v>
      </c>
      <c r="Y5278" t="s">
        <v>4082</v>
      </c>
      <c r="Z5278" t="s">
        <v>3671</v>
      </c>
      <c r="AA5278" t="s">
        <v>1566</v>
      </c>
      <c r="AB5278" s="198">
        <v>37043.875</v>
      </c>
      <c r="AC5278" s="198">
        <v>37072.875</v>
      </c>
    </row>
    <row r="5279" spans="1:29" x14ac:dyDescent="0.2">
      <c r="A5279" s="44" t="str">
        <f t="shared" si="415"/>
        <v>US Crude Financial</v>
      </c>
      <c r="B5279" s="44" t="str">
        <f t="shared" si="416"/>
        <v>US</v>
      </c>
      <c r="C5279" s="44" t="str">
        <f t="shared" si="417"/>
        <v>Crude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1</v>
      </c>
      <c r="F5279" s="213">
        <f t="shared" si="419"/>
        <v>50000</v>
      </c>
      <c r="G5279" s="202">
        <v>1294527</v>
      </c>
      <c r="H5279" s="198">
        <v>37035.609444444446</v>
      </c>
      <c r="I5279" t="s">
        <v>3057</v>
      </c>
      <c r="M5279" t="s">
        <v>3757</v>
      </c>
      <c r="N5279" t="s">
        <v>4183</v>
      </c>
      <c r="O5279" t="s">
        <v>2967</v>
      </c>
      <c r="P5279" s="199">
        <v>50000</v>
      </c>
      <c r="S5279" t="s">
        <v>2767</v>
      </c>
      <c r="T5279" t="s">
        <v>4061</v>
      </c>
      <c r="U5279" s="201">
        <v>28.35</v>
      </c>
      <c r="V5279" t="s">
        <v>1699</v>
      </c>
      <c r="W5279" t="s">
        <v>4185</v>
      </c>
      <c r="X5279" t="s">
        <v>4266</v>
      </c>
      <c r="Y5279" t="s">
        <v>3401</v>
      </c>
      <c r="Z5279" t="s">
        <v>3671</v>
      </c>
      <c r="AA5279">
        <v>107516</v>
      </c>
      <c r="AB5279" s="198">
        <v>37073</v>
      </c>
      <c r="AC5279" s="198">
        <v>37103</v>
      </c>
    </row>
    <row r="5280" spans="1:29" x14ac:dyDescent="0.2">
      <c r="A5280" s="44" t="str">
        <f t="shared" si="415"/>
        <v>US Natural Gas Financial</v>
      </c>
      <c r="B5280" s="44" t="str">
        <f t="shared" si="416"/>
        <v>US</v>
      </c>
      <c r="C5280" s="44" t="str">
        <f t="shared" si="417"/>
        <v>Natural Gas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365</v>
      </c>
      <c r="F5280" s="213">
        <f t="shared" si="419"/>
        <v>182500</v>
      </c>
      <c r="G5280" s="202">
        <v>1294529</v>
      </c>
      <c r="H5280" s="198">
        <v>37035.609675925924</v>
      </c>
      <c r="I5280" t="s">
        <v>2676</v>
      </c>
      <c r="M5280" t="s">
        <v>2760</v>
      </c>
      <c r="N5280" t="s">
        <v>2864</v>
      </c>
      <c r="O5280" t="s">
        <v>3278</v>
      </c>
      <c r="Q5280" s="199">
        <v>500</v>
      </c>
      <c r="S5280" t="s">
        <v>2761</v>
      </c>
      <c r="T5280" t="s">
        <v>4061</v>
      </c>
      <c r="U5280" s="201">
        <v>4.2949999999999999</v>
      </c>
      <c r="V5280" t="s">
        <v>4498</v>
      </c>
      <c r="W5280" t="s">
        <v>3529</v>
      </c>
      <c r="X5280" t="s">
        <v>2866</v>
      </c>
      <c r="Y5280" t="s">
        <v>4082</v>
      </c>
      <c r="Z5280" t="s">
        <v>3671</v>
      </c>
      <c r="AA5280" t="s">
        <v>1567</v>
      </c>
      <c r="AB5280" s="198">
        <v>37257.875</v>
      </c>
      <c r="AC5280" s="198">
        <v>37621.875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214</v>
      </c>
      <c r="F5281" s="213">
        <f t="shared" si="419"/>
        <v>214000</v>
      </c>
      <c r="G5281" s="202">
        <v>1294530</v>
      </c>
      <c r="H5281" s="198">
        <v>37035.610648148147</v>
      </c>
      <c r="I5281" t="s">
        <v>2674</v>
      </c>
      <c r="M5281" t="s">
        <v>2760</v>
      </c>
      <c r="N5281" t="s">
        <v>3235</v>
      </c>
      <c r="O5281" t="s">
        <v>4321</v>
      </c>
      <c r="Q5281" s="199">
        <v>1000</v>
      </c>
      <c r="S5281" t="s">
        <v>2761</v>
      </c>
      <c r="T5281" t="s">
        <v>4061</v>
      </c>
      <c r="U5281" s="201">
        <v>1.5</v>
      </c>
      <c r="V5281" t="s">
        <v>3038</v>
      </c>
      <c r="W5281" t="s">
        <v>3083</v>
      </c>
      <c r="X5281" t="s">
        <v>3084</v>
      </c>
      <c r="Y5281" t="s">
        <v>4082</v>
      </c>
      <c r="Z5281" t="s">
        <v>3671</v>
      </c>
      <c r="AA5281" t="s">
        <v>1568</v>
      </c>
      <c r="AB5281" s="198">
        <v>37347</v>
      </c>
      <c r="AC5281" s="198">
        <v>37560</v>
      </c>
    </row>
    <row r="5282" spans="1:29" x14ac:dyDescent="0.2">
      <c r="A5282" s="44" t="str">
        <f t="shared" si="415"/>
        <v xml:space="preserve"> Natural Gas Physical</v>
      </c>
      <c r="B5282" s="44" t="str">
        <f t="shared" si="416"/>
        <v/>
      </c>
      <c r="C5282" s="44" t="str">
        <f t="shared" si="417"/>
        <v>Natural Gas</v>
      </c>
      <c r="D5282" s="44" t="str">
        <f t="shared" si="418"/>
        <v>Physical</v>
      </c>
      <c r="E5282" s="44">
        <f>IF(VLOOKUP(S5282,'DD-Lookup'!$J$6:$L$50,3,FALSE)="Monthly",(YEAR(AC5282)-YEAR(AB5282))*12+MONTH(AC5282)-MONTH(AB5282)+1,(AC5282-AB5282+1))</f>
        <v>1</v>
      </c>
      <c r="F5282" s="213">
        <f t="shared" si="419"/>
        <v>5000</v>
      </c>
      <c r="G5282" s="202">
        <v>1294531</v>
      </c>
      <c r="H5282" s="198">
        <v>37035.612847222219</v>
      </c>
      <c r="I5282" t="s">
        <v>1763</v>
      </c>
      <c r="M5282" t="s">
        <v>2760</v>
      </c>
      <c r="N5282" t="s">
        <v>2697</v>
      </c>
      <c r="O5282" t="s">
        <v>4269</v>
      </c>
      <c r="P5282" s="199">
        <v>5000</v>
      </c>
      <c r="S5282" t="s">
        <v>4150</v>
      </c>
      <c r="T5282" t="s">
        <v>2698</v>
      </c>
      <c r="U5282" s="201">
        <v>5.47</v>
      </c>
      <c r="V5282" t="s">
        <v>1764</v>
      </c>
      <c r="W5282" t="s">
        <v>2699</v>
      </c>
      <c r="X5282" t="s">
        <v>2700</v>
      </c>
      <c r="Y5282" t="s">
        <v>3224</v>
      </c>
      <c r="Z5282" t="s">
        <v>3672</v>
      </c>
      <c r="AA5282">
        <v>809813</v>
      </c>
      <c r="AB5282" s="198">
        <v>37035.875</v>
      </c>
      <c r="AC5282" s="198">
        <v>37035.875</v>
      </c>
    </row>
    <row r="5283" spans="1:29" x14ac:dyDescent="0.2">
      <c r="A5283" s="44" t="str">
        <f t="shared" si="415"/>
        <v>US Power Financial</v>
      </c>
      <c r="B5283" s="44" t="str">
        <f t="shared" si="416"/>
        <v>US</v>
      </c>
      <c r="C5283" s="44" t="str">
        <f t="shared" si="417"/>
        <v>Power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1</v>
      </c>
      <c r="F5283" s="213">
        <f t="shared" si="419"/>
        <v>50</v>
      </c>
      <c r="G5283" s="202">
        <v>1294532</v>
      </c>
      <c r="H5283" s="198">
        <v>37035.61309027778</v>
      </c>
      <c r="I5283" t="s">
        <v>2839</v>
      </c>
      <c r="M5283" t="s">
        <v>3364</v>
      </c>
      <c r="N5283" t="s">
        <v>4190</v>
      </c>
      <c r="O5283" t="s">
        <v>1569</v>
      </c>
      <c r="Q5283" s="199">
        <v>50</v>
      </c>
      <c r="S5283" t="s">
        <v>2759</v>
      </c>
      <c r="T5283" t="s">
        <v>4061</v>
      </c>
      <c r="U5283" s="201">
        <v>28.5</v>
      </c>
      <c r="V5283" t="s">
        <v>4415</v>
      </c>
      <c r="W5283" t="s">
        <v>4191</v>
      </c>
      <c r="X5283" t="s">
        <v>4192</v>
      </c>
      <c r="Y5283" t="s">
        <v>4193</v>
      </c>
      <c r="Z5283" t="s">
        <v>3671</v>
      </c>
      <c r="AA5283">
        <v>622175.1</v>
      </c>
      <c r="AB5283" s="198">
        <v>37035.875</v>
      </c>
      <c r="AC5283" s="198">
        <v>37035.875</v>
      </c>
    </row>
    <row r="5284" spans="1:29" x14ac:dyDescent="0.2">
      <c r="A5284" s="44" t="str">
        <f t="shared" si="415"/>
        <v>US Natural Gas Physical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30</v>
      </c>
      <c r="F5284" s="213">
        <f t="shared" si="419"/>
        <v>150000</v>
      </c>
      <c r="G5284" s="202">
        <v>1294535</v>
      </c>
      <c r="H5284" s="198">
        <v>37035.614293981482</v>
      </c>
      <c r="I5284" t="s">
        <v>2849</v>
      </c>
      <c r="M5284" t="s">
        <v>2760</v>
      </c>
      <c r="N5284" t="s">
        <v>3136</v>
      </c>
      <c r="O5284" t="s">
        <v>1570</v>
      </c>
      <c r="P5284" s="199">
        <v>5000</v>
      </c>
      <c r="S5284" t="s">
        <v>2761</v>
      </c>
      <c r="T5284" t="s">
        <v>4061</v>
      </c>
      <c r="U5284" s="201">
        <v>5.0000000000000001E-3</v>
      </c>
      <c r="V5284" t="s">
        <v>3036</v>
      </c>
      <c r="W5284" t="s">
        <v>2944</v>
      </c>
      <c r="X5284" t="s">
        <v>3276</v>
      </c>
      <c r="Y5284" t="s">
        <v>3224</v>
      </c>
      <c r="Z5284" t="s">
        <v>3671</v>
      </c>
      <c r="AA5284" t="s">
        <v>1571</v>
      </c>
      <c r="AB5284" s="198">
        <v>37043.875</v>
      </c>
      <c r="AC5284" s="198">
        <v>37072.875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30</v>
      </c>
      <c r="F5285" s="213">
        <f t="shared" si="419"/>
        <v>75000</v>
      </c>
      <c r="G5285" s="202">
        <v>1294537</v>
      </c>
      <c r="H5285" s="198">
        <v>37035.614814814813</v>
      </c>
      <c r="I5285" t="s">
        <v>3252</v>
      </c>
      <c r="M5285" t="s">
        <v>2760</v>
      </c>
      <c r="N5285" t="s">
        <v>2864</v>
      </c>
      <c r="O5285" t="s">
        <v>2865</v>
      </c>
      <c r="Q5285" s="199">
        <v>2500</v>
      </c>
      <c r="S5285" t="s">
        <v>2761</v>
      </c>
      <c r="T5285" t="s">
        <v>4061</v>
      </c>
      <c r="U5285" s="201">
        <v>4.0599999999999996</v>
      </c>
      <c r="V5285" t="s">
        <v>1565</v>
      </c>
      <c r="W5285" t="s">
        <v>3529</v>
      </c>
      <c r="X5285" t="s">
        <v>2866</v>
      </c>
      <c r="Y5285" t="s">
        <v>4082</v>
      </c>
      <c r="Z5285" t="s">
        <v>3671</v>
      </c>
      <c r="AA5285" t="s">
        <v>1572</v>
      </c>
      <c r="AB5285" s="198">
        <v>37043.875</v>
      </c>
      <c r="AC5285" s="198">
        <v>37072.875</v>
      </c>
    </row>
    <row r="5286" spans="1:29" x14ac:dyDescent="0.2">
      <c r="A5286" s="44" t="str">
        <f t="shared" si="415"/>
        <v>US Natural Gas Physical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Physical</v>
      </c>
      <c r="E5286" s="44">
        <f>IF(VLOOKUP(S5286,'DD-Lookup'!$J$6:$L$50,3,FALSE)="Monthly",(YEAR(AC5286)-YEAR(AB5286))*12+MONTH(AC5286)-MONTH(AB5286)+1,(AC5286-AB5286+1))</f>
        <v>4</v>
      </c>
      <c r="F5286" s="213">
        <f t="shared" si="419"/>
        <v>40000</v>
      </c>
      <c r="G5286" s="202">
        <v>1294538</v>
      </c>
      <c r="H5286" s="198">
        <v>37035.616956018515</v>
      </c>
      <c r="I5286" t="s">
        <v>3144</v>
      </c>
      <c r="M5286" t="s">
        <v>2760</v>
      </c>
      <c r="N5286" t="s">
        <v>3220</v>
      </c>
      <c r="O5286" t="s">
        <v>1067</v>
      </c>
      <c r="P5286" s="199">
        <v>10000</v>
      </c>
      <c r="S5286" t="s">
        <v>2761</v>
      </c>
      <c r="T5286" t="s">
        <v>4061</v>
      </c>
      <c r="U5286" s="201">
        <v>3.99</v>
      </c>
      <c r="V5286" t="s">
        <v>3145</v>
      </c>
      <c r="W5286" t="s">
        <v>4246</v>
      </c>
      <c r="X5286" t="s">
        <v>4247</v>
      </c>
      <c r="Y5286" t="s">
        <v>3224</v>
      </c>
      <c r="Z5286" t="s">
        <v>3671</v>
      </c>
      <c r="AA5286">
        <v>809822</v>
      </c>
      <c r="AB5286" s="198">
        <v>37037</v>
      </c>
      <c r="AC5286" s="198">
        <v>37040</v>
      </c>
    </row>
    <row r="5287" spans="1:29" x14ac:dyDescent="0.2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151</v>
      </c>
      <c r="F5287" s="213">
        <f t="shared" si="419"/>
        <v>120800</v>
      </c>
      <c r="G5287" s="202">
        <v>1294539</v>
      </c>
      <c r="H5287" s="198">
        <v>37035.617476851854</v>
      </c>
      <c r="I5287" t="s">
        <v>2671</v>
      </c>
      <c r="M5287" t="s">
        <v>2760</v>
      </c>
      <c r="N5287" t="s">
        <v>3235</v>
      </c>
      <c r="O5287" t="s">
        <v>1573</v>
      </c>
      <c r="Q5287" s="199">
        <v>800</v>
      </c>
      <c r="S5287" t="s">
        <v>2761</v>
      </c>
      <c r="T5287" t="s">
        <v>4061</v>
      </c>
      <c r="U5287" s="201">
        <v>0.18</v>
      </c>
      <c r="V5287" t="s">
        <v>1917</v>
      </c>
      <c r="W5287" t="s">
        <v>2690</v>
      </c>
      <c r="X5287" t="s">
        <v>2691</v>
      </c>
      <c r="Y5287" t="s">
        <v>4082</v>
      </c>
      <c r="Z5287" t="s">
        <v>3671</v>
      </c>
      <c r="AA5287" t="s">
        <v>1574</v>
      </c>
      <c r="AB5287" s="198">
        <v>37196</v>
      </c>
      <c r="AC5287" s="198">
        <v>37346</v>
      </c>
    </row>
    <row r="5288" spans="1:29" x14ac:dyDescent="0.2">
      <c r="A5288" s="44" t="str">
        <f t="shared" si="415"/>
        <v>US Natural Gas Financial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30</v>
      </c>
      <c r="F5288" s="213">
        <f t="shared" si="419"/>
        <v>900000</v>
      </c>
      <c r="G5288" s="202">
        <v>1294540</v>
      </c>
      <c r="H5288" s="198">
        <v>37035.617800925924</v>
      </c>
      <c r="I5288" t="s">
        <v>3228</v>
      </c>
      <c r="M5288" t="s">
        <v>2760</v>
      </c>
      <c r="N5288" t="s">
        <v>3235</v>
      </c>
      <c r="O5288" t="s">
        <v>3272</v>
      </c>
      <c r="Q5288" s="199">
        <v>30000</v>
      </c>
      <c r="S5288" t="s">
        <v>2761</v>
      </c>
      <c r="T5288" t="s">
        <v>4061</v>
      </c>
      <c r="U5288" s="201">
        <v>0.41249999999999998</v>
      </c>
      <c r="V5288" t="s">
        <v>982</v>
      </c>
      <c r="W5288" t="s">
        <v>3236</v>
      </c>
      <c r="X5288" t="s">
        <v>3237</v>
      </c>
      <c r="Y5288" t="s">
        <v>4082</v>
      </c>
      <c r="Z5288" t="s">
        <v>3671</v>
      </c>
      <c r="AA5288" t="s">
        <v>1575</v>
      </c>
      <c r="AB5288" s="198">
        <v>37043.875</v>
      </c>
      <c r="AC5288" s="198">
        <v>37072.875</v>
      </c>
    </row>
    <row r="5289" spans="1:29" x14ac:dyDescent="0.2">
      <c r="A5289" s="44" t="str">
        <f t="shared" si="415"/>
        <v>US Natural Gas Financial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Financial</v>
      </c>
      <c r="E5289" s="44">
        <f>IF(VLOOKUP(S5289,'DD-Lookup'!$J$6:$L$50,3,FALSE)="Monthly",(YEAR(AC5289)-YEAR(AB5289))*12+MONTH(AC5289)-MONTH(AB5289)+1,(AC5289-AB5289+1))</f>
        <v>151</v>
      </c>
      <c r="F5289" s="213">
        <f t="shared" si="419"/>
        <v>56625</v>
      </c>
      <c r="G5289" s="202">
        <v>1294541</v>
      </c>
      <c r="H5289" s="198">
        <v>37035.618159722224</v>
      </c>
      <c r="I5289" t="s">
        <v>2671</v>
      </c>
      <c r="M5289" t="s">
        <v>2760</v>
      </c>
      <c r="N5289" t="s">
        <v>3235</v>
      </c>
      <c r="O5289" t="s">
        <v>127</v>
      </c>
      <c r="Q5289" s="199">
        <v>375</v>
      </c>
      <c r="S5289" t="s">
        <v>2761</v>
      </c>
      <c r="T5289" t="s">
        <v>4061</v>
      </c>
      <c r="U5289" s="201">
        <v>0.215</v>
      </c>
      <c r="V5289" t="s">
        <v>1917</v>
      </c>
      <c r="W5289" t="s">
        <v>2690</v>
      </c>
      <c r="X5289" t="s">
        <v>2691</v>
      </c>
      <c r="Y5289" t="s">
        <v>4082</v>
      </c>
      <c r="Z5289" t="s">
        <v>3671</v>
      </c>
      <c r="AA5289" t="s">
        <v>1576</v>
      </c>
      <c r="AB5289" s="198">
        <v>37196</v>
      </c>
      <c r="AC5289" s="198">
        <v>37346</v>
      </c>
    </row>
    <row r="5290" spans="1:29" x14ac:dyDescent="0.2">
      <c r="A5290" s="44" t="str">
        <f t="shared" si="415"/>
        <v>US Natural Gas Financial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123</v>
      </c>
      <c r="F5290" s="213">
        <f t="shared" si="419"/>
        <v>218325</v>
      </c>
      <c r="G5290" s="202">
        <v>1294543</v>
      </c>
      <c r="H5290" s="198">
        <v>37035.618587962963</v>
      </c>
      <c r="I5290" t="s">
        <v>2671</v>
      </c>
      <c r="M5290" t="s">
        <v>2760</v>
      </c>
      <c r="N5290" t="s">
        <v>3235</v>
      </c>
      <c r="O5290" t="s">
        <v>4330</v>
      </c>
      <c r="Q5290" s="199">
        <v>1775</v>
      </c>
      <c r="S5290" t="s">
        <v>2761</v>
      </c>
      <c r="T5290" t="s">
        <v>4061</v>
      </c>
      <c r="U5290" s="201">
        <v>0.17</v>
      </c>
      <c r="V5290" t="s">
        <v>1917</v>
      </c>
      <c r="W5290" t="s">
        <v>2690</v>
      </c>
      <c r="X5290" t="s">
        <v>2691</v>
      </c>
      <c r="Y5290" t="s">
        <v>4082</v>
      </c>
      <c r="Z5290" t="s">
        <v>3671</v>
      </c>
      <c r="AA5290" t="s">
        <v>1577</v>
      </c>
      <c r="AB5290" s="198">
        <v>37073</v>
      </c>
      <c r="AC5290" s="198">
        <v>37195</v>
      </c>
    </row>
    <row r="5291" spans="1:29" x14ac:dyDescent="0.2">
      <c r="A5291" s="44" t="str">
        <f t="shared" si="415"/>
        <v>US Power Physical</v>
      </c>
      <c r="B5291" s="44" t="str">
        <f t="shared" si="416"/>
        <v>US</v>
      </c>
      <c r="C5291" s="44" t="str">
        <f t="shared" si="417"/>
        <v>Power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5</v>
      </c>
      <c r="F5291" s="213">
        <f t="shared" si="419"/>
        <v>250</v>
      </c>
      <c r="G5291" s="202">
        <v>1294545</v>
      </c>
      <c r="H5291" s="198">
        <v>37035.618611111109</v>
      </c>
      <c r="I5291" t="s">
        <v>2801</v>
      </c>
      <c r="M5291" t="s">
        <v>3364</v>
      </c>
      <c r="N5291" t="s">
        <v>2802</v>
      </c>
      <c r="O5291" t="s">
        <v>4467</v>
      </c>
      <c r="P5291" s="199">
        <v>50</v>
      </c>
      <c r="S5291" t="s">
        <v>2759</v>
      </c>
      <c r="T5291" t="s">
        <v>4061</v>
      </c>
      <c r="U5291" s="201">
        <v>31</v>
      </c>
      <c r="V5291" t="s">
        <v>2987</v>
      </c>
      <c r="W5291" t="s">
        <v>2814</v>
      </c>
      <c r="X5291" t="s">
        <v>2807</v>
      </c>
      <c r="Y5291" t="s">
        <v>4193</v>
      </c>
      <c r="Z5291" t="s">
        <v>3666</v>
      </c>
      <c r="AA5291">
        <v>622195.1</v>
      </c>
      <c r="AB5291" s="198">
        <v>37039.875</v>
      </c>
      <c r="AC5291" s="198">
        <v>37043.875</v>
      </c>
    </row>
    <row r="5292" spans="1:29" x14ac:dyDescent="0.2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214</v>
      </c>
      <c r="F5292" s="213">
        <f t="shared" si="419"/>
        <v>128400</v>
      </c>
      <c r="G5292" s="202">
        <v>1294546</v>
      </c>
      <c r="H5292" s="198">
        <v>37035.619085648148</v>
      </c>
      <c r="I5292" t="s">
        <v>2671</v>
      </c>
      <c r="M5292" t="s">
        <v>2760</v>
      </c>
      <c r="N5292" t="s">
        <v>3235</v>
      </c>
      <c r="O5292" t="s">
        <v>1578</v>
      </c>
      <c r="Q5292" s="199">
        <v>600</v>
      </c>
      <c r="S5292" t="s">
        <v>2761</v>
      </c>
      <c r="T5292" t="s">
        <v>4061</v>
      </c>
      <c r="U5292" s="201">
        <v>0.17</v>
      </c>
      <c r="V5292" t="s">
        <v>1917</v>
      </c>
      <c r="W5292" t="s">
        <v>2690</v>
      </c>
      <c r="X5292" t="s">
        <v>2691</v>
      </c>
      <c r="Y5292" t="s">
        <v>4082</v>
      </c>
      <c r="Z5292" t="s">
        <v>3671</v>
      </c>
      <c r="AA5292" t="s">
        <v>1579</v>
      </c>
      <c r="AB5292" s="198">
        <v>37347</v>
      </c>
      <c r="AC5292" s="198">
        <v>37560</v>
      </c>
    </row>
    <row r="5293" spans="1:29" x14ac:dyDescent="0.2">
      <c r="A5293" s="44" t="str">
        <f t="shared" si="415"/>
        <v>US Natural Gas Financial</v>
      </c>
      <c r="B5293" s="44" t="str">
        <f t="shared" si="416"/>
        <v>US</v>
      </c>
      <c r="C5293" s="44" t="str">
        <f t="shared" si="417"/>
        <v>Natural Gas</v>
      </c>
      <c r="D5293" s="44" t="str">
        <f t="shared" si="418"/>
        <v>Financial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300000</v>
      </c>
      <c r="G5293" s="202">
        <v>1294547</v>
      </c>
      <c r="H5293" s="198">
        <v>37035.619699074072</v>
      </c>
      <c r="I5293" t="s">
        <v>3225</v>
      </c>
      <c r="M5293" t="s">
        <v>2760</v>
      </c>
      <c r="N5293" t="s">
        <v>3235</v>
      </c>
      <c r="O5293" t="s">
        <v>3812</v>
      </c>
      <c r="Q5293" s="199">
        <v>10000</v>
      </c>
      <c r="S5293" t="s">
        <v>2761</v>
      </c>
      <c r="T5293" t="s">
        <v>4061</v>
      </c>
      <c r="U5293" s="201">
        <v>0.09</v>
      </c>
      <c r="V5293" t="s">
        <v>469</v>
      </c>
      <c r="W5293" t="s">
        <v>2690</v>
      </c>
      <c r="X5293" t="s">
        <v>2691</v>
      </c>
      <c r="Y5293" t="s">
        <v>4082</v>
      </c>
      <c r="Z5293" t="s">
        <v>3671</v>
      </c>
      <c r="AA5293" t="s">
        <v>1580</v>
      </c>
      <c r="AB5293" s="198">
        <v>37043.875</v>
      </c>
      <c r="AC5293" s="198">
        <v>37072.875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30</v>
      </c>
      <c r="F5294" s="213">
        <f t="shared" si="419"/>
        <v>300000</v>
      </c>
      <c r="G5294" s="202">
        <v>1294548</v>
      </c>
      <c r="H5294" s="198">
        <v>37035.619768518518</v>
      </c>
      <c r="I5294" t="s">
        <v>3225</v>
      </c>
      <c r="M5294" t="s">
        <v>2760</v>
      </c>
      <c r="N5294" t="s">
        <v>3235</v>
      </c>
      <c r="O5294" t="s">
        <v>4449</v>
      </c>
      <c r="P5294" s="199">
        <v>10000</v>
      </c>
      <c r="S5294" t="s">
        <v>2761</v>
      </c>
      <c r="T5294" t="s">
        <v>4061</v>
      </c>
      <c r="U5294" s="201">
        <v>-0.12</v>
      </c>
      <c r="V5294" t="s">
        <v>469</v>
      </c>
      <c r="W5294" t="s">
        <v>2750</v>
      </c>
      <c r="X5294" t="s">
        <v>2751</v>
      </c>
      <c r="Y5294" t="s">
        <v>4082</v>
      </c>
      <c r="Z5294" t="s">
        <v>3671</v>
      </c>
      <c r="AA5294" t="s">
        <v>1581</v>
      </c>
      <c r="AB5294" s="198">
        <v>37043.875</v>
      </c>
      <c r="AC5294" s="198">
        <v>37072.875</v>
      </c>
    </row>
    <row r="5295" spans="1:29" x14ac:dyDescent="0.2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150000</v>
      </c>
      <c r="G5295" s="202">
        <v>1294549</v>
      </c>
      <c r="H5295" s="198">
        <v>37035.620057870372</v>
      </c>
      <c r="I5295" t="s">
        <v>2801</v>
      </c>
      <c r="M5295" t="s">
        <v>2760</v>
      </c>
      <c r="N5295" t="s">
        <v>3235</v>
      </c>
      <c r="O5295" t="s">
        <v>1582</v>
      </c>
      <c r="P5295" s="199">
        <v>5000</v>
      </c>
      <c r="S5295" t="s">
        <v>2761</v>
      </c>
      <c r="T5295" t="s">
        <v>4061</v>
      </c>
      <c r="U5295" s="201">
        <v>0.43</v>
      </c>
      <c r="V5295" t="s">
        <v>2740</v>
      </c>
      <c r="W5295" t="s">
        <v>3236</v>
      </c>
      <c r="X5295" t="s">
        <v>3237</v>
      </c>
      <c r="Y5295" t="s">
        <v>4082</v>
      </c>
      <c r="Z5295" t="s">
        <v>3671</v>
      </c>
      <c r="AA5295" t="s">
        <v>1583</v>
      </c>
      <c r="AB5295" s="198">
        <v>37043.875</v>
      </c>
      <c r="AC5295" s="198">
        <v>37072.875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30</v>
      </c>
      <c r="F5296" s="213">
        <f t="shared" si="419"/>
        <v>11250</v>
      </c>
      <c r="G5296" s="202">
        <v>1294550</v>
      </c>
      <c r="H5296" s="198">
        <v>37035.620150462964</v>
      </c>
      <c r="I5296" t="s">
        <v>2671</v>
      </c>
      <c r="M5296" t="s">
        <v>2760</v>
      </c>
      <c r="N5296" t="s">
        <v>3235</v>
      </c>
      <c r="O5296" t="s">
        <v>4407</v>
      </c>
      <c r="Q5296" s="199">
        <v>375</v>
      </c>
      <c r="S5296" t="s">
        <v>2761</v>
      </c>
      <c r="T5296" t="s">
        <v>4061</v>
      </c>
      <c r="U5296" s="201">
        <v>0.185</v>
      </c>
      <c r="V5296" t="s">
        <v>1917</v>
      </c>
      <c r="W5296" t="s">
        <v>2690</v>
      </c>
      <c r="X5296" t="s">
        <v>2691</v>
      </c>
      <c r="Y5296" t="s">
        <v>4082</v>
      </c>
      <c r="Z5296" t="s">
        <v>3671</v>
      </c>
      <c r="AA5296" t="s">
        <v>1584</v>
      </c>
      <c r="AB5296" s="198">
        <v>37043.875</v>
      </c>
      <c r="AC5296" s="198">
        <v>37072.875</v>
      </c>
    </row>
    <row r="5297" spans="1:29" x14ac:dyDescent="0.2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30</v>
      </c>
      <c r="F5297" s="213">
        <f t="shared" si="419"/>
        <v>300000</v>
      </c>
      <c r="G5297" s="202">
        <v>1294551</v>
      </c>
      <c r="H5297" s="198">
        <v>37035.620636574073</v>
      </c>
      <c r="I5297" t="s">
        <v>4033</v>
      </c>
      <c r="M5297" t="s">
        <v>2760</v>
      </c>
      <c r="N5297" t="s">
        <v>3235</v>
      </c>
      <c r="O5297" t="s">
        <v>338</v>
      </c>
      <c r="P5297" s="199">
        <v>10000</v>
      </c>
      <c r="S5297" t="s">
        <v>2761</v>
      </c>
      <c r="T5297" t="s">
        <v>4061</v>
      </c>
      <c r="U5297" s="201">
        <v>-0.08</v>
      </c>
      <c r="V5297" t="s">
        <v>1585</v>
      </c>
      <c r="W5297" t="s">
        <v>2726</v>
      </c>
      <c r="X5297" t="s">
        <v>2727</v>
      </c>
      <c r="Y5297" t="s">
        <v>4082</v>
      </c>
      <c r="Z5297" t="s">
        <v>3671</v>
      </c>
      <c r="AA5297" t="s">
        <v>1586</v>
      </c>
      <c r="AB5297" s="198">
        <v>37043.875</v>
      </c>
      <c r="AC5297" s="198">
        <v>37072.875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30</v>
      </c>
      <c r="F5298" s="213">
        <f t="shared" si="419"/>
        <v>450000</v>
      </c>
      <c r="G5298" s="202">
        <v>1294552</v>
      </c>
      <c r="H5298" s="198">
        <v>37035.620752314811</v>
      </c>
      <c r="I5298" t="s">
        <v>3769</v>
      </c>
      <c r="M5298" t="s">
        <v>2760</v>
      </c>
      <c r="N5298" t="s">
        <v>2864</v>
      </c>
      <c r="O5298" t="s">
        <v>2865</v>
      </c>
      <c r="Q5298" s="199">
        <v>15000</v>
      </c>
      <c r="S5298" t="s">
        <v>2761</v>
      </c>
      <c r="T5298" t="s">
        <v>4061</v>
      </c>
      <c r="U5298" s="201">
        <v>4.0599999999999996</v>
      </c>
      <c r="V5298" t="s">
        <v>4373</v>
      </c>
      <c r="W5298" t="s">
        <v>3529</v>
      </c>
      <c r="X5298" t="s">
        <v>2866</v>
      </c>
      <c r="Y5298" t="s">
        <v>4082</v>
      </c>
      <c r="Z5298" t="s">
        <v>3671</v>
      </c>
      <c r="AA5298" t="s">
        <v>1587</v>
      </c>
      <c r="AB5298" s="198">
        <v>37043.875</v>
      </c>
      <c r="AC5298" s="198">
        <v>37072.875</v>
      </c>
    </row>
    <row r="5299" spans="1:29" x14ac:dyDescent="0.2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123</v>
      </c>
      <c r="F5299" s="213">
        <f t="shared" si="419"/>
        <v>1230000</v>
      </c>
      <c r="G5299" s="202">
        <v>1294553</v>
      </c>
      <c r="H5299" s="198">
        <v>37035.620752314811</v>
      </c>
      <c r="I5299" t="s">
        <v>3769</v>
      </c>
      <c r="M5299" t="s">
        <v>2760</v>
      </c>
      <c r="N5299" t="s">
        <v>3235</v>
      </c>
      <c r="O5299" t="s">
        <v>1588</v>
      </c>
      <c r="P5299" s="199">
        <v>10000</v>
      </c>
      <c r="S5299" t="s">
        <v>2761</v>
      </c>
      <c r="T5299" t="s">
        <v>4061</v>
      </c>
      <c r="U5299" s="201">
        <v>-7.7499999999999999E-2</v>
      </c>
      <c r="V5299" t="s">
        <v>1713</v>
      </c>
      <c r="W5299" t="s">
        <v>2726</v>
      </c>
      <c r="X5299" t="s">
        <v>2727</v>
      </c>
      <c r="Y5299" t="s">
        <v>4082</v>
      </c>
      <c r="Z5299" t="s">
        <v>3671</v>
      </c>
      <c r="AA5299" t="s">
        <v>1589</v>
      </c>
      <c r="AB5299" s="198">
        <v>37073</v>
      </c>
      <c r="AC5299" s="198">
        <v>37195</v>
      </c>
    </row>
    <row r="5300" spans="1:29" x14ac:dyDescent="0.2">
      <c r="A5300" s="44" t="str">
        <f t="shared" si="415"/>
        <v>US Natural Gas Physical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Physical</v>
      </c>
      <c r="E5300" s="44">
        <f>IF(VLOOKUP(S5300,'DD-Lookup'!$J$6:$L$50,3,FALSE)="Monthly",(YEAR(AC5300)-YEAR(AB5300))*12+MONTH(AC5300)-MONTH(AB5300)+1,(AC5300-AB5300+1))</f>
        <v>30</v>
      </c>
      <c r="F5300" s="213">
        <f t="shared" si="419"/>
        <v>75000</v>
      </c>
      <c r="G5300" s="202">
        <v>1294554</v>
      </c>
      <c r="H5300" s="198">
        <v>37035.621215277781</v>
      </c>
      <c r="I5300" t="s">
        <v>3048</v>
      </c>
      <c r="M5300" t="s">
        <v>2760</v>
      </c>
      <c r="N5300" t="s">
        <v>3220</v>
      </c>
      <c r="O5300" t="s">
        <v>463</v>
      </c>
      <c r="Q5300" s="199">
        <v>2500</v>
      </c>
      <c r="S5300" t="s">
        <v>2761</v>
      </c>
      <c r="T5300" t="s">
        <v>4061</v>
      </c>
      <c r="U5300" s="201">
        <v>2.79</v>
      </c>
      <c r="V5300" t="s">
        <v>4368</v>
      </c>
      <c r="W5300" t="s">
        <v>3926</v>
      </c>
      <c r="X5300" t="s">
        <v>2735</v>
      </c>
      <c r="Y5300" t="s">
        <v>3224</v>
      </c>
      <c r="Z5300" t="s">
        <v>3671</v>
      </c>
      <c r="AA5300" t="s">
        <v>1590</v>
      </c>
      <c r="AB5300" s="198">
        <v>37043.875</v>
      </c>
      <c r="AC5300" s="198">
        <v>37072.875</v>
      </c>
    </row>
    <row r="5301" spans="1:29" x14ac:dyDescent="0.2">
      <c r="A5301" s="44" t="str">
        <f t="shared" si="415"/>
        <v>US Crude Financial</v>
      </c>
      <c r="B5301" s="44" t="str">
        <f t="shared" si="416"/>
        <v>US</v>
      </c>
      <c r="C5301" s="44" t="str">
        <f t="shared" si="417"/>
        <v>Crude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1</v>
      </c>
      <c r="F5301" s="213">
        <f t="shared" si="419"/>
        <v>50000</v>
      </c>
      <c r="G5301" s="202">
        <v>1294555</v>
      </c>
      <c r="H5301" s="198">
        <v>37035.621979166666</v>
      </c>
      <c r="I5301" t="s">
        <v>4507</v>
      </c>
      <c r="M5301" t="s">
        <v>3757</v>
      </c>
      <c r="N5301" t="s">
        <v>4183</v>
      </c>
      <c r="O5301" t="s">
        <v>2790</v>
      </c>
      <c r="Q5301" s="199">
        <v>50000</v>
      </c>
      <c r="S5301" t="s">
        <v>2767</v>
      </c>
      <c r="T5301" t="s">
        <v>4061</v>
      </c>
      <c r="U5301" s="201">
        <v>28.37</v>
      </c>
      <c r="V5301" t="s">
        <v>4272</v>
      </c>
      <c r="W5301" t="s">
        <v>4185</v>
      </c>
      <c r="X5301" t="s">
        <v>4186</v>
      </c>
      <c r="Y5301" t="s">
        <v>3401</v>
      </c>
      <c r="Z5301" t="s">
        <v>3671</v>
      </c>
      <c r="AA5301">
        <v>107568</v>
      </c>
      <c r="AB5301" s="198">
        <v>37073</v>
      </c>
      <c r="AC5301" s="198">
        <v>37103</v>
      </c>
    </row>
    <row r="5302" spans="1:29" x14ac:dyDescent="0.2">
      <c r="A5302" s="44" t="str">
        <f t="shared" si="415"/>
        <v>US Crude Financial</v>
      </c>
      <c r="B5302" s="44" t="str">
        <f t="shared" si="416"/>
        <v>US</v>
      </c>
      <c r="C5302" s="44" t="str">
        <f t="shared" si="417"/>
        <v>Crude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50000</v>
      </c>
      <c r="G5302" s="202">
        <v>1294556</v>
      </c>
      <c r="H5302" s="198">
        <v>37035.622048611112</v>
      </c>
      <c r="I5302" t="s">
        <v>4507</v>
      </c>
      <c r="M5302" t="s">
        <v>3757</v>
      </c>
      <c r="N5302" t="s">
        <v>4183</v>
      </c>
      <c r="O5302" t="s">
        <v>2790</v>
      </c>
      <c r="Q5302" s="199">
        <v>50000</v>
      </c>
      <c r="S5302" t="s">
        <v>2767</v>
      </c>
      <c r="T5302" t="s">
        <v>4061</v>
      </c>
      <c r="U5302" s="201">
        <v>28.39</v>
      </c>
      <c r="V5302" t="s">
        <v>4272</v>
      </c>
      <c r="W5302" t="s">
        <v>4185</v>
      </c>
      <c r="X5302" t="s">
        <v>4186</v>
      </c>
      <c r="Y5302" t="s">
        <v>3401</v>
      </c>
      <c r="Z5302" t="s">
        <v>3671</v>
      </c>
      <c r="AA5302">
        <v>107569</v>
      </c>
      <c r="AB5302" s="198">
        <v>37073</v>
      </c>
      <c r="AC5302" s="198">
        <v>37103</v>
      </c>
    </row>
    <row r="5303" spans="1:29" x14ac:dyDescent="0.2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30</v>
      </c>
      <c r="F5303" s="213">
        <f t="shared" si="419"/>
        <v>150000</v>
      </c>
      <c r="G5303" s="202">
        <v>1294557</v>
      </c>
      <c r="H5303" s="198">
        <v>37035.62232638889</v>
      </c>
      <c r="I5303" t="s">
        <v>2801</v>
      </c>
      <c r="M5303" t="s">
        <v>2760</v>
      </c>
      <c r="N5303" t="s">
        <v>2864</v>
      </c>
      <c r="O5303" t="s">
        <v>2865</v>
      </c>
      <c r="Q5303" s="199">
        <v>5000</v>
      </c>
      <c r="S5303" t="s">
        <v>2761</v>
      </c>
      <c r="T5303" t="s">
        <v>4061</v>
      </c>
      <c r="U5303" s="201">
        <v>4.0599999999999996</v>
      </c>
      <c r="V5303" t="s">
        <v>4027</v>
      </c>
      <c r="W5303" t="s">
        <v>3529</v>
      </c>
      <c r="X5303" t="s">
        <v>2866</v>
      </c>
      <c r="Y5303" t="s">
        <v>4082</v>
      </c>
      <c r="Z5303" t="s">
        <v>3671</v>
      </c>
      <c r="AA5303" t="s">
        <v>1591</v>
      </c>
      <c r="AB5303" s="198">
        <v>37043.875</v>
      </c>
      <c r="AC5303" s="198">
        <v>37072.875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300000</v>
      </c>
      <c r="G5304" s="202">
        <v>1294558</v>
      </c>
      <c r="H5304" s="198">
        <v>37035.623043981483</v>
      </c>
      <c r="I5304" t="s">
        <v>2951</v>
      </c>
      <c r="M5304" t="s">
        <v>2760</v>
      </c>
      <c r="N5304" t="s">
        <v>3235</v>
      </c>
      <c r="O5304" t="s">
        <v>2939</v>
      </c>
      <c r="Q5304" s="199">
        <v>10000</v>
      </c>
      <c r="S5304" t="s">
        <v>2761</v>
      </c>
      <c r="T5304" t="s">
        <v>4061</v>
      </c>
      <c r="U5304" s="201">
        <v>-3.5000000000000003E-2</v>
      </c>
      <c r="V5304" t="s">
        <v>2952</v>
      </c>
      <c r="W5304" t="s">
        <v>3074</v>
      </c>
      <c r="X5304" t="s">
        <v>3075</v>
      </c>
      <c r="Y5304" t="s">
        <v>4082</v>
      </c>
      <c r="Z5304" t="s">
        <v>3671</v>
      </c>
      <c r="AA5304" t="s">
        <v>1592</v>
      </c>
      <c r="AB5304" s="198">
        <v>37043.875</v>
      </c>
      <c r="AC5304" s="198">
        <v>37072.875</v>
      </c>
    </row>
    <row r="5305" spans="1:29" x14ac:dyDescent="0.2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153</v>
      </c>
      <c r="F5305" s="213">
        <f t="shared" si="419"/>
        <v>765000</v>
      </c>
      <c r="G5305" s="202">
        <v>1294559</v>
      </c>
      <c r="H5305" s="198">
        <v>37035.623194444444</v>
      </c>
      <c r="I5305" t="s">
        <v>3769</v>
      </c>
      <c r="M5305" t="s">
        <v>2760</v>
      </c>
      <c r="N5305" t="s">
        <v>2864</v>
      </c>
      <c r="O5305" t="s">
        <v>4239</v>
      </c>
      <c r="Q5305" s="199">
        <v>5000</v>
      </c>
      <c r="S5305" t="s">
        <v>2761</v>
      </c>
      <c r="T5305" t="s">
        <v>4061</v>
      </c>
      <c r="U5305" s="201">
        <v>4.18</v>
      </c>
      <c r="V5305" t="s">
        <v>2670</v>
      </c>
      <c r="W5305" t="s">
        <v>3529</v>
      </c>
      <c r="X5305" t="s">
        <v>2866</v>
      </c>
      <c r="Y5305" t="s">
        <v>4082</v>
      </c>
      <c r="Z5305" t="s">
        <v>3671</v>
      </c>
      <c r="AA5305" t="s">
        <v>1593</v>
      </c>
      <c r="AB5305" s="198">
        <v>37043</v>
      </c>
      <c r="AC5305" s="198">
        <v>37195</v>
      </c>
    </row>
    <row r="5306" spans="1:29" x14ac:dyDescent="0.2">
      <c r="A5306" s="44" t="str">
        <f t="shared" si="415"/>
        <v>US Natural Gas Physical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Physical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300000</v>
      </c>
      <c r="G5306" s="202">
        <v>1294560</v>
      </c>
      <c r="H5306" s="198">
        <v>37035.623229166667</v>
      </c>
      <c r="I5306" t="s">
        <v>2849</v>
      </c>
      <c r="M5306" t="s">
        <v>2760</v>
      </c>
      <c r="N5306" t="s">
        <v>3136</v>
      </c>
      <c r="O5306" t="s">
        <v>1594</v>
      </c>
      <c r="Q5306" s="199">
        <v>10000</v>
      </c>
      <c r="S5306" t="s">
        <v>2761</v>
      </c>
      <c r="T5306" t="s">
        <v>4061</v>
      </c>
      <c r="U5306" s="201">
        <v>-0.03</v>
      </c>
      <c r="V5306" t="s">
        <v>3137</v>
      </c>
      <c r="W5306" t="s">
        <v>3260</v>
      </c>
      <c r="X5306" t="s">
        <v>50</v>
      </c>
      <c r="Y5306" t="s">
        <v>3224</v>
      </c>
      <c r="Z5306" t="s">
        <v>3671</v>
      </c>
      <c r="AA5306" t="s">
        <v>1595</v>
      </c>
      <c r="AB5306" s="198">
        <v>37043.875</v>
      </c>
      <c r="AC5306" s="198">
        <v>37072.875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151</v>
      </c>
      <c r="F5307" s="213">
        <f t="shared" si="419"/>
        <v>377500</v>
      </c>
      <c r="G5307" s="202">
        <v>1294561</v>
      </c>
      <c r="H5307" s="198">
        <v>37035.623773148145</v>
      </c>
      <c r="I5307" t="s">
        <v>2674</v>
      </c>
      <c r="M5307" t="s">
        <v>2760</v>
      </c>
      <c r="N5307" t="s">
        <v>3235</v>
      </c>
      <c r="O5307" t="s">
        <v>2893</v>
      </c>
      <c r="Q5307" s="199">
        <v>2500</v>
      </c>
      <c r="S5307" t="s">
        <v>2761</v>
      </c>
      <c r="T5307" t="s">
        <v>4061</v>
      </c>
      <c r="U5307" s="201">
        <v>-0.37</v>
      </c>
      <c r="V5307" t="s">
        <v>3038</v>
      </c>
      <c r="W5307" t="s">
        <v>2708</v>
      </c>
      <c r="X5307" t="s">
        <v>2709</v>
      </c>
      <c r="Y5307" t="s">
        <v>4082</v>
      </c>
      <c r="Z5307" t="s">
        <v>3671</v>
      </c>
      <c r="AA5307" t="s">
        <v>1596</v>
      </c>
      <c r="AB5307" s="198">
        <v>37196</v>
      </c>
      <c r="AC5307" s="198">
        <v>37346</v>
      </c>
    </row>
    <row r="5308" spans="1:29" x14ac:dyDescent="0.2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30</v>
      </c>
      <c r="F5308" s="213">
        <f t="shared" si="419"/>
        <v>300000</v>
      </c>
      <c r="G5308" s="202">
        <v>1294562</v>
      </c>
      <c r="H5308" s="198">
        <v>37035.623784722222</v>
      </c>
      <c r="I5308" t="s">
        <v>3769</v>
      </c>
      <c r="M5308" t="s">
        <v>2760</v>
      </c>
      <c r="N5308" t="s">
        <v>3235</v>
      </c>
      <c r="O5308" t="s">
        <v>338</v>
      </c>
      <c r="P5308" s="199">
        <v>10000</v>
      </c>
      <c r="S5308" t="s">
        <v>2761</v>
      </c>
      <c r="T5308" t="s">
        <v>4061</v>
      </c>
      <c r="U5308" s="201">
        <v>-0.08</v>
      </c>
      <c r="V5308" t="s">
        <v>1713</v>
      </c>
      <c r="W5308" t="s">
        <v>2726</v>
      </c>
      <c r="X5308" t="s">
        <v>2727</v>
      </c>
      <c r="Y5308" t="s">
        <v>4082</v>
      </c>
      <c r="Z5308" t="s">
        <v>3671</v>
      </c>
      <c r="AA5308" t="s">
        <v>1597</v>
      </c>
      <c r="AB5308" s="198">
        <v>37043.875</v>
      </c>
      <c r="AC5308" s="198">
        <v>37072.875</v>
      </c>
    </row>
    <row r="5309" spans="1:29" x14ac:dyDescent="0.2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31</v>
      </c>
      <c r="F5309" s="213">
        <f t="shared" si="419"/>
        <v>155000</v>
      </c>
      <c r="G5309" s="202">
        <v>1294563</v>
      </c>
      <c r="H5309" s="198">
        <v>37035.623865740738</v>
      </c>
      <c r="I5309" t="s">
        <v>2674</v>
      </c>
      <c r="M5309" t="s">
        <v>2760</v>
      </c>
      <c r="N5309" t="s">
        <v>3235</v>
      </c>
      <c r="O5309" t="s">
        <v>1598</v>
      </c>
      <c r="Q5309" s="199">
        <v>5000</v>
      </c>
      <c r="S5309" t="s">
        <v>2761</v>
      </c>
      <c r="T5309" t="s">
        <v>4061</v>
      </c>
      <c r="U5309" s="201">
        <v>-0.92500000000000004</v>
      </c>
      <c r="V5309" t="s">
        <v>3038</v>
      </c>
      <c r="W5309" t="s">
        <v>2708</v>
      </c>
      <c r="X5309" t="s">
        <v>2709</v>
      </c>
      <c r="Y5309" t="s">
        <v>4082</v>
      </c>
      <c r="Z5309" t="s">
        <v>3671</v>
      </c>
      <c r="AA5309" t="s">
        <v>1599</v>
      </c>
      <c r="AB5309" s="198">
        <v>37165.915972222225</v>
      </c>
      <c r="AC5309" s="198">
        <v>37195.915972222225</v>
      </c>
    </row>
    <row r="5310" spans="1:29" x14ac:dyDescent="0.2">
      <c r="A5310" s="44" t="str">
        <f t="shared" si="415"/>
        <v xml:space="preserve"> Natural Gas Physical</v>
      </c>
      <c r="B5310" s="44" t="str">
        <f t="shared" si="416"/>
        <v/>
      </c>
      <c r="C5310" s="44" t="str">
        <f t="shared" si="417"/>
        <v>Natural Gas</v>
      </c>
      <c r="D5310" s="44" t="str">
        <f t="shared" si="418"/>
        <v>Physical</v>
      </c>
      <c r="E5310" s="44">
        <f>IF(VLOOKUP(S5310,'DD-Lookup'!$J$6:$L$50,3,FALSE)="Monthly",(YEAR(AC5310)-YEAR(AB5310))*12+MONTH(AC5310)-MONTH(AB5310)+1,(AC5310-AB5310+1))</f>
        <v>1</v>
      </c>
      <c r="F5310" s="213">
        <f t="shared" si="419"/>
        <v>5000</v>
      </c>
      <c r="G5310" s="202">
        <v>1294564</v>
      </c>
      <c r="H5310" s="198">
        <v>37035.623900462961</v>
      </c>
      <c r="I5310" t="s">
        <v>1765</v>
      </c>
      <c r="M5310" t="s">
        <v>2760</v>
      </c>
      <c r="N5310" t="s">
        <v>2697</v>
      </c>
      <c r="O5310" t="s">
        <v>4269</v>
      </c>
      <c r="P5310" s="199">
        <v>5000</v>
      </c>
      <c r="S5310" t="s">
        <v>4150</v>
      </c>
      <c r="T5310" t="s">
        <v>2698</v>
      </c>
      <c r="U5310" s="201">
        <v>5.4850000000000003</v>
      </c>
      <c r="V5310" t="s">
        <v>1766</v>
      </c>
      <c r="W5310" t="s">
        <v>2699</v>
      </c>
      <c r="X5310" t="s">
        <v>2700</v>
      </c>
      <c r="Y5310" t="s">
        <v>3224</v>
      </c>
      <c r="Z5310" t="s">
        <v>3672</v>
      </c>
      <c r="AA5310">
        <v>809847</v>
      </c>
      <c r="AB5310" s="198">
        <v>37035.875</v>
      </c>
      <c r="AC5310" s="198">
        <v>37035.875</v>
      </c>
    </row>
    <row r="5311" spans="1:29" x14ac:dyDescent="0.2">
      <c r="A5311" s="44" t="str">
        <f t="shared" si="415"/>
        <v>US Natural Gas Physical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4</v>
      </c>
      <c r="F5311" s="213">
        <f t="shared" si="419"/>
        <v>11012</v>
      </c>
      <c r="G5311" s="202">
        <v>1294565</v>
      </c>
      <c r="H5311" s="198">
        <v>37035.623935185184</v>
      </c>
      <c r="I5311" t="s">
        <v>2858</v>
      </c>
      <c r="M5311" t="s">
        <v>2760</v>
      </c>
      <c r="N5311" t="s">
        <v>3220</v>
      </c>
      <c r="O5311" t="s">
        <v>1231</v>
      </c>
      <c r="P5311" s="199">
        <v>2753</v>
      </c>
      <c r="S5311" t="s">
        <v>2761</v>
      </c>
      <c r="T5311" t="s">
        <v>4061</v>
      </c>
      <c r="U5311" s="201">
        <v>4.2549999999999999</v>
      </c>
      <c r="V5311" t="s">
        <v>3012</v>
      </c>
      <c r="W5311" t="s">
        <v>2661</v>
      </c>
      <c r="X5311" t="s">
        <v>2662</v>
      </c>
      <c r="Y5311" t="s">
        <v>3224</v>
      </c>
      <c r="Z5311" t="s">
        <v>3671</v>
      </c>
      <c r="AA5311">
        <v>809848</v>
      </c>
      <c r="AB5311" s="198">
        <v>37037</v>
      </c>
      <c r="AC5311" s="198">
        <v>37040</v>
      </c>
    </row>
    <row r="5312" spans="1:29" x14ac:dyDescent="0.2">
      <c r="A5312" s="44" t="str">
        <f t="shared" si="415"/>
        <v>US Crude Financial</v>
      </c>
      <c r="B5312" s="44" t="str">
        <f t="shared" si="416"/>
        <v>US</v>
      </c>
      <c r="C5312" s="44" t="str">
        <f t="shared" si="417"/>
        <v>Crude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</v>
      </c>
      <c r="F5312" s="213">
        <f t="shared" si="419"/>
        <v>50000</v>
      </c>
      <c r="G5312" s="202">
        <v>1294566</v>
      </c>
      <c r="H5312" s="198">
        <v>37035.623993055553</v>
      </c>
      <c r="I5312" t="s">
        <v>2758</v>
      </c>
      <c r="M5312" t="s">
        <v>3757</v>
      </c>
      <c r="N5312" t="s">
        <v>4183</v>
      </c>
      <c r="O5312" t="s">
        <v>2790</v>
      </c>
      <c r="Q5312" s="199">
        <v>50000</v>
      </c>
      <c r="S5312" t="s">
        <v>2767</v>
      </c>
      <c r="T5312" t="s">
        <v>4061</v>
      </c>
      <c r="U5312" s="201">
        <v>28.41</v>
      </c>
      <c r="V5312" t="s">
        <v>1919</v>
      </c>
      <c r="W5312" t="s">
        <v>4185</v>
      </c>
      <c r="X5312" t="s">
        <v>4186</v>
      </c>
      <c r="Y5312" t="s">
        <v>3401</v>
      </c>
      <c r="Z5312" t="s">
        <v>3671</v>
      </c>
      <c r="AA5312">
        <v>107580</v>
      </c>
      <c r="AB5312" s="198">
        <v>37073</v>
      </c>
      <c r="AC5312" s="198">
        <v>37103</v>
      </c>
    </row>
    <row r="5313" spans="1:29" x14ac:dyDescent="0.2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30</v>
      </c>
      <c r="F5313" s="213">
        <f t="shared" si="419"/>
        <v>600000</v>
      </c>
      <c r="G5313" s="202">
        <v>1294567</v>
      </c>
      <c r="H5313" s="198">
        <v>37035.624120370368</v>
      </c>
      <c r="I5313" t="s">
        <v>3227</v>
      </c>
      <c r="M5313" t="s">
        <v>2760</v>
      </c>
      <c r="N5313" t="s">
        <v>2864</v>
      </c>
      <c r="O5313" t="s">
        <v>2795</v>
      </c>
      <c r="P5313" s="199">
        <v>20000</v>
      </c>
      <c r="S5313" t="s">
        <v>2761</v>
      </c>
      <c r="T5313" t="s">
        <v>4061</v>
      </c>
      <c r="U5313" s="201">
        <v>-7.4999999999999997E-3</v>
      </c>
      <c r="V5313" t="s">
        <v>4250</v>
      </c>
      <c r="W5313" t="s">
        <v>3281</v>
      </c>
      <c r="X5313" t="s">
        <v>4236</v>
      </c>
      <c r="Y5313" t="s">
        <v>4082</v>
      </c>
      <c r="Z5313" t="s">
        <v>3671</v>
      </c>
      <c r="AA5313" t="s">
        <v>1600</v>
      </c>
      <c r="AB5313" s="198">
        <v>37043.875</v>
      </c>
      <c r="AC5313" s="198">
        <v>37072.875</v>
      </c>
    </row>
    <row r="5314" spans="1:29" x14ac:dyDescent="0.2">
      <c r="A5314" s="44" t="str">
        <f t="shared" si="415"/>
        <v>US Natural Gas Physical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Physical</v>
      </c>
      <c r="E5314" s="44">
        <f>IF(VLOOKUP(S5314,'DD-Lookup'!$J$6:$L$50,3,FALSE)="Monthly",(YEAR(AC5314)-YEAR(AB5314))*12+MONTH(AC5314)-MONTH(AB5314)+1,(AC5314-AB5314+1))</f>
        <v>30</v>
      </c>
      <c r="F5314" s="213">
        <f t="shared" si="419"/>
        <v>300000</v>
      </c>
      <c r="G5314" s="202">
        <v>1294568</v>
      </c>
      <c r="H5314" s="198">
        <v>37035.624131944445</v>
      </c>
      <c r="I5314" t="s">
        <v>2849</v>
      </c>
      <c r="M5314" t="s">
        <v>2760</v>
      </c>
      <c r="N5314" t="s">
        <v>3136</v>
      </c>
      <c r="O5314" t="s">
        <v>1594</v>
      </c>
      <c r="Q5314" s="199">
        <v>10000</v>
      </c>
      <c r="S5314" t="s">
        <v>2761</v>
      </c>
      <c r="T5314" t="s">
        <v>4061</v>
      </c>
      <c r="U5314" s="201">
        <v>-0.03</v>
      </c>
      <c r="V5314" t="s">
        <v>3137</v>
      </c>
      <c r="W5314" t="s">
        <v>3260</v>
      </c>
      <c r="X5314" t="s">
        <v>50</v>
      </c>
      <c r="Y5314" t="s">
        <v>3224</v>
      </c>
      <c r="Z5314" t="s">
        <v>3671</v>
      </c>
      <c r="AA5314" t="s">
        <v>1601</v>
      </c>
      <c r="AB5314" s="198">
        <v>37043.875</v>
      </c>
      <c r="AC5314" s="198">
        <v>37072.875</v>
      </c>
    </row>
    <row r="5315" spans="1:29" x14ac:dyDescent="0.2">
      <c r="A5315" s="44" t="str">
        <f t="shared" si="415"/>
        <v>US Natural Gas Physical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Physical</v>
      </c>
      <c r="E5315" s="44">
        <f>IF(VLOOKUP(S5315,'DD-Lookup'!$J$6:$L$50,3,FALSE)="Monthly",(YEAR(AC5315)-YEAR(AB5315))*12+MONTH(AC5315)-MONTH(AB5315)+1,(AC5315-AB5315+1))</f>
        <v>4</v>
      </c>
      <c r="F5315" s="213">
        <f t="shared" si="419"/>
        <v>11600</v>
      </c>
      <c r="G5315" s="202">
        <v>1294569</v>
      </c>
      <c r="H5315" s="198">
        <v>37035.62431712963</v>
      </c>
      <c r="I5315" t="s">
        <v>2858</v>
      </c>
      <c r="M5315" t="s">
        <v>2760</v>
      </c>
      <c r="N5315" t="s">
        <v>3220</v>
      </c>
      <c r="O5315" t="s">
        <v>1140</v>
      </c>
      <c r="Q5315" s="199">
        <v>2900</v>
      </c>
      <c r="S5315" t="s">
        <v>2761</v>
      </c>
      <c r="T5315" t="s">
        <v>4061</v>
      </c>
      <c r="U5315" s="201">
        <v>3.9175</v>
      </c>
      <c r="V5315" t="s">
        <v>3012</v>
      </c>
      <c r="W5315" t="s">
        <v>3046</v>
      </c>
      <c r="X5315" t="s">
        <v>2685</v>
      </c>
      <c r="Y5315" t="s">
        <v>3224</v>
      </c>
      <c r="Z5315" t="s">
        <v>3671</v>
      </c>
      <c r="AA5315">
        <v>809852</v>
      </c>
      <c r="AB5315" s="198">
        <v>37037</v>
      </c>
      <c r="AC5315" s="198">
        <v>37040</v>
      </c>
    </row>
    <row r="5316" spans="1:29" x14ac:dyDescent="0.2">
      <c r="A5316" s="44" t="str">
        <f t="shared" si="415"/>
        <v>US Natural Gas Physical</v>
      </c>
      <c r="B5316" s="44" t="str">
        <f t="shared" si="416"/>
        <v>US</v>
      </c>
      <c r="C5316" s="44" t="str">
        <f t="shared" si="417"/>
        <v>Natural Gas</v>
      </c>
      <c r="D5316" s="44" t="str">
        <f t="shared" si="418"/>
        <v>Physical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150000</v>
      </c>
      <c r="G5316" s="202">
        <v>1294570</v>
      </c>
      <c r="H5316" s="198">
        <v>37035.624780092592</v>
      </c>
      <c r="I5316" t="s">
        <v>2849</v>
      </c>
      <c r="M5316" t="s">
        <v>2760</v>
      </c>
      <c r="N5316" t="s">
        <v>3136</v>
      </c>
      <c r="O5316" t="s">
        <v>1594</v>
      </c>
      <c r="Q5316" s="199">
        <v>5000</v>
      </c>
      <c r="S5316" t="s">
        <v>2761</v>
      </c>
      <c r="T5316" t="s">
        <v>4061</v>
      </c>
      <c r="U5316" s="201">
        <v>-0.03</v>
      </c>
      <c r="V5316" t="s">
        <v>3998</v>
      </c>
      <c r="W5316" t="s">
        <v>3260</v>
      </c>
      <c r="X5316" t="s">
        <v>50</v>
      </c>
      <c r="Y5316" t="s">
        <v>3224</v>
      </c>
      <c r="Z5316" t="s">
        <v>3671</v>
      </c>
      <c r="AA5316" t="s">
        <v>1602</v>
      </c>
      <c r="AB5316" s="198">
        <v>37043.875</v>
      </c>
      <c r="AC5316" s="198">
        <v>37072.875</v>
      </c>
    </row>
    <row r="5317" spans="1:29" x14ac:dyDescent="0.2">
      <c r="A5317" s="44" t="str">
        <f t="shared" si="415"/>
        <v>US Power Physical</v>
      </c>
      <c r="B5317" s="44" t="str">
        <f t="shared" si="416"/>
        <v>US</v>
      </c>
      <c r="C5317" s="44" t="str">
        <f t="shared" si="417"/>
        <v>Power</v>
      </c>
      <c r="D5317" s="44" t="str">
        <f t="shared" si="418"/>
        <v>Physical</v>
      </c>
      <c r="E5317" s="44">
        <f>IF(VLOOKUP(S5317,'DD-Lookup'!$J$6:$L$50,3,FALSE)="Monthly",(YEAR(AC5317)-YEAR(AB5317))*12+MONTH(AC5317)-MONTH(AB5317)+1,(AC5317-AB5317+1))</f>
        <v>30</v>
      </c>
      <c r="F5317" s="213">
        <f t="shared" si="419"/>
        <v>1500</v>
      </c>
      <c r="G5317" s="202">
        <v>1294571</v>
      </c>
      <c r="H5317" s="198">
        <v>37035.6249537037</v>
      </c>
      <c r="I5317" t="s">
        <v>2758</v>
      </c>
      <c r="M5317" t="s">
        <v>3364</v>
      </c>
      <c r="N5317" t="s">
        <v>2802</v>
      </c>
      <c r="O5317" t="s">
        <v>2441</v>
      </c>
      <c r="P5317" s="199">
        <v>50</v>
      </c>
      <c r="S5317" t="s">
        <v>2759</v>
      </c>
      <c r="T5317" t="s">
        <v>4061</v>
      </c>
      <c r="U5317" s="201">
        <v>38</v>
      </c>
      <c r="V5317" t="s">
        <v>480</v>
      </c>
      <c r="W5317" t="s">
        <v>2861</v>
      </c>
      <c r="X5317" t="s">
        <v>3993</v>
      </c>
      <c r="Y5317" t="s">
        <v>4193</v>
      </c>
      <c r="Z5317" t="s">
        <v>3666</v>
      </c>
      <c r="AA5317">
        <v>622211.1</v>
      </c>
      <c r="AB5317" s="198">
        <v>37500.875</v>
      </c>
      <c r="AC5317" s="198">
        <v>37529.875</v>
      </c>
    </row>
    <row r="5318" spans="1:29" x14ac:dyDescent="0.2">
      <c r="A5318" s="44" t="str">
        <f t="shared" si="415"/>
        <v>US Power Physical</v>
      </c>
      <c r="B5318" s="44" t="str">
        <f t="shared" si="416"/>
        <v>US</v>
      </c>
      <c r="C5318" s="44" t="str">
        <f t="shared" si="417"/>
        <v>Power</v>
      </c>
      <c r="D5318" s="44" t="str">
        <f t="shared" si="418"/>
        <v>Physical</v>
      </c>
      <c r="E5318" s="44">
        <f>IF(VLOOKUP(S5318,'DD-Lookup'!$J$6:$L$50,3,FALSE)="Monthly",(YEAR(AC5318)-YEAR(AB5318))*12+MONTH(AC5318)-MONTH(AB5318)+1,(AC5318-AB5318+1))</f>
        <v>30</v>
      </c>
      <c r="F5318" s="213">
        <f t="shared" si="419"/>
        <v>3000</v>
      </c>
      <c r="G5318" s="202">
        <v>1294573</v>
      </c>
      <c r="H5318" s="198">
        <v>37035.626215277778</v>
      </c>
      <c r="I5318" t="s">
        <v>2873</v>
      </c>
      <c r="M5318" t="s">
        <v>3364</v>
      </c>
      <c r="N5318" t="s">
        <v>2802</v>
      </c>
      <c r="O5318" t="s">
        <v>2859</v>
      </c>
      <c r="Q5318" s="199">
        <v>100</v>
      </c>
      <c r="S5318" t="s">
        <v>2759</v>
      </c>
      <c r="T5318" t="s">
        <v>4061</v>
      </c>
      <c r="U5318" s="201">
        <v>62.5</v>
      </c>
      <c r="V5318" t="s">
        <v>3899</v>
      </c>
      <c r="W5318" t="s">
        <v>2823</v>
      </c>
      <c r="X5318" t="s">
        <v>2807</v>
      </c>
      <c r="Y5318" t="s">
        <v>4193</v>
      </c>
      <c r="Z5318" t="s">
        <v>3666</v>
      </c>
      <c r="AA5318">
        <v>622212.1</v>
      </c>
      <c r="AB5318" s="198">
        <v>37043.71597222222</v>
      </c>
      <c r="AC5318" s="198">
        <v>37072.71597222222</v>
      </c>
    </row>
    <row r="5319" spans="1:29" x14ac:dyDescent="0.2">
      <c r="A5319" s="44" t="str">
        <f t="shared" si="415"/>
        <v>US Crude Financial</v>
      </c>
      <c r="B5319" s="44" t="str">
        <f t="shared" si="416"/>
        <v>US</v>
      </c>
      <c r="C5319" s="44" t="str">
        <f t="shared" si="417"/>
        <v>Crude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1</v>
      </c>
      <c r="F5319" s="213">
        <f t="shared" si="419"/>
        <v>50000</v>
      </c>
      <c r="G5319" s="202">
        <v>1294574</v>
      </c>
      <c r="H5319" s="198">
        <v>37035.62641203704</v>
      </c>
      <c r="I5319" t="s">
        <v>2758</v>
      </c>
      <c r="M5319" t="s">
        <v>3757</v>
      </c>
      <c r="N5319" t="s">
        <v>4183</v>
      </c>
      <c r="O5319" t="s">
        <v>2790</v>
      </c>
      <c r="Q5319" s="199">
        <v>50000</v>
      </c>
      <c r="S5319" t="s">
        <v>2767</v>
      </c>
      <c r="T5319" t="s">
        <v>4061</v>
      </c>
      <c r="U5319" s="201">
        <v>28.43</v>
      </c>
      <c r="V5319" t="s">
        <v>1919</v>
      </c>
      <c r="W5319" t="s">
        <v>4185</v>
      </c>
      <c r="X5319" t="s">
        <v>4186</v>
      </c>
      <c r="Y5319" t="s">
        <v>3401</v>
      </c>
      <c r="Z5319" t="s">
        <v>3671</v>
      </c>
      <c r="AA5319" t="s">
        <v>2911</v>
      </c>
      <c r="AB5319" s="198">
        <v>37073</v>
      </c>
      <c r="AC5319" s="198">
        <v>37103</v>
      </c>
    </row>
    <row r="5320" spans="1:29" x14ac:dyDescent="0.2">
      <c r="A5320" s="44" t="str">
        <f t="shared" si="415"/>
        <v>US Natural Gas Financial</v>
      </c>
      <c r="B5320" s="44" t="str">
        <f t="shared" si="416"/>
        <v>US</v>
      </c>
      <c r="C5320" s="44" t="str">
        <f t="shared" si="417"/>
        <v>Natural Gas</v>
      </c>
      <c r="D5320" s="44" t="str">
        <f t="shared" si="418"/>
        <v>Financial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600000</v>
      </c>
      <c r="G5320" s="202">
        <v>1294575</v>
      </c>
      <c r="H5320" s="198">
        <v>37035.626539351855</v>
      </c>
      <c r="I5320" t="s">
        <v>3267</v>
      </c>
      <c r="M5320" t="s">
        <v>2760</v>
      </c>
      <c r="N5320" t="s">
        <v>3235</v>
      </c>
      <c r="O5320" t="s">
        <v>3433</v>
      </c>
      <c r="P5320" s="199">
        <v>20000</v>
      </c>
      <c r="S5320" t="s">
        <v>2761</v>
      </c>
      <c r="T5320" t="s">
        <v>4061</v>
      </c>
      <c r="U5320" s="201">
        <v>0.03</v>
      </c>
      <c r="V5320" t="s">
        <v>2931</v>
      </c>
      <c r="W5320" t="s">
        <v>3074</v>
      </c>
      <c r="X5320" t="s">
        <v>3075</v>
      </c>
      <c r="Y5320" t="s">
        <v>4082</v>
      </c>
      <c r="Z5320" t="s">
        <v>3671</v>
      </c>
      <c r="AA5320" t="s">
        <v>1603</v>
      </c>
      <c r="AB5320" s="198">
        <v>37043</v>
      </c>
      <c r="AC5320" s="198">
        <v>37072</v>
      </c>
    </row>
    <row r="5321" spans="1:29" x14ac:dyDescent="0.2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30</v>
      </c>
      <c r="F5321" s="213">
        <f t="shared" si="419"/>
        <v>600000</v>
      </c>
      <c r="G5321" s="202">
        <v>1294576</v>
      </c>
      <c r="H5321" s="198">
        <v>37035.626562500001</v>
      </c>
      <c r="I5321" t="s">
        <v>2674</v>
      </c>
      <c r="M5321" t="s">
        <v>2760</v>
      </c>
      <c r="N5321" t="s">
        <v>2864</v>
      </c>
      <c r="O5321" t="s">
        <v>2865</v>
      </c>
      <c r="P5321" s="199">
        <v>20000</v>
      </c>
      <c r="S5321" t="s">
        <v>2761</v>
      </c>
      <c r="T5321" t="s">
        <v>4061</v>
      </c>
      <c r="U5321" s="201">
        <v>4.05</v>
      </c>
      <c r="V5321" t="s">
        <v>3146</v>
      </c>
      <c r="W5321" t="s">
        <v>3529</v>
      </c>
      <c r="X5321" t="s">
        <v>2866</v>
      </c>
      <c r="Y5321" t="s">
        <v>4082</v>
      </c>
      <c r="Z5321" t="s">
        <v>3671</v>
      </c>
      <c r="AA5321" t="s">
        <v>1604</v>
      </c>
      <c r="AB5321" s="198">
        <v>37043.875</v>
      </c>
      <c r="AC5321" s="198">
        <v>37072.875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151</v>
      </c>
      <c r="F5322" s="213">
        <f t="shared" ref="F5322:F5385" si="424">E5322*SUM(P5322:Q5322)</f>
        <v>755000</v>
      </c>
      <c r="G5322" s="202">
        <v>1294577</v>
      </c>
      <c r="H5322" s="198">
        <v>37035.626712962963</v>
      </c>
      <c r="I5322" t="s">
        <v>2863</v>
      </c>
      <c r="M5322" t="s">
        <v>2760</v>
      </c>
      <c r="N5322" t="s">
        <v>2864</v>
      </c>
      <c r="O5322" t="s">
        <v>3253</v>
      </c>
      <c r="P5322" s="199">
        <v>5000</v>
      </c>
      <c r="S5322" t="s">
        <v>2761</v>
      </c>
      <c r="T5322" t="s">
        <v>4061</v>
      </c>
      <c r="U5322" s="201">
        <v>4.5599999999999996</v>
      </c>
      <c r="V5322" t="s">
        <v>3174</v>
      </c>
      <c r="W5322" t="s">
        <v>3529</v>
      </c>
      <c r="X5322" t="s">
        <v>2866</v>
      </c>
      <c r="Y5322" t="s">
        <v>4082</v>
      </c>
      <c r="Z5322" t="s">
        <v>3671</v>
      </c>
      <c r="AA5322" t="s">
        <v>1605</v>
      </c>
      <c r="AB5322" s="198">
        <v>37196</v>
      </c>
      <c r="AC5322" s="198">
        <v>37346</v>
      </c>
    </row>
    <row r="5323" spans="1:29" x14ac:dyDescent="0.2">
      <c r="A5323" s="44" t="str">
        <f t="shared" si="420"/>
        <v>US Crude Financial</v>
      </c>
      <c r="B5323" s="44" t="str">
        <f t="shared" si="421"/>
        <v>US</v>
      </c>
      <c r="C5323" s="44" t="str">
        <f t="shared" si="422"/>
        <v>Crude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1</v>
      </c>
      <c r="F5323" s="213">
        <f t="shared" si="424"/>
        <v>40000</v>
      </c>
      <c r="G5323" s="202">
        <v>1294578</v>
      </c>
      <c r="H5323" s="198">
        <v>37035.627025462964</v>
      </c>
      <c r="I5323" t="s">
        <v>4182</v>
      </c>
      <c r="M5323" t="s">
        <v>3757</v>
      </c>
      <c r="N5323" t="s">
        <v>4183</v>
      </c>
      <c r="O5323" t="s">
        <v>2790</v>
      </c>
      <c r="P5323" s="199">
        <v>40000</v>
      </c>
      <c r="S5323" t="s">
        <v>2767</v>
      </c>
      <c r="T5323" t="s">
        <v>4061</v>
      </c>
      <c r="U5323" s="201">
        <v>28.41</v>
      </c>
      <c r="V5323" t="s">
        <v>3266</v>
      </c>
      <c r="W5323" t="s">
        <v>4185</v>
      </c>
      <c r="X5323" t="s">
        <v>4186</v>
      </c>
      <c r="Y5323" t="s">
        <v>3401</v>
      </c>
      <c r="Z5323" t="s">
        <v>3671</v>
      </c>
      <c r="AA5323" t="s">
        <v>2911</v>
      </c>
      <c r="AB5323" s="198">
        <v>37073</v>
      </c>
      <c r="AC5323" s="198">
        <v>37103</v>
      </c>
    </row>
    <row r="5324" spans="1:29" x14ac:dyDescent="0.2">
      <c r="A5324" s="44" t="str">
        <f t="shared" si="420"/>
        <v>US Crude Financial</v>
      </c>
      <c r="B5324" s="44" t="str">
        <f t="shared" si="421"/>
        <v>US</v>
      </c>
      <c r="C5324" s="44" t="str">
        <f t="shared" si="422"/>
        <v>Crude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1</v>
      </c>
      <c r="F5324" s="213">
        <f t="shared" si="424"/>
        <v>10000</v>
      </c>
      <c r="G5324" s="202">
        <v>1294579</v>
      </c>
      <c r="H5324" s="198">
        <v>37035.627997685187</v>
      </c>
      <c r="I5324" t="s">
        <v>4182</v>
      </c>
      <c r="M5324" t="s">
        <v>3757</v>
      </c>
      <c r="N5324" t="s">
        <v>4183</v>
      </c>
      <c r="O5324" t="s">
        <v>2790</v>
      </c>
      <c r="P5324" s="199">
        <v>10000</v>
      </c>
      <c r="S5324" t="s">
        <v>2767</v>
      </c>
      <c r="T5324" t="s">
        <v>4061</v>
      </c>
      <c r="U5324" s="201">
        <v>28.41</v>
      </c>
      <c r="V5324" t="s">
        <v>4184</v>
      </c>
      <c r="W5324" t="s">
        <v>4185</v>
      </c>
      <c r="X5324" t="s">
        <v>4186</v>
      </c>
      <c r="Y5324" t="s">
        <v>3401</v>
      </c>
      <c r="Z5324" t="s">
        <v>3671</v>
      </c>
      <c r="AA5324" t="s">
        <v>2911</v>
      </c>
      <c r="AB5324" s="198">
        <v>37073</v>
      </c>
      <c r="AC5324" s="198">
        <v>37103</v>
      </c>
    </row>
    <row r="5325" spans="1:29" x14ac:dyDescent="0.2">
      <c r="A5325" s="44" t="str">
        <f t="shared" si="420"/>
        <v>US Crude Financial</v>
      </c>
      <c r="B5325" s="44" t="str">
        <f t="shared" si="421"/>
        <v>US</v>
      </c>
      <c r="C5325" s="44" t="str">
        <f t="shared" si="422"/>
        <v>Crude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1</v>
      </c>
      <c r="F5325" s="213">
        <f t="shared" si="424"/>
        <v>50000</v>
      </c>
      <c r="G5325" s="202">
        <v>1294580</v>
      </c>
      <c r="H5325" s="198">
        <v>37035.628171296295</v>
      </c>
      <c r="I5325" t="s">
        <v>4182</v>
      </c>
      <c r="M5325" t="s">
        <v>3757</v>
      </c>
      <c r="N5325" t="s">
        <v>4183</v>
      </c>
      <c r="O5325" t="s">
        <v>2790</v>
      </c>
      <c r="P5325" s="199">
        <v>50000</v>
      </c>
      <c r="S5325" t="s">
        <v>2767</v>
      </c>
      <c r="T5325" t="s">
        <v>4061</v>
      </c>
      <c r="U5325" s="201">
        <v>28.39</v>
      </c>
      <c r="V5325" t="s">
        <v>4184</v>
      </c>
      <c r="W5325" t="s">
        <v>4185</v>
      </c>
      <c r="X5325" t="s">
        <v>4186</v>
      </c>
      <c r="Y5325" t="s">
        <v>3401</v>
      </c>
      <c r="Z5325" t="s">
        <v>3671</v>
      </c>
      <c r="AA5325" t="s">
        <v>2911</v>
      </c>
      <c r="AB5325" s="198">
        <v>37073</v>
      </c>
      <c r="AC5325" s="198">
        <v>37103</v>
      </c>
    </row>
    <row r="5326" spans="1:29" x14ac:dyDescent="0.2">
      <c r="A5326" s="44" t="str">
        <f t="shared" si="420"/>
        <v>US Natural Gas Financial</v>
      </c>
      <c r="B5326" s="44" t="str">
        <f t="shared" si="421"/>
        <v>US</v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31</v>
      </c>
      <c r="F5326" s="213">
        <f t="shared" si="424"/>
        <v>77500</v>
      </c>
      <c r="G5326" s="202">
        <v>1294583</v>
      </c>
      <c r="H5326" s="198">
        <v>37035.629108796296</v>
      </c>
      <c r="I5326" t="s">
        <v>4241</v>
      </c>
      <c r="M5326" t="s">
        <v>2760</v>
      </c>
      <c r="N5326" t="s">
        <v>2864</v>
      </c>
      <c r="O5326" t="s">
        <v>3234</v>
      </c>
      <c r="P5326" s="199">
        <v>2500</v>
      </c>
      <c r="S5326" t="s">
        <v>2761</v>
      </c>
      <c r="T5326" t="s">
        <v>4061</v>
      </c>
      <c r="U5326" s="201">
        <v>4.1100000000000003</v>
      </c>
      <c r="V5326" t="s">
        <v>4273</v>
      </c>
      <c r="W5326" t="s">
        <v>3529</v>
      </c>
      <c r="X5326" t="s">
        <v>2866</v>
      </c>
      <c r="Y5326" t="s">
        <v>4082</v>
      </c>
      <c r="Z5326" t="s">
        <v>3671</v>
      </c>
      <c r="AA5326" t="s">
        <v>1606</v>
      </c>
      <c r="AB5326" s="198">
        <v>37073.875</v>
      </c>
      <c r="AC5326" s="198">
        <v>37103.875</v>
      </c>
    </row>
    <row r="5327" spans="1:29" x14ac:dyDescent="0.2">
      <c r="A5327" s="44" t="str">
        <f t="shared" si="420"/>
        <v>US Crude Financial</v>
      </c>
      <c r="B5327" s="44" t="str">
        <f t="shared" si="421"/>
        <v>US</v>
      </c>
      <c r="C5327" s="44" t="str">
        <f t="shared" si="422"/>
        <v>Crude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1</v>
      </c>
      <c r="F5327" s="213">
        <f t="shared" si="424"/>
        <v>25000</v>
      </c>
      <c r="G5327" s="202">
        <v>1294582</v>
      </c>
      <c r="H5327" s="198">
        <v>37035.629108796296</v>
      </c>
      <c r="I5327" t="s">
        <v>2657</v>
      </c>
      <c r="M5327" t="s">
        <v>3757</v>
      </c>
      <c r="N5327" t="s">
        <v>4183</v>
      </c>
      <c r="O5327" t="s">
        <v>2790</v>
      </c>
      <c r="P5327" s="199">
        <v>25000</v>
      </c>
      <c r="S5327" t="s">
        <v>2767</v>
      </c>
      <c r="T5327" t="s">
        <v>4061</v>
      </c>
      <c r="U5327" s="201">
        <v>28.35</v>
      </c>
      <c r="V5327" t="s">
        <v>3198</v>
      </c>
      <c r="W5327" t="s">
        <v>4185</v>
      </c>
      <c r="X5327" t="s">
        <v>4186</v>
      </c>
      <c r="Y5327" t="s">
        <v>3401</v>
      </c>
      <c r="Z5327" t="s">
        <v>3671</v>
      </c>
      <c r="AA5327" t="s">
        <v>2911</v>
      </c>
      <c r="AB5327" s="198">
        <v>37073</v>
      </c>
      <c r="AC5327" s="198">
        <v>37103</v>
      </c>
    </row>
    <row r="5328" spans="1:29" x14ac:dyDescent="0.2">
      <c r="A5328" s="44" t="str">
        <f t="shared" si="420"/>
        <v>US Natural Gas Financial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Financial</v>
      </c>
      <c r="E5328" s="44">
        <f>IF(VLOOKUP(S5328,'DD-Lookup'!$J$6:$L$50,3,FALSE)="Monthly",(YEAR(AC5328)-YEAR(AB5328))*12+MONTH(AC5328)-MONTH(AB5328)+1,(AC5328-AB5328+1))</f>
        <v>30</v>
      </c>
      <c r="F5328" s="213">
        <f t="shared" si="424"/>
        <v>225000</v>
      </c>
      <c r="G5328" s="202">
        <v>1294586</v>
      </c>
      <c r="H5328" s="198">
        <v>37035.629374999997</v>
      </c>
      <c r="I5328" t="s">
        <v>4478</v>
      </c>
      <c r="M5328" t="s">
        <v>2760</v>
      </c>
      <c r="N5328" t="s">
        <v>2864</v>
      </c>
      <c r="O5328" t="s">
        <v>2865</v>
      </c>
      <c r="P5328" s="199">
        <v>7500</v>
      </c>
      <c r="S5328" t="s">
        <v>2761</v>
      </c>
      <c r="T5328" t="s">
        <v>4061</v>
      </c>
      <c r="U5328" s="201">
        <v>4.0449999999999999</v>
      </c>
      <c r="V5328" t="s">
        <v>4479</v>
      </c>
      <c r="W5328" t="s">
        <v>3529</v>
      </c>
      <c r="X5328" t="s">
        <v>2866</v>
      </c>
      <c r="Y5328" t="s">
        <v>4082</v>
      </c>
      <c r="Z5328" t="s">
        <v>3671</v>
      </c>
      <c r="AA5328" t="s">
        <v>1607</v>
      </c>
      <c r="AB5328" s="198">
        <v>37043.875</v>
      </c>
      <c r="AC5328" s="198">
        <v>37072.875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30</v>
      </c>
      <c r="F5329" s="213">
        <f t="shared" si="424"/>
        <v>150000</v>
      </c>
      <c r="G5329" s="202">
        <v>1294587</v>
      </c>
      <c r="H5329" s="198">
        <v>37035.630069444444</v>
      </c>
      <c r="I5329" t="s">
        <v>2863</v>
      </c>
      <c r="M5329" t="s">
        <v>2760</v>
      </c>
      <c r="N5329" t="s">
        <v>2864</v>
      </c>
      <c r="O5329" t="s">
        <v>2865</v>
      </c>
      <c r="P5329" s="199">
        <v>5000</v>
      </c>
      <c r="S5329" t="s">
        <v>2761</v>
      </c>
      <c r="T5329" t="s">
        <v>4061</v>
      </c>
      <c r="U5329" s="201">
        <v>4.0449999999999999</v>
      </c>
      <c r="V5329" t="s">
        <v>2912</v>
      </c>
      <c r="W5329" t="s">
        <v>3529</v>
      </c>
      <c r="X5329" t="s">
        <v>2866</v>
      </c>
      <c r="Y5329" t="s">
        <v>4082</v>
      </c>
      <c r="Z5329" t="s">
        <v>3671</v>
      </c>
      <c r="AA5329" t="s">
        <v>1608</v>
      </c>
      <c r="AB5329" s="198">
        <v>37043.875</v>
      </c>
      <c r="AC5329" s="198">
        <v>37072.875</v>
      </c>
    </row>
    <row r="5330" spans="1:29" x14ac:dyDescent="0.2">
      <c r="A5330" s="44" t="str">
        <f t="shared" si="420"/>
        <v>US Natural Gas Physical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Physical</v>
      </c>
      <c r="E5330" s="44">
        <f>IF(VLOOKUP(S5330,'DD-Lookup'!$J$6:$L$50,3,FALSE)="Monthly",(YEAR(AC5330)-YEAR(AB5330))*12+MONTH(AC5330)-MONTH(AB5330)+1,(AC5330-AB5330+1))</f>
        <v>6</v>
      </c>
      <c r="F5330" s="213">
        <f t="shared" si="424"/>
        <v>60000</v>
      </c>
      <c r="G5330" s="202">
        <v>1294588</v>
      </c>
      <c r="H5330" s="198">
        <v>37035.630428240744</v>
      </c>
      <c r="I5330" t="s">
        <v>3306</v>
      </c>
      <c r="M5330" t="s">
        <v>2760</v>
      </c>
      <c r="N5330" t="s">
        <v>3220</v>
      </c>
      <c r="O5330" t="s">
        <v>1049</v>
      </c>
      <c r="P5330" s="199">
        <v>10000</v>
      </c>
      <c r="S5330" t="s">
        <v>2761</v>
      </c>
      <c r="T5330" t="s">
        <v>4061</v>
      </c>
      <c r="U5330" s="201">
        <v>3.9649999999999999</v>
      </c>
      <c r="V5330" t="s">
        <v>3277</v>
      </c>
      <c r="W5330" t="s">
        <v>3046</v>
      </c>
      <c r="X5330" t="s">
        <v>3141</v>
      </c>
      <c r="Y5330" t="s">
        <v>3224</v>
      </c>
      <c r="Z5330" t="s">
        <v>3671</v>
      </c>
      <c r="AA5330">
        <v>809874</v>
      </c>
      <c r="AB5330" s="198">
        <v>37037.875</v>
      </c>
      <c r="AC5330" s="198">
        <v>37042.875</v>
      </c>
    </row>
    <row r="5331" spans="1:29" x14ac:dyDescent="0.2">
      <c r="A5331" s="44" t="str">
        <f t="shared" si="420"/>
        <v>US Natural Gas Financial</v>
      </c>
      <c r="B5331" s="44" t="str">
        <f t="shared" si="421"/>
        <v>US</v>
      </c>
      <c r="C5331" s="44" t="str">
        <f t="shared" si="422"/>
        <v>Natural Gas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123</v>
      </c>
      <c r="F5331" s="213">
        <f t="shared" si="424"/>
        <v>184500</v>
      </c>
      <c r="G5331" s="202">
        <v>1294590</v>
      </c>
      <c r="H5331" s="198">
        <v>37035.630682870367</v>
      </c>
      <c r="I5331" t="s">
        <v>2671</v>
      </c>
      <c r="M5331" t="s">
        <v>2760</v>
      </c>
      <c r="N5331" t="s">
        <v>3235</v>
      </c>
      <c r="O5331" t="s">
        <v>4330</v>
      </c>
      <c r="P5331" s="199">
        <v>1500</v>
      </c>
      <c r="S5331" t="s">
        <v>2761</v>
      </c>
      <c r="T5331" t="s">
        <v>4061</v>
      </c>
      <c r="U5331" s="201">
        <v>0.16</v>
      </c>
      <c r="V5331" t="s">
        <v>1917</v>
      </c>
      <c r="W5331" t="s">
        <v>2690</v>
      </c>
      <c r="X5331" t="s">
        <v>2691</v>
      </c>
      <c r="Y5331" t="s">
        <v>4082</v>
      </c>
      <c r="Z5331" t="s">
        <v>3671</v>
      </c>
      <c r="AA5331" t="s">
        <v>1609</v>
      </c>
      <c r="AB5331" s="198">
        <v>37073</v>
      </c>
      <c r="AC5331" s="198">
        <v>37195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30</v>
      </c>
      <c r="F5332" s="213">
        <f t="shared" si="424"/>
        <v>150000</v>
      </c>
      <c r="G5332" s="202">
        <v>1294592</v>
      </c>
      <c r="H5332" s="198">
        <v>37035.631331018521</v>
      </c>
      <c r="I5332" t="s">
        <v>1610</v>
      </c>
      <c r="M5332" t="s">
        <v>2760</v>
      </c>
      <c r="N5332" t="s">
        <v>2864</v>
      </c>
      <c r="O5332" t="s">
        <v>2865</v>
      </c>
      <c r="Q5332" s="199">
        <v>5000</v>
      </c>
      <c r="S5332" t="s">
        <v>2761</v>
      </c>
      <c r="T5332" t="s">
        <v>4061</v>
      </c>
      <c r="U5332" s="201">
        <v>4.0549999999999997</v>
      </c>
      <c r="V5332" t="s">
        <v>1611</v>
      </c>
      <c r="W5332" t="s">
        <v>3529</v>
      </c>
      <c r="X5332" t="s">
        <v>2866</v>
      </c>
      <c r="Y5332" t="s">
        <v>4082</v>
      </c>
      <c r="Z5332" t="s">
        <v>3671</v>
      </c>
      <c r="AA5332" t="s">
        <v>1612</v>
      </c>
      <c r="AB5332" s="198">
        <v>37043.875</v>
      </c>
      <c r="AC5332" s="198">
        <v>37072.875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365</v>
      </c>
      <c r="F5333" s="213">
        <f t="shared" si="424"/>
        <v>182500</v>
      </c>
      <c r="G5333" s="202">
        <v>1294593</v>
      </c>
      <c r="H5333" s="198">
        <v>37035.631631944445</v>
      </c>
      <c r="I5333" t="s">
        <v>2869</v>
      </c>
      <c r="M5333" t="s">
        <v>2760</v>
      </c>
      <c r="N5333" t="s">
        <v>2864</v>
      </c>
      <c r="O5333" t="s">
        <v>3278</v>
      </c>
      <c r="Q5333" s="199">
        <v>500</v>
      </c>
      <c r="S5333" t="s">
        <v>2761</v>
      </c>
      <c r="T5333" t="s">
        <v>4061</v>
      </c>
      <c r="U5333" s="201">
        <v>4.29</v>
      </c>
      <c r="V5333" t="s">
        <v>2870</v>
      </c>
      <c r="W5333" t="s">
        <v>3529</v>
      </c>
      <c r="X5333" t="s">
        <v>2866</v>
      </c>
      <c r="Y5333" t="s">
        <v>4082</v>
      </c>
      <c r="Z5333" t="s">
        <v>3671</v>
      </c>
      <c r="AA5333" t="s">
        <v>1613</v>
      </c>
      <c r="AB5333" s="198">
        <v>37257.875</v>
      </c>
      <c r="AC5333" s="198">
        <v>37621.875</v>
      </c>
    </row>
    <row r="5334" spans="1:29" x14ac:dyDescent="0.2">
      <c r="A5334" s="44" t="str">
        <f t="shared" si="420"/>
        <v>US Natural Gas Financial</v>
      </c>
      <c r="B5334" s="44" t="str">
        <f t="shared" si="421"/>
        <v>US</v>
      </c>
      <c r="C5334" s="44" t="str">
        <f t="shared" si="422"/>
        <v>Natural Gas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30</v>
      </c>
      <c r="F5334" s="213">
        <f t="shared" si="424"/>
        <v>45000</v>
      </c>
      <c r="G5334" s="202">
        <v>1294594</v>
      </c>
      <c r="H5334" s="198">
        <v>37035.631898148145</v>
      </c>
      <c r="I5334" t="s">
        <v>2671</v>
      </c>
      <c r="M5334" t="s">
        <v>2760</v>
      </c>
      <c r="N5334" t="s">
        <v>3235</v>
      </c>
      <c r="O5334" t="s">
        <v>4407</v>
      </c>
      <c r="P5334" s="199">
        <v>1500</v>
      </c>
      <c r="S5334" t="s">
        <v>2761</v>
      </c>
      <c r="T5334" t="s">
        <v>4061</v>
      </c>
      <c r="U5334" s="201">
        <v>0.17499999999999999</v>
      </c>
      <c r="V5334" t="s">
        <v>1917</v>
      </c>
      <c r="W5334" t="s">
        <v>2690</v>
      </c>
      <c r="X5334" t="s">
        <v>2691</v>
      </c>
      <c r="Y5334" t="s">
        <v>4082</v>
      </c>
      <c r="Z5334" t="s">
        <v>3671</v>
      </c>
      <c r="AA5334" t="s">
        <v>1614</v>
      </c>
      <c r="AB5334" s="198">
        <v>37043.875</v>
      </c>
      <c r="AC5334" s="198">
        <v>37072.875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30</v>
      </c>
      <c r="F5335" s="213">
        <f t="shared" si="424"/>
        <v>150000</v>
      </c>
      <c r="G5335" s="202">
        <v>1294595</v>
      </c>
      <c r="H5335" s="198">
        <v>37035.632233796299</v>
      </c>
      <c r="I5335" t="s">
        <v>2674</v>
      </c>
      <c r="M5335" t="s">
        <v>2760</v>
      </c>
      <c r="N5335" t="s">
        <v>2864</v>
      </c>
      <c r="O5335" t="s">
        <v>2865</v>
      </c>
      <c r="P5335" s="199">
        <v>5000</v>
      </c>
      <c r="S5335" t="s">
        <v>2761</v>
      </c>
      <c r="T5335" t="s">
        <v>4061</v>
      </c>
      <c r="U5335" s="201">
        <v>4.0449999999999999</v>
      </c>
      <c r="V5335" t="s">
        <v>3146</v>
      </c>
      <c r="W5335" t="s">
        <v>3529</v>
      </c>
      <c r="X5335" t="s">
        <v>2866</v>
      </c>
      <c r="Y5335" t="s">
        <v>4082</v>
      </c>
      <c r="Z5335" t="s">
        <v>3671</v>
      </c>
      <c r="AA5335" t="s">
        <v>1615</v>
      </c>
      <c r="AB5335" s="198">
        <v>37043.875</v>
      </c>
      <c r="AC5335" s="198">
        <v>37072.875</v>
      </c>
    </row>
    <row r="5336" spans="1:29" x14ac:dyDescent="0.2">
      <c r="A5336" s="44" t="str">
        <f t="shared" si="420"/>
        <v>US Natural Gas Financial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153</v>
      </c>
      <c r="F5336" s="213">
        <f t="shared" si="424"/>
        <v>765000</v>
      </c>
      <c r="G5336" s="202">
        <v>1294597</v>
      </c>
      <c r="H5336" s="198">
        <v>37035.632465277777</v>
      </c>
      <c r="I5336" t="s">
        <v>1930</v>
      </c>
      <c r="M5336" t="s">
        <v>2760</v>
      </c>
      <c r="N5336" t="s">
        <v>2864</v>
      </c>
      <c r="O5336" t="s">
        <v>4239</v>
      </c>
      <c r="P5336" s="199">
        <v>5000</v>
      </c>
      <c r="S5336" t="s">
        <v>2761</v>
      </c>
      <c r="T5336" t="s">
        <v>4061</v>
      </c>
      <c r="U5336" s="201">
        <v>4.165</v>
      </c>
      <c r="V5336" t="s">
        <v>3817</v>
      </c>
      <c r="W5336" t="s">
        <v>3529</v>
      </c>
      <c r="X5336" t="s">
        <v>2866</v>
      </c>
      <c r="Y5336" t="s">
        <v>4082</v>
      </c>
      <c r="Z5336" t="s">
        <v>3671</v>
      </c>
      <c r="AA5336" t="s">
        <v>1616</v>
      </c>
      <c r="AB5336" s="198">
        <v>37043</v>
      </c>
      <c r="AC5336" s="198">
        <v>37195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30</v>
      </c>
      <c r="F5337" s="213">
        <f t="shared" si="424"/>
        <v>300000</v>
      </c>
      <c r="G5337" s="202">
        <v>1294598</v>
      </c>
      <c r="H5337" s="198">
        <v>37035.632754629631</v>
      </c>
      <c r="I5337" t="s">
        <v>1617</v>
      </c>
      <c r="M5337" t="s">
        <v>2760</v>
      </c>
      <c r="N5337" t="s">
        <v>2864</v>
      </c>
      <c r="O5337" t="s">
        <v>2865</v>
      </c>
      <c r="Q5337" s="199">
        <v>10000</v>
      </c>
      <c r="S5337" t="s">
        <v>2761</v>
      </c>
      <c r="T5337" t="s">
        <v>4061</v>
      </c>
      <c r="U5337" s="201">
        <v>4.05</v>
      </c>
      <c r="V5337" t="s">
        <v>1618</v>
      </c>
      <c r="W5337" t="s">
        <v>3529</v>
      </c>
      <c r="X5337" t="s">
        <v>2866</v>
      </c>
      <c r="Y5337" t="s">
        <v>4082</v>
      </c>
      <c r="Z5337" t="s">
        <v>3671</v>
      </c>
      <c r="AA5337" t="s">
        <v>1619</v>
      </c>
      <c r="AB5337" s="198">
        <v>37043.875</v>
      </c>
      <c r="AC5337" s="198">
        <v>37072.875</v>
      </c>
    </row>
    <row r="5338" spans="1:29" x14ac:dyDescent="0.2">
      <c r="A5338" s="44" t="str">
        <f t="shared" si="420"/>
        <v>US Natural Gas Financial</v>
      </c>
      <c r="B5338" s="44" t="str">
        <f t="shared" si="421"/>
        <v>US</v>
      </c>
      <c r="C5338" s="44" t="str">
        <f t="shared" si="422"/>
        <v>Natural Gas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31</v>
      </c>
      <c r="F5338" s="213">
        <f t="shared" si="424"/>
        <v>620000</v>
      </c>
      <c r="G5338" s="202">
        <v>1294599</v>
      </c>
      <c r="H5338" s="198">
        <v>37035.633391203701</v>
      </c>
      <c r="I5338" t="s">
        <v>3107</v>
      </c>
      <c r="M5338" t="s">
        <v>2760</v>
      </c>
      <c r="N5338" t="s">
        <v>2864</v>
      </c>
      <c r="O5338" t="s">
        <v>3234</v>
      </c>
      <c r="P5338" s="199">
        <v>20000</v>
      </c>
      <c r="S5338" t="s">
        <v>2761</v>
      </c>
      <c r="T5338" t="s">
        <v>4061</v>
      </c>
      <c r="U5338" s="201">
        <v>4.1100000000000003</v>
      </c>
      <c r="V5338" t="s">
        <v>1546</v>
      </c>
      <c r="W5338" t="s">
        <v>3529</v>
      </c>
      <c r="X5338" t="s">
        <v>2866</v>
      </c>
      <c r="Y5338" t="s">
        <v>4082</v>
      </c>
      <c r="Z5338" t="s">
        <v>3671</v>
      </c>
      <c r="AA5338" t="s">
        <v>1620</v>
      </c>
      <c r="AB5338" s="198">
        <v>37073.875</v>
      </c>
      <c r="AC5338" s="198">
        <v>37103.875</v>
      </c>
    </row>
    <row r="5339" spans="1:29" x14ac:dyDescent="0.2">
      <c r="A5339" s="44" t="str">
        <f t="shared" si="420"/>
        <v xml:space="preserve"> Natural Gas Physical</v>
      </c>
      <c r="B5339" s="44" t="str">
        <f t="shared" si="421"/>
        <v/>
      </c>
      <c r="C5339" s="44" t="str">
        <f t="shared" si="422"/>
        <v>Natural Gas</v>
      </c>
      <c r="D5339" s="44" t="str">
        <f t="shared" si="423"/>
        <v>Physical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</v>
      </c>
      <c r="G5339" s="202">
        <v>1294601</v>
      </c>
      <c r="H5339" s="198">
        <v>37035.63354166667</v>
      </c>
      <c r="I5339" t="s">
        <v>1763</v>
      </c>
      <c r="M5339" t="s">
        <v>2760</v>
      </c>
      <c r="N5339" t="s">
        <v>2697</v>
      </c>
      <c r="O5339" t="s">
        <v>4269</v>
      </c>
      <c r="P5339" s="199">
        <v>5000</v>
      </c>
      <c r="S5339" t="s">
        <v>4150</v>
      </c>
      <c r="T5339" t="s">
        <v>2698</v>
      </c>
      <c r="U5339" s="201">
        <v>5.48</v>
      </c>
      <c r="V5339" t="s">
        <v>1764</v>
      </c>
      <c r="W5339" t="s">
        <v>2699</v>
      </c>
      <c r="X5339" t="s">
        <v>2700</v>
      </c>
      <c r="Y5339" t="s">
        <v>3224</v>
      </c>
      <c r="Z5339" t="s">
        <v>3672</v>
      </c>
      <c r="AA5339">
        <v>809881</v>
      </c>
      <c r="AB5339" s="198">
        <v>37035.875</v>
      </c>
      <c r="AC5339" s="198">
        <v>37035.875</v>
      </c>
    </row>
    <row r="5340" spans="1:29" x14ac:dyDescent="0.2">
      <c r="A5340" s="44" t="str">
        <f t="shared" si="420"/>
        <v>US Natural Gas Physical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Physical</v>
      </c>
      <c r="E5340" s="44">
        <f>IF(VLOOKUP(S5340,'DD-Lookup'!$J$6:$L$50,3,FALSE)="Monthly",(YEAR(AC5340)-YEAR(AB5340))*12+MONTH(AC5340)-MONTH(AB5340)+1,(AC5340-AB5340+1))</f>
        <v>4</v>
      </c>
      <c r="F5340" s="213">
        <f t="shared" si="424"/>
        <v>40000</v>
      </c>
      <c r="G5340" s="202">
        <v>1294602</v>
      </c>
      <c r="H5340" s="198">
        <v>37035.633634259262</v>
      </c>
      <c r="I5340" t="s">
        <v>3769</v>
      </c>
      <c r="M5340" t="s">
        <v>2760</v>
      </c>
      <c r="N5340" t="s">
        <v>3220</v>
      </c>
      <c r="O5340" t="s">
        <v>1341</v>
      </c>
      <c r="P5340" s="199">
        <v>10000</v>
      </c>
      <c r="S5340" t="s">
        <v>2761</v>
      </c>
      <c r="T5340" t="s">
        <v>4061</v>
      </c>
      <c r="U5340" s="201">
        <v>4.2249999999999996</v>
      </c>
      <c r="V5340" t="s">
        <v>3059</v>
      </c>
      <c r="W5340" t="s">
        <v>4263</v>
      </c>
      <c r="X5340" t="s">
        <v>4264</v>
      </c>
      <c r="Y5340" t="s">
        <v>3224</v>
      </c>
      <c r="Z5340" t="s">
        <v>3671</v>
      </c>
      <c r="AA5340">
        <v>809882</v>
      </c>
      <c r="AB5340" s="198">
        <v>37037</v>
      </c>
      <c r="AC5340" s="198">
        <v>37040</v>
      </c>
    </row>
    <row r="5341" spans="1:29" x14ac:dyDescent="0.2">
      <c r="A5341" s="44" t="str">
        <f t="shared" si="420"/>
        <v>US Natural Gas Financial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30</v>
      </c>
      <c r="F5341" s="213">
        <f t="shared" si="424"/>
        <v>150000</v>
      </c>
      <c r="G5341" s="202">
        <v>1294604</v>
      </c>
      <c r="H5341" s="198">
        <v>37035.634259259263</v>
      </c>
      <c r="I5341" t="s">
        <v>4241</v>
      </c>
      <c r="M5341" t="s">
        <v>2760</v>
      </c>
      <c r="N5341" t="s">
        <v>2864</v>
      </c>
      <c r="O5341" t="s">
        <v>4483</v>
      </c>
      <c r="P5341" s="199">
        <v>5000</v>
      </c>
      <c r="S5341" t="s">
        <v>2761</v>
      </c>
      <c r="T5341" t="s">
        <v>4061</v>
      </c>
      <c r="U5341" s="201">
        <v>-1.4999999999999999E-2</v>
      </c>
      <c r="V5341" t="s">
        <v>4273</v>
      </c>
      <c r="W5341" t="s">
        <v>3074</v>
      </c>
      <c r="X5341" t="s">
        <v>3075</v>
      </c>
      <c r="Y5341" t="s">
        <v>4082</v>
      </c>
      <c r="Z5341" t="s">
        <v>3671</v>
      </c>
      <c r="AA5341" t="s">
        <v>1621</v>
      </c>
      <c r="AB5341" s="198">
        <v>37043.875</v>
      </c>
      <c r="AC5341" s="198">
        <v>37072.875</v>
      </c>
    </row>
    <row r="5342" spans="1:29" x14ac:dyDescent="0.2">
      <c r="A5342" s="44" t="str">
        <f t="shared" si="420"/>
        <v>US Power Physical</v>
      </c>
      <c r="B5342" s="44" t="str">
        <f t="shared" si="421"/>
        <v>US</v>
      </c>
      <c r="C5342" s="44" t="str">
        <f t="shared" si="422"/>
        <v>Power</v>
      </c>
      <c r="D5342" s="44" t="str">
        <f t="shared" si="423"/>
        <v>Physical</v>
      </c>
      <c r="E5342" s="44">
        <f>IF(VLOOKUP(S5342,'DD-Lookup'!$J$6:$L$50,3,FALSE)="Monthly",(YEAR(AC5342)-YEAR(AB5342))*12+MONTH(AC5342)-MONTH(AB5342)+1,(AC5342-AB5342+1))</f>
        <v>30</v>
      </c>
      <c r="F5342" s="213">
        <f t="shared" si="424"/>
        <v>3000</v>
      </c>
      <c r="G5342" s="202">
        <v>1294605</v>
      </c>
      <c r="H5342" s="198">
        <v>37035.634398148148</v>
      </c>
      <c r="I5342" t="s">
        <v>2849</v>
      </c>
      <c r="M5342" t="s">
        <v>3364</v>
      </c>
      <c r="N5342" t="s">
        <v>2802</v>
      </c>
      <c r="O5342" t="s">
        <v>2859</v>
      </c>
      <c r="Q5342" s="199">
        <v>100</v>
      </c>
      <c r="S5342" t="s">
        <v>2759</v>
      </c>
      <c r="T5342" t="s">
        <v>4061</v>
      </c>
      <c r="U5342" s="201">
        <v>62.5</v>
      </c>
      <c r="V5342" t="s">
        <v>1805</v>
      </c>
      <c r="W5342" t="s">
        <v>2823</v>
      </c>
      <c r="X5342" t="s">
        <v>2807</v>
      </c>
      <c r="Y5342" t="s">
        <v>4193</v>
      </c>
      <c r="Z5342" t="s">
        <v>3666</v>
      </c>
      <c r="AA5342">
        <v>622219.1</v>
      </c>
      <c r="AB5342" s="198">
        <v>37043.71597222222</v>
      </c>
      <c r="AC5342" s="198">
        <v>37072.71597222222</v>
      </c>
    </row>
    <row r="5343" spans="1:29" x14ac:dyDescent="0.2">
      <c r="A5343" s="44" t="str">
        <f t="shared" si="420"/>
        <v>US Natural Gas Financial</v>
      </c>
      <c r="B5343" s="44" t="str">
        <f t="shared" si="421"/>
        <v>US</v>
      </c>
      <c r="C5343" s="44" t="str">
        <f t="shared" si="422"/>
        <v>Natural Gas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30</v>
      </c>
      <c r="F5343" s="213">
        <f t="shared" si="424"/>
        <v>300000</v>
      </c>
      <c r="G5343" s="202">
        <v>1294607</v>
      </c>
      <c r="H5343" s="198">
        <v>37035.634976851848</v>
      </c>
      <c r="I5343" t="s">
        <v>4470</v>
      </c>
      <c r="M5343" t="s">
        <v>2760</v>
      </c>
      <c r="N5343" t="s">
        <v>2864</v>
      </c>
      <c r="O5343" t="s">
        <v>1622</v>
      </c>
      <c r="P5343" s="199">
        <v>10000</v>
      </c>
      <c r="S5343" t="s">
        <v>2761</v>
      </c>
      <c r="T5343" t="s">
        <v>4061</v>
      </c>
      <c r="U5343" s="201">
        <v>-3.2500000000000001E-2</v>
      </c>
      <c r="V5343" t="s">
        <v>4471</v>
      </c>
      <c r="W5343" t="s">
        <v>2750</v>
      </c>
      <c r="X5343" t="s">
        <v>2751</v>
      </c>
      <c r="Y5343" t="s">
        <v>4082</v>
      </c>
      <c r="Z5343" t="s">
        <v>3671</v>
      </c>
      <c r="AA5343" t="s">
        <v>1623</v>
      </c>
      <c r="AB5343" s="198">
        <v>37043.875</v>
      </c>
      <c r="AC5343" s="198">
        <v>37072.875</v>
      </c>
    </row>
    <row r="5344" spans="1:29" x14ac:dyDescent="0.2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30</v>
      </c>
      <c r="F5344" s="213">
        <f t="shared" si="424"/>
        <v>450000</v>
      </c>
      <c r="G5344" s="202">
        <v>1294609</v>
      </c>
      <c r="H5344" s="198">
        <v>37035.636145833334</v>
      </c>
      <c r="I5344" t="s">
        <v>2858</v>
      </c>
      <c r="M5344" t="s">
        <v>2760</v>
      </c>
      <c r="N5344" t="s">
        <v>3235</v>
      </c>
      <c r="O5344" t="s">
        <v>4274</v>
      </c>
      <c r="P5344" s="199">
        <v>15000</v>
      </c>
      <c r="S5344" t="s">
        <v>2761</v>
      </c>
      <c r="T5344" t="s">
        <v>4061</v>
      </c>
      <c r="U5344" s="201">
        <v>-7.4999999999999997E-2</v>
      </c>
      <c r="V5344" t="s">
        <v>2947</v>
      </c>
      <c r="W5344" t="s">
        <v>3108</v>
      </c>
      <c r="X5344" t="s">
        <v>3109</v>
      </c>
      <c r="Y5344" t="s">
        <v>4082</v>
      </c>
      <c r="Z5344" t="s">
        <v>3671</v>
      </c>
      <c r="AA5344" t="s">
        <v>1624</v>
      </c>
      <c r="AB5344" s="198">
        <v>37043.875</v>
      </c>
      <c r="AC5344" s="198">
        <v>37072.875</v>
      </c>
    </row>
    <row r="5345" spans="1:29" x14ac:dyDescent="0.2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3000</v>
      </c>
      <c r="G5345" s="202">
        <v>1294610</v>
      </c>
      <c r="H5345" s="198">
        <v>37035.636250000003</v>
      </c>
      <c r="I5345" t="s">
        <v>4034</v>
      </c>
      <c r="M5345" t="s">
        <v>3364</v>
      </c>
      <c r="N5345" t="s">
        <v>2802</v>
      </c>
      <c r="O5345" t="s">
        <v>2859</v>
      </c>
      <c r="Q5345" s="199">
        <v>100</v>
      </c>
      <c r="S5345" t="s">
        <v>2759</v>
      </c>
      <c r="T5345" t="s">
        <v>4061</v>
      </c>
      <c r="U5345" s="201">
        <v>62.5</v>
      </c>
      <c r="V5345" t="s">
        <v>2535</v>
      </c>
      <c r="W5345" t="s">
        <v>2823</v>
      </c>
      <c r="X5345" t="s">
        <v>2807</v>
      </c>
      <c r="Y5345" t="s">
        <v>4193</v>
      </c>
      <c r="Z5345" t="s">
        <v>3666</v>
      </c>
      <c r="AA5345">
        <v>622229.1</v>
      </c>
      <c r="AB5345" s="198">
        <v>37043.71597222222</v>
      </c>
      <c r="AC5345" s="198">
        <v>37072.71597222222</v>
      </c>
    </row>
    <row r="5346" spans="1:29" x14ac:dyDescent="0.2">
      <c r="A5346" s="44" t="str">
        <f t="shared" si="420"/>
        <v>US Natural Gas Financial</v>
      </c>
      <c r="B5346" s="44" t="str">
        <f t="shared" si="421"/>
        <v>US</v>
      </c>
      <c r="C5346" s="44" t="str">
        <f t="shared" si="422"/>
        <v>Natural Gas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30</v>
      </c>
      <c r="F5346" s="213">
        <f t="shared" si="424"/>
        <v>300000</v>
      </c>
      <c r="G5346" s="202">
        <v>1294611</v>
      </c>
      <c r="H5346" s="198">
        <v>37035.637048611112</v>
      </c>
      <c r="I5346" t="s">
        <v>3267</v>
      </c>
      <c r="M5346" t="s">
        <v>2760</v>
      </c>
      <c r="N5346" t="s">
        <v>3235</v>
      </c>
      <c r="O5346" t="s">
        <v>338</v>
      </c>
      <c r="P5346" s="199">
        <v>10000</v>
      </c>
      <c r="S5346" t="s">
        <v>2761</v>
      </c>
      <c r="T5346" t="s">
        <v>4061</v>
      </c>
      <c r="U5346" s="201">
        <v>-0.08</v>
      </c>
      <c r="V5346" t="s">
        <v>2931</v>
      </c>
      <c r="W5346" t="s">
        <v>2726</v>
      </c>
      <c r="X5346" t="s">
        <v>2727</v>
      </c>
      <c r="Y5346" t="s">
        <v>4082</v>
      </c>
      <c r="Z5346" t="s">
        <v>3671</v>
      </c>
      <c r="AA5346" t="s">
        <v>1625</v>
      </c>
      <c r="AB5346" s="198">
        <v>37043.875</v>
      </c>
      <c r="AC5346" s="198">
        <v>37072.875</v>
      </c>
    </row>
    <row r="5347" spans="1:29" x14ac:dyDescent="0.2">
      <c r="A5347" s="44" t="str">
        <f t="shared" si="420"/>
        <v>US Natural Gas Physical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Physical</v>
      </c>
      <c r="E5347" s="44">
        <f>IF(VLOOKUP(S5347,'DD-Lookup'!$J$6:$L$50,3,FALSE)="Monthly",(YEAR(AC5347)-YEAR(AB5347))*12+MONTH(AC5347)-MONTH(AB5347)+1,(AC5347-AB5347+1))</f>
        <v>4</v>
      </c>
      <c r="F5347" s="213">
        <f t="shared" si="424"/>
        <v>40000</v>
      </c>
      <c r="G5347" s="202">
        <v>1294612</v>
      </c>
      <c r="H5347" s="198">
        <v>37035.637349537035</v>
      </c>
      <c r="I5347" t="s">
        <v>3144</v>
      </c>
      <c r="M5347" t="s">
        <v>2760</v>
      </c>
      <c r="N5347" t="s">
        <v>3220</v>
      </c>
      <c r="O5347" t="s">
        <v>1067</v>
      </c>
      <c r="Q5347" s="199">
        <v>10000</v>
      </c>
      <c r="S5347" t="s">
        <v>2761</v>
      </c>
      <c r="T5347" t="s">
        <v>4061</v>
      </c>
      <c r="U5347" s="201">
        <v>3.9849999999999999</v>
      </c>
      <c r="V5347" t="s">
        <v>3145</v>
      </c>
      <c r="W5347" t="s">
        <v>4246</v>
      </c>
      <c r="X5347" t="s">
        <v>4247</v>
      </c>
      <c r="Y5347" t="s">
        <v>3224</v>
      </c>
      <c r="Z5347" t="s">
        <v>3671</v>
      </c>
      <c r="AA5347">
        <v>809889</v>
      </c>
      <c r="AB5347" s="198">
        <v>37037</v>
      </c>
      <c r="AC5347" s="198">
        <v>37040</v>
      </c>
    </row>
    <row r="5348" spans="1:29" x14ac:dyDescent="0.2">
      <c r="A5348" s="44" t="str">
        <f t="shared" si="420"/>
        <v>US Power Physical</v>
      </c>
      <c r="B5348" s="44" t="str">
        <f t="shared" si="421"/>
        <v>US</v>
      </c>
      <c r="C5348" s="44" t="str">
        <f t="shared" si="422"/>
        <v>Power</v>
      </c>
      <c r="D5348" s="44" t="str">
        <f t="shared" si="423"/>
        <v>Physical</v>
      </c>
      <c r="E5348" s="44">
        <f>IF(VLOOKUP(S5348,'DD-Lookup'!$J$6:$L$50,3,FALSE)="Monthly",(YEAR(AC5348)-YEAR(AB5348))*12+MONTH(AC5348)-MONTH(AB5348)+1,(AC5348-AB5348+1))</f>
        <v>5</v>
      </c>
      <c r="F5348" s="213">
        <f t="shared" si="424"/>
        <v>250</v>
      </c>
      <c r="G5348" s="202">
        <v>1294613</v>
      </c>
      <c r="H5348" s="198">
        <v>37035.637569444443</v>
      </c>
      <c r="I5348" t="s">
        <v>4513</v>
      </c>
      <c r="M5348" t="s">
        <v>3364</v>
      </c>
      <c r="N5348" t="s">
        <v>2802</v>
      </c>
      <c r="O5348" t="s">
        <v>4359</v>
      </c>
      <c r="Q5348" s="199">
        <v>50</v>
      </c>
      <c r="S5348" t="s">
        <v>2759</v>
      </c>
      <c r="T5348" t="s">
        <v>4061</v>
      </c>
      <c r="U5348" s="201">
        <v>63.25</v>
      </c>
      <c r="V5348" t="s">
        <v>4475</v>
      </c>
      <c r="W5348" t="s">
        <v>2823</v>
      </c>
      <c r="X5348" t="s">
        <v>2807</v>
      </c>
      <c r="Y5348" t="s">
        <v>4193</v>
      </c>
      <c r="Z5348" t="s">
        <v>3666</v>
      </c>
      <c r="AA5348">
        <v>622234.1</v>
      </c>
      <c r="AB5348" s="198">
        <v>37046.875</v>
      </c>
      <c r="AC5348" s="198">
        <v>37050.875</v>
      </c>
    </row>
    <row r="5349" spans="1:29" x14ac:dyDescent="0.2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153</v>
      </c>
      <c r="F5349" s="213">
        <f t="shared" si="424"/>
        <v>382500</v>
      </c>
      <c r="G5349" s="202">
        <v>1294614</v>
      </c>
      <c r="H5349" s="198">
        <v>37035.638553240744</v>
      </c>
      <c r="I5349" t="s">
        <v>2664</v>
      </c>
      <c r="M5349" t="s">
        <v>2760</v>
      </c>
      <c r="N5349" t="s">
        <v>2864</v>
      </c>
      <c r="O5349" t="s">
        <v>4239</v>
      </c>
      <c r="P5349" s="199">
        <v>2500</v>
      </c>
      <c r="S5349" t="s">
        <v>2761</v>
      </c>
      <c r="T5349" t="s">
        <v>4061</v>
      </c>
      <c r="U5349" s="201">
        <v>4.16</v>
      </c>
      <c r="V5349" t="s">
        <v>3791</v>
      </c>
      <c r="W5349" t="s">
        <v>3529</v>
      </c>
      <c r="X5349" t="s">
        <v>2866</v>
      </c>
      <c r="Y5349" t="s">
        <v>4082</v>
      </c>
      <c r="Z5349" t="s">
        <v>3671</v>
      </c>
      <c r="AA5349" t="s">
        <v>1626</v>
      </c>
      <c r="AB5349" s="198">
        <v>37043</v>
      </c>
      <c r="AC5349" s="198">
        <v>37195</v>
      </c>
    </row>
    <row r="5350" spans="1:29" x14ac:dyDescent="0.2">
      <c r="A5350" s="44" t="str">
        <f t="shared" si="420"/>
        <v xml:space="preserve"> Natural Gas Physical</v>
      </c>
      <c r="B5350" s="44" t="str">
        <f t="shared" si="421"/>
        <v/>
      </c>
      <c r="C5350" s="44" t="str">
        <f t="shared" si="422"/>
        <v>Natural Gas</v>
      </c>
      <c r="D5350" s="44" t="str">
        <f t="shared" si="423"/>
        <v>Physical</v>
      </c>
      <c r="E5350" s="44">
        <f>IF(VLOOKUP(S5350,'DD-Lookup'!$J$6:$L$50,3,FALSE)="Monthly",(YEAR(AC5350)-YEAR(AB5350))*12+MONTH(AC5350)-MONTH(AB5350)+1,(AC5350-AB5350+1))</f>
        <v>1</v>
      </c>
      <c r="F5350" s="213">
        <f t="shared" si="424"/>
        <v>5000</v>
      </c>
      <c r="G5350" s="202">
        <v>1294615</v>
      </c>
      <c r="H5350" s="198">
        <v>37035.638564814813</v>
      </c>
      <c r="I5350" t="s">
        <v>2945</v>
      </c>
      <c r="M5350" t="s">
        <v>2760</v>
      </c>
      <c r="N5350" t="s">
        <v>2697</v>
      </c>
      <c r="O5350" t="s">
        <v>4269</v>
      </c>
      <c r="Q5350" s="199">
        <v>5000</v>
      </c>
      <c r="S5350" t="s">
        <v>4150</v>
      </c>
      <c r="T5350" t="s">
        <v>2698</v>
      </c>
      <c r="U5350" s="201">
        <v>5.49</v>
      </c>
      <c r="V5350" t="s">
        <v>1748</v>
      </c>
      <c r="W5350" t="s">
        <v>2699</v>
      </c>
      <c r="X5350" t="s">
        <v>2700</v>
      </c>
      <c r="Y5350" t="s">
        <v>3224</v>
      </c>
      <c r="Z5350" t="s">
        <v>3672</v>
      </c>
      <c r="AA5350">
        <v>809890</v>
      </c>
      <c r="AB5350" s="198">
        <v>37035.875</v>
      </c>
      <c r="AC5350" s="198">
        <v>37035.875</v>
      </c>
    </row>
    <row r="5351" spans="1:29" x14ac:dyDescent="0.2">
      <c r="A5351" s="44" t="str">
        <f t="shared" si="420"/>
        <v>US Natural Gas Financial</v>
      </c>
      <c r="B5351" s="44" t="str">
        <f t="shared" si="421"/>
        <v>US</v>
      </c>
      <c r="C5351" s="44" t="str">
        <f t="shared" si="422"/>
        <v>Natural Gas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153</v>
      </c>
      <c r="F5351" s="213">
        <f t="shared" si="424"/>
        <v>765000</v>
      </c>
      <c r="G5351" s="202">
        <v>1294616</v>
      </c>
      <c r="H5351" s="198">
        <v>37035.639108796298</v>
      </c>
      <c r="I5351" t="s">
        <v>4031</v>
      </c>
      <c r="M5351" t="s">
        <v>2760</v>
      </c>
      <c r="N5351" t="s">
        <v>2864</v>
      </c>
      <c r="O5351" t="s">
        <v>4239</v>
      </c>
      <c r="P5351" s="199">
        <v>5000</v>
      </c>
      <c r="S5351" t="s">
        <v>2761</v>
      </c>
      <c r="T5351" t="s">
        <v>4061</v>
      </c>
      <c r="U5351" s="201">
        <v>4.16</v>
      </c>
      <c r="V5351" t="s">
        <v>4456</v>
      </c>
      <c r="W5351" t="s">
        <v>3529</v>
      </c>
      <c r="X5351" t="s">
        <v>2866</v>
      </c>
      <c r="Y5351" t="s">
        <v>4082</v>
      </c>
      <c r="Z5351" t="s">
        <v>3671</v>
      </c>
      <c r="AA5351" t="s">
        <v>1627</v>
      </c>
      <c r="AB5351" s="198">
        <v>37043</v>
      </c>
      <c r="AC5351" s="198">
        <v>37195</v>
      </c>
    </row>
    <row r="5352" spans="1:29" x14ac:dyDescent="0.2">
      <c r="A5352" s="44" t="str">
        <f t="shared" si="420"/>
        <v xml:space="preserve"> Natural Gas Physical</v>
      </c>
      <c r="B5352" s="44" t="str">
        <f t="shared" si="421"/>
        <v/>
      </c>
      <c r="C5352" s="44" t="str">
        <f t="shared" si="422"/>
        <v>Natural Gas</v>
      </c>
      <c r="D5352" s="44" t="str">
        <f t="shared" si="423"/>
        <v>Physical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5000</v>
      </c>
      <c r="G5352" s="202">
        <v>1294617</v>
      </c>
      <c r="H5352" s="198">
        <v>37035.640428240738</v>
      </c>
      <c r="I5352" t="s">
        <v>3128</v>
      </c>
      <c r="M5352" t="s">
        <v>2760</v>
      </c>
      <c r="N5352" t="s">
        <v>2697</v>
      </c>
      <c r="O5352" t="s">
        <v>4269</v>
      </c>
      <c r="Q5352" s="199">
        <v>5000</v>
      </c>
      <c r="S5352" t="s">
        <v>4150</v>
      </c>
      <c r="T5352" t="s">
        <v>2698</v>
      </c>
      <c r="U5352" s="201">
        <v>5.5</v>
      </c>
      <c r="V5352" t="s">
        <v>1749</v>
      </c>
      <c r="W5352" t="s">
        <v>2699</v>
      </c>
      <c r="X5352" t="s">
        <v>2700</v>
      </c>
      <c r="Y5352" t="s">
        <v>3224</v>
      </c>
      <c r="Z5352" t="s">
        <v>3672</v>
      </c>
      <c r="AA5352">
        <v>809896</v>
      </c>
      <c r="AB5352" s="198">
        <v>37035.875</v>
      </c>
      <c r="AC5352" s="198">
        <v>37035.875</v>
      </c>
    </row>
    <row r="5353" spans="1:29" x14ac:dyDescent="0.2">
      <c r="A5353" s="44" t="str">
        <f t="shared" si="420"/>
        <v>US Natural Gas Financial</v>
      </c>
      <c r="B5353" s="44" t="str">
        <f t="shared" si="421"/>
        <v>US</v>
      </c>
      <c r="C5353" s="44" t="str">
        <f t="shared" si="422"/>
        <v>Natural Gas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30</v>
      </c>
      <c r="F5353" s="213">
        <f t="shared" si="424"/>
        <v>300000</v>
      </c>
      <c r="G5353" s="202">
        <v>1294618</v>
      </c>
      <c r="H5353" s="198">
        <v>37035.640451388892</v>
      </c>
      <c r="I5353" t="s">
        <v>4470</v>
      </c>
      <c r="M5353" t="s">
        <v>2760</v>
      </c>
      <c r="N5353" t="s">
        <v>2864</v>
      </c>
      <c r="O5353" t="s">
        <v>1622</v>
      </c>
      <c r="P5353" s="199">
        <v>10000</v>
      </c>
      <c r="S5353" t="s">
        <v>2761</v>
      </c>
      <c r="T5353" t="s">
        <v>4061</v>
      </c>
      <c r="U5353" s="201">
        <v>-3.5000000000000003E-2</v>
      </c>
      <c r="V5353" t="s">
        <v>4471</v>
      </c>
      <c r="W5353" t="s">
        <v>2750</v>
      </c>
      <c r="X5353" t="s">
        <v>2751</v>
      </c>
      <c r="Y5353" t="s">
        <v>4082</v>
      </c>
      <c r="Z5353" t="s">
        <v>3671</v>
      </c>
      <c r="AA5353" t="s">
        <v>1628</v>
      </c>
      <c r="AB5353" s="198">
        <v>37043.875</v>
      </c>
      <c r="AC5353" s="198">
        <v>37072.875</v>
      </c>
    </row>
    <row r="5354" spans="1:29" x14ac:dyDescent="0.2">
      <c r="A5354" s="44" t="str">
        <f t="shared" si="420"/>
        <v xml:space="preserve"> Natural Gas Physical</v>
      </c>
      <c r="B5354" s="44" t="str">
        <f t="shared" si="421"/>
        <v/>
      </c>
      <c r="C5354" s="44" t="str">
        <f t="shared" si="422"/>
        <v>Natural Gas</v>
      </c>
      <c r="D5354" s="44" t="str">
        <f t="shared" si="423"/>
        <v>Physical</v>
      </c>
      <c r="E5354" s="44">
        <f>IF(VLOOKUP(S5354,'DD-Lookup'!$J$6:$L$50,3,FALSE)="Monthly",(YEAR(AC5354)-YEAR(AB5354))*12+MONTH(AC5354)-MONTH(AB5354)+1,(AC5354-AB5354+1))</f>
        <v>1</v>
      </c>
      <c r="F5354" s="213">
        <f t="shared" si="424"/>
        <v>5000</v>
      </c>
      <c r="G5354" s="202">
        <v>1294619</v>
      </c>
      <c r="H5354" s="198">
        <v>37035.640486111108</v>
      </c>
      <c r="I5354" t="s">
        <v>3128</v>
      </c>
      <c r="M5354" t="s">
        <v>2760</v>
      </c>
      <c r="N5354" t="s">
        <v>2697</v>
      </c>
      <c r="O5354" t="s">
        <v>4269</v>
      </c>
      <c r="Q5354" s="199">
        <v>5000</v>
      </c>
      <c r="S5354" t="s">
        <v>4150</v>
      </c>
      <c r="T5354" t="s">
        <v>2698</v>
      </c>
      <c r="U5354" s="201">
        <v>5.51</v>
      </c>
      <c r="V5354" t="s">
        <v>1749</v>
      </c>
      <c r="W5354" t="s">
        <v>2699</v>
      </c>
      <c r="X5354" t="s">
        <v>2700</v>
      </c>
      <c r="Y5354" t="s">
        <v>3224</v>
      </c>
      <c r="Z5354" t="s">
        <v>3672</v>
      </c>
      <c r="AA5354">
        <v>809897</v>
      </c>
      <c r="AB5354" s="198">
        <v>37035.875</v>
      </c>
      <c r="AC5354" s="198">
        <v>37035.875</v>
      </c>
    </row>
    <row r="5355" spans="1:29" x14ac:dyDescent="0.2">
      <c r="A5355" s="44" t="str">
        <f t="shared" si="420"/>
        <v xml:space="preserve"> Natural Gas Physical</v>
      </c>
      <c r="B5355" s="44" t="str">
        <f t="shared" si="421"/>
        <v/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1</v>
      </c>
      <c r="F5355" s="213">
        <f t="shared" si="424"/>
        <v>5000</v>
      </c>
      <c r="G5355" s="202">
        <v>1294620</v>
      </c>
      <c r="H5355" s="198">
        <v>37035.641203703701</v>
      </c>
      <c r="I5355" t="s">
        <v>3128</v>
      </c>
      <c r="M5355" t="s">
        <v>2760</v>
      </c>
      <c r="N5355" t="s">
        <v>2697</v>
      </c>
      <c r="O5355" t="s">
        <v>4269</v>
      </c>
      <c r="Q5355" s="199">
        <v>5000</v>
      </c>
      <c r="S5355" t="s">
        <v>4150</v>
      </c>
      <c r="T5355" t="s">
        <v>2698</v>
      </c>
      <c r="U5355" s="201">
        <v>5.54</v>
      </c>
      <c r="V5355" t="s">
        <v>1749</v>
      </c>
      <c r="W5355" t="s">
        <v>2699</v>
      </c>
      <c r="X5355" t="s">
        <v>2700</v>
      </c>
      <c r="Y5355" t="s">
        <v>3224</v>
      </c>
      <c r="Z5355" t="s">
        <v>3672</v>
      </c>
      <c r="AA5355">
        <v>809902</v>
      </c>
      <c r="AB5355" s="198">
        <v>37035.875</v>
      </c>
      <c r="AC5355" s="198">
        <v>37035.875</v>
      </c>
    </row>
    <row r="5356" spans="1:29" x14ac:dyDescent="0.2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6</v>
      </c>
      <c r="F5356" s="213">
        <f t="shared" si="424"/>
        <v>330000</v>
      </c>
      <c r="G5356" s="202">
        <v>1294621</v>
      </c>
      <c r="H5356" s="198">
        <v>37035.641458333332</v>
      </c>
      <c r="I5356" t="s">
        <v>3228</v>
      </c>
      <c r="M5356" t="s">
        <v>2760</v>
      </c>
      <c r="N5356" t="s">
        <v>2864</v>
      </c>
      <c r="O5356" t="s">
        <v>899</v>
      </c>
      <c r="Q5356" s="199">
        <v>55000</v>
      </c>
      <c r="S5356" t="s">
        <v>2761</v>
      </c>
      <c r="T5356" t="s">
        <v>4061</v>
      </c>
      <c r="U5356" s="201">
        <v>4.0049999999999999</v>
      </c>
      <c r="V5356" t="s">
        <v>4003</v>
      </c>
      <c r="W5356" t="s">
        <v>3074</v>
      </c>
      <c r="X5356" t="s">
        <v>3075</v>
      </c>
      <c r="Y5356" t="s">
        <v>4082</v>
      </c>
      <c r="Z5356" t="s">
        <v>3671</v>
      </c>
      <c r="AA5356" t="s">
        <v>1629</v>
      </c>
      <c r="AB5356" s="198">
        <v>37037.875</v>
      </c>
      <c r="AC5356" s="198">
        <v>37042.875</v>
      </c>
    </row>
    <row r="5357" spans="1:29" x14ac:dyDescent="0.2">
      <c r="A5357" s="44" t="str">
        <f t="shared" si="420"/>
        <v>US Natural Gas Financial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Financial</v>
      </c>
      <c r="E5357" s="44">
        <f>IF(VLOOKUP(S5357,'DD-Lookup'!$J$6:$L$50,3,FALSE)="Monthly",(YEAR(AC5357)-YEAR(AB5357))*12+MONTH(AC5357)-MONTH(AB5357)+1,(AC5357-AB5357+1))</f>
        <v>365</v>
      </c>
      <c r="F5357" s="213">
        <f t="shared" si="424"/>
        <v>182500</v>
      </c>
      <c r="G5357" s="202">
        <v>1294622</v>
      </c>
      <c r="H5357" s="198">
        <v>37035.641527777778</v>
      </c>
      <c r="I5357" t="s">
        <v>2676</v>
      </c>
      <c r="M5357" t="s">
        <v>2760</v>
      </c>
      <c r="N5357" t="s">
        <v>2864</v>
      </c>
      <c r="O5357" t="s">
        <v>3278</v>
      </c>
      <c r="Q5357" s="199">
        <v>500</v>
      </c>
      <c r="S5357" t="s">
        <v>2761</v>
      </c>
      <c r="T5357" t="s">
        <v>4061</v>
      </c>
      <c r="U5357" s="201">
        <v>4.2850000000000001</v>
      </c>
      <c r="V5357" t="s">
        <v>4498</v>
      </c>
      <c r="W5357" t="s">
        <v>3529</v>
      </c>
      <c r="X5357" t="s">
        <v>2866</v>
      </c>
      <c r="Y5357" t="s">
        <v>4082</v>
      </c>
      <c r="Z5357" t="s">
        <v>3671</v>
      </c>
      <c r="AA5357" t="s">
        <v>1630</v>
      </c>
      <c r="AB5357" s="198">
        <v>37257.875</v>
      </c>
      <c r="AC5357" s="198">
        <v>37621.875</v>
      </c>
    </row>
    <row r="5358" spans="1:29" x14ac:dyDescent="0.2">
      <c r="A5358" s="44" t="str">
        <f t="shared" si="420"/>
        <v xml:space="preserve"> Natural Gas Physical</v>
      </c>
      <c r="B5358" s="44" t="str">
        <f t="shared" si="421"/>
        <v/>
      </c>
      <c r="C5358" s="44" t="str">
        <f t="shared" si="422"/>
        <v>Natural Gas</v>
      </c>
      <c r="D5358" s="44" t="str">
        <f t="shared" si="423"/>
        <v>Physical</v>
      </c>
      <c r="E5358" s="44">
        <f>IF(VLOOKUP(S5358,'DD-Lookup'!$J$6:$L$50,3,FALSE)="Monthly",(YEAR(AC5358)-YEAR(AB5358))*12+MONTH(AC5358)-MONTH(AB5358)+1,(AC5358-AB5358+1))</f>
        <v>1</v>
      </c>
      <c r="F5358" s="213">
        <f t="shared" si="424"/>
        <v>1000</v>
      </c>
      <c r="G5358" s="202">
        <v>1294623</v>
      </c>
      <c r="H5358" s="198">
        <v>37035.641921296294</v>
      </c>
      <c r="I5358" t="s">
        <v>1631</v>
      </c>
      <c r="M5358" t="s">
        <v>2760</v>
      </c>
      <c r="N5358" t="s">
        <v>2697</v>
      </c>
      <c r="O5358" t="s">
        <v>4269</v>
      </c>
      <c r="Q5358" s="199">
        <v>1000</v>
      </c>
      <c r="S5358" t="s">
        <v>4150</v>
      </c>
      <c r="T5358" t="s">
        <v>2698</v>
      </c>
      <c r="U5358" s="201">
        <v>5.5750000000000002</v>
      </c>
      <c r="V5358" t="s">
        <v>1632</v>
      </c>
      <c r="W5358" t="s">
        <v>2699</v>
      </c>
      <c r="X5358" t="s">
        <v>2700</v>
      </c>
      <c r="Y5358" t="s">
        <v>3224</v>
      </c>
      <c r="Z5358" t="s">
        <v>3672</v>
      </c>
      <c r="AA5358">
        <v>809904</v>
      </c>
      <c r="AB5358" s="198">
        <v>37035.875</v>
      </c>
      <c r="AC5358" s="198">
        <v>37035.875</v>
      </c>
    </row>
    <row r="5359" spans="1:29" x14ac:dyDescent="0.2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31</v>
      </c>
      <c r="F5359" s="213">
        <f t="shared" si="424"/>
        <v>155000</v>
      </c>
      <c r="G5359" s="202">
        <v>1294624</v>
      </c>
      <c r="H5359" s="198">
        <v>37035.642002314817</v>
      </c>
      <c r="I5359" t="s">
        <v>2863</v>
      </c>
      <c r="M5359" t="s">
        <v>2760</v>
      </c>
      <c r="N5359" t="s">
        <v>2864</v>
      </c>
      <c r="O5359" t="s">
        <v>3234</v>
      </c>
      <c r="Q5359" s="199">
        <v>5000</v>
      </c>
      <c r="S5359" t="s">
        <v>2761</v>
      </c>
      <c r="T5359" t="s">
        <v>4061</v>
      </c>
      <c r="U5359" s="201">
        <v>4.12</v>
      </c>
      <c r="V5359" t="s">
        <v>3187</v>
      </c>
      <c r="W5359" t="s">
        <v>3529</v>
      </c>
      <c r="X5359" t="s">
        <v>2866</v>
      </c>
      <c r="Y5359" t="s">
        <v>4082</v>
      </c>
      <c r="Z5359" t="s">
        <v>3671</v>
      </c>
      <c r="AA5359" t="s">
        <v>1633</v>
      </c>
      <c r="AB5359" s="198">
        <v>37073.875</v>
      </c>
      <c r="AC5359" s="198">
        <v>37103.875</v>
      </c>
    </row>
    <row r="5360" spans="1:29" x14ac:dyDescent="0.2">
      <c r="A5360" s="44" t="str">
        <f t="shared" si="420"/>
        <v>US Natural Gas Financial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Financial</v>
      </c>
      <c r="E5360" s="44">
        <f>IF(VLOOKUP(S5360,'DD-Lookup'!$J$6:$L$50,3,FALSE)="Monthly",(YEAR(AC5360)-YEAR(AB5360))*12+MONTH(AC5360)-MONTH(AB5360)+1,(AC5360-AB5360+1))</f>
        <v>6</v>
      </c>
      <c r="F5360" s="213">
        <f t="shared" si="424"/>
        <v>150000</v>
      </c>
      <c r="G5360" s="202">
        <v>1294627</v>
      </c>
      <c r="H5360" s="198">
        <v>37035.642500000002</v>
      </c>
      <c r="I5360" t="s">
        <v>3228</v>
      </c>
      <c r="M5360" t="s">
        <v>2760</v>
      </c>
      <c r="N5360" t="s">
        <v>2864</v>
      </c>
      <c r="O5360" t="s">
        <v>899</v>
      </c>
      <c r="Q5360" s="199">
        <v>25000</v>
      </c>
      <c r="S5360" t="s">
        <v>2761</v>
      </c>
      <c r="T5360" t="s">
        <v>4061</v>
      </c>
      <c r="U5360" s="201">
        <v>4.01</v>
      </c>
      <c r="V5360" t="s">
        <v>4003</v>
      </c>
      <c r="W5360" t="s">
        <v>3074</v>
      </c>
      <c r="X5360" t="s">
        <v>3075</v>
      </c>
      <c r="Y5360" t="s">
        <v>4082</v>
      </c>
      <c r="Z5360" t="s">
        <v>3671</v>
      </c>
      <c r="AA5360" t="s">
        <v>1634</v>
      </c>
      <c r="AB5360" s="198">
        <v>37037.875</v>
      </c>
      <c r="AC5360" s="198">
        <v>37042.875</v>
      </c>
    </row>
    <row r="5361" spans="1:29" x14ac:dyDescent="0.2">
      <c r="A5361" s="44" t="str">
        <f t="shared" si="420"/>
        <v xml:space="preserve"> Natural Gas Financial</v>
      </c>
      <c r="B5361" s="44" t="str">
        <f t="shared" si="421"/>
        <v/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31</v>
      </c>
      <c r="F5361" s="213">
        <f t="shared" si="424"/>
        <v>155000</v>
      </c>
      <c r="G5361" s="202">
        <v>1294628</v>
      </c>
      <c r="H5361" s="198">
        <v>37035.64261574074</v>
      </c>
      <c r="I5361" t="s">
        <v>3167</v>
      </c>
      <c r="M5361" t="s">
        <v>2760</v>
      </c>
      <c r="N5361" t="s">
        <v>4017</v>
      </c>
      <c r="O5361" t="s">
        <v>2786</v>
      </c>
      <c r="Q5361" s="199">
        <v>5000</v>
      </c>
      <c r="S5361" t="s">
        <v>2761</v>
      </c>
      <c r="T5361" t="s">
        <v>4061</v>
      </c>
      <c r="U5361" s="201">
        <v>-0.37</v>
      </c>
      <c r="V5361" t="s">
        <v>1635</v>
      </c>
      <c r="W5361" t="s">
        <v>4019</v>
      </c>
      <c r="X5361" t="s">
        <v>4020</v>
      </c>
      <c r="Y5361" t="s">
        <v>4082</v>
      </c>
      <c r="Z5361" t="s">
        <v>3672</v>
      </c>
      <c r="AA5361" t="s">
        <v>1636</v>
      </c>
      <c r="AB5361" s="198">
        <v>37073.875</v>
      </c>
      <c r="AC5361" s="198">
        <v>37103.875</v>
      </c>
    </row>
    <row r="5362" spans="1:29" x14ac:dyDescent="0.2">
      <c r="A5362" s="44" t="str">
        <f t="shared" si="420"/>
        <v xml:space="preserve"> Natural Gas Physical</v>
      </c>
      <c r="B5362" s="44" t="str">
        <f t="shared" si="421"/>
        <v/>
      </c>
      <c r="C5362" s="44" t="str">
        <f t="shared" si="422"/>
        <v>Natural Gas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1</v>
      </c>
      <c r="F5362" s="213">
        <f t="shared" si="424"/>
        <v>2500</v>
      </c>
      <c r="G5362" s="202">
        <v>1294629</v>
      </c>
      <c r="H5362" s="198">
        <v>37035.642627314817</v>
      </c>
      <c r="I5362" t="s">
        <v>1765</v>
      </c>
      <c r="M5362" t="s">
        <v>2760</v>
      </c>
      <c r="N5362" t="s">
        <v>2697</v>
      </c>
      <c r="O5362" t="s">
        <v>4269</v>
      </c>
      <c r="P5362" s="199">
        <v>2500</v>
      </c>
      <c r="S5362" t="s">
        <v>4150</v>
      </c>
      <c r="T5362" t="s">
        <v>2698</v>
      </c>
      <c r="U5362" s="201">
        <v>5.55</v>
      </c>
      <c r="V5362" t="s">
        <v>1766</v>
      </c>
      <c r="W5362" t="s">
        <v>2699</v>
      </c>
      <c r="X5362" t="s">
        <v>2700</v>
      </c>
      <c r="Y5362" t="s">
        <v>3224</v>
      </c>
      <c r="Z5362" t="s">
        <v>3672</v>
      </c>
      <c r="AA5362">
        <v>809911</v>
      </c>
      <c r="AB5362" s="198">
        <v>37035.875</v>
      </c>
      <c r="AC5362" s="198">
        <v>37035.875</v>
      </c>
    </row>
    <row r="5363" spans="1:29" x14ac:dyDescent="0.2">
      <c r="A5363" s="44" t="str">
        <f t="shared" si="420"/>
        <v>US Natural Gas Physical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Physical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150000</v>
      </c>
      <c r="G5363" s="202">
        <v>1294630</v>
      </c>
      <c r="H5363" s="198">
        <v>37035.643587962964</v>
      </c>
      <c r="I5363" t="s">
        <v>3048</v>
      </c>
      <c r="M5363" t="s">
        <v>2760</v>
      </c>
      <c r="N5363" t="s">
        <v>3136</v>
      </c>
      <c r="O5363" t="s">
        <v>4417</v>
      </c>
      <c r="Q5363" s="199">
        <v>5000</v>
      </c>
      <c r="S5363" t="s">
        <v>2761</v>
      </c>
      <c r="T5363" t="s">
        <v>4061</v>
      </c>
      <c r="U5363" s="201">
        <v>-2.75E-2</v>
      </c>
      <c r="V5363" t="s">
        <v>3049</v>
      </c>
      <c r="W5363" t="s">
        <v>3004</v>
      </c>
      <c r="X5363" t="s">
        <v>3246</v>
      </c>
      <c r="Y5363" t="s">
        <v>3224</v>
      </c>
      <c r="Z5363" t="s">
        <v>3671</v>
      </c>
      <c r="AA5363" t="s">
        <v>1637</v>
      </c>
      <c r="AB5363" s="198">
        <v>37043.875</v>
      </c>
      <c r="AC5363" s="198">
        <v>37072.875</v>
      </c>
    </row>
    <row r="5364" spans="1:29" x14ac:dyDescent="0.2">
      <c r="A5364" s="44" t="str">
        <f t="shared" si="420"/>
        <v>US Natural Gas Financial</v>
      </c>
      <c r="B5364" s="44" t="str">
        <f t="shared" si="421"/>
        <v>US</v>
      </c>
      <c r="C5364" s="44" t="str">
        <f t="shared" si="422"/>
        <v>Natural Gas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30</v>
      </c>
      <c r="F5364" s="213">
        <f t="shared" si="424"/>
        <v>660000</v>
      </c>
      <c r="G5364" s="202">
        <v>1294631</v>
      </c>
      <c r="H5364" s="198">
        <v>37035.643634259257</v>
      </c>
      <c r="I5364" t="s">
        <v>3244</v>
      </c>
      <c r="J5364" t="s">
        <v>1638</v>
      </c>
      <c r="K5364" t="s">
        <v>2852</v>
      </c>
      <c r="M5364" t="s">
        <v>2760</v>
      </c>
      <c r="N5364" t="s">
        <v>3235</v>
      </c>
      <c r="O5364" t="s">
        <v>1176</v>
      </c>
      <c r="P5364" s="199">
        <v>22000</v>
      </c>
      <c r="S5364" t="s">
        <v>2761</v>
      </c>
      <c r="T5364" t="s">
        <v>4061</v>
      </c>
      <c r="U5364" s="201">
        <v>-1.4999999999999999E-2</v>
      </c>
      <c r="V5364" t="s">
        <v>1639</v>
      </c>
      <c r="W5364" t="s">
        <v>3108</v>
      </c>
      <c r="X5364" t="s">
        <v>3109</v>
      </c>
      <c r="Y5364" t="s">
        <v>4082</v>
      </c>
      <c r="Z5364" t="s">
        <v>3671</v>
      </c>
      <c r="AA5364" t="s">
        <v>1640</v>
      </c>
      <c r="AB5364" s="198">
        <v>37043.875</v>
      </c>
      <c r="AC5364" s="198">
        <v>37072.875</v>
      </c>
    </row>
    <row r="5365" spans="1:29" x14ac:dyDescent="0.2">
      <c r="A5365" s="44" t="str">
        <f t="shared" si="420"/>
        <v>US Natural Gas Financial</v>
      </c>
      <c r="B5365" s="44" t="str">
        <f t="shared" si="421"/>
        <v>US</v>
      </c>
      <c r="C5365" s="44" t="str">
        <f t="shared" si="422"/>
        <v>Natural Gas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153</v>
      </c>
      <c r="F5365" s="213">
        <f t="shared" si="424"/>
        <v>765000</v>
      </c>
      <c r="G5365" s="202">
        <v>1294632</v>
      </c>
      <c r="H5365" s="198">
        <v>37035.643657407411</v>
      </c>
      <c r="I5365" t="s">
        <v>3306</v>
      </c>
      <c r="M5365" t="s">
        <v>2760</v>
      </c>
      <c r="N5365" t="s">
        <v>2864</v>
      </c>
      <c r="O5365" t="s">
        <v>4239</v>
      </c>
      <c r="Q5365" s="199">
        <v>5000</v>
      </c>
      <c r="S5365" t="s">
        <v>2761</v>
      </c>
      <c r="T5365" t="s">
        <v>4061</v>
      </c>
      <c r="U5365" s="201">
        <v>4.1749999999999998</v>
      </c>
      <c r="V5365" t="s">
        <v>2902</v>
      </c>
      <c r="W5365" t="s">
        <v>3529</v>
      </c>
      <c r="X5365" t="s">
        <v>2866</v>
      </c>
      <c r="Y5365" t="s">
        <v>4082</v>
      </c>
      <c r="Z5365" t="s">
        <v>3671</v>
      </c>
      <c r="AA5365" t="s">
        <v>1641</v>
      </c>
      <c r="AB5365" s="198">
        <v>37043</v>
      </c>
      <c r="AC5365" s="198">
        <v>37195</v>
      </c>
    </row>
    <row r="5366" spans="1:29" x14ac:dyDescent="0.2">
      <c r="A5366" s="44" t="str">
        <f t="shared" si="420"/>
        <v>US Natural Gas Physical</v>
      </c>
      <c r="B5366" s="44" t="str">
        <f t="shared" si="421"/>
        <v>US</v>
      </c>
      <c r="C5366" s="44" t="str">
        <f t="shared" si="422"/>
        <v>Natural Gas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30</v>
      </c>
      <c r="F5366" s="213">
        <f t="shared" si="424"/>
        <v>45000</v>
      </c>
      <c r="G5366" s="202">
        <v>1294633</v>
      </c>
      <c r="H5366" s="198">
        <v>37035.643842592595</v>
      </c>
      <c r="I5366" t="s">
        <v>3048</v>
      </c>
      <c r="M5366" t="s">
        <v>2760</v>
      </c>
      <c r="N5366" t="s">
        <v>3136</v>
      </c>
      <c r="O5366" t="s">
        <v>1642</v>
      </c>
      <c r="P5366" s="199">
        <v>1500</v>
      </c>
      <c r="S5366" t="s">
        <v>2761</v>
      </c>
      <c r="T5366" t="s">
        <v>4061</v>
      </c>
      <c r="U5366" s="201">
        <v>-1.4999999999999999E-2</v>
      </c>
      <c r="V5366" t="s">
        <v>3049</v>
      </c>
      <c r="W5366" t="s">
        <v>3004</v>
      </c>
      <c r="X5366" t="s">
        <v>3246</v>
      </c>
      <c r="Y5366" t="s">
        <v>3224</v>
      </c>
      <c r="Z5366" t="s">
        <v>3671</v>
      </c>
      <c r="AA5366" t="s">
        <v>1643</v>
      </c>
      <c r="AB5366" s="198">
        <v>37043.875</v>
      </c>
      <c r="AC5366" s="198">
        <v>37072.875</v>
      </c>
    </row>
    <row r="5367" spans="1:29" x14ac:dyDescent="0.2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6</v>
      </c>
      <c r="F5367" s="213">
        <f t="shared" si="424"/>
        <v>60000</v>
      </c>
      <c r="G5367" s="202">
        <v>1294634</v>
      </c>
      <c r="H5367" s="198">
        <v>37035.643993055557</v>
      </c>
      <c r="I5367" t="s">
        <v>2676</v>
      </c>
      <c r="M5367" t="s">
        <v>2760</v>
      </c>
      <c r="N5367" t="s">
        <v>2864</v>
      </c>
      <c r="O5367" t="s">
        <v>808</v>
      </c>
      <c r="Q5367" s="199">
        <v>10000</v>
      </c>
      <c r="S5367" t="s">
        <v>2761</v>
      </c>
      <c r="T5367" t="s">
        <v>4061</v>
      </c>
      <c r="U5367" s="201">
        <v>4</v>
      </c>
      <c r="V5367" t="s">
        <v>4461</v>
      </c>
      <c r="W5367" t="s">
        <v>3281</v>
      </c>
      <c r="X5367" t="s">
        <v>4236</v>
      </c>
      <c r="Y5367" t="s">
        <v>4082</v>
      </c>
      <c r="Z5367" t="s">
        <v>3671</v>
      </c>
      <c r="AA5367" t="s">
        <v>1644</v>
      </c>
      <c r="AB5367" s="198">
        <v>37037.875</v>
      </c>
      <c r="AC5367" s="198">
        <v>37042.875</v>
      </c>
    </row>
    <row r="5368" spans="1:29" x14ac:dyDescent="0.2">
      <c r="A5368" s="44" t="str">
        <f t="shared" si="420"/>
        <v>US Natural Gas Financial</v>
      </c>
      <c r="B5368" s="44" t="str">
        <f t="shared" si="421"/>
        <v>US</v>
      </c>
      <c r="C5368" s="44" t="str">
        <f t="shared" si="422"/>
        <v>Natural Gas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30</v>
      </c>
      <c r="F5368" s="213">
        <f t="shared" si="424"/>
        <v>300000</v>
      </c>
      <c r="G5368" s="202">
        <v>1294635</v>
      </c>
      <c r="H5368" s="198">
        <v>37035.644050925926</v>
      </c>
      <c r="I5368" t="s">
        <v>3769</v>
      </c>
      <c r="M5368" t="s">
        <v>2760</v>
      </c>
      <c r="N5368" t="s">
        <v>3235</v>
      </c>
      <c r="O5368" t="s">
        <v>4427</v>
      </c>
      <c r="Q5368" s="199">
        <v>10000</v>
      </c>
      <c r="S5368" t="s">
        <v>2761</v>
      </c>
      <c r="T5368" t="s">
        <v>4061</v>
      </c>
      <c r="U5368" s="201">
        <v>-7.0000000000000007E-2</v>
      </c>
      <c r="V5368" t="s">
        <v>4363</v>
      </c>
      <c r="W5368" t="s">
        <v>2726</v>
      </c>
      <c r="X5368" t="s">
        <v>2727</v>
      </c>
      <c r="Y5368" t="s">
        <v>4082</v>
      </c>
      <c r="Z5368" t="s">
        <v>3671</v>
      </c>
      <c r="AA5368" t="s">
        <v>1645</v>
      </c>
      <c r="AB5368" s="198">
        <v>37043.875</v>
      </c>
      <c r="AC5368" s="198">
        <v>37072.875</v>
      </c>
    </row>
    <row r="5369" spans="1:29" x14ac:dyDescent="0.2">
      <c r="A5369" s="44" t="str">
        <f t="shared" si="420"/>
        <v>US Natural Gas Physical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30</v>
      </c>
      <c r="F5369" s="213">
        <f t="shared" si="424"/>
        <v>3180</v>
      </c>
      <c r="G5369" s="202">
        <v>1294636</v>
      </c>
      <c r="H5369" s="198">
        <v>37035.64539351852</v>
      </c>
      <c r="I5369" t="s">
        <v>3078</v>
      </c>
      <c r="M5369" t="s">
        <v>2760</v>
      </c>
      <c r="N5369" t="s">
        <v>3136</v>
      </c>
      <c r="O5369" t="s">
        <v>1114</v>
      </c>
      <c r="Q5369" s="199">
        <v>106</v>
      </c>
      <c r="S5369" t="s">
        <v>2761</v>
      </c>
      <c r="T5369" t="s">
        <v>4061</v>
      </c>
      <c r="U5369" s="201">
        <v>-2.2499999999999999E-2</v>
      </c>
      <c r="V5369" t="s">
        <v>2885</v>
      </c>
      <c r="W5369" t="s">
        <v>3004</v>
      </c>
      <c r="X5369" t="s">
        <v>3246</v>
      </c>
      <c r="Y5369" t="s">
        <v>3224</v>
      </c>
      <c r="Z5369" t="s">
        <v>3671</v>
      </c>
      <c r="AA5369" t="s">
        <v>1646</v>
      </c>
      <c r="AB5369" s="198">
        <v>37043.875</v>
      </c>
      <c r="AC5369" s="198">
        <v>37072.875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30</v>
      </c>
      <c r="F5370" s="213">
        <f t="shared" si="424"/>
        <v>750000</v>
      </c>
      <c r="G5370" s="202">
        <v>1294637</v>
      </c>
      <c r="H5370" s="198">
        <v>37035.645624999997</v>
      </c>
      <c r="I5370" t="s">
        <v>3244</v>
      </c>
      <c r="M5370" t="s">
        <v>2760</v>
      </c>
      <c r="N5370" t="s">
        <v>3235</v>
      </c>
      <c r="O5370" t="s">
        <v>1647</v>
      </c>
      <c r="Q5370" s="199">
        <v>25000</v>
      </c>
      <c r="S5370" t="s">
        <v>2761</v>
      </c>
      <c r="T5370" t="s">
        <v>4061</v>
      </c>
      <c r="U5370" s="201">
        <v>-1.7500000000000002E-2</v>
      </c>
      <c r="V5370" t="s">
        <v>3245</v>
      </c>
      <c r="W5370" t="s">
        <v>3108</v>
      </c>
      <c r="X5370" t="s">
        <v>3109</v>
      </c>
      <c r="Y5370" t="s">
        <v>4082</v>
      </c>
      <c r="Z5370" t="s">
        <v>3671</v>
      </c>
      <c r="AA5370" t="s">
        <v>1648</v>
      </c>
      <c r="AB5370" s="198">
        <v>37043.875</v>
      </c>
      <c r="AC5370" s="198">
        <v>37072.875</v>
      </c>
    </row>
    <row r="5371" spans="1:29" x14ac:dyDescent="0.2">
      <c r="A5371" s="44" t="str">
        <f t="shared" si="420"/>
        <v>US Natural Gas Financial</v>
      </c>
      <c r="B5371" s="44" t="str">
        <f t="shared" si="421"/>
        <v>US</v>
      </c>
      <c r="C5371" s="44" t="str">
        <f t="shared" si="422"/>
        <v>Natural Gas</v>
      </c>
      <c r="D5371" s="44" t="str">
        <f t="shared" si="423"/>
        <v>Financial</v>
      </c>
      <c r="E5371" s="44">
        <f>IF(VLOOKUP(S5371,'DD-Lookup'!$J$6:$L$50,3,FALSE)="Monthly",(YEAR(AC5371)-YEAR(AB5371))*12+MONTH(AC5371)-MONTH(AB5371)+1,(AC5371-AB5371+1))</f>
        <v>123</v>
      </c>
      <c r="F5371" s="213">
        <f t="shared" si="424"/>
        <v>1230000</v>
      </c>
      <c r="G5371" s="202">
        <v>1294638</v>
      </c>
      <c r="H5371" s="198">
        <v>37035.647280092591</v>
      </c>
      <c r="I5371" t="s">
        <v>3769</v>
      </c>
      <c r="M5371" t="s">
        <v>2760</v>
      </c>
      <c r="N5371" t="s">
        <v>3235</v>
      </c>
      <c r="O5371" t="s">
        <v>1649</v>
      </c>
      <c r="Q5371" s="199">
        <v>10000</v>
      </c>
      <c r="S5371" t="s">
        <v>2761</v>
      </c>
      <c r="T5371" t="s">
        <v>4061</v>
      </c>
      <c r="U5371" s="201">
        <v>-7.0000000000000007E-2</v>
      </c>
      <c r="V5371" t="s">
        <v>4363</v>
      </c>
      <c r="W5371" t="s">
        <v>2726</v>
      </c>
      <c r="X5371" t="s">
        <v>2727</v>
      </c>
      <c r="Y5371" t="s">
        <v>4082</v>
      </c>
      <c r="Z5371" t="s">
        <v>3671</v>
      </c>
      <c r="AA5371" t="s">
        <v>1650</v>
      </c>
      <c r="AB5371" s="198">
        <v>37073</v>
      </c>
      <c r="AC5371" s="198">
        <v>37195</v>
      </c>
    </row>
    <row r="5372" spans="1:29" x14ac:dyDescent="0.2">
      <c r="A5372" s="44" t="str">
        <f t="shared" si="420"/>
        <v>US Natural Gas Physical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Physical</v>
      </c>
      <c r="E5372" s="44">
        <f>IF(VLOOKUP(S5372,'DD-Lookup'!$J$6:$L$50,3,FALSE)="Monthly",(YEAR(AC5372)-YEAR(AB5372))*12+MONTH(AC5372)-MONTH(AB5372)+1,(AC5372-AB5372+1))</f>
        <v>30</v>
      </c>
      <c r="F5372" s="213">
        <f t="shared" si="424"/>
        <v>150000</v>
      </c>
      <c r="G5372" s="202">
        <v>1294639</v>
      </c>
      <c r="H5372" s="198">
        <v>37035.64738425926</v>
      </c>
      <c r="I5372" t="s">
        <v>3769</v>
      </c>
      <c r="M5372" t="s">
        <v>2760</v>
      </c>
      <c r="N5372" t="s">
        <v>3136</v>
      </c>
      <c r="O5372" t="s">
        <v>1867</v>
      </c>
      <c r="P5372" s="199">
        <v>5000</v>
      </c>
      <c r="S5372" t="s">
        <v>2761</v>
      </c>
      <c r="T5372" t="s">
        <v>4061</v>
      </c>
      <c r="U5372" s="201">
        <v>-3.5000000000000003E-2</v>
      </c>
      <c r="V5372" t="s">
        <v>1713</v>
      </c>
      <c r="W5372" t="s">
        <v>3004</v>
      </c>
      <c r="X5372" t="s">
        <v>3246</v>
      </c>
      <c r="Y5372" t="s">
        <v>3224</v>
      </c>
      <c r="Z5372" t="s">
        <v>3671</v>
      </c>
      <c r="AA5372" t="s">
        <v>1651</v>
      </c>
      <c r="AB5372" s="198">
        <v>37043.875</v>
      </c>
      <c r="AC5372" s="198">
        <v>37072.875</v>
      </c>
    </row>
    <row r="5373" spans="1:29" x14ac:dyDescent="0.2">
      <c r="A5373" s="44" t="str">
        <f t="shared" si="420"/>
        <v>US Power Physical</v>
      </c>
      <c r="B5373" s="44" t="str">
        <f t="shared" si="421"/>
        <v>US</v>
      </c>
      <c r="C5373" s="44" t="str">
        <f t="shared" si="422"/>
        <v>Power</v>
      </c>
      <c r="D5373" s="44" t="str">
        <f t="shared" si="423"/>
        <v>Physical</v>
      </c>
      <c r="E5373" s="44">
        <f>IF(VLOOKUP(S5373,'DD-Lookup'!$J$6:$L$50,3,FALSE)="Monthly",(YEAR(AC5373)-YEAR(AB5373))*12+MONTH(AC5373)-MONTH(AB5373)+1,(AC5373-AB5373+1))</f>
        <v>30</v>
      </c>
      <c r="F5373" s="213">
        <f t="shared" si="424"/>
        <v>1500</v>
      </c>
      <c r="G5373" s="202">
        <v>1294640</v>
      </c>
      <c r="H5373" s="198">
        <v>37035.647685185184</v>
      </c>
      <c r="I5373" t="s">
        <v>2849</v>
      </c>
      <c r="M5373" t="s">
        <v>3364</v>
      </c>
      <c r="N5373" t="s">
        <v>2802</v>
      </c>
      <c r="O5373" t="s">
        <v>2859</v>
      </c>
      <c r="Q5373" s="199">
        <v>50</v>
      </c>
      <c r="S5373" t="s">
        <v>2759</v>
      </c>
      <c r="T5373" t="s">
        <v>4061</v>
      </c>
      <c r="U5373" s="201">
        <v>62.6</v>
      </c>
      <c r="V5373" t="s">
        <v>1652</v>
      </c>
      <c r="W5373" t="s">
        <v>2823</v>
      </c>
      <c r="X5373" t="s">
        <v>2807</v>
      </c>
      <c r="Y5373" t="s">
        <v>4193</v>
      </c>
      <c r="Z5373" t="s">
        <v>3666</v>
      </c>
      <c r="AA5373">
        <v>622250.1</v>
      </c>
      <c r="AB5373" s="198">
        <v>37043.71597222222</v>
      </c>
      <c r="AC5373" s="198">
        <v>37072.71597222222</v>
      </c>
    </row>
    <row r="5374" spans="1:29" x14ac:dyDescent="0.2">
      <c r="A5374" s="44" t="str">
        <f t="shared" si="420"/>
        <v>US Natural Gas Physical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30</v>
      </c>
      <c r="F5374" s="213">
        <f t="shared" si="424"/>
        <v>105000</v>
      </c>
      <c r="G5374" s="202">
        <v>1294641</v>
      </c>
      <c r="H5374" s="198">
        <v>37035.64770833333</v>
      </c>
      <c r="I5374" t="s">
        <v>3271</v>
      </c>
      <c r="M5374" t="s">
        <v>2760</v>
      </c>
      <c r="N5374" t="s">
        <v>3136</v>
      </c>
      <c r="O5374" t="s">
        <v>4382</v>
      </c>
      <c r="P5374" s="199">
        <v>3500</v>
      </c>
      <c r="S5374" t="s">
        <v>2761</v>
      </c>
      <c r="T5374" t="s">
        <v>4061</v>
      </c>
      <c r="U5374" s="201">
        <v>0.17</v>
      </c>
      <c r="V5374" t="s">
        <v>3047</v>
      </c>
      <c r="W5374" t="s">
        <v>2690</v>
      </c>
      <c r="X5374" t="s">
        <v>3276</v>
      </c>
      <c r="Y5374" t="s">
        <v>3224</v>
      </c>
      <c r="Z5374" t="s">
        <v>3671</v>
      </c>
      <c r="AA5374" t="s">
        <v>1653</v>
      </c>
      <c r="AB5374" s="198">
        <v>37043.875</v>
      </c>
      <c r="AC5374" s="198">
        <v>37072.875</v>
      </c>
    </row>
    <row r="5375" spans="1:29" x14ac:dyDescent="0.2">
      <c r="A5375" s="44" t="str">
        <f t="shared" si="420"/>
        <v>US Natural Gas Physical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Physical</v>
      </c>
      <c r="E5375" s="44">
        <f>IF(VLOOKUP(S5375,'DD-Lookup'!$J$6:$L$50,3,FALSE)="Monthly",(YEAR(AC5375)-YEAR(AB5375))*12+MONTH(AC5375)-MONTH(AB5375)+1,(AC5375-AB5375+1))</f>
        <v>30</v>
      </c>
      <c r="F5375" s="213">
        <f t="shared" si="424"/>
        <v>300000</v>
      </c>
      <c r="G5375" s="202">
        <v>1294643</v>
      </c>
      <c r="H5375" s="198">
        <v>37035.647835648146</v>
      </c>
      <c r="I5375" t="s">
        <v>3271</v>
      </c>
      <c r="M5375" t="s">
        <v>2760</v>
      </c>
      <c r="N5375" t="s">
        <v>3136</v>
      </c>
      <c r="O5375" t="s">
        <v>4382</v>
      </c>
      <c r="P5375" s="199">
        <v>10000</v>
      </c>
      <c r="S5375" t="s">
        <v>2761</v>
      </c>
      <c r="T5375" t="s">
        <v>4061</v>
      </c>
      <c r="U5375" s="201">
        <v>0.16500000000000001</v>
      </c>
      <c r="V5375" t="s">
        <v>3047</v>
      </c>
      <c r="W5375" t="s">
        <v>2690</v>
      </c>
      <c r="X5375" t="s">
        <v>3276</v>
      </c>
      <c r="Y5375" t="s">
        <v>3224</v>
      </c>
      <c r="Z5375" t="s">
        <v>3671</v>
      </c>
      <c r="AA5375" t="s">
        <v>1654</v>
      </c>
      <c r="AB5375" s="198">
        <v>37043.875</v>
      </c>
      <c r="AC5375" s="198">
        <v>37072.875</v>
      </c>
    </row>
    <row r="5376" spans="1:29" x14ac:dyDescent="0.2">
      <c r="A5376" s="44" t="str">
        <f t="shared" si="420"/>
        <v>US Natural Gas Financial</v>
      </c>
      <c r="B5376" s="44" t="str">
        <f t="shared" si="421"/>
        <v>US</v>
      </c>
      <c r="C5376" s="44" t="str">
        <f t="shared" si="422"/>
        <v>Natural Gas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153</v>
      </c>
      <c r="F5376" s="213">
        <f t="shared" si="424"/>
        <v>765000</v>
      </c>
      <c r="G5376" s="202">
        <v>1294645</v>
      </c>
      <c r="H5376" s="198">
        <v>37035.648229166669</v>
      </c>
      <c r="I5376" t="s">
        <v>3769</v>
      </c>
      <c r="M5376" t="s">
        <v>2760</v>
      </c>
      <c r="N5376" t="s">
        <v>2864</v>
      </c>
      <c r="O5376" t="s">
        <v>4239</v>
      </c>
      <c r="Q5376" s="199">
        <v>5000</v>
      </c>
      <c r="S5376" t="s">
        <v>2761</v>
      </c>
      <c r="T5376" t="s">
        <v>4061</v>
      </c>
      <c r="U5376" s="201">
        <v>4.1749999999999998</v>
      </c>
      <c r="V5376" t="s">
        <v>2670</v>
      </c>
      <c r="W5376" t="s">
        <v>3529</v>
      </c>
      <c r="X5376" t="s">
        <v>2866</v>
      </c>
      <c r="Y5376" t="s">
        <v>4082</v>
      </c>
      <c r="Z5376" t="s">
        <v>3671</v>
      </c>
      <c r="AA5376" t="s">
        <v>1655</v>
      </c>
      <c r="AB5376" s="198">
        <v>37043</v>
      </c>
      <c r="AC5376" s="198">
        <v>37195</v>
      </c>
    </row>
    <row r="5377" spans="1:29" x14ac:dyDescent="0.2">
      <c r="A5377" s="44" t="str">
        <f t="shared" si="420"/>
        <v>US Natural Gas Physical</v>
      </c>
      <c r="B5377" s="44" t="str">
        <f t="shared" si="421"/>
        <v>US</v>
      </c>
      <c r="C5377" s="44" t="str">
        <f t="shared" si="422"/>
        <v>Natural Gas</v>
      </c>
      <c r="D5377" s="44" t="str">
        <f t="shared" si="423"/>
        <v>Physical</v>
      </c>
      <c r="E5377" s="44">
        <f>IF(VLOOKUP(S5377,'DD-Lookup'!$J$6:$L$50,3,FALSE)="Monthly",(YEAR(AC5377)-YEAR(AB5377))*12+MONTH(AC5377)-MONTH(AB5377)+1,(AC5377-AB5377+1))</f>
        <v>30</v>
      </c>
      <c r="F5377" s="213">
        <f t="shared" si="424"/>
        <v>150000</v>
      </c>
      <c r="G5377" s="202">
        <v>1294646</v>
      </c>
      <c r="H5377" s="198">
        <v>37035.648414351854</v>
      </c>
      <c r="I5377" t="s">
        <v>3271</v>
      </c>
      <c r="M5377" t="s">
        <v>2760</v>
      </c>
      <c r="N5377" t="s">
        <v>3136</v>
      </c>
      <c r="O5377" t="s">
        <v>1710</v>
      </c>
      <c r="P5377" s="199">
        <v>5000</v>
      </c>
      <c r="S5377" t="s">
        <v>2761</v>
      </c>
      <c r="T5377" t="s">
        <v>4061</v>
      </c>
      <c r="U5377" s="201">
        <v>0.16500000000000001</v>
      </c>
      <c r="V5377" t="s">
        <v>3047</v>
      </c>
      <c r="W5377" t="s">
        <v>2690</v>
      </c>
      <c r="X5377" t="s">
        <v>3276</v>
      </c>
      <c r="Y5377" t="s">
        <v>3224</v>
      </c>
      <c r="Z5377" t="s">
        <v>3671</v>
      </c>
      <c r="AA5377" t="s">
        <v>1656</v>
      </c>
      <c r="AB5377" s="198">
        <v>37043.875</v>
      </c>
      <c r="AC5377" s="198">
        <v>37072.875</v>
      </c>
    </row>
    <row r="5378" spans="1:29" x14ac:dyDescent="0.2">
      <c r="A5378" s="44" t="str">
        <f t="shared" si="420"/>
        <v>US Natural Gas Physical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30</v>
      </c>
      <c r="F5378" s="213">
        <f t="shared" si="424"/>
        <v>150000</v>
      </c>
      <c r="G5378" s="202">
        <v>1294648</v>
      </c>
      <c r="H5378" s="198">
        <v>37035.649791666663</v>
      </c>
      <c r="I5378" t="s">
        <v>2874</v>
      </c>
      <c r="M5378" t="s">
        <v>2760</v>
      </c>
      <c r="N5378" t="s">
        <v>3136</v>
      </c>
      <c r="O5378" t="s">
        <v>1114</v>
      </c>
      <c r="P5378" s="199">
        <v>5000</v>
      </c>
      <c r="S5378" t="s">
        <v>2761</v>
      </c>
      <c r="T5378" t="s">
        <v>4061</v>
      </c>
      <c r="U5378" s="201">
        <v>-0.03</v>
      </c>
      <c r="V5378" t="s">
        <v>2749</v>
      </c>
      <c r="W5378" t="s">
        <v>3004</v>
      </c>
      <c r="X5378" t="s">
        <v>3246</v>
      </c>
      <c r="Y5378" t="s">
        <v>3224</v>
      </c>
      <c r="Z5378" t="s">
        <v>3671</v>
      </c>
      <c r="AA5378" t="s">
        <v>1657</v>
      </c>
      <c r="AB5378" s="198">
        <v>37043.875</v>
      </c>
      <c r="AC5378" s="198">
        <v>37072.875</v>
      </c>
    </row>
    <row r="5379" spans="1:29" x14ac:dyDescent="0.2">
      <c r="A5379" s="44" t="str">
        <f t="shared" si="420"/>
        <v>US Natural Gas Physical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30</v>
      </c>
      <c r="F5379" s="213">
        <f t="shared" si="424"/>
        <v>150000</v>
      </c>
      <c r="G5379" s="202">
        <v>1294649</v>
      </c>
      <c r="H5379" s="198">
        <v>37035.649918981479</v>
      </c>
      <c r="I5379" t="s">
        <v>2874</v>
      </c>
      <c r="M5379" t="s">
        <v>2760</v>
      </c>
      <c r="N5379" t="s">
        <v>3136</v>
      </c>
      <c r="O5379" t="s">
        <v>1658</v>
      </c>
      <c r="P5379" s="199">
        <v>5000</v>
      </c>
      <c r="S5379" t="s">
        <v>2761</v>
      </c>
      <c r="T5379" t="s">
        <v>4061</v>
      </c>
      <c r="U5379" s="201">
        <v>-3.2500000000000001E-2</v>
      </c>
      <c r="V5379" t="s">
        <v>2749</v>
      </c>
      <c r="W5379" t="s">
        <v>3004</v>
      </c>
      <c r="X5379" t="s">
        <v>3246</v>
      </c>
      <c r="Y5379" t="s">
        <v>3224</v>
      </c>
      <c r="Z5379" t="s">
        <v>3671</v>
      </c>
      <c r="AA5379" t="s">
        <v>1659</v>
      </c>
      <c r="AB5379" s="198">
        <v>37043.875</v>
      </c>
      <c r="AC5379" s="198">
        <v>37072.875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30</v>
      </c>
      <c r="F5380" s="213">
        <f t="shared" si="424"/>
        <v>300000</v>
      </c>
      <c r="G5380" s="202">
        <v>1294650</v>
      </c>
      <c r="H5380" s="198">
        <v>37035.650138888886</v>
      </c>
      <c r="I5380" t="s">
        <v>2674</v>
      </c>
      <c r="M5380" t="s">
        <v>2760</v>
      </c>
      <c r="N5380" t="s">
        <v>2864</v>
      </c>
      <c r="O5380" t="s">
        <v>1660</v>
      </c>
      <c r="P5380" s="199">
        <v>10000</v>
      </c>
      <c r="S5380" t="s">
        <v>2761</v>
      </c>
      <c r="T5380" t="s">
        <v>4061</v>
      </c>
      <c r="U5380" s="201">
        <v>3.9325000000000001</v>
      </c>
      <c r="V5380" t="s">
        <v>3807</v>
      </c>
      <c r="W5380" t="s">
        <v>2750</v>
      </c>
      <c r="X5380" t="s">
        <v>2751</v>
      </c>
      <c r="Y5380" t="s">
        <v>4082</v>
      </c>
      <c r="Z5380" t="s">
        <v>3671</v>
      </c>
      <c r="AA5380" t="s">
        <v>1661</v>
      </c>
      <c r="AB5380" s="198">
        <v>37043.875</v>
      </c>
      <c r="AC5380" s="198">
        <v>37072.875</v>
      </c>
    </row>
    <row r="5381" spans="1:29" x14ac:dyDescent="0.2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30</v>
      </c>
      <c r="F5381" s="213">
        <f t="shared" si="424"/>
        <v>150000</v>
      </c>
      <c r="G5381" s="202">
        <v>1294651</v>
      </c>
      <c r="H5381" s="198">
        <v>37035.650231481479</v>
      </c>
      <c r="I5381" t="s">
        <v>2834</v>
      </c>
      <c r="M5381" t="s">
        <v>2760</v>
      </c>
      <c r="N5381" t="s">
        <v>3235</v>
      </c>
      <c r="O5381" t="s">
        <v>1662</v>
      </c>
      <c r="Q5381" s="199">
        <v>5000</v>
      </c>
      <c r="S5381" t="s">
        <v>2761</v>
      </c>
      <c r="T5381" t="s">
        <v>4061</v>
      </c>
      <c r="U5381" s="201">
        <v>-0.10249999999999999</v>
      </c>
      <c r="V5381" t="s">
        <v>1942</v>
      </c>
      <c r="W5381" t="s">
        <v>3108</v>
      </c>
      <c r="X5381" t="s">
        <v>3109</v>
      </c>
      <c r="Y5381" t="s">
        <v>4082</v>
      </c>
      <c r="Z5381" t="s">
        <v>3671</v>
      </c>
      <c r="AA5381" t="s">
        <v>1663</v>
      </c>
      <c r="AB5381" s="198">
        <v>37043.875</v>
      </c>
      <c r="AC5381" s="198">
        <v>37072.875</v>
      </c>
    </row>
    <row r="5382" spans="1:29" x14ac:dyDescent="0.2">
      <c r="A5382" s="44" t="str">
        <f t="shared" si="420"/>
        <v>US Natural Gas Financial</v>
      </c>
      <c r="B5382" s="44" t="str">
        <f t="shared" si="421"/>
        <v>US</v>
      </c>
      <c r="C5382" s="44" t="str">
        <f t="shared" si="422"/>
        <v>Natural Gas</v>
      </c>
      <c r="D5382" s="44" t="str">
        <f t="shared" si="423"/>
        <v>Financial</v>
      </c>
      <c r="E5382" s="44">
        <f>IF(VLOOKUP(S5382,'DD-Lookup'!$J$6:$L$50,3,FALSE)="Monthly",(YEAR(AC5382)-YEAR(AB5382))*12+MONTH(AC5382)-MONTH(AB5382)+1,(AC5382-AB5382+1))</f>
        <v>30</v>
      </c>
      <c r="F5382" s="213">
        <f t="shared" si="424"/>
        <v>150000</v>
      </c>
      <c r="G5382" s="202">
        <v>1294652</v>
      </c>
      <c r="H5382" s="198">
        <v>37035.650949074072</v>
      </c>
      <c r="I5382" t="s">
        <v>2874</v>
      </c>
      <c r="M5382" t="s">
        <v>2760</v>
      </c>
      <c r="N5382" t="s">
        <v>2864</v>
      </c>
      <c r="O5382" t="s">
        <v>1622</v>
      </c>
      <c r="Q5382" s="199">
        <v>5000</v>
      </c>
      <c r="S5382" t="s">
        <v>2761</v>
      </c>
      <c r="T5382" t="s">
        <v>4061</v>
      </c>
      <c r="U5382" s="201">
        <v>-3.2500000000000001E-2</v>
      </c>
      <c r="V5382" t="s">
        <v>2749</v>
      </c>
      <c r="W5382" t="s">
        <v>2750</v>
      </c>
      <c r="X5382" t="s">
        <v>2751</v>
      </c>
      <c r="Y5382" t="s">
        <v>4082</v>
      </c>
      <c r="Z5382" t="s">
        <v>3671</v>
      </c>
      <c r="AA5382" t="s">
        <v>1664</v>
      </c>
      <c r="AB5382" s="198">
        <v>37043.875</v>
      </c>
      <c r="AC5382" s="198">
        <v>37072.875</v>
      </c>
    </row>
    <row r="5383" spans="1:29" x14ac:dyDescent="0.2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30</v>
      </c>
      <c r="F5383" s="213">
        <f t="shared" si="424"/>
        <v>150000</v>
      </c>
      <c r="G5383" s="202">
        <v>1294653</v>
      </c>
      <c r="H5383" s="198">
        <v>37035.651087962964</v>
      </c>
      <c r="I5383" t="s">
        <v>2874</v>
      </c>
      <c r="M5383" t="s">
        <v>2760</v>
      </c>
      <c r="N5383" t="s">
        <v>2864</v>
      </c>
      <c r="O5383" t="s">
        <v>1665</v>
      </c>
      <c r="Q5383" s="199">
        <v>5000</v>
      </c>
      <c r="S5383" t="s">
        <v>2761</v>
      </c>
      <c r="T5383" t="s">
        <v>4061</v>
      </c>
      <c r="U5383" s="201">
        <v>-3.2500000000000001E-2</v>
      </c>
      <c r="V5383" t="s">
        <v>2749</v>
      </c>
      <c r="W5383" t="s">
        <v>2750</v>
      </c>
      <c r="X5383" t="s">
        <v>2751</v>
      </c>
      <c r="Y5383" t="s">
        <v>4082</v>
      </c>
      <c r="Z5383" t="s">
        <v>3671</v>
      </c>
      <c r="AA5383" t="s">
        <v>1666</v>
      </c>
      <c r="AB5383" s="198">
        <v>37043.875</v>
      </c>
      <c r="AC5383" s="198">
        <v>37072.875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6</v>
      </c>
      <c r="F5384" s="213">
        <f t="shared" si="424"/>
        <v>120000</v>
      </c>
      <c r="G5384" s="202">
        <v>1294655</v>
      </c>
      <c r="H5384" s="198">
        <v>37035.651712962965</v>
      </c>
      <c r="I5384" t="s">
        <v>4513</v>
      </c>
      <c r="M5384" t="s">
        <v>2760</v>
      </c>
      <c r="N5384" t="s">
        <v>2864</v>
      </c>
      <c r="O5384" t="s">
        <v>808</v>
      </c>
      <c r="Q5384" s="199">
        <v>20000</v>
      </c>
      <c r="S5384" t="s">
        <v>2761</v>
      </c>
      <c r="T5384" t="s">
        <v>4061</v>
      </c>
      <c r="U5384" s="201">
        <v>4</v>
      </c>
      <c r="V5384" t="s">
        <v>1257</v>
      </c>
      <c r="W5384" t="s">
        <v>3281</v>
      </c>
      <c r="X5384" t="s">
        <v>4236</v>
      </c>
      <c r="Y5384" t="s">
        <v>4082</v>
      </c>
      <c r="Z5384" t="s">
        <v>3671</v>
      </c>
      <c r="AA5384" t="s">
        <v>1667</v>
      </c>
      <c r="AB5384" s="198">
        <v>37037.875</v>
      </c>
      <c r="AC5384" s="198">
        <v>37042.875</v>
      </c>
    </row>
    <row r="5385" spans="1:29" x14ac:dyDescent="0.2">
      <c r="A5385" s="44" t="str">
        <f t="shared" si="420"/>
        <v xml:space="preserve"> Natural Gas Financial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Financial</v>
      </c>
      <c r="E5385" s="44">
        <f>IF(VLOOKUP(S5385,'DD-Lookup'!$J$6:$L$50,3,FALSE)="Monthly",(YEAR(AC5385)-YEAR(AB5385))*12+MONTH(AC5385)-MONTH(AB5385)+1,(AC5385-AB5385+1))</f>
        <v>31</v>
      </c>
      <c r="F5385" s="213">
        <f t="shared" si="424"/>
        <v>155000</v>
      </c>
      <c r="G5385" s="202">
        <v>1294656</v>
      </c>
      <c r="H5385" s="198">
        <v>37035.651817129627</v>
      </c>
      <c r="I5385" t="s">
        <v>3167</v>
      </c>
      <c r="M5385" t="s">
        <v>2760</v>
      </c>
      <c r="N5385" t="s">
        <v>4017</v>
      </c>
      <c r="O5385" t="s">
        <v>2786</v>
      </c>
      <c r="Q5385" s="199">
        <v>5000</v>
      </c>
      <c r="S5385" t="s">
        <v>2761</v>
      </c>
      <c r="T5385" t="s">
        <v>4061</v>
      </c>
      <c r="U5385" s="201">
        <v>-0.37</v>
      </c>
      <c r="V5385" t="s">
        <v>1635</v>
      </c>
      <c r="W5385" t="s">
        <v>4019</v>
      </c>
      <c r="X5385" t="s">
        <v>4020</v>
      </c>
      <c r="Y5385" t="s">
        <v>4082</v>
      </c>
      <c r="Z5385" t="s">
        <v>3672</v>
      </c>
      <c r="AA5385" t="s">
        <v>1668</v>
      </c>
      <c r="AB5385" s="198">
        <v>37073.875</v>
      </c>
      <c r="AC5385" s="198">
        <v>37103.875</v>
      </c>
    </row>
    <row r="5386" spans="1:29" x14ac:dyDescent="0.2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365</v>
      </c>
      <c r="F5386" s="213">
        <f t="shared" ref="F5386:F5449" si="429">E5386*SUM(P5386:Q5386)</f>
        <v>365000</v>
      </c>
      <c r="G5386" s="202">
        <v>1294657</v>
      </c>
      <c r="H5386" s="198">
        <v>37035.652013888888</v>
      </c>
      <c r="I5386" t="s">
        <v>1930</v>
      </c>
      <c r="M5386" t="s">
        <v>2760</v>
      </c>
      <c r="N5386" t="s">
        <v>2864</v>
      </c>
      <c r="O5386" t="s">
        <v>3278</v>
      </c>
      <c r="Q5386" s="199">
        <v>1000</v>
      </c>
      <c r="S5386" t="s">
        <v>2761</v>
      </c>
      <c r="T5386" t="s">
        <v>4061</v>
      </c>
      <c r="U5386" s="201">
        <v>4.29</v>
      </c>
      <c r="V5386" t="s">
        <v>4331</v>
      </c>
      <c r="W5386" t="s">
        <v>3529</v>
      </c>
      <c r="X5386" t="s">
        <v>2866</v>
      </c>
      <c r="Y5386" t="s">
        <v>4082</v>
      </c>
      <c r="Z5386" t="s">
        <v>3671</v>
      </c>
      <c r="AA5386" t="s">
        <v>1669</v>
      </c>
      <c r="AB5386" s="198">
        <v>37257.875</v>
      </c>
      <c r="AC5386" s="198">
        <v>37621.875</v>
      </c>
    </row>
    <row r="5387" spans="1:29" x14ac:dyDescent="0.2">
      <c r="A5387" s="44" t="str">
        <f t="shared" si="425"/>
        <v>US Natural Gas Physical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4</v>
      </c>
      <c r="F5387" s="213">
        <f t="shared" si="429"/>
        <v>5000</v>
      </c>
      <c r="G5387" s="202">
        <v>1294659</v>
      </c>
      <c r="H5387" s="198">
        <v>37035.655185185184</v>
      </c>
      <c r="I5387" t="s">
        <v>2676</v>
      </c>
      <c r="M5387" t="s">
        <v>2760</v>
      </c>
      <c r="N5387" t="s">
        <v>3220</v>
      </c>
      <c r="O5387" t="s">
        <v>1067</v>
      </c>
      <c r="Q5387" s="199">
        <v>1250</v>
      </c>
      <c r="S5387" t="s">
        <v>2761</v>
      </c>
      <c r="T5387" t="s">
        <v>4061</v>
      </c>
      <c r="U5387" s="201">
        <v>3.99</v>
      </c>
      <c r="V5387" t="s">
        <v>4461</v>
      </c>
      <c r="W5387" t="s">
        <v>4246</v>
      </c>
      <c r="X5387" t="s">
        <v>4247</v>
      </c>
      <c r="Y5387" t="s">
        <v>3224</v>
      </c>
      <c r="Z5387" t="s">
        <v>3671</v>
      </c>
      <c r="AA5387">
        <v>809968</v>
      </c>
      <c r="AB5387" s="198">
        <v>37037</v>
      </c>
      <c r="AC5387" s="198">
        <v>37040</v>
      </c>
    </row>
    <row r="5388" spans="1:29" x14ac:dyDescent="0.2">
      <c r="A5388" s="44" t="str">
        <f t="shared" si="425"/>
        <v>US Natural Gas Financial</v>
      </c>
      <c r="B5388" s="44" t="str">
        <f t="shared" si="426"/>
        <v>US</v>
      </c>
      <c r="C5388" s="44" t="str">
        <f t="shared" si="427"/>
        <v>Natural Gas</v>
      </c>
      <c r="D5388" s="44" t="str">
        <f t="shared" si="428"/>
        <v>Financial</v>
      </c>
      <c r="E5388" s="44">
        <f>IF(VLOOKUP(S5388,'DD-Lookup'!$J$6:$L$50,3,FALSE)="Monthly",(YEAR(AC5388)-YEAR(AB5388))*12+MONTH(AC5388)-MONTH(AB5388)+1,(AC5388-AB5388+1))</f>
        <v>30</v>
      </c>
      <c r="F5388" s="213">
        <f t="shared" si="429"/>
        <v>450000</v>
      </c>
      <c r="G5388" s="202">
        <v>1294660</v>
      </c>
      <c r="H5388" s="198">
        <v>37035.655393518522</v>
      </c>
      <c r="I5388" t="s">
        <v>3228</v>
      </c>
      <c r="M5388" t="s">
        <v>2760</v>
      </c>
      <c r="N5388" t="s">
        <v>2864</v>
      </c>
      <c r="O5388" t="s">
        <v>2865</v>
      </c>
      <c r="P5388" s="199">
        <v>15000</v>
      </c>
      <c r="S5388" t="s">
        <v>2761</v>
      </c>
      <c r="T5388" t="s">
        <v>4061</v>
      </c>
      <c r="U5388" s="201">
        <v>4.0449999999999999</v>
      </c>
      <c r="V5388" t="s">
        <v>4476</v>
      </c>
      <c r="W5388" t="s">
        <v>3529</v>
      </c>
      <c r="X5388" t="s">
        <v>2866</v>
      </c>
      <c r="Y5388" t="s">
        <v>4082</v>
      </c>
      <c r="Z5388" t="s">
        <v>3671</v>
      </c>
      <c r="AA5388" t="s">
        <v>1670</v>
      </c>
      <c r="AB5388" s="198">
        <v>37043.875</v>
      </c>
      <c r="AC5388" s="198">
        <v>37072.875</v>
      </c>
    </row>
    <row r="5389" spans="1:29" x14ac:dyDescent="0.2">
      <c r="A5389" s="44" t="str">
        <f t="shared" si="425"/>
        <v>US Natural Gas Physical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Physical</v>
      </c>
      <c r="E5389" s="44">
        <f>IF(VLOOKUP(S5389,'DD-Lookup'!$J$6:$L$50,3,FALSE)="Monthly",(YEAR(AC5389)-YEAR(AB5389))*12+MONTH(AC5389)-MONTH(AB5389)+1,(AC5389-AB5389+1))</f>
        <v>30</v>
      </c>
      <c r="F5389" s="213">
        <f t="shared" si="429"/>
        <v>75000</v>
      </c>
      <c r="G5389" s="202">
        <v>1294661</v>
      </c>
      <c r="H5389" s="198">
        <v>37035.656655092593</v>
      </c>
      <c r="I5389" t="s">
        <v>4241</v>
      </c>
      <c r="M5389" t="s">
        <v>2760</v>
      </c>
      <c r="N5389" t="s">
        <v>3220</v>
      </c>
      <c r="O5389" t="s">
        <v>463</v>
      </c>
      <c r="Q5389" s="199">
        <v>2500</v>
      </c>
      <c r="S5389" t="s">
        <v>2761</v>
      </c>
      <c r="T5389" t="s">
        <v>4061</v>
      </c>
      <c r="U5389" s="201">
        <v>2.81</v>
      </c>
      <c r="V5389" t="s">
        <v>2582</v>
      </c>
      <c r="W5389" t="s">
        <v>3926</v>
      </c>
      <c r="X5389" t="s">
        <v>2735</v>
      </c>
      <c r="Y5389" t="s">
        <v>3224</v>
      </c>
      <c r="Z5389" t="s">
        <v>3671</v>
      </c>
      <c r="AA5389" t="s">
        <v>1671</v>
      </c>
      <c r="AB5389" s="198">
        <v>37043.875</v>
      </c>
      <c r="AC5389" s="198">
        <v>37072.875</v>
      </c>
    </row>
    <row r="5390" spans="1:29" x14ac:dyDescent="0.2">
      <c r="A5390" s="44" t="str">
        <f t="shared" si="425"/>
        <v>US Natural Gas Physical</v>
      </c>
      <c r="B5390" s="44" t="str">
        <f t="shared" si="426"/>
        <v>US</v>
      </c>
      <c r="C5390" s="44" t="str">
        <f t="shared" si="427"/>
        <v>Natural Gas</v>
      </c>
      <c r="D5390" s="44" t="str">
        <f t="shared" si="428"/>
        <v>Physical</v>
      </c>
      <c r="E5390" s="44">
        <f>IF(VLOOKUP(S5390,'DD-Lookup'!$J$6:$L$50,3,FALSE)="Monthly",(YEAR(AC5390)-YEAR(AB5390))*12+MONTH(AC5390)-MONTH(AB5390)+1,(AC5390-AB5390+1))</f>
        <v>30</v>
      </c>
      <c r="F5390" s="213">
        <f t="shared" si="429"/>
        <v>75000</v>
      </c>
      <c r="G5390" s="202">
        <v>1294662</v>
      </c>
      <c r="H5390" s="198">
        <v>37035.657083333332</v>
      </c>
      <c r="I5390" t="s">
        <v>4241</v>
      </c>
      <c r="M5390" t="s">
        <v>2760</v>
      </c>
      <c r="N5390" t="s">
        <v>3220</v>
      </c>
      <c r="O5390" t="s">
        <v>463</v>
      </c>
      <c r="Q5390" s="199">
        <v>2500</v>
      </c>
      <c r="S5390" t="s">
        <v>2761</v>
      </c>
      <c r="T5390" t="s">
        <v>4061</v>
      </c>
      <c r="U5390" s="201">
        <v>2.84</v>
      </c>
      <c r="V5390" t="s">
        <v>2582</v>
      </c>
      <c r="W5390" t="s">
        <v>3926</v>
      </c>
      <c r="X5390" t="s">
        <v>2735</v>
      </c>
      <c r="Y5390" t="s">
        <v>3224</v>
      </c>
      <c r="Z5390" t="s">
        <v>3671</v>
      </c>
      <c r="AA5390" t="s">
        <v>1672</v>
      </c>
      <c r="AB5390" s="198">
        <v>37043.875</v>
      </c>
      <c r="AC5390" s="198">
        <v>37072.875</v>
      </c>
    </row>
    <row r="5391" spans="1:29" x14ac:dyDescent="0.2">
      <c r="A5391" s="44" t="str">
        <f t="shared" si="425"/>
        <v>US Natural Gas Physical</v>
      </c>
      <c r="B5391" s="44" t="str">
        <f t="shared" si="426"/>
        <v>US</v>
      </c>
      <c r="C5391" s="44" t="str">
        <f t="shared" si="427"/>
        <v>Natural Gas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4</v>
      </c>
      <c r="F5391" s="213">
        <f t="shared" si="429"/>
        <v>20000</v>
      </c>
      <c r="G5391" s="202">
        <v>1294663</v>
      </c>
      <c r="H5391" s="198">
        <v>37035.657881944448</v>
      </c>
      <c r="I5391" t="s">
        <v>2729</v>
      </c>
      <c r="M5391" t="s">
        <v>2760</v>
      </c>
      <c r="N5391" t="s">
        <v>3220</v>
      </c>
      <c r="O5391" t="s">
        <v>1673</v>
      </c>
      <c r="P5391" s="199">
        <v>5000</v>
      </c>
      <c r="S5391" t="s">
        <v>2761</v>
      </c>
      <c r="T5391" t="s">
        <v>4061</v>
      </c>
      <c r="U5391" s="201">
        <v>4.335</v>
      </c>
      <c r="V5391" t="s">
        <v>3126</v>
      </c>
      <c r="W5391" t="s">
        <v>2668</v>
      </c>
      <c r="X5391" t="s">
        <v>2669</v>
      </c>
      <c r="Y5391" t="s">
        <v>3224</v>
      </c>
      <c r="Z5391" t="s">
        <v>3671</v>
      </c>
      <c r="AA5391">
        <v>809977</v>
      </c>
      <c r="AB5391" s="198">
        <v>37037</v>
      </c>
      <c r="AC5391" s="198">
        <v>37040</v>
      </c>
    </row>
    <row r="5392" spans="1:29" x14ac:dyDescent="0.2">
      <c r="A5392" s="44" t="str">
        <f t="shared" si="425"/>
        <v>US Natural Gas Physical</v>
      </c>
      <c r="B5392" s="44" t="str">
        <f t="shared" si="426"/>
        <v>US</v>
      </c>
      <c r="C5392" s="44" t="str">
        <f t="shared" si="427"/>
        <v>Natural Gas</v>
      </c>
      <c r="D5392" s="44" t="str">
        <f t="shared" si="428"/>
        <v>Physical</v>
      </c>
      <c r="E5392" s="44">
        <f>IF(VLOOKUP(S5392,'DD-Lookup'!$J$6:$L$50,3,FALSE)="Monthly",(YEAR(AC5392)-YEAR(AB5392))*12+MONTH(AC5392)-MONTH(AB5392)+1,(AC5392-AB5392+1))</f>
        <v>30</v>
      </c>
      <c r="F5392" s="213">
        <f t="shared" si="429"/>
        <v>150000</v>
      </c>
      <c r="G5392" s="202">
        <v>1294664</v>
      </c>
      <c r="H5392" s="198">
        <v>37035.657997685186</v>
      </c>
      <c r="I5392" t="s">
        <v>297</v>
      </c>
      <c r="M5392" t="s">
        <v>2760</v>
      </c>
      <c r="N5392" t="s">
        <v>3136</v>
      </c>
      <c r="O5392" t="s">
        <v>3435</v>
      </c>
      <c r="Q5392" s="199">
        <v>5000</v>
      </c>
      <c r="S5392" t="s">
        <v>2761</v>
      </c>
      <c r="T5392" t="s">
        <v>4061</v>
      </c>
      <c r="U5392" s="201">
        <v>0.36249999999999999</v>
      </c>
      <c r="V5392" t="s">
        <v>298</v>
      </c>
      <c r="W5392" t="s">
        <v>2668</v>
      </c>
      <c r="X5392" t="s">
        <v>2669</v>
      </c>
      <c r="Y5392" t="s">
        <v>3224</v>
      </c>
      <c r="Z5392" t="s">
        <v>3671</v>
      </c>
      <c r="AA5392" t="s">
        <v>1674</v>
      </c>
      <c r="AB5392" s="198">
        <v>37043.875</v>
      </c>
      <c r="AC5392" s="198">
        <v>37072.875</v>
      </c>
    </row>
    <row r="5393" spans="1:29" x14ac:dyDescent="0.2">
      <c r="A5393" s="44" t="str">
        <f t="shared" si="425"/>
        <v>US Natural Gas Physical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Physical</v>
      </c>
      <c r="E5393" s="44">
        <f>IF(VLOOKUP(S5393,'DD-Lookup'!$J$6:$L$50,3,FALSE)="Monthly",(YEAR(AC5393)-YEAR(AB5393))*12+MONTH(AC5393)-MONTH(AB5393)+1,(AC5393-AB5393+1))</f>
        <v>4</v>
      </c>
      <c r="F5393" s="213">
        <f t="shared" si="429"/>
        <v>20000</v>
      </c>
      <c r="G5393" s="202">
        <v>1294665</v>
      </c>
      <c r="H5393" s="198">
        <v>37035.658715277779</v>
      </c>
      <c r="I5393" t="s">
        <v>2729</v>
      </c>
      <c r="M5393" t="s">
        <v>2760</v>
      </c>
      <c r="N5393" t="s">
        <v>3220</v>
      </c>
      <c r="O5393" t="s">
        <v>1675</v>
      </c>
      <c r="P5393" s="199">
        <v>5000</v>
      </c>
      <c r="S5393" t="s">
        <v>2761</v>
      </c>
      <c r="T5393" t="s">
        <v>4061</v>
      </c>
      <c r="U5393" s="201">
        <v>4.3150000000000004</v>
      </c>
      <c r="V5393" t="s">
        <v>3126</v>
      </c>
      <c r="W5393" t="s">
        <v>2668</v>
      </c>
      <c r="X5393" t="s">
        <v>2669</v>
      </c>
      <c r="Y5393" t="s">
        <v>3224</v>
      </c>
      <c r="Z5393" t="s">
        <v>3671</v>
      </c>
      <c r="AA5393">
        <v>809981</v>
      </c>
      <c r="AB5393" s="198">
        <v>37037</v>
      </c>
      <c r="AC5393" s="198">
        <v>37040</v>
      </c>
    </row>
    <row r="5394" spans="1:29" x14ac:dyDescent="0.2">
      <c r="A5394" s="44" t="str">
        <f t="shared" si="425"/>
        <v>US Natural Gas Physical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Physical</v>
      </c>
      <c r="E5394" s="44">
        <f>IF(VLOOKUP(S5394,'DD-Lookup'!$J$6:$L$50,3,FALSE)="Monthly",(YEAR(AC5394)-YEAR(AB5394))*12+MONTH(AC5394)-MONTH(AB5394)+1,(AC5394-AB5394+1))</f>
        <v>30</v>
      </c>
      <c r="F5394" s="213">
        <f t="shared" si="429"/>
        <v>300000</v>
      </c>
      <c r="G5394" s="202">
        <v>1294666</v>
      </c>
      <c r="H5394" s="198">
        <v>37035.658831018518</v>
      </c>
      <c r="I5394" t="s">
        <v>2801</v>
      </c>
      <c r="M5394" t="s">
        <v>2760</v>
      </c>
      <c r="N5394" t="s">
        <v>3136</v>
      </c>
      <c r="O5394" t="s">
        <v>1272</v>
      </c>
      <c r="P5394" s="199">
        <v>10000</v>
      </c>
      <c r="S5394" t="s">
        <v>2761</v>
      </c>
      <c r="T5394" t="s">
        <v>4061</v>
      </c>
      <c r="U5394" s="201">
        <v>-1.2500000000000001E-2</v>
      </c>
      <c r="V5394" t="s">
        <v>4225</v>
      </c>
      <c r="W5394" t="s">
        <v>3046</v>
      </c>
      <c r="X5394" t="s">
        <v>2685</v>
      </c>
      <c r="Y5394" t="s">
        <v>3224</v>
      </c>
      <c r="Z5394" t="s">
        <v>3671</v>
      </c>
      <c r="AA5394" t="s">
        <v>1676</v>
      </c>
      <c r="AB5394" s="198">
        <v>37043.875</v>
      </c>
      <c r="AC5394" s="198">
        <v>37072.875</v>
      </c>
    </row>
    <row r="5395" spans="1:29" x14ac:dyDescent="0.2">
      <c r="A5395" s="44" t="str">
        <f t="shared" si="425"/>
        <v>US Crude Financial</v>
      </c>
      <c r="B5395" s="44" t="str">
        <f t="shared" si="426"/>
        <v>US</v>
      </c>
      <c r="C5395" s="44" t="str">
        <f t="shared" si="427"/>
        <v>Crude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1</v>
      </c>
      <c r="F5395" s="213">
        <f t="shared" si="429"/>
        <v>50000</v>
      </c>
      <c r="G5395" s="202">
        <v>1294667</v>
      </c>
      <c r="H5395" s="198">
        <v>37035.658946759257</v>
      </c>
      <c r="I5395" t="s">
        <v>3057</v>
      </c>
      <c r="M5395" t="s">
        <v>3757</v>
      </c>
      <c r="N5395" t="s">
        <v>4183</v>
      </c>
      <c r="O5395" t="s">
        <v>2967</v>
      </c>
      <c r="P5395" s="199">
        <v>50000</v>
      </c>
      <c r="S5395" t="s">
        <v>2767</v>
      </c>
      <c r="T5395" t="s">
        <v>4061</v>
      </c>
      <c r="U5395" s="201">
        <v>28.33</v>
      </c>
      <c r="V5395" t="s">
        <v>1699</v>
      </c>
      <c r="W5395" t="s">
        <v>4185</v>
      </c>
      <c r="X5395" t="s">
        <v>4266</v>
      </c>
      <c r="Y5395" t="s">
        <v>3401</v>
      </c>
      <c r="Z5395" t="s">
        <v>3671</v>
      </c>
      <c r="AA5395" t="s">
        <v>2911</v>
      </c>
      <c r="AB5395" s="198">
        <v>37073</v>
      </c>
      <c r="AC5395" s="198">
        <v>37103</v>
      </c>
    </row>
    <row r="5396" spans="1:29" x14ac:dyDescent="0.2">
      <c r="A5396" s="44" t="str">
        <f t="shared" si="425"/>
        <v>US Natural Gas Financial</v>
      </c>
      <c r="B5396" s="44" t="str">
        <f t="shared" si="426"/>
        <v>US</v>
      </c>
      <c r="C5396" s="44" t="str">
        <f t="shared" si="427"/>
        <v>Natural Gas</v>
      </c>
      <c r="D5396" s="44" t="str">
        <f t="shared" si="428"/>
        <v>Financial</v>
      </c>
      <c r="E5396" s="44">
        <f>IF(VLOOKUP(S5396,'DD-Lookup'!$J$6:$L$50,3,FALSE)="Monthly",(YEAR(AC5396)-YEAR(AB5396))*12+MONTH(AC5396)-MONTH(AB5396)+1,(AC5396-AB5396+1))</f>
        <v>30</v>
      </c>
      <c r="F5396" s="213">
        <f t="shared" si="429"/>
        <v>450000</v>
      </c>
      <c r="G5396" s="202">
        <v>1294668</v>
      </c>
      <c r="H5396" s="198">
        <v>37035.65997685185</v>
      </c>
      <c r="I5396" t="s">
        <v>3228</v>
      </c>
      <c r="M5396" t="s">
        <v>2760</v>
      </c>
      <c r="N5396" t="s">
        <v>2864</v>
      </c>
      <c r="O5396" t="s">
        <v>2865</v>
      </c>
      <c r="P5396" s="199">
        <v>15000</v>
      </c>
      <c r="S5396" t="s">
        <v>2761</v>
      </c>
      <c r="T5396" t="s">
        <v>4061</v>
      </c>
      <c r="U5396" s="201">
        <v>4.04</v>
      </c>
      <c r="V5396" t="s">
        <v>4476</v>
      </c>
      <c r="W5396" t="s">
        <v>3529</v>
      </c>
      <c r="X5396" t="s">
        <v>2866</v>
      </c>
      <c r="Y5396" t="s">
        <v>4082</v>
      </c>
      <c r="Z5396" t="s">
        <v>3671</v>
      </c>
      <c r="AA5396" t="s">
        <v>1677</v>
      </c>
      <c r="AB5396" s="198">
        <v>37043.875</v>
      </c>
      <c r="AC5396" s="198">
        <v>37072.875</v>
      </c>
    </row>
    <row r="5397" spans="1:29" x14ac:dyDescent="0.2">
      <c r="A5397" s="44" t="str">
        <f t="shared" si="425"/>
        <v>US Natural Gas Financial</v>
      </c>
      <c r="B5397" s="44" t="str">
        <f t="shared" si="426"/>
        <v>US</v>
      </c>
      <c r="C5397" s="44" t="str">
        <f t="shared" si="427"/>
        <v>Natural Gas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6</v>
      </c>
      <c r="F5397" s="213">
        <f t="shared" si="429"/>
        <v>330000</v>
      </c>
      <c r="G5397" s="202">
        <v>1294669</v>
      </c>
      <c r="H5397" s="198">
        <v>37035.660173611112</v>
      </c>
      <c r="I5397" t="s">
        <v>3112</v>
      </c>
      <c r="M5397" t="s">
        <v>2760</v>
      </c>
      <c r="N5397" t="s">
        <v>2864</v>
      </c>
      <c r="O5397" t="s">
        <v>899</v>
      </c>
      <c r="P5397" s="199">
        <v>55000</v>
      </c>
      <c r="S5397" t="s">
        <v>2761</v>
      </c>
      <c r="T5397" t="s">
        <v>4061</v>
      </c>
      <c r="U5397" s="201">
        <v>4</v>
      </c>
      <c r="V5397" t="s">
        <v>2964</v>
      </c>
      <c r="W5397" t="s">
        <v>3074</v>
      </c>
      <c r="X5397" t="s">
        <v>3075</v>
      </c>
      <c r="Y5397" t="s">
        <v>4082</v>
      </c>
      <c r="Z5397" t="s">
        <v>3671</v>
      </c>
      <c r="AA5397" t="s">
        <v>1678</v>
      </c>
      <c r="AB5397" s="198">
        <v>37037.875</v>
      </c>
      <c r="AC5397" s="198">
        <v>37042.875</v>
      </c>
    </row>
    <row r="5398" spans="1:29" x14ac:dyDescent="0.2">
      <c r="A5398" s="44" t="str">
        <f t="shared" si="425"/>
        <v>US Natural Gas Physical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Physical</v>
      </c>
      <c r="E5398" s="44">
        <f>IF(VLOOKUP(S5398,'DD-Lookup'!$J$6:$L$50,3,FALSE)="Monthly",(YEAR(AC5398)-YEAR(AB5398))*12+MONTH(AC5398)-MONTH(AB5398)+1,(AC5398-AB5398+1))</f>
        <v>30</v>
      </c>
      <c r="F5398" s="213">
        <f t="shared" si="429"/>
        <v>22020</v>
      </c>
      <c r="G5398" s="202">
        <v>1294670</v>
      </c>
      <c r="H5398" s="198">
        <v>37035.660405092596</v>
      </c>
      <c r="I5398" t="s">
        <v>3203</v>
      </c>
      <c r="M5398" t="s">
        <v>2760</v>
      </c>
      <c r="N5398" t="s">
        <v>3136</v>
      </c>
      <c r="O5398" t="s">
        <v>0</v>
      </c>
      <c r="Q5398" s="199">
        <v>734</v>
      </c>
      <c r="S5398" t="s">
        <v>2761</v>
      </c>
      <c r="T5398" t="s">
        <v>4061</v>
      </c>
      <c r="U5398" s="201">
        <v>-2.5000000000000001E-3</v>
      </c>
      <c r="V5398" t="s">
        <v>3797</v>
      </c>
      <c r="W5398" t="s">
        <v>2668</v>
      </c>
      <c r="X5398" t="s">
        <v>2669</v>
      </c>
      <c r="Y5398" t="s">
        <v>3224</v>
      </c>
      <c r="Z5398" t="s">
        <v>3671</v>
      </c>
      <c r="AA5398" t="s">
        <v>1</v>
      </c>
      <c r="AB5398" s="198">
        <v>37043.875</v>
      </c>
      <c r="AC5398" s="198">
        <v>37072.875</v>
      </c>
    </row>
    <row r="5399" spans="1:29" x14ac:dyDescent="0.2">
      <c r="A5399" s="44" t="str">
        <f t="shared" si="425"/>
        <v>US Natural Gas Physical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Physical</v>
      </c>
      <c r="E5399" s="44">
        <f>IF(VLOOKUP(S5399,'DD-Lookup'!$J$6:$L$50,3,FALSE)="Monthly",(YEAR(AC5399)-YEAR(AB5399))*12+MONTH(AC5399)-MONTH(AB5399)+1,(AC5399-AB5399+1))</f>
        <v>4</v>
      </c>
      <c r="F5399" s="213">
        <f t="shared" si="429"/>
        <v>20000</v>
      </c>
      <c r="G5399" s="202">
        <v>1294671</v>
      </c>
      <c r="H5399" s="198">
        <v>37035.660682870373</v>
      </c>
      <c r="I5399" t="s">
        <v>2729</v>
      </c>
      <c r="M5399" t="s">
        <v>2760</v>
      </c>
      <c r="N5399" t="s">
        <v>3220</v>
      </c>
      <c r="O5399" t="s">
        <v>1231</v>
      </c>
      <c r="P5399" s="199">
        <v>5000</v>
      </c>
      <c r="S5399" t="s">
        <v>2761</v>
      </c>
      <c r="T5399" t="s">
        <v>4061</v>
      </c>
      <c r="U5399" s="201">
        <v>4.24</v>
      </c>
      <c r="V5399" t="s">
        <v>3126</v>
      </c>
      <c r="W5399" t="s">
        <v>2661</v>
      </c>
      <c r="X5399" t="s">
        <v>2662</v>
      </c>
      <c r="Y5399" t="s">
        <v>3224</v>
      </c>
      <c r="Z5399" t="s">
        <v>3671</v>
      </c>
      <c r="AA5399">
        <v>809987</v>
      </c>
      <c r="AB5399" s="198">
        <v>37037</v>
      </c>
      <c r="AC5399" s="198">
        <v>37040</v>
      </c>
    </row>
    <row r="5400" spans="1:29" x14ac:dyDescent="0.2">
      <c r="A5400" s="44" t="str">
        <f t="shared" si="425"/>
        <v>US Natural Gas Financial</v>
      </c>
      <c r="B5400" s="44" t="str">
        <f t="shared" si="426"/>
        <v>US</v>
      </c>
      <c r="C5400" s="44" t="str">
        <f t="shared" si="427"/>
        <v>Natural Gas</v>
      </c>
      <c r="D5400" s="44" t="str">
        <f t="shared" si="428"/>
        <v>Financial</v>
      </c>
      <c r="E5400" s="44">
        <f>IF(VLOOKUP(S5400,'DD-Lookup'!$J$6:$L$50,3,FALSE)="Monthly",(YEAR(AC5400)-YEAR(AB5400))*12+MONTH(AC5400)-MONTH(AB5400)+1,(AC5400-AB5400+1))</f>
        <v>30</v>
      </c>
      <c r="F5400" s="213">
        <f t="shared" si="429"/>
        <v>300000</v>
      </c>
      <c r="G5400" s="202">
        <v>1294674</v>
      </c>
      <c r="H5400" s="198">
        <v>37035.661527777775</v>
      </c>
      <c r="I5400" t="s">
        <v>3306</v>
      </c>
      <c r="M5400" t="s">
        <v>2760</v>
      </c>
      <c r="N5400" t="s">
        <v>3235</v>
      </c>
      <c r="O5400" t="s">
        <v>3918</v>
      </c>
      <c r="Q5400" s="199">
        <v>10000</v>
      </c>
      <c r="S5400" t="s">
        <v>2761</v>
      </c>
      <c r="T5400" t="s">
        <v>4061</v>
      </c>
      <c r="U5400" s="201">
        <v>-8.7499999999999994E-2</v>
      </c>
      <c r="V5400" t="s">
        <v>3793</v>
      </c>
      <c r="W5400" t="s">
        <v>2726</v>
      </c>
      <c r="X5400" t="s">
        <v>2727</v>
      </c>
      <c r="Y5400" t="s">
        <v>4082</v>
      </c>
      <c r="Z5400" t="s">
        <v>3671</v>
      </c>
      <c r="AA5400" t="s">
        <v>2</v>
      </c>
      <c r="AB5400" s="198">
        <v>37043.875</v>
      </c>
      <c r="AC5400" s="198">
        <v>37072.875</v>
      </c>
    </row>
    <row r="5401" spans="1:29" x14ac:dyDescent="0.2">
      <c r="A5401" s="44" t="str">
        <f t="shared" si="425"/>
        <v>US Natural Gas Physical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4</v>
      </c>
      <c r="F5401" s="213">
        <f t="shared" si="429"/>
        <v>40000</v>
      </c>
      <c r="G5401" s="202">
        <v>1294675</v>
      </c>
      <c r="H5401" s="198">
        <v>37035.661574074074</v>
      </c>
      <c r="I5401" t="s">
        <v>3144</v>
      </c>
      <c r="M5401" t="s">
        <v>2760</v>
      </c>
      <c r="N5401" t="s">
        <v>3220</v>
      </c>
      <c r="O5401" t="s">
        <v>1067</v>
      </c>
      <c r="P5401" s="199">
        <v>10000</v>
      </c>
      <c r="S5401" t="s">
        <v>2761</v>
      </c>
      <c r="T5401" t="s">
        <v>4061</v>
      </c>
      <c r="U5401" s="201">
        <v>3.9849999999999999</v>
      </c>
      <c r="V5401" t="s">
        <v>3145</v>
      </c>
      <c r="W5401" t="s">
        <v>4246</v>
      </c>
      <c r="X5401" t="s">
        <v>4247</v>
      </c>
      <c r="Y5401" t="s">
        <v>3224</v>
      </c>
      <c r="Z5401" t="s">
        <v>3671</v>
      </c>
      <c r="AA5401">
        <v>809991</v>
      </c>
      <c r="AB5401" s="198">
        <v>37037</v>
      </c>
      <c r="AC5401" s="198">
        <v>37040</v>
      </c>
    </row>
    <row r="5402" spans="1:29" x14ac:dyDescent="0.2">
      <c r="A5402" s="44" t="str">
        <f t="shared" si="425"/>
        <v>US Natural Gas Financial</v>
      </c>
      <c r="B5402" s="44" t="str">
        <f t="shared" si="426"/>
        <v>US</v>
      </c>
      <c r="C5402" s="44" t="str">
        <f t="shared" si="427"/>
        <v>Natural Gas</v>
      </c>
      <c r="D5402" s="44" t="str">
        <f t="shared" si="428"/>
        <v>Financial</v>
      </c>
      <c r="E5402" s="44">
        <f>IF(VLOOKUP(S5402,'DD-Lookup'!$J$6:$L$50,3,FALSE)="Monthly",(YEAR(AC5402)-YEAR(AB5402))*12+MONTH(AC5402)-MONTH(AB5402)+1,(AC5402-AB5402+1))</f>
        <v>30</v>
      </c>
      <c r="F5402" s="213">
        <f t="shared" si="429"/>
        <v>450000</v>
      </c>
      <c r="G5402" s="202">
        <v>1294676</v>
      </c>
      <c r="H5402" s="198">
        <v>37035.661747685182</v>
      </c>
      <c r="I5402" t="s">
        <v>2863</v>
      </c>
      <c r="M5402" t="s">
        <v>2760</v>
      </c>
      <c r="N5402" t="s">
        <v>2864</v>
      </c>
      <c r="O5402" t="s">
        <v>2865</v>
      </c>
      <c r="P5402" s="199">
        <v>15000</v>
      </c>
      <c r="S5402" t="s">
        <v>2761</v>
      </c>
      <c r="T5402" t="s">
        <v>4061</v>
      </c>
      <c r="U5402" s="201">
        <v>4.04</v>
      </c>
      <c r="V5402" t="s">
        <v>3174</v>
      </c>
      <c r="W5402" t="s">
        <v>3529</v>
      </c>
      <c r="X5402" t="s">
        <v>2866</v>
      </c>
      <c r="Y5402" t="s">
        <v>4082</v>
      </c>
      <c r="Z5402" t="s">
        <v>3671</v>
      </c>
      <c r="AA5402" t="s">
        <v>3</v>
      </c>
      <c r="AB5402" s="198">
        <v>37043.875</v>
      </c>
      <c r="AC5402" s="198">
        <v>37072.875</v>
      </c>
    </row>
    <row r="5403" spans="1:29" x14ac:dyDescent="0.2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31</v>
      </c>
      <c r="F5403" s="213">
        <f t="shared" si="429"/>
        <v>77500</v>
      </c>
      <c r="G5403" s="202">
        <v>1294677</v>
      </c>
      <c r="H5403" s="198">
        <v>37035.662638888891</v>
      </c>
      <c r="I5403" t="s">
        <v>4241</v>
      </c>
      <c r="M5403" t="s">
        <v>2760</v>
      </c>
      <c r="N5403" t="s">
        <v>2864</v>
      </c>
      <c r="O5403" t="s">
        <v>3234</v>
      </c>
      <c r="P5403" s="199">
        <v>2500</v>
      </c>
      <c r="S5403" t="s">
        <v>2761</v>
      </c>
      <c r="T5403" t="s">
        <v>4061</v>
      </c>
      <c r="U5403" s="201">
        <v>4.0999999999999996</v>
      </c>
      <c r="V5403" t="s">
        <v>4273</v>
      </c>
      <c r="W5403" t="s">
        <v>3529</v>
      </c>
      <c r="X5403" t="s">
        <v>2866</v>
      </c>
      <c r="Y5403" t="s">
        <v>4082</v>
      </c>
      <c r="Z5403" t="s">
        <v>3671</v>
      </c>
      <c r="AA5403" t="s">
        <v>4</v>
      </c>
      <c r="AB5403" s="198">
        <v>37073.875</v>
      </c>
      <c r="AC5403" s="198">
        <v>37103.875</v>
      </c>
    </row>
    <row r="5404" spans="1:29" x14ac:dyDescent="0.2">
      <c r="A5404" s="44" t="str">
        <f t="shared" si="425"/>
        <v>US Natural Gas Financial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30</v>
      </c>
      <c r="F5404" s="213">
        <f t="shared" si="429"/>
        <v>150000</v>
      </c>
      <c r="G5404" s="202">
        <v>1294680</v>
      </c>
      <c r="H5404" s="198">
        <v>37035.662905092591</v>
      </c>
      <c r="I5404" t="s">
        <v>4033</v>
      </c>
      <c r="M5404" t="s">
        <v>2760</v>
      </c>
      <c r="N5404" t="s">
        <v>2864</v>
      </c>
      <c r="O5404" t="s">
        <v>2865</v>
      </c>
      <c r="P5404" s="199">
        <v>5000</v>
      </c>
      <c r="S5404" t="s">
        <v>2761</v>
      </c>
      <c r="T5404" t="s">
        <v>4061</v>
      </c>
      <c r="U5404" s="201">
        <v>4.0350000000000001</v>
      </c>
      <c r="V5404" t="s">
        <v>4405</v>
      </c>
      <c r="W5404" t="s">
        <v>3529</v>
      </c>
      <c r="X5404" t="s">
        <v>2866</v>
      </c>
      <c r="Y5404" t="s">
        <v>4082</v>
      </c>
      <c r="Z5404" t="s">
        <v>3671</v>
      </c>
      <c r="AA5404" t="s">
        <v>5</v>
      </c>
      <c r="AB5404" s="198">
        <v>37043.875</v>
      </c>
      <c r="AC5404" s="198">
        <v>37072.875</v>
      </c>
    </row>
    <row r="5405" spans="1:29" x14ac:dyDescent="0.2">
      <c r="A5405" s="44" t="str">
        <f t="shared" si="425"/>
        <v>US Natural Gas Physical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Physical</v>
      </c>
      <c r="E5405" s="44">
        <f>IF(VLOOKUP(S5405,'DD-Lookup'!$J$6:$L$50,3,FALSE)="Monthly",(YEAR(AC5405)-YEAR(AB5405))*12+MONTH(AC5405)-MONTH(AB5405)+1,(AC5405-AB5405+1))</f>
        <v>30</v>
      </c>
      <c r="F5405" s="213">
        <f t="shared" si="429"/>
        <v>150000</v>
      </c>
      <c r="G5405" s="202">
        <v>1294681</v>
      </c>
      <c r="H5405" s="198">
        <v>37035.663055555553</v>
      </c>
      <c r="I5405" t="s">
        <v>2935</v>
      </c>
      <c r="M5405" t="s">
        <v>2760</v>
      </c>
      <c r="N5405" t="s">
        <v>3220</v>
      </c>
      <c r="O5405" t="s">
        <v>4353</v>
      </c>
      <c r="Q5405" s="199">
        <v>5000</v>
      </c>
      <c r="S5405" t="s">
        <v>2761</v>
      </c>
      <c r="T5405" t="s">
        <v>4061</v>
      </c>
      <c r="U5405" s="201">
        <v>4.0274999999999999</v>
      </c>
      <c r="V5405" t="s">
        <v>2936</v>
      </c>
      <c r="W5405" t="s">
        <v>2938</v>
      </c>
      <c r="X5405" t="s">
        <v>1775</v>
      </c>
      <c r="Y5405" t="s">
        <v>3224</v>
      </c>
      <c r="Z5405" t="s">
        <v>3671</v>
      </c>
      <c r="AA5405" t="s">
        <v>6</v>
      </c>
      <c r="AB5405" s="198">
        <v>37043</v>
      </c>
      <c r="AC5405" s="198">
        <v>37072</v>
      </c>
    </row>
    <row r="5406" spans="1:29" x14ac:dyDescent="0.2">
      <c r="A5406" s="44" t="str">
        <f t="shared" si="425"/>
        <v>US Natural Gas Physical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Physical</v>
      </c>
      <c r="E5406" s="44">
        <f>IF(VLOOKUP(S5406,'DD-Lookup'!$J$6:$L$50,3,FALSE)="Monthly",(YEAR(AC5406)-YEAR(AB5406))*12+MONTH(AC5406)-MONTH(AB5406)+1,(AC5406-AB5406+1))</f>
        <v>4</v>
      </c>
      <c r="F5406" s="213">
        <f t="shared" si="429"/>
        <v>40000</v>
      </c>
      <c r="G5406" s="202">
        <v>1294682</v>
      </c>
      <c r="H5406" s="198">
        <v>37035.663391203707</v>
      </c>
      <c r="I5406" t="s">
        <v>3144</v>
      </c>
      <c r="M5406" t="s">
        <v>2760</v>
      </c>
      <c r="N5406" t="s">
        <v>3220</v>
      </c>
      <c r="O5406" t="s">
        <v>1067</v>
      </c>
      <c r="P5406" s="199">
        <v>10000</v>
      </c>
      <c r="S5406" t="s">
        <v>2761</v>
      </c>
      <c r="T5406" t="s">
        <v>4061</v>
      </c>
      <c r="U5406" s="201">
        <v>3.98</v>
      </c>
      <c r="V5406" t="s">
        <v>4412</v>
      </c>
      <c r="W5406" t="s">
        <v>4246</v>
      </c>
      <c r="X5406" t="s">
        <v>4247</v>
      </c>
      <c r="Y5406" t="s">
        <v>3224</v>
      </c>
      <c r="Z5406" t="s">
        <v>3671</v>
      </c>
      <c r="AA5406">
        <v>809998</v>
      </c>
      <c r="AB5406" s="198">
        <v>37037</v>
      </c>
      <c r="AC5406" s="198">
        <v>37040</v>
      </c>
    </row>
    <row r="5407" spans="1:29" x14ac:dyDescent="0.2">
      <c r="A5407" s="44" t="str">
        <f t="shared" si="425"/>
        <v>US Natural Gas Financial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31</v>
      </c>
      <c r="F5407" s="213">
        <f t="shared" si="429"/>
        <v>465000</v>
      </c>
      <c r="G5407" s="202">
        <v>1294683</v>
      </c>
      <c r="H5407" s="198">
        <v>37035.663912037038</v>
      </c>
      <c r="I5407" t="s">
        <v>3769</v>
      </c>
      <c r="M5407" t="s">
        <v>2760</v>
      </c>
      <c r="N5407" t="s">
        <v>2864</v>
      </c>
      <c r="O5407" t="s">
        <v>3234</v>
      </c>
      <c r="P5407" s="199">
        <v>15000</v>
      </c>
      <c r="S5407" t="s">
        <v>2761</v>
      </c>
      <c r="T5407" t="s">
        <v>4061</v>
      </c>
      <c r="U5407" s="201">
        <v>4.0949999999999998</v>
      </c>
      <c r="V5407" t="s">
        <v>1781</v>
      </c>
      <c r="W5407" t="s">
        <v>3529</v>
      </c>
      <c r="X5407" t="s">
        <v>2866</v>
      </c>
      <c r="Y5407" t="s">
        <v>4082</v>
      </c>
      <c r="Z5407" t="s">
        <v>3671</v>
      </c>
      <c r="AA5407" t="s">
        <v>7</v>
      </c>
      <c r="AB5407" s="198">
        <v>37073.875</v>
      </c>
      <c r="AC5407" s="198">
        <v>37103.875</v>
      </c>
    </row>
    <row r="5408" spans="1:29" x14ac:dyDescent="0.2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365</v>
      </c>
      <c r="F5408" s="213">
        <f t="shared" si="429"/>
        <v>1825000</v>
      </c>
      <c r="G5408" s="202">
        <v>1294685</v>
      </c>
      <c r="H5408" s="198">
        <v>37035.664085648146</v>
      </c>
      <c r="I5408" t="s">
        <v>3769</v>
      </c>
      <c r="M5408" t="s">
        <v>2760</v>
      </c>
      <c r="N5408" t="s">
        <v>2864</v>
      </c>
      <c r="O5408" t="s">
        <v>3278</v>
      </c>
      <c r="P5408" s="199">
        <v>5000</v>
      </c>
      <c r="S5408" t="s">
        <v>2761</v>
      </c>
      <c r="T5408" t="s">
        <v>4061</v>
      </c>
      <c r="U5408" s="201">
        <v>4.2750000000000004</v>
      </c>
      <c r="V5408" t="s">
        <v>4401</v>
      </c>
      <c r="W5408" t="s">
        <v>3529</v>
      </c>
      <c r="X5408" t="s">
        <v>2866</v>
      </c>
      <c r="Y5408" t="s">
        <v>4082</v>
      </c>
      <c r="Z5408" t="s">
        <v>3671</v>
      </c>
      <c r="AA5408" t="s">
        <v>8</v>
      </c>
      <c r="AB5408" s="198">
        <v>37257.875</v>
      </c>
      <c r="AC5408" s="198">
        <v>37621.875</v>
      </c>
    </row>
    <row r="5409" spans="1:29" x14ac:dyDescent="0.2">
      <c r="A5409" s="44" t="str">
        <f t="shared" si="425"/>
        <v>US Natural Gas Physical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Physical</v>
      </c>
      <c r="E5409" s="44">
        <f>IF(VLOOKUP(S5409,'DD-Lookup'!$J$6:$L$50,3,FALSE)="Monthly",(YEAR(AC5409)-YEAR(AB5409))*12+MONTH(AC5409)-MONTH(AB5409)+1,(AC5409-AB5409+1))</f>
        <v>4</v>
      </c>
      <c r="F5409" s="213">
        <f t="shared" si="429"/>
        <v>40000</v>
      </c>
      <c r="G5409" s="202">
        <v>1294686</v>
      </c>
      <c r="H5409" s="198">
        <v>37035.6641087963</v>
      </c>
      <c r="I5409" t="s">
        <v>2754</v>
      </c>
      <c r="M5409" t="s">
        <v>2760</v>
      </c>
      <c r="N5409" t="s">
        <v>3220</v>
      </c>
      <c r="O5409" t="s">
        <v>1067</v>
      </c>
      <c r="P5409" s="199">
        <v>10000</v>
      </c>
      <c r="S5409" t="s">
        <v>2761</v>
      </c>
      <c r="T5409" t="s">
        <v>4061</v>
      </c>
      <c r="U5409" s="201">
        <v>3.9750000000000001</v>
      </c>
      <c r="V5409" t="s">
        <v>3454</v>
      </c>
      <c r="W5409" t="s">
        <v>4246</v>
      </c>
      <c r="X5409" t="s">
        <v>4247</v>
      </c>
      <c r="Y5409" t="s">
        <v>3224</v>
      </c>
      <c r="Z5409" t="s">
        <v>3671</v>
      </c>
      <c r="AA5409">
        <v>810001</v>
      </c>
      <c r="AB5409" s="198">
        <v>37037</v>
      </c>
      <c r="AC5409" s="198">
        <v>37040</v>
      </c>
    </row>
    <row r="5410" spans="1:29" x14ac:dyDescent="0.2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30</v>
      </c>
      <c r="F5410" s="213">
        <f t="shared" si="429"/>
        <v>150000</v>
      </c>
      <c r="G5410" s="202">
        <v>1294687</v>
      </c>
      <c r="H5410" s="198">
        <v>37035.664155092592</v>
      </c>
      <c r="I5410" t="s">
        <v>2871</v>
      </c>
      <c r="M5410" t="s">
        <v>2760</v>
      </c>
      <c r="N5410" t="s">
        <v>2864</v>
      </c>
      <c r="O5410" t="s">
        <v>2865</v>
      </c>
      <c r="Q5410" s="199">
        <v>5000</v>
      </c>
      <c r="S5410" t="s">
        <v>2761</v>
      </c>
      <c r="T5410" t="s">
        <v>4061</v>
      </c>
      <c r="U5410" s="201">
        <v>4.0350000000000001</v>
      </c>
      <c r="V5410" t="s">
        <v>2872</v>
      </c>
      <c r="W5410" t="s">
        <v>3529</v>
      </c>
      <c r="X5410" t="s">
        <v>2866</v>
      </c>
      <c r="Y5410" t="s">
        <v>4082</v>
      </c>
      <c r="Z5410" t="s">
        <v>3671</v>
      </c>
      <c r="AA5410" t="s">
        <v>9</v>
      </c>
      <c r="AB5410" s="198">
        <v>37043.875</v>
      </c>
      <c r="AC5410" s="198">
        <v>37072.875</v>
      </c>
    </row>
    <row r="5411" spans="1:29" x14ac:dyDescent="0.2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30</v>
      </c>
      <c r="F5411" s="213">
        <f t="shared" si="429"/>
        <v>150000</v>
      </c>
      <c r="G5411" s="202">
        <v>1294688</v>
      </c>
      <c r="H5411" s="198">
        <v>37035.664363425924</v>
      </c>
      <c r="I5411" t="s">
        <v>3268</v>
      </c>
      <c r="M5411" t="s">
        <v>2760</v>
      </c>
      <c r="N5411" t="s">
        <v>2864</v>
      </c>
      <c r="O5411" t="s">
        <v>2865</v>
      </c>
      <c r="Q5411" s="199">
        <v>5000</v>
      </c>
      <c r="S5411" t="s">
        <v>2761</v>
      </c>
      <c r="T5411" t="s">
        <v>4061</v>
      </c>
      <c r="U5411" s="201">
        <v>4.0350000000000001</v>
      </c>
      <c r="V5411" t="s">
        <v>3269</v>
      </c>
      <c r="W5411" t="s">
        <v>3529</v>
      </c>
      <c r="X5411" t="s">
        <v>2866</v>
      </c>
      <c r="Y5411" t="s">
        <v>4082</v>
      </c>
      <c r="Z5411" t="s">
        <v>3671</v>
      </c>
      <c r="AA5411" t="s">
        <v>10</v>
      </c>
      <c r="AB5411" s="198">
        <v>37043.875</v>
      </c>
      <c r="AC5411" s="198">
        <v>37072.875</v>
      </c>
    </row>
    <row r="5412" spans="1:29" x14ac:dyDescent="0.2">
      <c r="A5412" s="44" t="str">
        <f t="shared" si="425"/>
        <v>US Natural Gas Physical</v>
      </c>
      <c r="B5412" s="44" t="str">
        <f t="shared" si="426"/>
        <v>US</v>
      </c>
      <c r="C5412" s="44" t="str">
        <f t="shared" si="427"/>
        <v>Natural Gas</v>
      </c>
      <c r="D5412" s="44" t="str">
        <f t="shared" si="428"/>
        <v>Physical</v>
      </c>
      <c r="E5412" s="44">
        <f>IF(VLOOKUP(S5412,'DD-Lookup'!$J$6:$L$50,3,FALSE)="Monthly",(YEAR(AC5412)-YEAR(AB5412))*12+MONTH(AC5412)-MONTH(AB5412)+1,(AC5412-AB5412+1))</f>
        <v>6</v>
      </c>
      <c r="F5412" s="213">
        <f t="shared" si="429"/>
        <v>60000</v>
      </c>
      <c r="G5412" s="202">
        <v>1294690</v>
      </c>
      <c r="H5412" s="198">
        <v>37035.664780092593</v>
      </c>
      <c r="I5412" t="s">
        <v>2754</v>
      </c>
      <c r="M5412" t="s">
        <v>2760</v>
      </c>
      <c r="N5412" t="s">
        <v>3220</v>
      </c>
      <c r="O5412" t="s">
        <v>11</v>
      </c>
      <c r="P5412" s="199">
        <v>10000</v>
      </c>
      <c r="S5412" t="s">
        <v>2761</v>
      </c>
      <c r="T5412" t="s">
        <v>4061</v>
      </c>
      <c r="U5412" s="201">
        <v>3.9750000000000001</v>
      </c>
      <c r="V5412" t="s">
        <v>3454</v>
      </c>
      <c r="W5412" t="s">
        <v>4246</v>
      </c>
      <c r="X5412" t="s">
        <v>4247</v>
      </c>
      <c r="Y5412" t="s">
        <v>3224</v>
      </c>
      <c r="Z5412" t="s">
        <v>3671</v>
      </c>
      <c r="AA5412">
        <v>810003</v>
      </c>
      <c r="AB5412" s="198">
        <v>37037.875</v>
      </c>
      <c r="AC5412" s="198">
        <v>37042.875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30</v>
      </c>
      <c r="F5413" s="213">
        <f t="shared" si="429"/>
        <v>450000</v>
      </c>
      <c r="G5413" s="202">
        <v>1294692</v>
      </c>
      <c r="H5413" s="198">
        <v>37035.666168981479</v>
      </c>
      <c r="I5413" t="s">
        <v>2871</v>
      </c>
      <c r="M5413" t="s">
        <v>2760</v>
      </c>
      <c r="N5413" t="s">
        <v>2864</v>
      </c>
      <c r="O5413" t="s">
        <v>2865</v>
      </c>
      <c r="P5413" s="199">
        <v>15000</v>
      </c>
      <c r="S5413" t="s">
        <v>2761</v>
      </c>
      <c r="T5413" t="s">
        <v>4061</v>
      </c>
      <c r="U5413" s="201">
        <v>4.03</v>
      </c>
      <c r="V5413" t="s">
        <v>2872</v>
      </c>
      <c r="W5413" t="s">
        <v>3529</v>
      </c>
      <c r="X5413" t="s">
        <v>2866</v>
      </c>
      <c r="Y5413" t="s">
        <v>4082</v>
      </c>
      <c r="Z5413" t="s">
        <v>3671</v>
      </c>
      <c r="AA5413" t="s">
        <v>12</v>
      </c>
      <c r="AB5413" s="198">
        <v>37043.875</v>
      </c>
      <c r="AC5413" s="198">
        <v>37072.875</v>
      </c>
    </row>
    <row r="5414" spans="1:29" x14ac:dyDescent="0.2">
      <c r="A5414" s="44" t="str">
        <f t="shared" si="425"/>
        <v>US Crude Financial</v>
      </c>
      <c r="B5414" s="44" t="str">
        <f t="shared" si="426"/>
        <v>US</v>
      </c>
      <c r="C5414" s="44" t="str">
        <f t="shared" si="427"/>
        <v>Crude</v>
      </c>
      <c r="D5414" s="44" t="str">
        <f t="shared" si="428"/>
        <v>Financial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30000</v>
      </c>
      <c r="G5414" s="202">
        <v>1294693</v>
      </c>
      <c r="H5414" s="198">
        <v>37035.666215277779</v>
      </c>
      <c r="I5414" t="s">
        <v>2863</v>
      </c>
      <c r="M5414" t="s">
        <v>3757</v>
      </c>
      <c r="N5414" t="s">
        <v>4183</v>
      </c>
      <c r="O5414" t="s">
        <v>2790</v>
      </c>
      <c r="Q5414" s="199">
        <v>30000</v>
      </c>
      <c r="S5414" t="s">
        <v>2767</v>
      </c>
      <c r="T5414" t="s">
        <v>4061</v>
      </c>
      <c r="U5414" s="201">
        <v>28.35</v>
      </c>
      <c r="V5414" t="s">
        <v>3809</v>
      </c>
      <c r="W5414" t="s">
        <v>4185</v>
      </c>
      <c r="X5414" t="s">
        <v>4186</v>
      </c>
      <c r="Y5414" t="s">
        <v>3401</v>
      </c>
      <c r="Z5414" t="s">
        <v>3671</v>
      </c>
      <c r="AA5414" t="s">
        <v>2911</v>
      </c>
      <c r="AB5414" s="198">
        <v>37073</v>
      </c>
      <c r="AC5414" s="198">
        <v>37103</v>
      </c>
    </row>
    <row r="5415" spans="1:29" x14ac:dyDescent="0.2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31</v>
      </c>
      <c r="F5415" s="213">
        <f t="shared" si="429"/>
        <v>3100</v>
      </c>
      <c r="G5415" s="202">
        <v>1294694</v>
      </c>
      <c r="H5415" s="198">
        <v>37035.66642361111</v>
      </c>
      <c r="I5415" t="s">
        <v>2801</v>
      </c>
      <c r="M5415" t="s">
        <v>2760</v>
      </c>
      <c r="N5415" t="s">
        <v>3193</v>
      </c>
      <c r="O5415" t="s">
        <v>272</v>
      </c>
      <c r="Q5415" s="199">
        <v>100</v>
      </c>
      <c r="S5415" t="s">
        <v>3118</v>
      </c>
      <c r="T5415" t="s">
        <v>4061</v>
      </c>
      <c r="U5415" s="201">
        <v>0.2225</v>
      </c>
      <c r="V5415" t="s">
        <v>4217</v>
      </c>
      <c r="W5415" t="s">
        <v>3119</v>
      </c>
      <c r="X5415" t="s">
        <v>3120</v>
      </c>
      <c r="Y5415" t="s">
        <v>4082</v>
      </c>
      <c r="Z5415" t="s">
        <v>3671</v>
      </c>
      <c r="AA5415" t="s">
        <v>13</v>
      </c>
      <c r="AB5415" s="198">
        <v>37073</v>
      </c>
      <c r="AC5415" s="198">
        <v>37103</v>
      </c>
    </row>
    <row r="5416" spans="1:29" x14ac:dyDescent="0.2">
      <c r="A5416" s="44" t="str">
        <f t="shared" si="425"/>
        <v>US Natural Gas Financial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Financial</v>
      </c>
      <c r="E5416" s="44">
        <f>IF(VLOOKUP(S5416,'DD-Lookup'!$J$6:$L$50,3,FALSE)="Monthly",(YEAR(AC5416)-YEAR(AB5416))*12+MONTH(AC5416)-MONTH(AB5416)+1,(AC5416-AB5416+1))</f>
        <v>123</v>
      </c>
      <c r="F5416" s="213">
        <f t="shared" si="429"/>
        <v>1230000</v>
      </c>
      <c r="G5416" s="202">
        <v>1294697</v>
      </c>
      <c r="H5416" s="198">
        <v>37035.666435185187</v>
      </c>
      <c r="I5416" t="s">
        <v>3306</v>
      </c>
      <c r="M5416" t="s">
        <v>2760</v>
      </c>
      <c r="N5416" t="s">
        <v>3235</v>
      </c>
      <c r="O5416" t="s">
        <v>14</v>
      </c>
      <c r="Q5416" s="199">
        <v>10000</v>
      </c>
      <c r="S5416" t="s">
        <v>2761</v>
      </c>
      <c r="T5416" t="s">
        <v>4061</v>
      </c>
      <c r="U5416" s="201">
        <v>-0.09</v>
      </c>
      <c r="V5416" t="s">
        <v>2647</v>
      </c>
      <c r="W5416" t="s">
        <v>2726</v>
      </c>
      <c r="X5416" t="s">
        <v>2727</v>
      </c>
      <c r="Y5416" t="s">
        <v>4082</v>
      </c>
      <c r="Z5416" t="s">
        <v>3671</v>
      </c>
      <c r="AA5416" t="s">
        <v>15</v>
      </c>
      <c r="AB5416" s="198">
        <v>37073</v>
      </c>
      <c r="AC5416" s="198">
        <v>37195</v>
      </c>
    </row>
    <row r="5417" spans="1:29" x14ac:dyDescent="0.2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3100</v>
      </c>
      <c r="G5417" s="202">
        <v>1294698</v>
      </c>
      <c r="H5417" s="198">
        <v>37035.666562500002</v>
      </c>
      <c r="I5417" t="s">
        <v>2801</v>
      </c>
      <c r="M5417" t="s">
        <v>2760</v>
      </c>
      <c r="N5417" t="s">
        <v>3193</v>
      </c>
      <c r="O5417" t="s">
        <v>272</v>
      </c>
      <c r="Q5417" s="199">
        <v>100</v>
      </c>
      <c r="S5417" t="s">
        <v>3118</v>
      </c>
      <c r="T5417" t="s">
        <v>4061</v>
      </c>
      <c r="U5417" s="201">
        <v>0.2225</v>
      </c>
      <c r="V5417" t="s">
        <v>4217</v>
      </c>
      <c r="W5417" t="s">
        <v>3119</v>
      </c>
      <c r="X5417" t="s">
        <v>3120</v>
      </c>
      <c r="Y5417" t="s">
        <v>4082</v>
      </c>
      <c r="Z5417" t="s">
        <v>3671</v>
      </c>
      <c r="AA5417" t="s">
        <v>16</v>
      </c>
      <c r="AB5417" s="198">
        <v>37073</v>
      </c>
      <c r="AC5417" s="198">
        <v>37103</v>
      </c>
    </row>
    <row r="5418" spans="1:29" x14ac:dyDescent="0.2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153</v>
      </c>
      <c r="F5418" s="213">
        <f t="shared" si="429"/>
        <v>765000</v>
      </c>
      <c r="G5418" s="202">
        <v>1294701</v>
      </c>
      <c r="H5418" s="198">
        <v>37035.666608796295</v>
      </c>
      <c r="I5418" t="s">
        <v>3769</v>
      </c>
      <c r="M5418" t="s">
        <v>2760</v>
      </c>
      <c r="N5418" t="s">
        <v>2864</v>
      </c>
      <c r="O5418" t="s">
        <v>4239</v>
      </c>
      <c r="P5418" s="199">
        <v>5000</v>
      </c>
      <c r="S5418" t="s">
        <v>2761</v>
      </c>
      <c r="T5418" t="s">
        <v>4061</v>
      </c>
      <c r="U5418" s="201">
        <v>4.1500000000000004</v>
      </c>
      <c r="V5418" t="s">
        <v>2670</v>
      </c>
      <c r="W5418" t="s">
        <v>3529</v>
      </c>
      <c r="X5418" t="s">
        <v>2866</v>
      </c>
      <c r="Y5418" t="s">
        <v>4082</v>
      </c>
      <c r="Z5418" t="s">
        <v>3671</v>
      </c>
      <c r="AA5418" t="s">
        <v>17</v>
      </c>
      <c r="AB5418" s="198">
        <v>37043</v>
      </c>
      <c r="AC5418" s="198">
        <v>37195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465000</v>
      </c>
      <c r="G5419" s="202">
        <v>1294702</v>
      </c>
      <c r="H5419" s="198">
        <v>37035.666921296295</v>
      </c>
      <c r="I5419" t="s">
        <v>3769</v>
      </c>
      <c r="M5419" t="s">
        <v>2760</v>
      </c>
      <c r="N5419" t="s">
        <v>2864</v>
      </c>
      <c r="O5419" t="s">
        <v>3234</v>
      </c>
      <c r="P5419" s="199">
        <v>15000</v>
      </c>
      <c r="S5419" t="s">
        <v>2761</v>
      </c>
      <c r="T5419" t="s">
        <v>4061</v>
      </c>
      <c r="U5419" s="201">
        <v>4.085</v>
      </c>
      <c r="V5419" t="s">
        <v>1781</v>
      </c>
      <c r="W5419" t="s">
        <v>3529</v>
      </c>
      <c r="X5419" t="s">
        <v>2866</v>
      </c>
      <c r="Y5419" t="s">
        <v>4082</v>
      </c>
      <c r="Z5419" t="s">
        <v>3671</v>
      </c>
      <c r="AA5419" t="s">
        <v>2911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Natural Gas Financial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365</v>
      </c>
      <c r="F5420" s="213">
        <f t="shared" si="429"/>
        <v>1825000</v>
      </c>
      <c r="G5420" s="202">
        <v>1294704</v>
      </c>
      <c r="H5420" s="198">
        <v>37035.667083333334</v>
      </c>
      <c r="I5420" t="s">
        <v>3219</v>
      </c>
      <c r="M5420" t="s">
        <v>2760</v>
      </c>
      <c r="N5420" t="s">
        <v>2864</v>
      </c>
      <c r="O5420" t="s">
        <v>3278</v>
      </c>
      <c r="P5420" s="199">
        <v>5000</v>
      </c>
      <c r="S5420" t="s">
        <v>2761</v>
      </c>
      <c r="T5420" t="s">
        <v>4061</v>
      </c>
      <c r="U5420" s="201">
        <v>4.2649999999999997</v>
      </c>
      <c r="V5420" t="s">
        <v>4261</v>
      </c>
      <c r="W5420" t="s">
        <v>3529</v>
      </c>
      <c r="X5420" t="s">
        <v>2866</v>
      </c>
      <c r="Y5420" t="s">
        <v>4082</v>
      </c>
      <c r="Z5420" t="s">
        <v>3671</v>
      </c>
      <c r="AA5420" t="s">
        <v>2911</v>
      </c>
      <c r="AB5420" s="198">
        <v>37257.875</v>
      </c>
      <c r="AC5420" s="198">
        <v>37621.875</v>
      </c>
    </row>
    <row r="5421" spans="1:29" x14ac:dyDescent="0.2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365</v>
      </c>
      <c r="F5421" s="213">
        <f t="shared" si="429"/>
        <v>1825000</v>
      </c>
      <c r="G5421" s="202">
        <v>1294705</v>
      </c>
      <c r="H5421" s="198">
        <v>37035.667233796295</v>
      </c>
      <c r="I5421" t="s">
        <v>3219</v>
      </c>
      <c r="M5421" t="s">
        <v>2760</v>
      </c>
      <c r="N5421" t="s">
        <v>2864</v>
      </c>
      <c r="O5421" t="s">
        <v>3278</v>
      </c>
      <c r="P5421" s="199">
        <v>5000</v>
      </c>
      <c r="S5421" t="s">
        <v>2761</v>
      </c>
      <c r="T5421" t="s">
        <v>4061</v>
      </c>
      <c r="U5421" s="201">
        <v>4.26</v>
      </c>
      <c r="V5421" t="s">
        <v>4261</v>
      </c>
      <c r="W5421" t="s">
        <v>3529</v>
      </c>
      <c r="X5421" t="s">
        <v>2866</v>
      </c>
      <c r="Y5421" t="s">
        <v>4082</v>
      </c>
      <c r="Z5421" t="s">
        <v>3671</v>
      </c>
      <c r="AA5421" t="s">
        <v>2911</v>
      </c>
      <c r="AB5421" s="198">
        <v>37257.875</v>
      </c>
      <c r="AC5421" s="198">
        <v>37621.875</v>
      </c>
    </row>
    <row r="5422" spans="1:29" x14ac:dyDescent="0.2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30</v>
      </c>
      <c r="F5422" s="213">
        <f t="shared" si="429"/>
        <v>150000</v>
      </c>
      <c r="G5422" s="202">
        <v>1294706</v>
      </c>
      <c r="H5422" s="198">
        <v>37035.667523148149</v>
      </c>
      <c r="I5422" t="s">
        <v>2801</v>
      </c>
      <c r="M5422" t="s">
        <v>2760</v>
      </c>
      <c r="N5422" t="s">
        <v>2864</v>
      </c>
      <c r="O5422" t="s">
        <v>2865</v>
      </c>
      <c r="Q5422" s="199">
        <v>5000</v>
      </c>
      <c r="S5422" t="s">
        <v>2761</v>
      </c>
      <c r="T5422" t="s">
        <v>4061</v>
      </c>
      <c r="U5422" s="201">
        <v>4.0250000000000004</v>
      </c>
      <c r="V5422" t="s">
        <v>1914</v>
      </c>
      <c r="W5422" t="s">
        <v>3529</v>
      </c>
      <c r="X5422" t="s">
        <v>2866</v>
      </c>
      <c r="Y5422" t="s">
        <v>4082</v>
      </c>
      <c r="Z5422" t="s">
        <v>3671</v>
      </c>
      <c r="AA5422" t="s">
        <v>2911</v>
      </c>
      <c r="AB5422" s="198">
        <v>37043.875</v>
      </c>
      <c r="AC5422" s="198">
        <v>37072.875</v>
      </c>
    </row>
    <row r="5423" spans="1:29" x14ac:dyDescent="0.2">
      <c r="A5423" s="44" t="str">
        <f t="shared" si="425"/>
        <v>US Crude Financial</v>
      </c>
      <c r="B5423" s="44" t="str">
        <f t="shared" si="426"/>
        <v>US</v>
      </c>
      <c r="C5423" s="44" t="str">
        <f t="shared" si="427"/>
        <v>Crude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20000</v>
      </c>
      <c r="G5423" s="202">
        <v>1294707</v>
      </c>
      <c r="H5423" s="198">
        <v>37035.667592592596</v>
      </c>
      <c r="I5423" t="s">
        <v>2863</v>
      </c>
      <c r="M5423" t="s">
        <v>3757</v>
      </c>
      <c r="N5423" t="s">
        <v>4183</v>
      </c>
      <c r="O5423" t="s">
        <v>2790</v>
      </c>
      <c r="Q5423" s="199">
        <v>20000</v>
      </c>
      <c r="S5423" t="s">
        <v>2767</v>
      </c>
      <c r="T5423" t="s">
        <v>4061</v>
      </c>
      <c r="U5423" s="201">
        <v>28.35</v>
      </c>
      <c r="V5423" t="s">
        <v>3809</v>
      </c>
      <c r="W5423" t="s">
        <v>4185</v>
      </c>
      <c r="X5423" t="s">
        <v>4186</v>
      </c>
      <c r="Y5423" t="s">
        <v>3401</v>
      </c>
      <c r="Z5423" t="s">
        <v>3671</v>
      </c>
      <c r="AA5423" t="s">
        <v>2911</v>
      </c>
      <c r="AB5423" s="198">
        <v>37073</v>
      </c>
      <c r="AC5423" s="198">
        <v>37103</v>
      </c>
    </row>
    <row r="5424" spans="1:29" x14ac:dyDescent="0.2">
      <c r="A5424" s="44" t="str">
        <f t="shared" si="425"/>
        <v>US Natural Gas Physical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Physical</v>
      </c>
      <c r="E5424" s="44">
        <f>IF(VLOOKUP(S5424,'DD-Lookup'!$J$6:$L$50,3,FALSE)="Monthly",(YEAR(AC5424)-YEAR(AB5424))*12+MONTH(AC5424)-MONTH(AB5424)+1,(AC5424-AB5424+1))</f>
        <v>30</v>
      </c>
      <c r="F5424" s="213">
        <f t="shared" si="429"/>
        <v>150000</v>
      </c>
      <c r="G5424" s="202">
        <v>1294708</v>
      </c>
      <c r="H5424" s="198">
        <v>37035.667928240742</v>
      </c>
      <c r="I5424" t="s">
        <v>4241</v>
      </c>
      <c r="M5424" t="s">
        <v>2760</v>
      </c>
      <c r="N5424" t="s">
        <v>3220</v>
      </c>
      <c r="O5424" t="s">
        <v>1691</v>
      </c>
      <c r="P5424" s="199">
        <v>5000</v>
      </c>
      <c r="S5424" t="s">
        <v>2761</v>
      </c>
      <c r="T5424" t="s">
        <v>4061</v>
      </c>
      <c r="U5424" s="201">
        <v>4.2324999999999999</v>
      </c>
      <c r="V5424" t="s">
        <v>3925</v>
      </c>
      <c r="W5424" t="s">
        <v>2661</v>
      </c>
      <c r="X5424" t="s">
        <v>2662</v>
      </c>
      <c r="Y5424" t="s">
        <v>3224</v>
      </c>
      <c r="Z5424" t="s">
        <v>3671</v>
      </c>
      <c r="AA5424" t="s">
        <v>2911</v>
      </c>
      <c r="AB5424" s="198">
        <v>37043.875</v>
      </c>
      <c r="AC5424" s="198">
        <v>37072.875</v>
      </c>
    </row>
    <row r="5425" spans="1:29" x14ac:dyDescent="0.2">
      <c r="A5425" s="44" t="str">
        <f t="shared" si="425"/>
        <v>US Natural Gas Financial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30</v>
      </c>
      <c r="F5425" s="213">
        <f t="shared" si="429"/>
        <v>150000</v>
      </c>
      <c r="G5425" s="202">
        <v>1294710</v>
      </c>
      <c r="H5425" s="198">
        <v>37035.668020833335</v>
      </c>
      <c r="I5425" t="s">
        <v>4398</v>
      </c>
      <c r="M5425" t="s">
        <v>2760</v>
      </c>
      <c r="N5425" t="s">
        <v>2864</v>
      </c>
      <c r="O5425" t="s">
        <v>2865</v>
      </c>
      <c r="P5425" s="199">
        <v>5000</v>
      </c>
      <c r="S5425" t="s">
        <v>2761</v>
      </c>
      <c r="T5425" t="s">
        <v>4061</v>
      </c>
      <c r="U5425" s="201">
        <v>4.0149999999999997</v>
      </c>
      <c r="V5425" t="s">
        <v>4399</v>
      </c>
      <c r="W5425" t="s">
        <v>3529</v>
      </c>
      <c r="X5425" t="s">
        <v>2866</v>
      </c>
      <c r="Y5425" t="s">
        <v>4082</v>
      </c>
      <c r="Z5425" t="s">
        <v>3671</v>
      </c>
      <c r="AA5425" t="s">
        <v>2911</v>
      </c>
      <c r="AB5425" s="198">
        <v>37043.875</v>
      </c>
      <c r="AC5425" s="198">
        <v>37072.875</v>
      </c>
    </row>
    <row r="5426" spans="1:29" x14ac:dyDescent="0.2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30</v>
      </c>
      <c r="F5426" s="213">
        <f t="shared" si="429"/>
        <v>150000</v>
      </c>
      <c r="G5426" s="202">
        <v>1294711</v>
      </c>
      <c r="H5426" s="198">
        <v>37035.668819444443</v>
      </c>
      <c r="I5426" t="s">
        <v>2834</v>
      </c>
      <c r="M5426" t="s">
        <v>2760</v>
      </c>
      <c r="N5426" t="s">
        <v>2864</v>
      </c>
      <c r="O5426" t="s">
        <v>2865</v>
      </c>
      <c r="P5426" s="199">
        <v>5000</v>
      </c>
      <c r="S5426" t="s">
        <v>2761</v>
      </c>
      <c r="T5426" t="s">
        <v>4061</v>
      </c>
      <c r="U5426" s="201">
        <v>4.0149999999999997</v>
      </c>
      <c r="V5426" t="s">
        <v>4317</v>
      </c>
      <c r="W5426" t="s">
        <v>3529</v>
      </c>
      <c r="X5426" t="s">
        <v>2866</v>
      </c>
      <c r="Y5426" t="s">
        <v>4082</v>
      </c>
      <c r="Z5426" t="s">
        <v>3671</v>
      </c>
      <c r="AA5426" t="s">
        <v>2911</v>
      </c>
      <c r="AB5426" s="198">
        <v>37043.875</v>
      </c>
      <c r="AC5426" s="198">
        <v>37072.875</v>
      </c>
    </row>
    <row r="5427" spans="1:29" x14ac:dyDescent="0.2">
      <c r="A5427" s="44" t="str">
        <f t="shared" si="425"/>
        <v>US Crude Financial</v>
      </c>
      <c r="B5427" s="44" t="str">
        <f t="shared" si="426"/>
        <v>US</v>
      </c>
      <c r="C5427" s="44" t="str">
        <f t="shared" si="427"/>
        <v>Crude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1</v>
      </c>
      <c r="F5427" s="213">
        <f t="shared" si="429"/>
        <v>50000</v>
      </c>
      <c r="G5427" s="202">
        <v>1294712</v>
      </c>
      <c r="H5427" s="198">
        <v>37035.669004629628</v>
      </c>
      <c r="I5427" t="s">
        <v>2863</v>
      </c>
      <c r="M5427" t="s">
        <v>3757</v>
      </c>
      <c r="N5427" t="s">
        <v>4183</v>
      </c>
      <c r="O5427" t="s">
        <v>2790</v>
      </c>
      <c r="Q5427" s="199">
        <v>50000</v>
      </c>
      <c r="S5427" t="s">
        <v>2767</v>
      </c>
      <c r="T5427" t="s">
        <v>4061</v>
      </c>
      <c r="U5427" s="201">
        <v>28.37</v>
      </c>
      <c r="V5427" t="s">
        <v>3809</v>
      </c>
      <c r="W5427" t="s">
        <v>4185</v>
      </c>
      <c r="X5427" t="s">
        <v>4186</v>
      </c>
      <c r="Y5427" t="s">
        <v>3401</v>
      </c>
      <c r="Z5427" t="s">
        <v>3671</v>
      </c>
      <c r="AA5427" t="s">
        <v>2911</v>
      </c>
      <c r="AB5427" s="198">
        <v>37073</v>
      </c>
      <c r="AC5427" s="198">
        <v>37103</v>
      </c>
    </row>
    <row r="5428" spans="1:29" x14ac:dyDescent="0.2">
      <c r="A5428" s="44" t="str">
        <f t="shared" si="425"/>
        <v>US Natural Gas Financial</v>
      </c>
      <c r="B5428" s="44" t="str">
        <f t="shared" si="426"/>
        <v>US</v>
      </c>
      <c r="C5428" s="44" t="str">
        <f t="shared" si="427"/>
        <v>Natural Gas</v>
      </c>
      <c r="D5428" s="44" t="str">
        <f t="shared" si="428"/>
        <v>Financial</v>
      </c>
      <c r="E5428" s="44">
        <f>IF(VLOOKUP(S5428,'DD-Lookup'!$J$6:$L$50,3,FALSE)="Monthly",(YEAR(AC5428)-YEAR(AB5428))*12+MONTH(AC5428)-MONTH(AB5428)+1,(AC5428-AB5428+1))</f>
        <v>30</v>
      </c>
      <c r="F5428" s="213">
        <f t="shared" si="429"/>
        <v>300000</v>
      </c>
      <c r="G5428" s="202">
        <v>1294713</v>
      </c>
      <c r="H5428" s="198">
        <v>37035.669050925928</v>
      </c>
      <c r="I5428" t="s">
        <v>3306</v>
      </c>
      <c r="M5428" t="s">
        <v>2760</v>
      </c>
      <c r="N5428" t="s">
        <v>2864</v>
      </c>
      <c r="O5428" t="s">
        <v>2865</v>
      </c>
      <c r="Q5428" s="199">
        <v>10000</v>
      </c>
      <c r="S5428" t="s">
        <v>2761</v>
      </c>
      <c r="T5428" t="s">
        <v>4061</v>
      </c>
      <c r="U5428" s="201">
        <v>4.0199999999999996</v>
      </c>
      <c r="V5428" t="s">
        <v>2797</v>
      </c>
      <c r="W5428" t="s">
        <v>3529</v>
      </c>
      <c r="X5428" t="s">
        <v>2866</v>
      </c>
      <c r="Y5428" t="s">
        <v>4082</v>
      </c>
      <c r="Z5428" t="s">
        <v>3671</v>
      </c>
      <c r="AA5428" t="s">
        <v>2911</v>
      </c>
      <c r="AB5428" s="198">
        <v>37043.875</v>
      </c>
      <c r="AC5428" s="198">
        <v>37072.875</v>
      </c>
    </row>
    <row r="5429" spans="1:29" x14ac:dyDescent="0.2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30</v>
      </c>
      <c r="F5429" s="213">
        <f t="shared" si="429"/>
        <v>450000</v>
      </c>
      <c r="G5429" s="202">
        <v>1294714</v>
      </c>
      <c r="H5429" s="198">
        <v>37035.669131944444</v>
      </c>
      <c r="I5429" t="s">
        <v>2801</v>
      </c>
      <c r="M5429" t="s">
        <v>2760</v>
      </c>
      <c r="N5429" t="s">
        <v>2864</v>
      </c>
      <c r="O5429" t="s">
        <v>2865</v>
      </c>
      <c r="P5429" s="199">
        <v>15000</v>
      </c>
      <c r="S5429" t="s">
        <v>2761</v>
      </c>
      <c r="T5429" t="s">
        <v>4061</v>
      </c>
      <c r="U5429" s="201">
        <v>4.0149999999999997</v>
      </c>
      <c r="V5429" t="s">
        <v>18</v>
      </c>
      <c r="W5429" t="s">
        <v>3529</v>
      </c>
      <c r="X5429" t="s">
        <v>2866</v>
      </c>
      <c r="Y5429" t="s">
        <v>4082</v>
      </c>
      <c r="Z5429" t="s">
        <v>3671</v>
      </c>
      <c r="AA5429" t="s">
        <v>2911</v>
      </c>
      <c r="AB5429" s="198">
        <v>37043.875</v>
      </c>
      <c r="AC5429" s="198">
        <v>37072.875</v>
      </c>
    </row>
    <row r="5430" spans="1:29" x14ac:dyDescent="0.2">
      <c r="A5430" s="44" t="str">
        <f t="shared" si="425"/>
        <v>US Natural Gas Financial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Financial</v>
      </c>
      <c r="E5430" s="44">
        <f>IF(VLOOKUP(S5430,'DD-Lookup'!$J$6:$L$50,3,FALSE)="Monthly",(YEAR(AC5430)-YEAR(AB5430))*12+MONTH(AC5430)-MONTH(AB5430)+1,(AC5430-AB5430+1))</f>
        <v>30</v>
      </c>
      <c r="F5430" s="213">
        <f t="shared" si="429"/>
        <v>450000</v>
      </c>
      <c r="G5430" s="202">
        <v>1294715</v>
      </c>
      <c r="H5430" s="198">
        <v>37035.669305555559</v>
      </c>
      <c r="I5430" t="s">
        <v>2801</v>
      </c>
      <c r="M5430" t="s">
        <v>2760</v>
      </c>
      <c r="N5430" t="s">
        <v>2864</v>
      </c>
      <c r="O5430" t="s">
        <v>2865</v>
      </c>
      <c r="Q5430" s="199">
        <v>15000</v>
      </c>
      <c r="S5430" t="s">
        <v>2761</v>
      </c>
      <c r="T5430" t="s">
        <v>4061</v>
      </c>
      <c r="U5430" s="201">
        <v>4.0199999999999996</v>
      </c>
      <c r="V5430" t="s">
        <v>2665</v>
      </c>
      <c r="W5430" t="s">
        <v>3529</v>
      </c>
      <c r="X5430" t="s">
        <v>2866</v>
      </c>
      <c r="Y5430" t="s">
        <v>4082</v>
      </c>
      <c r="Z5430" t="s">
        <v>3671</v>
      </c>
      <c r="AA5430" t="s">
        <v>2911</v>
      </c>
      <c r="AB5430" s="198">
        <v>37043.875</v>
      </c>
      <c r="AC5430" s="198">
        <v>37072.875</v>
      </c>
    </row>
    <row r="5431" spans="1:29" x14ac:dyDescent="0.2">
      <c r="A5431" s="44" t="str">
        <f t="shared" si="425"/>
        <v>US Natural Gas Financial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31</v>
      </c>
      <c r="F5431" s="213">
        <f t="shared" si="429"/>
        <v>310000</v>
      </c>
      <c r="G5431" s="202">
        <v>1294718</v>
      </c>
      <c r="H5431" s="198">
        <v>37035.669618055559</v>
      </c>
      <c r="I5431" t="s">
        <v>2834</v>
      </c>
      <c r="M5431" t="s">
        <v>2760</v>
      </c>
      <c r="N5431" t="s">
        <v>2864</v>
      </c>
      <c r="O5431" t="s">
        <v>3234</v>
      </c>
      <c r="Q5431" s="199">
        <v>10000</v>
      </c>
      <c r="S5431" t="s">
        <v>2761</v>
      </c>
      <c r="T5431" t="s">
        <v>4061</v>
      </c>
      <c r="U5431" s="201">
        <v>4.085</v>
      </c>
      <c r="V5431" t="s">
        <v>1758</v>
      </c>
      <c r="W5431" t="s">
        <v>3529</v>
      </c>
      <c r="X5431" t="s">
        <v>2866</v>
      </c>
      <c r="Y5431" t="s">
        <v>4082</v>
      </c>
      <c r="Z5431" t="s">
        <v>3671</v>
      </c>
      <c r="AA5431" t="s">
        <v>2911</v>
      </c>
      <c r="AB5431" s="198">
        <v>37073.875</v>
      </c>
      <c r="AC5431" s="198">
        <v>37103.875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30</v>
      </c>
      <c r="F5432" s="213">
        <f t="shared" si="429"/>
        <v>150000</v>
      </c>
      <c r="G5432" s="202">
        <v>1294720</v>
      </c>
      <c r="H5432" s="198">
        <v>37035.669791666667</v>
      </c>
      <c r="I5432" t="s">
        <v>2801</v>
      </c>
      <c r="M5432" t="s">
        <v>2760</v>
      </c>
      <c r="N5432" t="s">
        <v>2864</v>
      </c>
      <c r="O5432" t="s">
        <v>2865</v>
      </c>
      <c r="Q5432" s="199">
        <v>5000</v>
      </c>
      <c r="S5432" t="s">
        <v>2761</v>
      </c>
      <c r="T5432" t="s">
        <v>4061</v>
      </c>
      <c r="U5432" s="201">
        <v>4.0199999999999996</v>
      </c>
      <c r="V5432" t="s">
        <v>2393</v>
      </c>
      <c r="W5432" t="s">
        <v>3529</v>
      </c>
      <c r="X5432" t="s">
        <v>2866</v>
      </c>
      <c r="Y5432" t="s">
        <v>4082</v>
      </c>
      <c r="Z5432" t="s">
        <v>3671</v>
      </c>
      <c r="AA5432" t="s">
        <v>2911</v>
      </c>
      <c r="AB5432" s="198">
        <v>37043.875</v>
      </c>
      <c r="AC5432" s="198">
        <v>37072.875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30</v>
      </c>
      <c r="F5433" s="213">
        <f t="shared" si="429"/>
        <v>450000</v>
      </c>
      <c r="G5433" s="202">
        <v>1294721</v>
      </c>
      <c r="H5433" s="198">
        <v>37035.669976851852</v>
      </c>
      <c r="I5433" t="s">
        <v>3228</v>
      </c>
      <c r="M5433" t="s">
        <v>2760</v>
      </c>
      <c r="N5433" t="s">
        <v>2864</v>
      </c>
      <c r="O5433" t="s">
        <v>2865</v>
      </c>
      <c r="P5433" s="199">
        <v>15000</v>
      </c>
      <c r="S5433" t="s">
        <v>2761</v>
      </c>
      <c r="T5433" t="s">
        <v>4061</v>
      </c>
      <c r="U5433" s="201">
        <v>4.0149999999999997</v>
      </c>
      <c r="V5433" t="s">
        <v>4476</v>
      </c>
      <c r="W5433" t="s">
        <v>3529</v>
      </c>
      <c r="X5433" t="s">
        <v>2866</v>
      </c>
      <c r="Y5433" t="s">
        <v>4082</v>
      </c>
      <c r="Z5433" t="s">
        <v>3671</v>
      </c>
      <c r="AA5433" t="s">
        <v>2911</v>
      </c>
      <c r="AB5433" s="198">
        <v>37043.875</v>
      </c>
      <c r="AC5433" s="198">
        <v>37072.875</v>
      </c>
    </row>
    <row r="5434" spans="1:29" x14ac:dyDescent="0.2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30</v>
      </c>
      <c r="F5434" s="213">
        <f t="shared" si="429"/>
        <v>450000</v>
      </c>
      <c r="G5434" s="202">
        <v>1294722</v>
      </c>
      <c r="H5434" s="198">
        <v>37035.670115740744</v>
      </c>
      <c r="I5434" t="s">
        <v>4398</v>
      </c>
      <c r="M5434" t="s">
        <v>2760</v>
      </c>
      <c r="N5434" t="s">
        <v>2864</v>
      </c>
      <c r="O5434" t="s">
        <v>2865</v>
      </c>
      <c r="P5434" s="199">
        <v>15000</v>
      </c>
      <c r="S5434" t="s">
        <v>2761</v>
      </c>
      <c r="T5434" t="s">
        <v>4061</v>
      </c>
      <c r="U5434" s="201">
        <v>4.01</v>
      </c>
      <c r="V5434" t="s">
        <v>790</v>
      </c>
      <c r="W5434" t="s">
        <v>3529</v>
      </c>
      <c r="X5434" t="s">
        <v>2866</v>
      </c>
      <c r="Y5434" t="s">
        <v>4082</v>
      </c>
      <c r="Z5434" t="s">
        <v>3671</v>
      </c>
      <c r="AA5434" t="s">
        <v>2911</v>
      </c>
      <c r="AB5434" s="198">
        <v>37043.875</v>
      </c>
      <c r="AC5434" s="198">
        <v>37072.875</v>
      </c>
    </row>
    <row r="5435" spans="1:29" x14ac:dyDescent="0.2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151</v>
      </c>
      <c r="F5435" s="213">
        <f t="shared" si="429"/>
        <v>377500</v>
      </c>
      <c r="G5435" s="202">
        <v>1294725</v>
      </c>
      <c r="H5435" s="198">
        <v>37035.670555555553</v>
      </c>
      <c r="I5435" t="s">
        <v>3268</v>
      </c>
      <c r="M5435" t="s">
        <v>2760</v>
      </c>
      <c r="N5435" t="s">
        <v>2864</v>
      </c>
      <c r="O5435" t="s">
        <v>3253</v>
      </c>
      <c r="Q5435" s="199">
        <v>2500</v>
      </c>
      <c r="S5435" t="s">
        <v>2761</v>
      </c>
      <c r="T5435" t="s">
        <v>4061</v>
      </c>
      <c r="U5435" s="201">
        <v>4.53</v>
      </c>
      <c r="V5435" t="s">
        <v>3269</v>
      </c>
      <c r="W5435" t="s">
        <v>3529</v>
      </c>
      <c r="X5435" t="s">
        <v>2866</v>
      </c>
      <c r="Y5435" t="s">
        <v>4082</v>
      </c>
      <c r="Z5435" t="s">
        <v>3671</v>
      </c>
      <c r="AA5435" t="s">
        <v>2911</v>
      </c>
      <c r="AB5435" s="198">
        <v>37196</v>
      </c>
      <c r="AC5435" s="198">
        <v>37346</v>
      </c>
    </row>
    <row r="5436" spans="1:29" x14ac:dyDescent="0.2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153</v>
      </c>
      <c r="F5436" s="213">
        <f t="shared" si="429"/>
        <v>382500</v>
      </c>
      <c r="G5436" s="202">
        <v>1294726</v>
      </c>
      <c r="H5436" s="198">
        <v>37035.670717592591</v>
      </c>
      <c r="I5436" t="s">
        <v>2664</v>
      </c>
      <c r="M5436" t="s">
        <v>2760</v>
      </c>
      <c r="N5436" t="s">
        <v>2864</v>
      </c>
      <c r="O5436" t="s">
        <v>4239</v>
      </c>
      <c r="P5436" s="199">
        <v>2500</v>
      </c>
      <c r="S5436" t="s">
        <v>2761</v>
      </c>
      <c r="T5436" t="s">
        <v>4061</v>
      </c>
      <c r="U5436" s="201">
        <v>4.13</v>
      </c>
      <c r="V5436" t="s">
        <v>3791</v>
      </c>
      <c r="W5436" t="s">
        <v>3529</v>
      </c>
      <c r="X5436" t="s">
        <v>2866</v>
      </c>
      <c r="Y5436" t="s">
        <v>4082</v>
      </c>
      <c r="Z5436" t="s">
        <v>3671</v>
      </c>
      <c r="AA5436" t="s">
        <v>2911</v>
      </c>
      <c r="AB5436" s="198">
        <v>37043</v>
      </c>
      <c r="AC5436" s="198">
        <v>37195</v>
      </c>
    </row>
    <row r="5437" spans="1:29" x14ac:dyDescent="0.2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30</v>
      </c>
      <c r="F5437" s="213">
        <f t="shared" si="429"/>
        <v>450000</v>
      </c>
      <c r="G5437" s="202">
        <v>1294728</v>
      </c>
      <c r="H5437" s="198">
        <v>37035.670960648145</v>
      </c>
      <c r="I5437" t="s">
        <v>2801</v>
      </c>
      <c r="M5437" t="s">
        <v>2760</v>
      </c>
      <c r="N5437" t="s">
        <v>2864</v>
      </c>
      <c r="O5437" t="s">
        <v>2865</v>
      </c>
      <c r="P5437" s="199">
        <v>15000</v>
      </c>
      <c r="S5437" t="s">
        <v>2761</v>
      </c>
      <c r="T5437" t="s">
        <v>4061</v>
      </c>
      <c r="U5437" s="201">
        <v>4.01</v>
      </c>
      <c r="V5437" t="s">
        <v>18</v>
      </c>
      <c r="W5437" t="s">
        <v>3529</v>
      </c>
      <c r="X5437" t="s">
        <v>2866</v>
      </c>
      <c r="Y5437" t="s">
        <v>4082</v>
      </c>
      <c r="Z5437" t="s">
        <v>3671</v>
      </c>
      <c r="AA5437" t="s">
        <v>2911</v>
      </c>
      <c r="AB5437" s="198">
        <v>37043.875</v>
      </c>
      <c r="AC5437" s="198">
        <v>37072.875</v>
      </c>
    </row>
    <row r="5438" spans="1:29" x14ac:dyDescent="0.2">
      <c r="A5438" s="44" t="str">
        <f t="shared" si="425"/>
        <v xml:space="preserve"> Natural Gas Financial</v>
      </c>
      <c r="B5438" s="44" t="str">
        <f t="shared" si="426"/>
        <v/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123</v>
      </c>
      <c r="F5438" s="213">
        <f t="shared" si="429"/>
        <v>615000</v>
      </c>
      <c r="G5438" s="202">
        <v>1294729</v>
      </c>
      <c r="H5438" s="198">
        <v>37035.671458333331</v>
      </c>
      <c r="I5438" t="s">
        <v>2664</v>
      </c>
      <c r="M5438" t="s">
        <v>2760</v>
      </c>
      <c r="N5438" t="s">
        <v>4017</v>
      </c>
      <c r="O5438" t="s">
        <v>4018</v>
      </c>
      <c r="P5438" s="199">
        <v>5000</v>
      </c>
      <c r="S5438" t="s">
        <v>2761</v>
      </c>
      <c r="T5438" t="s">
        <v>4061</v>
      </c>
      <c r="U5438" s="201">
        <v>-0.375</v>
      </c>
      <c r="V5438" t="s">
        <v>2779</v>
      </c>
      <c r="W5438" t="s">
        <v>4019</v>
      </c>
      <c r="X5438" t="s">
        <v>4020</v>
      </c>
      <c r="Y5438" t="s">
        <v>4082</v>
      </c>
      <c r="Z5438" t="s">
        <v>3672</v>
      </c>
      <c r="AA5438" t="s">
        <v>19</v>
      </c>
      <c r="AB5438" s="198">
        <v>37073</v>
      </c>
      <c r="AC5438" s="198">
        <v>37195</v>
      </c>
    </row>
    <row r="5439" spans="1:29" x14ac:dyDescent="0.2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3100</v>
      </c>
      <c r="G5439" s="202">
        <v>1294730</v>
      </c>
      <c r="H5439" s="198">
        <v>37035.671886574077</v>
      </c>
      <c r="I5439" t="s">
        <v>2854</v>
      </c>
      <c r="M5439" t="s">
        <v>2760</v>
      </c>
      <c r="N5439" t="s">
        <v>3193</v>
      </c>
      <c r="O5439" t="s">
        <v>1744</v>
      </c>
      <c r="Q5439" s="199">
        <v>100</v>
      </c>
      <c r="S5439" t="s">
        <v>3118</v>
      </c>
      <c r="T5439" t="s">
        <v>4061</v>
      </c>
      <c r="U5439" s="201">
        <v>0.13</v>
      </c>
      <c r="V5439" t="s">
        <v>3195</v>
      </c>
      <c r="W5439" t="s">
        <v>3119</v>
      </c>
      <c r="X5439" t="s">
        <v>3120</v>
      </c>
      <c r="Y5439" t="s">
        <v>4082</v>
      </c>
      <c r="Z5439" t="s">
        <v>3671</v>
      </c>
      <c r="AA5439" t="s">
        <v>2911</v>
      </c>
      <c r="AB5439" s="198">
        <v>37073</v>
      </c>
      <c r="AC5439" s="198">
        <v>37103</v>
      </c>
    </row>
    <row r="5440" spans="1:29" x14ac:dyDescent="0.2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30</v>
      </c>
      <c r="F5440" s="213">
        <f t="shared" si="429"/>
        <v>150000</v>
      </c>
      <c r="G5440" s="202">
        <v>1294733</v>
      </c>
      <c r="H5440" s="198">
        <v>37035.67224537037</v>
      </c>
      <c r="I5440" t="s">
        <v>1930</v>
      </c>
      <c r="M5440" t="s">
        <v>2760</v>
      </c>
      <c r="N5440" t="s">
        <v>2864</v>
      </c>
      <c r="O5440" t="s">
        <v>2865</v>
      </c>
      <c r="P5440" s="199">
        <v>5000</v>
      </c>
      <c r="S5440" t="s">
        <v>2761</v>
      </c>
      <c r="T5440" t="s">
        <v>4061</v>
      </c>
      <c r="U5440" s="201">
        <v>4.0049999999999999</v>
      </c>
      <c r="V5440" t="s">
        <v>4331</v>
      </c>
      <c r="W5440" t="s">
        <v>3529</v>
      </c>
      <c r="X5440" t="s">
        <v>2866</v>
      </c>
      <c r="Y5440" t="s">
        <v>4082</v>
      </c>
      <c r="Z5440" t="s">
        <v>3671</v>
      </c>
      <c r="AA5440" t="s">
        <v>2911</v>
      </c>
      <c r="AB5440" s="198">
        <v>37043.875</v>
      </c>
      <c r="AC5440" s="198">
        <v>37072.875</v>
      </c>
    </row>
    <row r="5441" spans="1:29" x14ac:dyDescent="0.2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30</v>
      </c>
      <c r="F5441" s="213">
        <f t="shared" si="429"/>
        <v>450000</v>
      </c>
      <c r="G5441" s="202">
        <v>1294734</v>
      </c>
      <c r="H5441" s="198">
        <v>37035.672465277778</v>
      </c>
      <c r="I5441" t="s">
        <v>2801</v>
      </c>
      <c r="M5441" t="s">
        <v>2760</v>
      </c>
      <c r="N5441" t="s">
        <v>2864</v>
      </c>
      <c r="O5441" t="s">
        <v>2865</v>
      </c>
      <c r="P5441" s="199">
        <v>15000</v>
      </c>
      <c r="S5441" t="s">
        <v>2761</v>
      </c>
      <c r="T5441" t="s">
        <v>4061</v>
      </c>
      <c r="U5441" s="201">
        <v>4</v>
      </c>
      <c r="V5441" t="s">
        <v>18</v>
      </c>
      <c r="W5441" t="s">
        <v>3529</v>
      </c>
      <c r="X5441" t="s">
        <v>2866</v>
      </c>
      <c r="Y5441" t="s">
        <v>4082</v>
      </c>
      <c r="Z5441" t="s">
        <v>3671</v>
      </c>
      <c r="AA5441" t="s">
        <v>2911</v>
      </c>
      <c r="AB5441" s="198">
        <v>37043.875</v>
      </c>
      <c r="AC5441" s="198">
        <v>37072.875</v>
      </c>
    </row>
    <row r="5442" spans="1:29" x14ac:dyDescent="0.2">
      <c r="A5442" s="44" t="str">
        <f t="shared" si="425"/>
        <v>US Natural Gas Financial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31</v>
      </c>
      <c r="F5442" s="213">
        <f t="shared" si="429"/>
        <v>310000</v>
      </c>
      <c r="G5442" s="202">
        <v>1294735</v>
      </c>
      <c r="H5442" s="198">
        <v>37035.672858796293</v>
      </c>
      <c r="I5442" t="s">
        <v>3271</v>
      </c>
      <c r="M5442" t="s">
        <v>2760</v>
      </c>
      <c r="N5442" t="s">
        <v>2864</v>
      </c>
      <c r="O5442" t="s">
        <v>3234</v>
      </c>
      <c r="P5442" s="199">
        <v>10000</v>
      </c>
      <c r="S5442" t="s">
        <v>2761</v>
      </c>
      <c r="T5442" t="s">
        <v>4061</v>
      </c>
      <c r="U5442" s="201">
        <v>4.0650000000000004</v>
      </c>
      <c r="V5442" t="s">
        <v>3044</v>
      </c>
      <c r="W5442" t="s">
        <v>3529</v>
      </c>
      <c r="X5442" t="s">
        <v>2866</v>
      </c>
      <c r="Y5442" t="s">
        <v>4082</v>
      </c>
      <c r="Z5442" t="s">
        <v>3671</v>
      </c>
      <c r="AA5442" t="s">
        <v>2911</v>
      </c>
      <c r="AB5442" s="198">
        <v>37073.875</v>
      </c>
      <c r="AC5442" s="198">
        <v>37103.875</v>
      </c>
    </row>
    <row r="5443" spans="1:29" x14ac:dyDescent="0.2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30</v>
      </c>
      <c r="F5443" s="213">
        <f t="shared" si="429"/>
        <v>450000</v>
      </c>
      <c r="G5443" s="202">
        <v>1294737</v>
      </c>
      <c r="H5443" s="198">
        <v>37035.672997685186</v>
      </c>
      <c r="I5443" t="s">
        <v>1617</v>
      </c>
      <c r="M5443" t="s">
        <v>2760</v>
      </c>
      <c r="N5443" t="s">
        <v>2864</v>
      </c>
      <c r="O5443" t="s">
        <v>2865</v>
      </c>
      <c r="Q5443" s="199">
        <v>15000</v>
      </c>
      <c r="S5443" t="s">
        <v>2761</v>
      </c>
      <c r="T5443" t="s">
        <v>4061</v>
      </c>
      <c r="U5443" s="201">
        <v>4.01</v>
      </c>
      <c r="V5443" t="s">
        <v>1618</v>
      </c>
      <c r="W5443" t="s">
        <v>3529</v>
      </c>
      <c r="X5443" t="s">
        <v>2866</v>
      </c>
      <c r="Y5443" t="s">
        <v>4082</v>
      </c>
      <c r="Z5443" t="s">
        <v>3671</v>
      </c>
      <c r="AA5443" t="s">
        <v>2911</v>
      </c>
      <c r="AB5443" s="198">
        <v>37043.875</v>
      </c>
      <c r="AC5443" s="198">
        <v>37072.875</v>
      </c>
    </row>
    <row r="5444" spans="1:29" x14ac:dyDescent="0.2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31</v>
      </c>
      <c r="F5444" s="213">
        <f t="shared" si="429"/>
        <v>155000</v>
      </c>
      <c r="G5444" s="202">
        <v>1294738</v>
      </c>
      <c r="H5444" s="198">
        <v>37035.673148148147</v>
      </c>
      <c r="I5444" t="s">
        <v>3271</v>
      </c>
      <c r="M5444" t="s">
        <v>2760</v>
      </c>
      <c r="N5444" t="s">
        <v>2864</v>
      </c>
      <c r="O5444" t="s">
        <v>2875</v>
      </c>
      <c r="P5444" s="199">
        <v>5000</v>
      </c>
      <c r="S5444" t="s">
        <v>2761</v>
      </c>
      <c r="T5444" t="s">
        <v>4061</v>
      </c>
      <c r="U5444" s="201">
        <v>4.1500000000000004</v>
      </c>
      <c r="V5444" t="s">
        <v>3044</v>
      </c>
      <c r="W5444" t="s">
        <v>3529</v>
      </c>
      <c r="X5444" t="s">
        <v>2866</v>
      </c>
      <c r="Y5444" t="s">
        <v>4082</v>
      </c>
      <c r="Z5444" t="s">
        <v>3671</v>
      </c>
      <c r="AA5444" t="s">
        <v>2911</v>
      </c>
      <c r="AB5444" s="198">
        <v>37104.875</v>
      </c>
      <c r="AC5444" s="198">
        <v>37134.875</v>
      </c>
    </row>
    <row r="5445" spans="1:29" x14ac:dyDescent="0.2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30</v>
      </c>
      <c r="F5445" s="213">
        <f t="shared" si="429"/>
        <v>450000</v>
      </c>
      <c r="G5445" s="202">
        <v>1294741</v>
      </c>
      <c r="H5445" s="198">
        <v>37035.673298611109</v>
      </c>
      <c r="I5445" t="s">
        <v>2664</v>
      </c>
      <c r="M5445" t="s">
        <v>2760</v>
      </c>
      <c r="N5445" t="s">
        <v>2864</v>
      </c>
      <c r="O5445" t="s">
        <v>2865</v>
      </c>
      <c r="Q5445" s="199">
        <v>15000</v>
      </c>
      <c r="S5445" t="s">
        <v>2761</v>
      </c>
      <c r="T5445" t="s">
        <v>4061</v>
      </c>
      <c r="U5445" s="201">
        <v>4.01</v>
      </c>
      <c r="V5445" t="s">
        <v>2779</v>
      </c>
      <c r="W5445" t="s">
        <v>3529</v>
      </c>
      <c r="X5445" t="s">
        <v>2866</v>
      </c>
      <c r="Y5445" t="s">
        <v>4082</v>
      </c>
      <c r="Z5445" t="s">
        <v>3671</v>
      </c>
      <c r="AA5445" t="s">
        <v>2911</v>
      </c>
      <c r="AB5445" s="198">
        <v>37043.875</v>
      </c>
      <c r="AC5445" s="198">
        <v>37072.875</v>
      </c>
    </row>
    <row r="5446" spans="1:29" x14ac:dyDescent="0.2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155000</v>
      </c>
      <c r="G5446" s="202">
        <v>1294742</v>
      </c>
      <c r="H5446" s="198">
        <v>37035.673587962963</v>
      </c>
      <c r="I5446" t="s">
        <v>3271</v>
      </c>
      <c r="M5446" t="s">
        <v>2760</v>
      </c>
      <c r="N5446" t="s">
        <v>2864</v>
      </c>
      <c r="O5446" t="s">
        <v>2875</v>
      </c>
      <c r="P5446" s="199">
        <v>5000</v>
      </c>
      <c r="S5446" t="s">
        <v>2761</v>
      </c>
      <c r="T5446" t="s">
        <v>4061</v>
      </c>
      <c r="U5446" s="201">
        <v>4.1500000000000004</v>
      </c>
      <c r="V5446" t="s">
        <v>3044</v>
      </c>
      <c r="W5446" t="s">
        <v>3529</v>
      </c>
      <c r="X5446" t="s">
        <v>2866</v>
      </c>
      <c r="Y5446" t="s">
        <v>4082</v>
      </c>
      <c r="Z5446" t="s">
        <v>3671</v>
      </c>
      <c r="AA5446" t="s">
        <v>2911</v>
      </c>
      <c r="AB5446" s="198">
        <v>37104.875</v>
      </c>
      <c r="AC5446" s="198">
        <v>37134.875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30</v>
      </c>
      <c r="F5447" s="213">
        <f t="shared" si="429"/>
        <v>450000</v>
      </c>
      <c r="G5447" s="202">
        <v>1294745</v>
      </c>
      <c r="H5447" s="198">
        <v>37035.674085648148</v>
      </c>
      <c r="I5447" t="s">
        <v>3306</v>
      </c>
      <c r="M5447" t="s">
        <v>2760</v>
      </c>
      <c r="N5447" t="s">
        <v>2864</v>
      </c>
      <c r="O5447" t="s">
        <v>2865</v>
      </c>
      <c r="Q5447" s="199">
        <v>15000</v>
      </c>
      <c r="S5447" t="s">
        <v>2761</v>
      </c>
      <c r="T5447" t="s">
        <v>4061</v>
      </c>
      <c r="U5447" s="201">
        <v>4.0149999999999997</v>
      </c>
      <c r="V5447" t="s">
        <v>4340</v>
      </c>
      <c r="W5447" t="s">
        <v>3529</v>
      </c>
      <c r="X5447" t="s">
        <v>2866</v>
      </c>
      <c r="Y5447" t="s">
        <v>4082</v>
      </c>
      <c r="Z5447" t="s">
        <v>3671</v>
      </c>
      <c r="AA5447" t="s">
        <v>2911</v>
      </c>
      <c r="AB5447" s="198">
        <v>37043.875</v>
      </c>
      <c r="AC5447" s="198">
        <v>37072.875</v>
      </c>
    </row>
    <row r="5448" spans="1:29" x14ac:dyDescent="0.2">
      <c r="A5448" s="44" t="str">
        <f t="shared" si="425"/>
        <v>US Natural Gas Financial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Financial</v>
      </c>
      <c r="E5448" s="44">
        <f>IF(VLOOKUP(S5448,'DD-Lookup'!$J$6:$L$50,3,FALSE)="Monthly",(YEAR(AC5448)-YEAR(AB5448))*12+MONTH(AC5448)-MONTH(AB5448)+1,(AC5448-AB5448+1))</f>
        <v>31</v>
      </c>
      <c r="F5448" s="213">
        <f t="shared" si="429"/>
        <v>465000</v>
      </c>
      <c r="G5448" s="202">
        <v>1294746</v>
      </c>
      <c r="H5448" s="198">
        <v>37035.674722222226</v>
      </c>
      <c r="I5448" t="s">
        <v>2664</v>
      </c>
      <c r="M5448" t="s">
        <v>2760</v>
      </c>
      <c r="N5448" t="s">
        <v>2864</v>
      </c>
      <c r="O5448" t="s">
        <v>3234</v>
      </c>
      <c r="Q5448" s="199">
        <v>15000</v>
      </c>
      <c r="S5448" t="s">
        <v>2761</v>
      </c>
      <c r="T5448" t="s">
        <v>4061</v>
      </c>
      <c r="U5448" s="201">
        <v>4.085</v>
      </c>
      <c r="V5448" t="s">
        <v>2779</v>
      </c>
      <c r="W5448" t="s">
        <v>3529</v>
      </c>
      <c r="X5448" t="s">
        <v>2866</v>
      </c>
      <c r="Y5448" t="s">
        <v>4082</v>
      </c>
      <c r="Z5448" t="s">
        <v>3671</v>
      </c>
      <c r="AA5448" t="s">
        <v>2911</v>
      </c>
      <c r="AB5448" s="198">
        <v>37073.875</v>
      </c>
      <c r="AC5448" s="198">
        <v>37103.875</v>
      </c>
    </row>
    <row r="5449" spans="1:29" x14ac:dyDescent="0.2">
      <c r="A5449" s="44" t="str">
        <f t="shared" si="425"/>
        <v>US Crude Financial</v>
      </c>
      <c r="B5449" s="44" t="str">
        <f t="shared" si="426"/>
        <v>US</v>
      </c>
      <c r="C5449" s="44" t="str">
        <f t="shared" si="427"/>
        <v>Crude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1</v>
      </c>
      <c r="F5449" s="213">
        <f t="shared" si="429"/>
        <v>50000</v>
      </c>
      <c r="G5449" s="202">
        <v>1294748</v>
      </c>
      <c r="H5449" s="198">
        <v>37035.675115740742</v>
      </c>
      <c r="I5449" t="s">
        <v>3057</v>
      </c>
      <c r="M5449" t="s">
        <v>3757</v>
      </c>
      <c r="N5449" t="s">
        <v>4183</v>
      </c>
      <c r="O5449" t="s">
        <v>2967</v>
      </c>
      <c r="Q5449" s="199">
        <v>50000</v>
      </c>
      <c r="S5449" t="s">
        <v>2767</v>
      </c>
      <c r="T5449" t="s">
        <v>4061</v>
      </c>
      <c r="U5449" s="201">
        <v>28.39</v>
      </c>
      <c r="V5449" t="s">
        <v>1699</v>
      </c>
      <c r="W5449" t="s">
        <v>4185</v>
      </c>
      <c r="X5449" t="s">
        <v>4266</v>
      </c>
      <c r="Y5449" t="s">
        <v>3401</v>
      </c>
      <c r="Z5449" t="s">
        <v>3671</v>
      </c>
      <c r="AA5449" t="s">
        <v>2911</v>
      </c>
      <c r="AB5449" s="198">
        <v>37073</v>
      </c>
      <c r="AC5449" s="198">
        <v>37103</v>
      </c>
    </row>
    <row r="5450" spans="1:29" x14ac:dyDescent="0.2">
      <c r="A5450" s="44" t="str">
        <f t="shared" ref="A5450:A5513" si="430">B5450&amp;" "&amp;C5450&amp;" "&amp;D5450</f>
        <v>US Natural Gas Financial</v>
      </c>
      <c r="B5450" s="44" t="str">
        <f t="shared" ref="B5450:B5513" si="431">IF((LEFT(N5450,2)="US"),"US","")</f>
        <v>US</v>
      </c>
      <c r="C5450" s="44" t="str">
        <f t="shared" ref="C5450:C5513" si="432">M5450</f>
        <v>Natural Gas</v>
      </c>
      <c r="D5450" s="44" t="str">
        <f t="shared" ref="D5450:D5513" si="433">IF(ISNUMBER(FIND("Phy",N5450))=TRUE,"Physical","Financial")</f>
        <v>Financial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300000</v>
      </c>
      <c r="G5450" s="202">
        <v>1294749</v>
      </c>
      <c r="H5450" s="198">
        <v>37035.675266203703</v>
      </c>
      <c r="I5450" t="s">
        <v>3306</v>
      </c>
      <c r="M5450" t="s">
        <v>2760</v>
      </c>
      <c r="N5450" t="s">
        <v>2864</v>
      </c>
      <c r="O5450" t="s">
        <v>2865</v>
      </c>
      <c r="P5450" s="199">
        <v>10000</v>
      </c>
      <c r="S5450" t="s">
        <v>2761</v>
      </c>
      <c r="T5450" t="s">
        <v>4061</v>
      </c>
      <c r="U5450" s="201">
        <v>4.0149999999999997</v>
      </c>
      <c r="V5450" t="s">
        <v>1778</v>
      </c>
      <c r="W5450" t="s">
        <v>3529</v>
      </c>
      <c r="X5450" t="s">
        <v>2866</v>
      </c>
      <c r="Y5450" t="s">
        <v>4082</v>
      </c>
      <c r="Z5450" t="s">
        <v>3671</v>
      </c>
      <c r="AA5450" t="s">
        <v>2911</v>
      </c>
      <c r="AB5450" s="198">
        <v>37043.875</v>
      </c>
      <c r="AC5450" s="198">
        <v>37072.875</v>
      </c>
    </row>
    <row r="5451" spans="1:29" x14ac:dyDescent="0.2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150000</v>
      </c>
      <c r="G5451" s="202">
        <v>1294750</v>
      </c>
      <c r="H5451" s="198">
        <v>37035.675358796296</v>
      </c>
      <c r="I5451" t="s">
        <v>3112</v>
      </c>
      <c r="M5451" t="s">
        <v>2760</v>
      </c>
      <c r="N5451" t="s">
        <v>2864</v>
      </c>
      <c r="O5451" t="s">
        <v>2865</v>
      </c>
      <c r="Q5451" s="199">
        <v>5000</v>
      </c>
      <c r="S5451" t="s">
        <v>2761</v>
      </c>
      <c r="T5451" t="s">
        <v>4061</v>
      </c>
      <c r="U5451" s="201">
        <v>4.0199999999999996</v>
      </c>
      <c r="V5451" t="s">
        <v>2964</v>
      </c>
      <c r="W5451" t="s">
        <v>3529</v>
      </c>
      <c r="X5451" t="s">
        <v>2866</v>
      </c>
      <c r="Y5451" t="s">
        <v>4082</v>
      </c>
      <c r="Z5451" t="s">
        <v>3671</v>
      </c>
      <c r="AA5451" t="s">
        <v>2911</v>
      </c>
      <c r="AB5451" s="198">
        <v>37043.875</v>
      </c>
      <c r="AC5451" s="198">
        <v>37072.875</v>
      </c>
    </row>
    <row r="5452" spans="1:29" x14ac:dyDescent="0.2">
      <c r="A5452" s="44" t="str">
        <f t="shared" si="430"/>
        <v>US Crude Financial</v>
      </c>
      <c r="B5452" s="44" t="str">
        <f t="shared" si="431"/>
        <v>US</v>
      </c>
      <c r="C5452" s="44" t="str">
        <f t="shared" si="432"/>
        <v>Crude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</v>
      </c>
      <c r="F5452" s="213">
        <f t="shared" si="434"/>
        <v>50000</v>
      </c>
      <c r="G5452" s="202">
        <v>1294751</v>
      </c>
      <c r="H5452" s="198">
        <v>37035.675462962965</v>
      </c>
      <c r="I5452" t="s">
        <v>3057</v>
      </c>
      <c r="M5452" t="s">
        <v>3757</v>
      </c>
      <c r="N5452" t="s">
        <v>4183</v>
      </c>
      <c r="O5452" t="s">
        <v>2967</v>
      </c>
      <c r="Q5452" s="199">
        <v>50000</v>
      </c>
      <c r="S5452" t="s">
        <v>2767</v>
      </c>
      <c r="T5452" t="s">
        <v>4061</v>
      </c>
      <c r="U5452" s="201">
        <v>28.41</v>
      </c>
      <c r="V5452" t="s">
        <v>1699</v>
      </c>
      <c r="W5452" t="s">
        <v>4185</v>
      </c>
      <c r="X5452" t="s">
        <v>4266</v>
      </c>
      <c r="Y5452" t="s">
        <v>3401</v>
      </c>
      <c r="Z5452" t="s">
        <v>3671</v>
      </c>
      <c r="AA5452" t="s">
        <v>2911</v>
      </c>
      <c r="AB5452" s="198">
        <v>37073</v>
      </c>
      <c r="AC5452" s="198">
        <v>37103</v>
      </c>
    </row>
    <row r="5453" spans="1:29" x14ac:dyDescent="0.2">
      <c r="A5453" s="44" t="str">
        <f t="shared" si="430"/>
        <v>US Natural Gas Financial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Financial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150000</v>
      </c>
      <c r="G5453" s="202">
        <v>1294752</v>
      </c>
      <c r="H5453" s="198">
        <v>37035.675555555557</v>
      </c>
      <c r="I5453" t="s">
        <v>4241</v>
      </c>
      <c r="M5453" t="s">
        <v>2760</v>
      </c>
      <c r="N5453" t="s">
        <v>2864</v>
      </c>
      <c r="O5453" t="s">
        <v>2865</v>
      </c>
      <c r="Q5453" s="199">
        <v>5000</v>
      </c>
      <c r="S5453" t="s">
        <v>2761</v>
      </c>
      <c r="T5453" t="s">
        <v>4061</v>
      </c>
      <c r="U5453" s="201">
        <v>4.0199999999999996</v>
      </c>
      <c r="V5453" t="s">
        <v>4273</v>
      </c>
      <c r="W5453" t="s">
        <v>3529</v>
      </c>
      <c r="X5453" t="s">
        <v>2866</v>
      </c>
      <c r="Y5453" t="s">
        <v>4082</v>
      </c>
      <c r="Z5453" t="s">
        <v>3671</v>
      </c>
      <c r="AA5453" t="s">
        <v>2911</v>
      </c>
      <c r="AB5453" s="198">
        <v>37043.875</v>
      </c>
      <c r="AC5453" s="198">
        <v>37072.875</v>
      </c>
    </row>
    <row r="5454" spans="1:29" x14ac:dyDescent="0.2">
      <c r="A5454" s="44" t="str">
        <f t="shared" si="430"/>
        <v>US Crude Financial</v>
      </c>
      <c r="B5454" s="44" t="str">
        <f t="shared" si="431"/>
        <v>US</v>
      </c>
      <c r="C5454" s="44" t="str">
        <f t="shared" si="432"/>
        <v>Crude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1</v>
      </c>
      <c r="F5454" s="213">
        <f t="shared" si="434"/>
        <v>50000</v>
      </c>
      <c r="G5454" s="202">
        <v>1294753</v>
      </c>
      <c r="H5454" s="198">
        <v>37035.676099537035</v>
      </c>
      <c r="I5454" t="s">
        <v>3057</v>
      </c>
      <c r="M5454" t="s">
        <v>3757</v>
      </c>
      <c r="N5454" t="s">
        <v>4183</v>
      </c>
      <c r="O5454" t="s">
        <v>2967</v>
      </c>
      <c r="Q5454" s="199">
        <v>50000</v>
      </c>
      <c r="S5454" t="s">
        <v>2767</v>
      </c>
      <c r="T5454" t="s">
        <v>4061</v>
      </c>
      <c r="U5454" s="201">
        <v>28.43</v>
      </c>
      <c r="V5454" t="s">
        <v>1699</v>
      </c>
      <c r="W5454" t="s">
        <v>4185</v>
      </c>
      <c r="X5454" t="s">
        <v>4266</v>
      </c>
      <c r="Y5454" t="s">
        <v>3401</v>
      </c>
      <c r="Z5454" t="s">
        <v>3671</v>
      </c>
      <c r="AA5454" t="s">
        <v>2911</v>
      </c>
      <c r="AB5454" s="198">
        <v>37073</v>
      </c>
      <c r="AC5454" s="198">
        <v>37103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30</v>
      </c>
      <c r="F5455" s="213">
        <f t="shared" si="434"/>
        <v>150000</v>
      </c>
      <c r="G5455" s="202">
        <v>1294754</v>
      </c>
      <c r="H5455" s="198">
        <v>37035.676111111112</v>
      </c>
      <c r="I5455" t="s">
        <v>2834</v>
      </c>
      <c r="M5455" t="s">
        <v>2760</v>
      </c>
      <c r="N5455" t="s">
        <v>2864</v>
      </c>
      <c r="O5455" t="s">
        <v>2865</v>
      </c>
      <c r="Q5455" s="199">
        <v>5000</v>
      </c>
      <c r="S5455" t="s">
        <v>2761</v>
      </c>
      <c r="T5455" t="s">
        <v>4061</v>
      </c>
      <c r="U5455" s="201">
        <v>4.0199999999999996</v>
      </c>
      <c r="V5455" t="s">
        <v>4317</v>
      </c>
      <c r="W5455" t="s">
        <v>3529</v>
      </c>
      <c r="X5455" t="s">
        <v>2866</v>
      </c>
      <c r="Y5455" t="s">
        <v>4082</v>
      </c>
      <c r="Z5455" t="s">
        <v>3671</v>
      </c>
      <c r="AA5455" t="s">
        <v>2911</v>
      </c>
      <c r="AB5455" s="198">
        <v>37043.875</v>
      </c>
      <c r="AC5455" s="198">
        <v>37072.875</v>
      </c>
    </row>
    <row r="5456" spans="1:29" x14ac:dyDescent="0.2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30</v>
      </c>
      <c r="F5456" s="213">
        <f t="shared" si="434"/>
        <v>150000</v>
      </c>
      <c r="G5456" s="202">
        <v>1294755</v>
      </c>
      <c r="H5456" s="198">
        <v>37035.676886574074</v>
      </c>
      <c r="I5456" t="s">
        <v>4241</v>
      </c>
      <c r="M5456" t="s">
        <v>2760</v>
      </c>
      <c r="N5456" t="s">
        <v>3235</v>
      </c>
      <c r="O5456" t="s">
        <v>4309</v>
      </c>
      <c r="Q5456" s="199">
        <v>5000</v>
      </c>
      <c r="S5456" t="s">
        <v>2761</v>
      </c>
      <c r="T5456" t="s">
        <v>4061</v>
      </c>
      <c r="U5456" s="201">
        <v>-0.08</v>
      </c>
      <c r="V5456" t="s">
        <v>4273</v>
      </c>
      <c r="W5456" t="s">
        <v>3108</v>
      </c>
      <c r="X5456" t="s">
        <v>3109</v>
      </c>
      <c r="Y5456" t="s">
        <v>4082</v>
      </c>
      <c r="Z5456" t="s">
        <v>3671</v>
      </c>
      <c r="AA5456" t="s">
        <v>20</v>
      </c>
      <c r="AB5456" s="198">
        <v>37043.875</v>
      </c>
      <c r="AC5456" s="198">
        <v>37072.875</v>
      </c>
    </row>
    <row r="5457" spans="1:29" x14ac:dyDescent="0.2">
      <c r="A5457" s="44" t="str">
        <f t="shared" si="430"/>
        <v>US Natural Gas Financial</v>
      </c>
      <c r="B5457" s="44" t="str">
        <f t="shared" si="431"/>
        <v>US</v>
      </c>
      <c r="C5457" s="44" t="str">
        <f t="shared" si="432"/>
        <v>Natural Gas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30</v>
      </c>
      <c r="F5457" s="213">
        <f t="shared" si="434"/>
        <v>450000</v>
      </c>
      <c r="G5457" s="202">
        <v>1294756</v>
      </c>
      <c r="H5457" s="198">
        <v>37035.677048611113</v>
      </c>
      <c r="I5457" t="s">
        <v>2664</v>
      </c>
      <c r="M5457" t="s">
        <v>2760</v>
      </c>
      <c r="N5457" t="s">
        <v>2864</v>
      </c>
      <c r="O5457" t="s">
        <v>2865</v>
      </c>
      <c r="P5457" s="199">
        <v>15000</v>
      </c>
      <c r="S5457" t="s">
        <v>2761</v>
      </c>
      <c r="T5457" t="s">
        <v>4061</v>
      </c>
      <c r="U5457" s="201">
        <v>4.0149999999999997</v>
      </c>
      <c r="V5457" t="s">
        <v>2779</v>
      </c>
      <c r="W5457" t="s">
        <v>3529</v>
      </c>
      <c r="X5457" t="s">
        <v>2866</v>
      </c>
      <c r="Y5457" t="s">
        <v>4082</v>
      </c>
      <c r="Z5457" t="s">
        <v>3671</v>
      </c>
      <c r="AA5457" t="s">
        <v>2911</v>
      </c>
      <c r="AB5457" s="198">
        <v>37043.875</v>
      </c>
      <c r="AC5457" s="198">
        <v>37072.875</v>
      </c>
    </row>
    <row r="5458" spans="1:29" x14ac:dyDescent="0.2">
      <c r="A5458" s="44" t="str">
        <f t="shared" si="430"/>
        <v>US Crude Financial</v>
      </c>
      <c r="B5458" s="44" t="str">
        <f t="shared" si="431"/>
        <v>US</v>
      </c>
      <c r="C5458" s="44" t="str">
        <f t="shared" si="432"/>
        <v>Crude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1</v>
      </c>
      <c r="F5458" s="213">
        <f t="shared" si="434"/>
        <v>50000</v>
      </c>
      <c r="G5458" s="202">
        <v>1294757</v>
      </c>
      <c r="H5458" s="198">
        <v>37035.679756944446</v>
      </c>
      <c r="I5458" t="s">
        <v>3057</v>
      </c>
      <c r="M5458" t="s">
        <v>3757</v>
      </c>
      <c r="N5458" t="s">
        <v>4183</v>
      </c>
      <c r="O5458" t="s">
        <v>2967</v>
      </c>
      <c r="Q5458" s="199">
        <v>50000</v>
      </c>
      <c r="S5458" t="s">
        <v>2767</v>
      </c>
      <c r="T5458" t="s">
        <v>4061</v>
      </c>
      <c r="U5458" s="201">
        <v>28.45</v>
      </c>
      <c r="V5458" t="s">
        <v>1699</v>
      </c>
      <c r="W5458" t="s">
        <v>4185</v>
      </c>
      <c r="X5458" t="s">
        <v>4266</v>
      </c>
      <c r="Y5458" t="s">
        <v>3401</v>
      </c>
      <c r="Z5458" t="s">
        <v>3671</v>
      </c>
      <c r="AA5458" t="s">
        <v>2911</v>
      </c>
      <c r="AB5458" s="198">
        <v>37073</v>
      </c>
      <c r="AC5458" s="198">
        <v>37103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30</v>
      </c>
      <c r="F5459" s="213">
        <f t="shared" si="434"/>
        <v>150000</v>
      </c>
      <c r="G5459" s="202">
        <v>1294758</v>
      </c>
      <c r="H5459" s="198">
        <v>37035.681539351855</v>
      </c>
      <c r="I5459" t="s">
        <v>3958</v>
      </c>
      <c r="M5459" t="s">
        <v>2760</v>
      </c>
      <c r="N5459" t="s">
        <v>2864</v>
      </c>
      <c r="O5459" t="s">
        <v>2673</v>
      </c>
      <c r="P5459" s="199">
        <v>5000</v>
      </c>
      <c r="S5459" t="s">
        <v>2761</v>
      </c>
      <c r="T5459" t="s">
        <v>4061</v>
      </c>
      <c r="U5459" s="201">
        <v>4.0075000000000003</v>
      </c>
      <c r="V5459" t="s">
        <v>21</v>
      </c>
      <c r="W5459" t="s">
        <v>3529</v>
      </c>
      <c r="X5459" t="s">
        <v>2866</v>
      </c>
      <c r="Y5459" t="s">
        <v>4082</v>
      </c>
      <c r="Z5459" t="s">
        <v>3671</v>
      </c>
      <c r="AA5459" t="s">
        <v>2911</v>
      </c>
      <c r="AB5459" s="198">
        <v>37043.915972222225</v>
      </c>
      <c r="AC5459" s="198">
        <v>37072.915972222225</v>
      </c>
    </row>
    <row r="5460" spans="1:29" x14ac:dyDescent="0.2">
      <c r="A5460" s="44" t="str">
        <f t="shared" si="430"/>
        <v>US Natural Gas Financial</v>
      </c>
      <c r="B5460" s="44" t="str">
        <f t="shared" si="431"/>
        <v>US</v>
      </c>
      <c r="C5460" s="44" t="str">
        <f t="shared" si="432"/>
        <v>Natural Gas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30</v>
      </c>
      <c r="F5460" s="213">
        <f t="shared" si="434"/>
        <v>300000</v>
      </c>
      <c r="G5460" s="202">
        <v>1294759</v>
      </c>
      <c r="H5460" s="198">
        <v>37035.681620370371</v>
      </c>
      <c r="I5460" t="s">
        <v>2674</v>
      </c>
      <c r="M5460" t="s">
        <v>2760</v>
      </c>
      <c r="N5460" t="s">
        <v>2864</v>
      </c>
      <c r="O5460" t="s">
        <v>2865</v>
      </c>
      <c r="Q5460" s="199">
        <v>10000</v>
      </c>
      <c r="S5460" t="s">
        <v>2761</v>
      </c>
      <c r="T5460" t="s">
        <v>4061</v>
      </c>
      <c r="U5460" s="201">
        <v>4.0199999999999996</v>
      </c>
      <c r="V5460" t="s">
        <v>3016</v>
      </c>
      <c r="W5460" t="s">
        <v>3529</v>
      </c>
      <c r="X5460" t="s">
        <v>2866</v>
      </c>
      <c r="Y5460" t="s">
        <v>4082</v>
      </c>
      <c r="Z5460" t="s">
        <v>3671</v>
      </c>
      <c r="AA5460" t="s">
        <v>2911</v>
      </c>
      <c r="AB5460" s="198">
        <v>37043.875</v>
      </c>
      <c r="AC5460" s="198">
        <v>37072.875</v>
      </c>
    </row>
    <row r="5461" spans="1:29" x14ac:dyDescent="0.2">
      <c r="A5461" s="44" t="str">
        <f t="shared" si="430"/>
        <v>US Gas Pipeline Capacity Financial</v>
      </c>
      <c r="B5461" s="44" t="str">
        <f t="shared" si="431"/>
        <v>US</v>
      </c>
      <c r="C5461" s="44" t="str">
        <f t="shared" si="432"/>
        <v>Gas Pipeline Capacity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30</v>
      </c>
      <c r="F5461" s="213">
        <f t="shared" si="434"/>
        <v>600000</v>
      </c>
      <c r="G5461" s="202">
        <v>1294760</v>
      </c>
      <c r="H5461" s="198">
        <v>37035.687152777777</v>
      </c>
      <c r="I5461" t="s">
        <v>3306</v>
      </c>
      <c r="M5461" t="s">
        <v>3300</v>
      </c>
      <c r="N5461" t="s">
        <v>22</v>
      </c>
      <c r="O5461" t="s">
        <v>23</v>
      </c>
      <c r="Q5461" s="199">
        <v>20000</v>
      </c>
      <c r="S5461" t="s">
        <v>2761</v>
      </c>
      <c r="T5461" t="s">
        <v>4061</v>
      </c>
      <c r="U5461" s="201">
        <v>1.4500000000000001E-2</v>
      </c>
      <c r="V5461" t="s">
        <v>2647</v>
      </c>
      <c r="W5461" t="s">
        <v>24</v>
      </c>
      <c r="Y5461" t="s">
        <v>25</v>
      </c>
      <c r="Z5461" t="s">
        <v>26</v>
      </c>
      <c r="AB5461" s="198">
        <v>37043.875</v>
      </c>
      <c r="AC5461" s="198">
        <v>37072.875</v>
      </c>
    </row>
    <row r="5462" spans="1:29" x14ac:dyDescent="0.2">
      <c r="A5462" s="44" t="str">
        <f t="shared" si="430"/>
        <v>US Natural Gas Financial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Financial</v>
      </c>
      <c r="E5462" s="44">
        <f>IF(VLOOKUP(S5462,'DD-Lookup'!$J$6:$L$50,3,FALSE)="Monthly",(YEAR(AC5462)-YEAR(AB5462))*12+MONTH(AC5462)-MONTH(AB5462)+1,(AC5462-AB5462+1))</f>
        <v>30</v>
      </c>
      <c r="F5462" s="213">
        <f t="shared" si="434"/>
        <v>150000</v>
      </c>
      <c r="G5462" s="202">
        <v>1294761</v>
      </c>
      <c r="H5462" s="198">
        <v>37035.68990740741</v>
      </c>
      <c r="I5462" t="s">
        <v>2801</v>
      </c>
      <c r="M5462" t="s">
        <v>2760</v>
      </c>
      <c r="N5462" t="s">
        <v>2864</v>
      </c>
      <c r="O5462" t="s">
        <v>2865</v>
      </c>
      <c r="Q5462" s="199">
        <v>5000</v>
      </c>
      <c r="S5462" t="s">
        <v>2761</v>
      </c>
      <c r="T5462" t="s">
        <v>4061</v>
      </c>
      <c r="U5462" s="201">
        <v>4.0199999999999996</v>
      </c>
      <c r="V5462" t="s">
        <v>1914</v>
      </c>
      <c r="W5462" t="s">
        <v>3529</v>
      </c>
      <c r="X5462" t="s">
        <v>2866</v>
      </c>
      <c r="Y5462" t="s">
        <v>4082</v>
      </c>
      <c r="Z5462" t="s">
        <v>3671</v>
      </c>
      <c r="AA5462" t="s">
        <v>2911</v>
      </c>
      <c r="AB5462" s="198">
        <v>37043.875</v>
      </c>
      <c r="AC5462" s="198">
        <v>37072.875</v>
      </c>
    </row>
    <row r="5463" spans="1:29" x14ac:dyDescent="0.2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30</v>
      </c>
      <c r="F5463" s="213">
        <f t="shared" si="434"/>
        <v>150000</v>
      </c>
      <c r="G5463" s="202">
        <v>1294762</v>
      </c>
      <c r="H5463" s="198">
        <v>37035.690335648149</v>
      </c>
      <c r="I5463" t="s">
        <v>2834</v>
      </c>
      <c r="M5463" t="s">
        <v>2760</v>
      </c>
      <c r="N5463" t="s">
        <v>2864</v>
      </c>
      <c r="O5463" t="s">
        <v>2865</v>
      </c>
      <c r="Q5463" s="199">
        <v>5000</v>
      </c>
      <c r="S5463" t="s">
        <v>2761</v>
      </c>
      <c r="T5463" t="s">
        <v>4061</v>
      </c>
      <c r="U5463" s="201">
        <v>4.0199999999999996</v>
      </c>
      <c r="V5463" t="s">
        <v>1832</v>
      </c>
      <c r="W5463" t="s">
        <v>3529</v>
      </c>
      <c r="X5463" t="s">
        <v>2866</v>
      </c>
      <c r="Y5463" t="s">
        <v>4082</v>
      </c>
      <c r="Z5463" t="s">
        <v>3671</v>
      </c>
      <c r="AA5463" t="s">
        <v>2911</v>
      </c>
      <c r="AB5463" s="198">
        <v>37043.875</v>
      </c>
      <c r="AC5463" s="198">
        <v>37072.875</v>
      </c>
    </row>
    <row r="5464" spans="1:29" x14ac:dyDescent="0.2">
      <c r="A5464" s="44" t="str">
        <f t="shared" si="430"/>
        <v>US Natural Gas Financial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Financial</v>
      </c>
      <c r="E5464" s="44">
        <f>IF(VLOOKUP(S5464,'DD-Lookup'!$J$6:$L$50,3,FALSE)="Monthly",(YEAR(AC5464)-YEAR(AB5464))*12+MONTH(AC5464)-MONTH(AB5464)+1,(AC5464-AB5464+1))</f>
        <v>30</v>
      </c>
      <c r="F5464" s="213">
        <f t="shared" si="434"/>
        <v>150000</v>
      </c>
      <c r="G5464" s="202">
        <v>1294764</v>
      </c>
      <c r="H5464" s="198">
        <v>37035.698414351849</v>
      </c>
      <c r="I5464" t="s">
        <v>3167</v>
      </c>
      <c r="M5464" t="s">
        <v>2760</v>
      </c>
      <c r="N5464" t="s">
        <v>2864</v>
      </c>
      <c r="O5464" t="s">
        <v>2865</v>
      </c>
      <c r="Q5464" s="199">
        <v>5000</v>
      </c>
      <c r="S5464" t="s">
        <v>2761</v>
      </c>
      <c r="T5464" t="s">
        <v>4061</v>
      </c>
      <c r="U5464" s="201">
        <v>4.0250000000000004</v>
      </c>
      <c r="V5464" t="s">
        <v>3184</v>
      </c>
      <c r="W5464" t="s">
        <v>3529</v>
      </c>
      <c r="X5464" t="s">
        <v>2866</v>
      </c>
      <c r="Y5464" t="s">
        <v>4082</v>
      </c>
      <c r="Z5464" t="s">
        <v>3671</v>
      </c>
      <c r="AA5464" t="s">
        <v>2911</v>
      </c>
      <c r="AB5464" s="198">
        <v>37043.875</v>
      </c>
      <c r="AC5464" s="198">
        <v>37072.875</v>
      </c>
    </row>
    <row r="5465" spans="1:29" x14ac:dyDescent="0.2">
      <c r="A5465" s="44" t="str">
        <f t="shared" si="430"/>
        <v>US Natural Gas Financial</v>
      </c>
      <c r="B5465" s="44" t="str">
        <f t="shared" si="431"/>
        <v>US</v>
      </c>
      <c r="C5465" s="44" t="str">
        <f t="shared" si="432"/>
        <v>Natural Gas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31</v>
      </c>
      <c r="F5465" s="213">
        <f t="shared" si="434"/>
        <v>155000</v>
      </c>
      <c r="G5465" s="202">
        <v>1294765</v>
      </c>
      <c r="H5465" s="198">
        <v>37035.699097222219</v>
      </c>
      <c r="I5465" t="s">
        <v>3306</v>
      </c>
      <c r="M5465" t="s">
        <v>2760</v>
      </c>
      <c r="N5465" t="s">
        <v>2864</v>
      </c>
      <c r="O5465" t="s">
        <v>3234</v>
      </c>
      <c r="P5465" s="199">
        <v>5000</v>
      </c>
      <c r="S5465" t="s">
        <v>2761</v>
      </c>
      <c r="T5465" t="s">
        <v>4061</v>
      </c>
      <c r="U5465" s="201">
        <v>4.08</v>
      </c>
      <c r="V5465" t="s">
        <v>2647</v>
      </c>
      <c r="W5465" t="s">
        <v>3529</v>
      </c>
      <c r="X5465" t="s">
        <v>2866</v>
      </c>
      <c r="Y5465" t="s">
        <v>4082</v>
      </c>
      <c r="Z5465" t="s">
        <v>3671</v>
      </c>
      <c r="AA5465" t="s">
        <v>2911</v>
      </c>
      <c r="AB5465" s="198">
        <v>37073.875</v>
      </c>
      <c r="AC5465" s="198">
        <v>37103.875</v>
      </c>
    </row>
    <row r="5466" spans="1:29" x14ac:dyDescent="0.2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31</v>
      </c>
      <c r="F5466" s="213">
        <f t="shared" si="434"/>
        <v>310000</v>
      </c>
      <c r="G5466" s="202">
        <v>1294767</v>
      </c>
      <c r="H5466" s="198">
        <v>37035.708773148152</v>
      </c>
      <c r="I5466" t="s">
        <v>4241</v>
      </c>
      <c r="M5466" t="s">
        <v>2760</v>
      </c>
      <c r="N5466" t="s">
        <v>2864</v>
      </c>
      <c r="O5466" t="s">
        <v>3234</v>
      </c>
      <c r="Q5466" s="199">
        <v>10000</v>
      </c>
      <c r="S5466" t="s">
        <v>2761</v>
      </c>
      <c r="T5466" t="s">
        <v>4061</v>
      </c>
      <c r="U5466" s="201">
        <v>4.085</v>
      </c>
      <c r="V5466" t="s">
        <v>4273</v>
      </c>
      <c r="W5466" t="s">
        <v>3529</v>
      </c>
      <c r="X5466" t="s">
        <v>2866</v>
      </c>
      <c r="Y5466" t="s">
        <v>4082</v>
      </c>
      <c r="Z5466" t="s">
        <v>3671</v>
      </c>
      <c r="AA5466" t="s">
        <v>2911</v>
      </c>
      <c r="AB5466" s="198">
        <v>37073.875</v>
      </c>
      <c r="AC5466" s="198">
        <v>37103.875</v>
      </c>
    </row>
    <row r="5467" spans="1:29" x14ac:dyDescent="0.2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30</v>
      </c>
      <c r="F5467" s="213">
        <f t="shared" si="434"/>
        <v>150000</v>
      </c>
      <c r="G5467" s="202">
        <v>1294769</v>
      </c>
      <c r="H5467" s="198">
        <v>37035.712245370371</v>
      </c>
      <c r="I5467" t="s">
        <v>2834</v>
      </c>
      <c r="M5467" t="s">
        <v>2760</v>
      </c>
      <c r="N5467" t="s">
        <v>2864</v>
      </c>
      <c r="O5467" t="s">
        <v>2865</v>
      </c>
      <c r="P5467" s="199">
        <v>5000</v>
      </c>
      <c r="S5467" t="s">
        <v>2761</v>
      </c>
      <c r="T5467" t="s">
        <v>4061</v>
      </c>
      <c r="U5467" s="201">
        <v>4.0149999999999997</v>
      </c>
      <c r="V5467" t="s">
        <v>4429</v>
      </c>
      <c r="W5467" t="s">
        <v>3529</v>
      </c>
      <c r="X5467" t="s">
        <v>2866</v>
      </c>
      <c r="Y5467" t="s">
        <v>4082</v>
      </c>
      <c r="Z5467" t="s">
        <v>3671</v>
      </c>
      <c r="AA5467" t="s">
        <v>2911</v>
      </c>
      <c r="AB5467" s="198">
        <v>37043.875</v>
      </c>
      <c r="AC5467" s="198">
        <v>37072.875</v>
      </c>
    </row>
    <row r="5468" spans="1:29" x14ac:dyDescent="0.2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77500</v>
      </c>
      <c r="G5468" s="202">
        <v>1294770</v>
      </c>
      <c r="H5468" s="198">
        <v>37035.715671296297</v>
      </c>
      <c r="I5468" t="s">
        <v>4241</v>
      </c>
      <c r="M5468" t="s">
        <v>2760</v>
      </c>
      <c r="N5468" t="s">
        <v>2864</v>
      </c>
      <c r="O5468" t="s">
        <v>3234</v>
      </c>
      <c r="P5468" s="199">
        <v>2500</v>
      </c>
      <c r="S5468" t="s">
        <v>2761</v>
      </c>
      <c r="T5468" t="s">
        <v>4061</v>
      </c>
      <c r="U5468" s="201">
        <v>4.08</v>
      </c>
      <c r="V5468" t="s">
        <v>4273</v>
      </c>
      <c r="W5468" t="s">
        <v>3529</v>
      </c>
      <c r="X5468" t="s">
        <v>2866</v>
      </c>
      <c r="Y5468" t="s">
        <v>4082</v>
      </c>
      <c r="Z5468" t="s">
        <v>3671</v>
      </c>
      <c r="AA5468" t="s">
        <v>2911</v>
      </c>
      <c r="AB5468" s="198">
        <v>37073.875</v>
      </c>
      <c r="AC5468" s="198">
        <v>37103.875</v>
      </c>
    </row>
    <row r="5469" spans="1:29" x14ac:dyDescent="0.2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31</v>
      </c>
      <c r="F5469" s="213">
        <f t="shared" si="434"/>
        <v>310000</v>
      </c>
      <c r="G5469" s="202">
        <v>1294772</v>
      </c>
      <c r="H5469" s="198">
        <v>37035.716354166667</v>
      </c>
      <c r="I5469" t="s">
        <v>3244</v>
      </c>
      <c r="M5469" t="s">
        <v>2760</v>
      </c>
      <c r="N5469" t="s">
        <v>2864</v>
      </c>
      <c r="O5469" t="s">
        <v>2875</v>
      </c>
      <c r="Q5469" s="199">
        <v>10000</v>
      </c>
      <c r="S5469" t="s">
        <v>2761</v>
      </c>
      <c r="T5469" t="s">
        <v>4061</v>
      </c>
      <c r="U5469" s="201">
        <v>4.17</v>
      </c>
      <c r="V5469" t="s">
        <v>3190</v>
      </c>
      <c r="W5469" t="s">
        <v>3529</v>
      </c>
      <c r="X5469" t="s">
        <v>2866</v>
      </c>
      <c r="Y5469" t="s">
        <v>4082</v>
      </c>
      <c r="Z5469" t="s">
        <v>3671</v>
      </c>
      <c r="AA5469" t="s">
        <v>2911</v>
      </c>
      <c r="AB5469" s="198">
        <v>37104.875</v>
      </c>
      <c r="AC5469" s="198">
        <v>37134.875</v>
      </c>
    </row>
    <row r="5470" spans="1:29" x14ac:dyDescent="0.2">
      <c r="A5470" s="44" t="str">
        <f t="shared" si="430"/>
        <v>US Crude Financial</v>
      </c>
      <c r="B5470" s="44" t="str">
        <f t="shared" si="431"/>
        <v>US</v>
      </c>
      <c r="C5470" s="44" t="str">
        <f t="shared" si="432"/>
        <v>Crude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1</v>
      </c>
      <c r="F5470" s="213">
        <f t="shared" si="434"/>
        <v>5000</v>
      </c>
      <c r="G5470" s="202">
        <v>1294775</v>
      </c>
      <c r="H5470" s="198">
        <v>37035.720590277779</v>
      </c>
      <c r="I5470" t="s">
        <v>2863</v>
      </c>
      <c r="M5470" t="s">
        <v>3757</v>
      </c>
      <c r="N5470" t="s">
        <v>4183</v>
      </c>
      <c r="O5470" t="s">
        <v>2790</v>
      </c>
      <c r="Q5470" s="199">
        <v>5000</v>
      </c>
      <c r="S5470" t="s">
        <v>2767</v>
      </c>
      <c r="T5470" t="s">
        <v>4061</v>
      </c>
      <c r="U5470" s="201">
        <v>28.47</v>
      </c>
      <c r="V5470" t="s">
        <v>3986</v>
      </c>
      <c r="W5470" t="s">
        <v>4185</v>
      </c>
      <c r="X5470" t="s">
        <v>4186</v>
      </c>
      <c r="Y5470" t="s">
        <v>3401</v>
      </c>
      <c r="Z5470" t="s">
        <v>3671</v>
      </c>
      <c r="AA5470" t="s">
        <v>2911</v>
      </c>
      <c r="AB5470" s="198">
        <v>37073</v>
      </c>
      <c r="AC5470" s="198">
        <v>37103</v>
      </c>
    </row>
    <row r="5471" spans="1:29" x14ac:dyDescent="0.2">
      <c r="A5471" s="44" t="str">
        <f t="shared" si="430"/>
        <v>US Natural Gas Financial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Financial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225000</v>
      </c>
      <c r="G5471" s="202">
        <v>1294776</v>
      </c>
      <c r="H5471" s="198">
        <v>37035.721770833334</v>
      </c>
      <c r="I5471" t="s">
        <v>3244</v>
      </c>
      <c r="M5471" t="s">
        <v>2760</v>
      </c>
      <c r="N5471" t="s">
        <v>2864</v>
      </c>
      <c r="O5471" t="s">
        <v>2865</v>
      </c>
      <c r="P5471" s="199">
        <v>7500</v>
      </c>
      <c r="S5471" t="s">
        <v>2761</v>
      </c>
      <c r="T5471" t="s">
        <v>4061</v>
      </c>
      <c r="U5471" s="201">
        <v>4.0199999999999996</v>
      </c>
      <c r="V5471" t="s">
        <v>2904</v>
      </c>
      <c r="W5471" t="s">
        <v>3529</v>
      </c>
      <c r="X5471" t="s">
        <v>2866</v>
      </c>
      <c r="Y5471" t="s">
        <v>4082</v>
      </c>
      <c r="Z5471" t="s">
        <v>3671</v>
      </c>
      <c r="AA5471" t="s">
        <v>2911</v>
      </c>
      <c r="AB5471" s="198">
        <v>37043.875</v>
      </c>
      <c r="AC5471" s="198">
        <v>37072.875</v>
      </c>
    </row>
    <row r="5472" spans="1:29" x14ac:dyDescent="0.2">
      <c r="A5472" s="44" t="str">
        <f t="shared" si="430"/>
        <v>US Natural Gas Financial</v>
      </c>
      <c r="B5472" s="44" t="str">
        <f t="shared" si="431"/>
        <v>US</v>
      </c>
      <c r="C5472" s="44" t="str">
        <f t="shared" si="432"/>
        <v>Natural Gas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31</v>
      </c>
      <c r="F5472" s="213">
        <f t="shared" si="434"/>
        <v>310000</v>
      </c>
      <c r="G5472" s="202">
        <v>1294777</v>
      </c>
      <c r="H5472" s="198">
        <v>37035.73097222222</v>
      </c>
      <c r="I5472" t="s">
        <v>3107</v>
      </c>
      <c r="M5472" t="s">
        <v>2760</v>
      </c>
      <c r="N5472" t="s">
        <v>2864</v>
      </c>
      <c r="O5472" t="s">
        <v>3234</v>
      </c>
      <c r="Q5472" s="199">
        <v>10000</v>
      </c>
      <c r="S5472" t="s">
        <v>2761</v>
      </c>
      <c r="T5472" t="s">
        <v>4061</v>
      </c>
      <c r="U5472" s="201">
        <v>4.09</v>
      </c>
      <c r="V5472" t="s">
        <v>1546</v>
      </c>
      <c r="W5472" t="s">
        <v>3529</v>
      </c>
      <c r="X5472" t="s">
        <v>2866</v>
      </c>
      <c r="Y5472" t="s">
        <v>4082</v>
      </c>
      <c r="Z5472" t="s">
        <v>3671</v>
      </c>
      <c r="AA5472" t="s">
        <v>2911</v>
      </c>
      <c r="AB5472" s="198">
        <v>37073.875</v>
      </c>
      <c r="AC5472" s="198">
        <v>37103.875</v>
      </c>
    </row>
    <row r="5473" spans="1:29" x14ac:dyDescent="0.2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31</v>
      </c>
      <c r="F5473" s="213">
        <f t="shared" si="434"/>
        <v>310000</v>
      </c>
      <c r="G5473" s="202">
        <v>1294779</v>
      </c>
      <c r="H5473" s="198">
        <v>37035.789525462962</v>
      </c>
      <c r="I5473" t="s">
        <v>4182</v>
      </c>
      <c r="M5473" t="s">
        <v>2760</v>
      </c>
      <c r="N5473" t="s">
        <v>2864</v>
      </c>
      <c r="O5473" t="s">
        <v>2875</v>
      </c>
      <c r="P5473" s="199">
        <v>10000</v>
      </c>
      <c r="S5473" t="s">
        <v>2761</v>
      </c>
      <c r="T5473" t="s">
        <v>4061</v>
      </c>
      <c r="U5473" s="201">
        <v>4.165</v>
      </c>
      <c r="V5473" t="s">
        <v>2965</v>
      </c>
      <c r="W5473" t="s">
        <v>3529</v>
      </c>
      <c r="X5473" t="s">
        <v>2866</v>
      </c>
      <c r="Y5473" t="s">
        <v>4082</v>
      </c>
      <c r="Z5473" t="s">
        <v>3671</v>
      </c>
      <c r="AA5473" t="s">
        <v>2911</v>
      </c>
      <c r="AB5473" s="198">
        <v>37104.875</v>
      </c>
      <c r="AC5473" s="198">
        <v>37134.875</v>
      </c>
    </row>
    <row r="5474" spans="1:29" x14ac:dyDescent="0.2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30</v>
      </c>
      <c r="F5474" s="213">
        <f t="shared" si="434"/>
        <v>75000</v>
      </c>
      <c r="G5474" s="202">
        <v>1294791</v>
      </c>
      <c r="H5474" s="198">
        <v>37035.854212962964</v>
      </c>
      <c r="I5474" t="s">
        <v>4033</v>
      </c>
      <c r="M5474" t="s">
        <v>2760</v>
      </c>
      <c r="N5474" t="s">
        <v>2864</v>
      </c>
      <c r="O5474" t="s">
        <v>2865</v>
      </c>
      <c r="Q5474" s="199">
        <v>2500</v>
      </c>
      <c r="S5474" t="s">
        <v>2761</v>
      </c>
      <c r="T5474" t="s">
        <v>4061</v>
      </c>
      <c r="U5474" s="201">
        <v>4.0149999999999997</v>
      </c>
      <c r="V5474" t="s">
        <v>3987</v>
      </c>
      <c r="W5474" t="s">
        <v>3529</v>
      </c>
      <c r="X5474" t="s">
        <v>2866</v>
      </c>
      <c r="Y5474" t="s">
        <v>4082</v>
      </c>
      <c r="Z5474" t="s">
        <v>3671</v>
      </c>
      <c r="AA5474" t="s">
        <v>2911</v>
      </c>
      <c r="AB5474" s="198">
        <v>37043.875</v>
      </c>
      <c r="AC5474" s="198">
        <v>37072.875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30</v>
      </c>
      <c r="F5475" s="213">
        <f t="shared" si="434"/>
        <v>75000</v>
      </c>
      <c r="G5475" s="202">
        <v>1294792</v>
      </c>
      <c r="H5475" s="198">
        <v>37035.86074074074</v>
      </c>
      <c r="I5475" t="s">
        <v>3801</v>
      </c>
      <c r="M5475" t="s">
        <v>2760</v>
      </c>
      <c r="N5475" t="s">
        <v>2864</v>
      </c>
      <c r="O5475" t="s">
        <v>2865</v>
      </c>
      <c r="Q5475" s="199">
        <v>2500</v>
      </c>
      <c r="S5475" t="s">
        <v>2761</v>
      </c>
      <c r="T5475" t="s">
        <v>4061</v>
      </c>
      <c r="U5475" s="201">
        <v>4.0149999999999997</v>
      </c>
      <c r="V5475" t="s">
        <v>3066</v>
      </c>
      <c r="W5475" t="s">
        <v>3529</v>
      </c>
      <c r="X5475" t="s">
        <v>2866</v>
      </c>
      <c r="Y5475" t="s">
        <v>4082</v>
      </c>
      <c r="Z5475" t="s">
        <v>3671</v>
      </c>
      <c r="AA5475" t="s">
        <v>2911</v>
      </c>
      <c r="AB5475" s="198">
        <v>37043.875</v>
      </c>
      <c r="AC5475" s="198">
        <v>37072.875</v>
      </c>
    </row>
    <row r="5476" spans="1:29" x14ac:dyDescent="0.2">
      <c r="A5476" s="44" t="str">
        <f t="shared" si="430"/>
        <v>US Crude Financial</v>
      </c>
      <c r="B5476" s="44" t="str">
        <f t="shared" si="431"/>
        <v>US</v>
      </c>
      <c r="C5476" s="44" t="str">
        <f t="shared" si="432"/>
        <v>Crude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50000</v>
      </c>
      <c r="G5476" s="202">
        <v>1294794</v>
      </c>
      <c r="H5476" s="198">
        <v>37035.914479166669</v>
      </c>
      <c r="I5476" t="s">
        <v>3057</v>
      </c>
      <c r="M5476" t="s">
        <v>3757</v>
      </c>
      <c r="N5476" t="s">
        <v>4183</v>
      </c>
      <c r="O5476" t="s">
        <v>2967</v>
      </c>
      <c r="P5476" s="199">
        <v>50000</v>
      </c>
      <c r="S5476" t="s">
        <v>2767</v>
      </c>
      <c r="T5476" t="s">
        <v>4061</v>
      </c>
      <c r="U5476" s="201">
        <v>28.43</v>
      </c>
      <c r="V5476" t="s">
        <v>1699</v>
      </c>
      <c r="W5476" t="s">
        <v>4185</v>
      </c>
      <c r="X5476" t="s">
        <v>4266</v>
      </c>
      <c r="Y5476" t="s">
        <v>3401</v>
      </c>
      <c r="Z5476" t="s">
        <v>3671</v>
      </c>
      <c r="AA5476" t="s">
        <v>2911</v>
      </c>
      <c r="AB5476" s="198">
        <v>37073</v>
      </c>
      <c r="AC5476" s="198">
        <v>37103</v>
      </c>
    </row>
    <row r="5477" spans="1:29" x14ac:dyDescent="0.2">
      <c r="A5477" s="44" t="str">
        <f t="shared" si="430"/>
        <v>US Crude Financial</v>
      </c>
      <c r="B5477" s="44" t="str">
        <f t="shared" si="431"/>
        <v>US</v>
      </c>
      <c r="C5477" s="44" t="str">
        <f t="shared" si="432"/>
        <v>Crude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1</v>
      </c>
      <c r="F5477" s="213">
        <f t="shared" si="434"/>
        <v>50000</v>
      </c>
      <c r="G5477" s="202">
        <v>1294795</v>
      </c>
      <c r="H5477" s="198">
        <v>37035.914664351854</v>
      </c>
      <c r="I5477" t="s">
        <v>3057</v>
      </c>
      <c r="M5477" t="s">
        <v>3757</v>
      </c>
      <c r="N5477" t="s">
        <v>4183</v>
      </c>
      <c r="O5477" t="s">
        <v>2967</v>
      </c>
      <c r="P5477" s="199">
        <v>50000</v>
      </c>
      <c r="S5477" t="s">
        <v>2767</v>
      </c>
      <c r="T5477" t="s">
        <v>4061</v>
      </c>
      <c r="U5477" s="201">
        <v>28.41</v>
      </c>
      <c r="V5477" t="s">
        <v>1699</v>
      </c>
      <c r="W5477" t="s">
        <v>4185</v>
      </c>
      <c r="X5477" t="s">
        <v>4266</v>
      </c>
      <c r="Y5477" t="s">
        <v>3401</v>
      </c>
      <c r="Z5477" t="s">
        <v>3671</v>
      </c>
      <c r="AA5477" t="s">
        <v>2911</v>
      </c>
      <c r="AB5477" s="198">
        <v>37073</v>
      </c>
      <c r="AC5477" s="198">
        <v>37103</v>
      </c>
    </row>
    <row r="5478" spans="1:29" x14ac:dyDescent="0.2">
      <c r="A5478" s="44" t="str">
        <f t="shared" si="430"/>
        <v>US Crude Financial</v>
      </c>
      <c r="B5478" s="44" t="str">
        <f t="shared" si="431"/>
        <v>US</v>
      </c>
      <c r="C5478" s="44" t="str">
        <f t="shared" si="432"/>
        <v>Crude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1</v>
      </c>
      <c r="F5478" s="213">
        <f t="shared" si="434"/>
        <v>50000</v>
      </c>
      <c r="G5478" s="202">
        <v>1294796</v>
      </c>
      <c r="H5478" s="198">
        <v>37035.915138888886</v>
      </c>
      <c r="I5478" t="s">
        <v>3057</v>
      </c>
      <c r="M5478" t="s">
        <v>3757</v>
      </c>
      <c r="N5478" t="s">
        <v>4183</v>
      </c>
      <c r="O5478" t="s">
        <v>2967</v>
      </c>
      <c r="P5478" s="199">
        <v>50000</v>
      </c>
      <c r="S5478" t="s">
        <v>2767</v>
      </c>
      <c r="T5478" t="s">
        <v>4061</v>
      </c>
      <c r="U5478" s="201">
        <v>28.39</v>
      </c>
      <c r="V5478" t="s">
        <v>1699</v>
      </c>
      <c r="W5478" t="s">
        <v>4185</v>
      </c>
      <c r="X5478" t="s">
        <v>4266</v>
      </c>
      <c r="Y5478" t="s">
        <v>3401</v>
      </c>
      <c r="Z5478" t="s">
        <v>3671</v>
      </c>
      <c r="AA5478" t="s">
        <v>2911</v>
      </c>
      <c r="AB5478" s="198">
        <v>37073</v>
      </c>
      <c r="AC5478" s="198">
        <v>37103</v>
      </c>
    </row>
    <row r="5479" spans="1:29" x14ac:dyDescent="0.2">
      <c r="A5479" s="44" t="str">
        <f t="shared" si="430"/>
        <v>US Crude Financial</v>
      </c>
      <c r="B5479" s="44" t="str">
        <f t="shared" si="431"/>
        <v>US</v>
      </c>
      <c r="C5479" s="44" t="str">
        <f t="shared" si="432"/>
        <v>Crude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1</v>
      </c>
      <c r="F5479" s="213">
        <f t="shared" si="434"/>
        <v>45000</v>
      </c>
      <c r="G5479" s="202">
        <v>1294797</v>
      </c>
      <c r="H5479" s="198">
        <v>37035.923587962963</v>
      </c>
      <c r="I5479" t="s">
        <v>2863</v>
      </c>
      <c r="M5479" t="s">
        <v>3757</v>
      </c>
      <c r="N5479" t="s">
        <v>4183</v>
      </c>
      <c r="O5479" t="s">
        <v>2790</v>
      </c>
      <c r="Q5479" s="199">
        <v>45000</v>
      </c>
      <c r="S5479" t="s">
        <v>2767</v>
      </c>
      <c r="T5479" t="s">
        <v>4061</v>
      </c>
      <c r="U5479" s="201">
        <v>28.41</v>
      </c>
      <c r="V5479" t="s">
        <v>3809</v>
      </c>
      <c r="W5479" t="s">
        <v>4185</v>
      </c>
      <c r="X5479" t="s">
        <v>4186</v>
      </c>
      <c r="Y5479" t="s">
        <v>3401</v>
      </c>
      <c r="Z5479" t="s">
        <v>3671</v>
      </c>
      <c r="AA5479" t="s">
        <v>2911</v>
      </c>
      <c r="AB5479" s="198">
        <v>37073</v>
      </c>
      <c r="AC5479" s="198">
        <v>37103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30</v>
      </c>
      <c r="F5480" s="213">
        <f t="shared" si="434"/>
        <v>300000</v>
      </c>
      <c r="G5480" s="202">
        <v>1294800</v>
      </c>
      <c r="H5480" s="198">
        <v>37035.985625000001</v>
      </c>
      <c r="I5480" t="s">
        <v>2818</v>
      </c>
      <c r="M5480" t="s">
        <v>2760</v>
      </c>
      <c r="N5480" t="s">
        <v>2864</v>
      </c>
      <c r="O5480" t="s">
        <v>2865</v>
      </c>
      <c r="Q5480" s="199">
        <v>10000</v>
      </c>
      <c r="S5480" t="s">
        <v>2761</v>
      </c>
      <c r="T5480" t="s">
        <v>4061</v>
      </c>
      <c r="U5480" s="201">
        <v>4.0199999999999996</v>
      </c>
      <c r="V5480" t="s">
        <v>2659</v>
      </c>
      <c r="W5480" t="s">
        <v>3529</v>
      </c>
      <c r="X5480" t="s">
        <v>2866</v>
      </c>
      <c r="Y5480" t="s">
        <v>4082</v>
      </c>
      <c r="Z5480" t="s">
        <v>3671</v>
      </c>
      <c r="AA5480" t="s">
        <v>2911</v>
      </c>
      <c r="AB5480" s="198">
        <v>37043.875</v>
      </c>
      <c r="AC5480" s="198">
        <v>37072.875</v>
      </c>
    </row>
    <row r="5481" spans="1:29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29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29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29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29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29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29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29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">
      <c r="G10001" s="202">
        <v>1281078</v>
      </c>
      <c r="H10001" s="198">
        <v>37033.603391203702</v>
      </c>
      <c r="I10001" t="s">
        <v>2854</v>
      </c>
      <c r="M10001" t="s">
        <v>2760</v>
      </c>
      <c r="N10001" t="s">
        <v>2864</v>
      </c>
      <c r="O10001" t="s">
        <v>2865</v>
      </c>
      <c r="P10001" s="199">
        <v>15000</v>
      </c>
      <c r="S10001" t="s">
        <v>2761</v>
      </c>
      <c r="T10001" t="s">
        <v>4061</v>
      </c>
      <c r="U10001" s="201">
        <v>4.13</v>
      </c>
      <c r="V10001" t="s">
        <v>4008</v>
      </c>
      <c r="W10001" t="s">
        <v>3529</v>
      </c>
      <c r="X10001" t="s">
        <v>2866</v>
      </c>
      <c r="Y10001" t="s">
        <v>4082</v>
      </c>
      <c r="Z10001" t="s">
        <v>3671</v>
      </c>
      <c r="AA10001" t="s">
        <v>1807</v>
      </c>
      <c r="AB10001" s="198">
        <v>37043.875</v>
      </c>
      <c r="AC10001" s="198">
        <v>37072.875</v>
      </c>
    </row>
    <row r="10002" spans="7:29" x14ac:dyDescent="0.2">
      <c r="G10002" s="202">
        <v>1281079</v>
      </c>
      <c r="H10002" s="198">
        <v>37033.603437500002</v>
      </c>
      <c r="I10002" t="s">
        <v>3228</v>
      </c>
      <c r="M10002" t="s">
        <v>2760</v>
      </c>
      <c r="N10002" t="s">
        <v>2864</v>
      </c>
      <c r="O10002" t="s">
        <v>3234</v>
      </c>
      <c r="Q10002" s="199">
        <v>17500</v>
      </c>
      <c r="S10002" t="s">
        <v>2761</v>
      </c>
      <c r="T10002" t="s">
        <v>4061</v>
      </c>
      <c r="U10002" s="201">
        <v>4.2024999999999997</v>
      </c>
      <c r="V10002" t="s">
        <v>4476</v>
      </c>
      <c r="W10002" t="s">
        <v>3529</v>
      </c>
      <c r="X10002" t="s">
        <v>2866</v>
      </c>
      <c r="Y10002" t="s">
        <v>4082</v>
      </c>
      <c r="Z10002" t="s">
        <v>3671</v>
      </c>
      <c r="AA10002" t="s">
        <v>1808</v>
      </c>
      <c r="AB10002" s="198">
        <v>37073.875</v>
      </c>
      <c r="AC10002" s="198">
        <v>37103.875</v>
      </c>
    </row>
    <row r="10003" spans="7:29" x14ac:dyDescent="0.2">
      <c r="G10003" s="202">
        <v>1281081</v>
      </c>
      <c r="H10003" s="198">
        <v>37033.603622685187</v>
      </c>
      <c r="I10003" t="s">
        <v>2871</v>
      </c>
      <c r="M10003" t="s">
        <v>2760</v>
      </c>
      <c r="N10003" t="s">
        <v>2864</v>
      </c>
      <c r="O10003" t="s">
        <v>4239</v>
      </c>
      <c r="Q10003" s="199">
        <v>2500</v>
      </c>
      <c r="S10003" t="s">
        <v>2761</v>
      </c>
      <c r="T10003" t="s">
        <v>4061</v>
      </c>
      <c r="U10003" s="201">
        <v>4.26</v>
      </c>
      <c r="V10003" t="s">
        <v>2872</v>
      </c>
      <c r="W10003" t="s">
        <v>3529</v>
      </c>
      <c r="X10003" t="s">
        <v>2866</v>
      </c>
      <c r="Y10003" t="s">
        <v>4082</v>
      </c>
      <c r="Z10003" t="s">
        <v>3671</v>
      </c>
      <c r="AA10003" t="s">
        <v>1809</v>
      </c>
      <c r="AB10003" s="198">
        <v>37043</v>
      </c>
      <c r="AC10003" s="198">
        <v>37195</v>
      </c>
    </row>
    <row r="10004" spans="7:29" x14ac:dyDescent="0.2">
      <c r="G10004" s="202">
        <v>1281082</v>
      </c>
      <c r="H10004" s="198">
        <v>37033.603900462964</v>
      </c>
      <c r="I10004" t="s">
        <v>2869</v>
      </c>
      <c r="M10004" t="s">
        <v>2760</v>
      </c>
      <c r="N10004" t="s">
        <v>2864</v>
      </c>
      <c r="O10004" t="s">
        <v>3234</v>
      </c>
      <c r="Q10004" s="199">
        <v>2500</v>
      </c>
      <c r="S10004" t="s">
        <v>2761</v>
      </c>
      <c r="T10004" t="s">
        <v>4061</v>
      </c>
      <c r="U10004" s="201">
        <v>4.2074999999999996</v>
      </c>
      <c r="V10004" t="s">
        <v>3465</v>
      </c>
      <c r="W10004" t="s">
        <v>3529</v>
      </c>
      <c r="X10004" t="s">
        <v>2866</v>
      </c>
      <c r="Y10004" t="s">
        <v>4082</v>
      </c>
      <c r="Z10004" t="s">
        <v>3671</v>
      </c>
      <c r="AA10004" t="s">
        <v>1810</v>
      </c>
      <c r="AB10004" s="198">
        <v>37073.875</v>
      </c>
      <c r="AC10004" s="198">
        <v>37103.875</v>
      </c>
    </row>
    <row r="10005" spans="7:29" x14ac:dyDescent="0.2">
      <c r="G10005" s="202">
        <v>1281086</v>
      </c>
      <c r="H10005" s="198">
        <v>37033.604270833333</v>
      </c>
      <c r="I10005" t="s">
        <v>2863</v>
      </c>
      <c r="M10005" t="s">
        <v>2760</v>
      </c>
      <c r="N10005" t="s">
        <v>2864</v>
      </c>
      <c r="O10005" t="s">
        <v>3278</v>
      </c>
      <c r="Q10005" s="199">
        <v>5000</v>
      </c>
      <c r="S10005" t="s">
        <v>2761</v>
      </c>
      <c r="T10005" t="s">
        <v>4061</v>
      </c>
      <c r="U10005" s="201">
        <v>4.3449999999999998</v>
      </c>
      <c r="V10005" t="s">
        <v>2966</v>
      </c>
      <c r="W10005" t="s">
        <v>3529</v>
      </c>
      <c r="X10005" t="s">
        <v>2866</v>
      </c>
      <c r="Y10005" t="s">
        <v>4082</v>
      </c>
      <c r="Z10005" t="s">
        <v>3671</v>
      </c>
      <c r="AA10005" t="s">
        <v>1811</v>
      </c>
      <c r="AB10005" s="198">
        <v>37257.875</v>
      </c>
      <c r="AC10005" s="198">
        <v>37621.875</v>
      </c>
    </row>
    <row r="10006" spans="7:29" x14ac:dyDescent="0.2">
      <c r="G10006" s="202">
        <v>1281090</v>
      </c>
      <c r="H10006" s="198">
        <v>37033.605416666665</v>
      </c>
      <c r="I10006" t="s">
        <v>4182</v>
      </c>
      <c r="M10006" t="s">
        <v>3757</v>
      </c>
      <c r="N10006" t="s">
        <v>4183</v>
      </c>
      <c r="O10006" t="s">
        <v>2790</v>
      </c>
      <c r="Q10006" s="199">
        <v>50000</v>
      </c>
      <c r="S10006" t="s">
        <v>2767</v>
      </c>
      <c r="T10006" t="s">
        <v>4061</v>
      </c>
      <c r="U10006" s="201">
        <v>30</v>
      </c>
      <c r="V10006" t="s">
        <v>2679</v>
      </c>
      <c r="W10006" t="s">
        <v>4185</v>
      </c>
      <c r="X10006" t="s">
        <v>4186</v>
      </c>
      <c r="Y10006" t="s">
        <v>3401</v>
      </c>
      <c r="Z10006" t="s">
        <v>3671</v>
      </c>
      <c r="AA10006" t="s">
        <v>1812</v>
      </c>
      <c r="AB10006" s="198">
        <v>37073</v>
      </c>
      <c r="AC10006" s="198">
        <v>37103</v>
      </c>
    </row>
    <row r="10007" spans="7:29" x14ac:dyDescent="0.2">
      <c r="G10007" s="202">
        <v>1281092</v>
      </c>
      <c r="H10007" s="198">
        <v>37033.605613425927</v>
      </c>
      <c r="I10007" t="s">
        <v>4031</v>
      </c>
      <c r="M10007" t="s">
        <v>2760</v>
      </c>
      <c r="N10007" t="s">
        <v>3235</v>
      </c>
      <c r="O10007" t="s">
        <v>3151</v>
      </c>
      <c r="P10007" s="199">
        <v>5000</v>
      </c>
      <c r="S10007" t="s">
        <v>2761</v>
      </c>
      <c r="T10007" t="s">
        <v>4061</v>
      </c>
      <c r="U10007" s="201">
        <v>-0.74</v>
      </c>
      <c r="V10007" t="s">
        <v>3114</v>
      </c>
      <c r="W10007" t="s">
        <v>3152</v>
      </c>
      <c r="X10007" t="s">
        <v>3153</v>
      </c>
      <c r="Y10007" t="s">
        <v>4082</v>
      </c>
      <c r="Z10007" t="s">
        <v>3671</v>
      </c>
      <c r="AA10007" t="s">
        <v>1813</v>
      </c>
      <c r="AB10007" s="198">
        <v>37043.875011574077</v>
      </c>
      <c r="AC10007" s="198">
        <v>37072.875011574077</v>
      </c>
    </row>
    <row r="10008" spans="7:29" x14ac:dyDescent="0.2">
      <c r="G10008" s="202">
        <v>1281093</v>
      </c>
      <c r="H10008" s="198">
        <v>37033.60565972222</v>
      </c>
      <c r="I10008" t="s">
        <v>3102</v>
      </c>
      <c r="M10008" t="s">
        <v>2760</v>
      </c>
      <c r="N10008" t="s">
        <v>1769</v>
      </c>
      <c r="O10008" t="s">
        <v>1814</v>
      </c>
      <c r="Q10008" s="199">
        <v>10000</v>
      </c>
      <c r="S10008" t="s">
        <v>2761</v>
      </c>
      <c r="T10008" t="s">
        <v>4061</v>
      </c>
      <c r="U10008" s="201">
        <v>0.14499999999999999</v>
      </c>
      <c r="V10008" t="s">
        <v>3461</v>
      </c>
      <c r="W10008" t="s">
        <v>2690</v>
      </c>
      <c r="X10008" t="s">
        <v>3256</v>
      </c>
      <c r="Y10008" t="s">
        <v>3224</v>
      </c>
      <c r="Z10008" t="s">
        <v>3671</v>
      </c>
      <c r="AA10008" t="s">
        <v>1815</v>
      </c>
      <c r="AB10008" s="198">
        <v>37073</v>
      </c>
      <c r="AC10008" s="198">
        <v>37195</v>
      </c>
    </row>
    <row r="10009" spans="7:29" x14ac:dyDescent="0.2">
      <c r="G10009" s="202">
        <v>1281094</v>
      </c>
      <c r="H10009" s="198">
        <v>37033.605682870373</v>
      </c>
      <c r="I10009" t="s">
        <v>4031</v>
      </c>
      <c r="M10009" t="s">
        <v>2760</v>
      </c>
      <c r="N10009" t="s">
        <v>3235</v>
      </c>
      <c r="O10009" t="s">
        <v>3151</v>
      </c>
      <c r="P10009" s="199">
        <v>5000</v>
      </c>
      <c r="S10009" t="s">
        <v>2761</v>
      </c>
      <c r="T10009" t="s">
        <v>4061</v>
      </c>
      <c r="U10009" s="201">
        <v>-0.74</v>
      </c>
      <c r="V10009" t="s">
        <v>3114</v>
      </c>
      <c r="W10009" t="s">
        <v>3152</v>
      </c>
      <c r="X10009" t="s">
        <v>3153</v>
      </c>
      <c r="Y10009" t="s">
        <v>4082</v>
      </c>
      <c r="Z10009" t="s">
        <v>3671</v>
      </c>
      <c r="AA10009" t="s">
        <v>1816</v>
      </c>
      <c r="AB10009" s="198">
        <v>37043.875011574077</v>
      </c>
      <c r="AC10009" s="198">
        <v>37072.875011574077</v>
      </c>
    </row>
    <row r="10010" spans="7:29" x14ac:dyDescent="0.2">
      <c r="G10010" s="202">
        <v>1281095</v>
      </c>
      <c r="H10010" s="198">
        <v>37033.605798611112</v>
      </c>
      <c r="I10010" t="s">
        <v>2863</v>
      </c>
      <c r="M10010" t="s">
        <v>2760</v>
      </c>
      <c r="N10010" t="s">
        <v>2864</v>
      </c>
      <c r="O10010" t="s">
        <v>2865</v>
      </c>
      <c r="Q10010" s="199">
        <v>5000</v>
      </c>
      <c r="S10010" t="s">
        <v>2761</v>
      </c>
      <c r="T10010" t="s">
        <v>4061</v>
      </c>
      <c r="U10010" s="201">
        <v>4.1399999999999997</v>
      </c>
      <c r="V10010" t="s">
        <v>2912</v>
      </c>
      <c r="W10010" t="s">
        <v>3529</v>
      </c>
      <c r="X10010" t="s">
        <v>2866</v>
      </c>
      <c r="Y10010" t="s">
        <v>4082</v>
      </c>
      <c r="Z10010" t="s">
        <v>3671</v>
      </c>
      <c r="AA10010" t="s">
        <v>1817</v>
      </c>
      <c r="AB10010" s="198">
        <v>37043.875</v>
      </c>
      <c r="AC10010" s="198">
        <v>37072.875</v>
      </c>
    </row>
    <row r="10011" spans="7:29" x14ac:dyDescent="0.2">
      <c r="G10011" s="202">
        <v>1281098</v>
      </c>
      <c r="H10011" s="198">
        <v>37033.606481481482</v>
      </c>
      <c r="I10011" t="s">
        <v>3228</v>
      </c>
      <c r="M10011" t="s">
        <v>2760</v>
      </c>
      <c r="N10011" t="s">
        <v>2864</v>
      </c>
      <c r="O10011" t="s">
        <v>4484</v>
      </c>
      <c r="Q10011" s="199">
        <v>5000</v>
      </c>
      <c r="S10011" t="s">
        <v>2761</v>
      </c>
      <c r="T10011" t="s">
        <v>4061</v>
      </c>
      <c r="U10011" s="201">
        <v>-0.02</v>
      </c>
      <c r="V10011" t="s">
        <v>3065</v>
      </c>
      <c r="W10011" t="s">
        <v>2731</v>
      </c>
      <c r="X10011" t="s">
        <v>4485</v>
      </c>
      <c r="Y10011" t="s">
        <v>4082</v>
      </c>
      <c r="Z10011" t="s">
        <v>3671</v>
      </c>
      <c r="AA10011" t="s">
        <v>1818</v>
      </c>
      <c r="AB10011" s="198">
        <v>37043.875011574077</v>
      </c>
      <c r="AC10011" s="198">
        <v>37072.875011574077</v>
      </c>
    </row>
    <row r="10012" spans="7:29" x14ac:dyDescent="0.2">
      <c r="G10012" s="202">
        <v>1281099</v>
      </c>
      <c r="H10012" s="198">
        <v>37033.606539351851</v>
      </c>
      <c r="I10012" t="s">
        <v>3228</v>
      </c>
      <c r="M10012" t="s">
        <v>2760</v>
      </c>
      <c r="N10012" t="s">
        <v>2864</v>
      </c>
      <c r="O10012" t="s">
        <v>4484</v>
      </c>
      <c r="Q10012" s="199">
        <v>5000</v>
      </c>
      <c r="S10012" t="s">
        <v>2761</v>
      </c>
      <c r="T10012" t="s">
        <v>4061</v>
      </c>
      <c r="U10012" s="201">
        <v>-1.4999999999999999E-2</v>
      </c>
      <c r="V10012" t="s">
        <v>3065</v>
      </c>
      <c r="W10012" t="s">
        <v>2731</v>
      </c>
      <c r="X10012" t="s">
        <v>4485</v>
      </c>
      <c r="Y10012" t="s">
        <v>4082</v>
      </c>
      <c r="Z10012" t="s">
        <v>3671</v>
      </c>
      <c r="AA10012" t="s">
        <v>1819</v>
      </c>
      <c r="AB10012" s="198">
        <v>37043.875011574077</v>
      </c>
      <c r="AC10012" s="198">
        <v>37072.875011574077</v>
      </c>
    </row>
    <row r="10013" spans="7:29" x14ac:dyDescent="0.2">
      <c r="G10013" s="202">
        <v>1281101</v>
      </c>
      <c r="H10013" s="198">
        <v>37033.607291666667</v>
      </c>
      <c r="I10013" t="s">
        <v>1820</v>
      </c>
      <c r="M10013" t="s">
        <v>1821</v>
      </c>
      <c r="N10013" t="s">
        <v>1822</v>
      </c>
      <c r="O10013" t="s">
        <v>1823</v>
      </c>
      <c r="P10013" s="199">
        <v>20000</v>
      </c>
      <c r="S10013" t="s">
        <v>3301</v>
      </c>
      <c r="T10013" t="s">
        <v>4061</v>
      </c>
      <c r="U10013" s="201">
        <v>1.1299999999999999</v>
      </c>
      <c r="V10013" t="s">
        <v>1824</v>
      </c>
      <c r="W10013" t="s">
        <v>1825</v>
      </c>
      <c r="X10013" t="s">
        <v>1826</v>
      </c>
      <c r="Y10013" t="s">
        <v>3401</v>
      </c>
      <c r="Z10013" t="s">
        <v>3671</v>
      </c>
      <c r="AA10013" t="s">
        <v>1827</v>
      </c>
      <c r="AB10013" s="198">
        <v>37073.875011574077</v>
      </c>
      <c r="AC10013" s="198">
        <v>37103.875011574077</v>
      </c>
    </row>
    <row r="10014" spans="7:29" x14ac:dyDescent="0.2">
      <c r="G10014" s="202">
        <v>1281106</v>
      </c>
      <c r="H10014" s="198">
        <v>37033.608078703706</v>
      </c>
      <c r="I10014" t="s">
        <v>3092</v>
      </c>
      <c r="M10014" t="s">
        <v>2760</v>
      </c>
      <c r="N10014" t="s">
        <v>3220</v>
      </c>
      <c r="O10014" t="s">
        <v>1783</v>
      </c>
      <c r="P10014" s="199">
        <v>10000</v>
      </c>
      <c r="S10014" t="s">
        <v>2761</v>
      </c>
      <c r="T10014" t="s">
        <v>4061</v>
      </c>
      <c r="U10014" s="201">
        <v>4.0599999999999996</v>
      </c>
      <c r="V10014" t="s">
        <v>2772</v>
      </c>
      <c r="W10014" t="s">
        <v>4246</v>
      </c>
      <c r="X10014" t="s">
        <v>4247</v>
      </c>
      <c r="Y10014" t="s">
        <v>3224</v>
      </c>
      <c r="Z10014" t="s">
        <v>3671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">
      <c r="G10015" s="202">
        <v>1281107</v>
      </c>
      <c r="H10015" s="198">
        <v>37033.608460648145</v>
      </c>
      <c r="I10015" t="s">
        <v>3228</v>
      </c>
      <c r="M10015" t="s">
        <v>2760</v>
      </c>
      <c r="N10015" t="s">
        <v>3235</v>
      </c>
      <c r="O10015" t="s">
        <v>3272</v>
      </c>
      <c r="Q10015" s="199">
        <v>20000</v>
      </c>
      <c r="S10015" t="s">
        <v>2761</v>
      </c>
      <c r="T10015" t="s">
        <v>4061</v>
      </c>
      <c r="U10015" s="201">
        <v>0.40749999999999997</v>
      </c>
      <c r="V10015" t="s">
        <v>2725</v>
      </c>
      <c r="W10015" t="s">
        <v>3236</v>
      </c>
      <c r="X10015" t="s">
        <v>3237</v>
      </c>
      <c r="Y10015" t="s">
        <v>4082</v>
      </c>
      <c r="Z10015" t="s">
        <v>3671</v>
      </c>
      <c r="AA10015" t="s">
        <v>1828</v>
      </c>
      <c r="AB10015" s="198">
        <v>37043.875011574077</v>
      </c>
      <c r="AC10015" s="198">
        <v>37072.875011574077</v>
      </c>
    </row>
    <row r="10016" spans="7:29" x14ac:dyDescent="0.2">
      <c r="G10016" s="202">
        <v>1281109</v>
      </c>
      <c r="H10016" s="198">
        <v>37033.608726851853</v>
      </c>
      <c r="I10016" t="s">
        <v>3228</v>
      </c>
      <c r="M10016" t="s">
        <v>2760</v>
      </c>
      <c r="N10016" t="s">
        <v>2864</v>
      </c>
      <c r="O10016" t="s">
        <v>2865</v>
      </c>
      <c r="Q10016" s="199">
        <v>17500</v>
      </c>
      <c r="S10016" t="s">
        <v>2761</v>
      </c>
      <c r="T10016" t="s">
        <v>4061</v>
      </c>
      <c r="U10016" s="201">
        <v>4.13</v>
      </c>
      <c r="V10016" t="s">
        <v>2725</v>
      </c>
      <c r="W10016" t="s">
        <v>3529</v>
      </c>
      <c r="X10016" t="s">
        <v>2866</v>
      </c>
      <c r="Y10016" t="s">
        <v>4082</v>
      </c>
      <c r="Z10016" t="s">
        <v>3671</v>
      </c>
      <c r="AA10016" t="s">
        <v>1829</v>
      </c>
      <c r="AB10016" s="198">
        <v>37043.875</v>
      </c>
      <c r="AC10016" s="198">
        <v>37072.875</v>
      </c>
    </row>
    <row r="10017" spans="7:29" x14ac:dyDescent="0.2">
      <c r="G10017" s="202">
        <v>1281111</v>
      </c>
      <c r="H10017" s="198">
        <v>37033.609074074076</v>
      </c>
      <c r="I10017" t="s">
        <v>2813</v>
      </c>
      <c r="M10017" t="s">
        <v>2760</v>
      </c>
      <c r="N10017" t="s">
        <v>2864</v>
      </c>
      <c r="O10017" t="s">
        <v>2865</v>
      </c>
      <c r="Q10017" s="199">
        <v>15000</v>
      </c>
      <c r="S10017" t="s">
        <v>2761</v>
      </c>
      <c r="T10017" t="s">
        <v>4061</v>
      </c>
      <c r="U10017" s="201">
        <v>4.1349999999999998</v>
      </c>
      <c r="V10017" t="s">
        <v>1946</v>
      </c>
      <c r="W10017" t="s">
        <v>3529</v>
      </c>
      <c r="X10017" t="s">
        <v>2866</v>
      </c>
      <c r="Y10017" t="s">
        <v>4082</v>
      </c>
      <c r="Z10017" t="s">
        <v>3671</v>
      </c>
      <c r="AA10017" t="s">
        <v>1830</v>
      </c>
      <c r="AB10017" s="198">
        <v>37043.875</v>
      </c>
      <c r="AC10017" s="198">
        <v>37072.875</v>
      </c>
    </row>
    <row r="10018" spans="7:29" x14ac:dyDescent="0.2">
      <c r="G10018" s="202">
        <v>1281112</v>
      </c>
      <c r="H10018" s="198">
        <v>37033.609097222223</v>
      </c>
      <c r="I10018" t="s">
        <v>4031</v>
      </c>
      <c r="M10018" t="s">
        <v>2760</v>
      </c>
      <c r="N10018" t="s">
        <v>2864</v>
      </c>
      <c r="O10018" t="s">
        <v>4239</v>
      </c>
      <c r="Q10018" s="199">
        <v>5000</v>
      </c>
      <c r="S10018" t="s">
        <v>2761</v>
      </c>
      <c r="T10018" t="s">
        <v>4061</v>
      </c>
      <c r="U10018" s="201">
        <v>4.2549999999999999</v>
      </c>
      <c r="V10018" t="s">
        <v>3114</v>
      </c>
      <c r="W10018" t="s">
        <v>3529</v>
      </c>
      <c r="X10018" t="s">
        <v>2866</v>
      </c>
      <c r="Y10018" t="s">
        <v>4082</v>
      </c>
      <c r="Z10018" t="s">
        <v>3671</v>
      </c>
      <c r="AA10018" t="s">
        <v>1831</v>
      </c>
      <c r="AB10018" s="198">
        <v>37043</v>
      </c>
      <c r="AC10018" s="198">
        <v>37195</v>
      </c>
    </row>
    <row r="10019" spans="7:29" x14ac:dyDescent="0.2">
      <c r="G10019" s="202">
        <v>1281113</v>
      </c>
      <c r="H10019" s="198">
        <v>37033.609131944446</v>
      </c>
      <c r="I10019" t="s">
        <v>2834</v>
      </c>
      <c r="M10019" t="s">
        <v>2760</v>
      </c>
      <c r="N10019" t="s">
        <v>2864</v>
      </c>
      <c r="O10019" t="s">
        <v>2865</v>
      </c>
      <c r="P10019" s="199">
        <v>15000</v>
      </c>
      <c r="S10019" t="s">
        <v>2761</v>
      </c>
      <c r="T10019" t="s">
        <v>4061</v>
      </c>
      <c r="U10019" s="201">
        <v>4.13</v>
      </c>
      <c r="V10019" t="s">
        <v>1832</v>
      </c>
      <c r="W10019" t="s">
        <v>3529</v>
      </c>
      <c r="X10019" t="s">
        <v>2866</v>
      </c>
      <c r="Y10019" t="s">
        <v>4082</v>
      </c>
      <c r="Z10019" t="s">
        <v>3671</v>
      </c>
      <c r="AA10019" t="s">
        <v>1833</v>
      </c>
      <c r="AB10019" s="198">
        <v>37043.875</v>
      </c>
      <c r="AC10019" s="198">
        <v>37072.875</v>
      </c>
    </row>
    <row r="10020" spans="7:29" x14ac:dyDescent="0.2">
      <c r="G10020" s="202">
        <v>1281115</v>
      </c>
      <c r="H10020" s="198">
        <v>37033.609375</v>
      </c>
      <c r="I10020" t="s">
        <v>2813</v>
      </c>
      <c r="M10020" t="s">
        <v>2760</v>
      </c>
      <c r="N10020" t="s">
        <v>2864</v>
      </c>
      <c r="O10020" t="s">
        <v>2865</v>
      </c>
      <c r="Q10020" s="199">
        <v>15000</v>
      </c>
      <c r="S10020" t="s">
        <v>2761</v>
      </c>
      <c r="T10020" t="s">
        <v>4061</v>
      </c>
      <c r="U10020" s="201">
        <v>4.1349999999999998</v>
      </c>
      <c r="V10020" t="s">
        <v>1946</v>
      </c>
      <c r="W10020" t="s">
        <v>3529</v>
      </c>
      <c r="X10020" t="s">
        <v>2866</v>
      </c>
      <c r="Y10020" t="s">
        <v>4082</v>
      </c>
      <c r="Z10020" t="s">
        <v>3671</v>
      </c>
      <c r="AA10020" t="s">
        <v>1834</v>
      </c>
      <c r="AB10020" s="198">
        <v>37043.875</v>
      </c>
      <c r="AC10020" s="198">
        <v>37072.875</v>
      </c>
    </row>
    <row r="10021" spans="7:29" x14ac:dyDescent="0.2">
      <c r="G10021" s="202">
        <v>1281118</v>
      </c>
      <c r="H10021" s="198">
        <v>37033.609699074077</v>
      </c>
      <c r="I10021" t="s">
        <v>2813</v>
      </c>
      <c r="M10021" t="s">
        <v>2760</v>
      </c>
      <c r="N10021" t="s">
        <v>2864</v>
      </c>
      <c r="O10021" t="s">
        <v>2865</v>
      </c>
      <c r="Q10021" s="199">
        <v>15000</v>
      </c>
      <c r="S10021" t="s">
        <v>2761</v>
      </c>
      <c r="T10021" t="s">
        <v>4061</v>
      </c>
      <c r="U10021" s="201">
        <v>4.1349999999999998</v>
      </c>
      <c r="V10021" t="s">
        <v>1946</v>
      </c>
      <c r="W10021" t="s">
        <v>3529</v>
      </c>
      <c r="X10021" t="s">
        <v>2866</v>
      </c>
      <c r="Y10021" t="s">
        <v>4082</v>
      </c>
      <c r="Z10021" t="s">
        <v>3671</v>
      </c>
      <c r="AA10021" t="s">
        <v>1835</v>
      </c>
      <c r="AB10021" s="198">
        <v>37043.875</v>
      </c>
      <c r="AC10021" s="198">
        <v>37072.875</v>
      </c>
    </row>
    <row r="10022" spans="7:29" x14ac:dyDescent="0.2">
      <c r="G10022" s="202">
        <v>1281119</v>
      </c>
      <c r="H10022" s="198">
        <v>37033.609710648147</v>
      </c>
      <c r="I10022" t="s">
        <v>2825</v>
      </c>
      <c r="M10022" t="s">
        <v>3364</v>
      </c>
      <c r="N10022" t="s">
        <v>2802</v>
      </c>
      <c r="O10022" t="s">
        <v>1689</v>
      </c>
      <c r="P10022" s="199">
        <v>50</v>
      </c>
      <c r="S10022" t="s">
        <v>2759</v>
      </c>
      <c r="T10022" t="s">
        <v>4061</v>
      </c>
      <c r="U10022" s="201">
        <v>24.25</v>
      </c>
      <c r="V10022" t="s">
        <v>2838</v>
      </c>
      <c r="W10022" t="s">
        <v>2806</v>
      </c>
      <c r="X10022" t="s">
        <v>2807</v>
      </c>
      <c r="Y10022" t="s">
        <v>4193</v>
      </c>
      <c r="Z10022" t="s">
        <v>3666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">
      <c r="G10023" s="202">
        <v>1281120</v>
      </c>
      <c r="H10023" s="198">
        <v>37033.60974537037</v>
      </c>
      <c r="I10023" t="s">
        <v>2834</v>
      </c>
      <c r="M10023" t="s">
        <v>2760</v>
      </c>
      <c r="N10023" t="s">
        <v>2864</v>
      </c>
      <c r="O10023" t="s">
        <v>2865</v>
      </c>
      <c r="P10023" s="199">
        <v>10000</v>
      </c>
      <c r="S10023" t="s">
        <v>2761</v>
      </c>
      <c r="T10023" t="s">
        <v>4061</v>
      </c>
      <c r="U10023" s="201">
        <v>4.13</v>
      </c>
      <c r="V10023" t="s">
        <v>1773</v>
      </c>
      <c r="W10023" t="s">
        <v>3529</v>
      </c>
      <c r="X10023" t="s">
        <v>2866</v>
      </c>
      <c r="Y10023" t="s">
        <v>4082</v>
      </c>
      <c r="Z10023" t="s">
        <v>3671</v>
      </c>
      <c r="AA10023" t="s">
        <v>1836</v>
      </c>
      <c r="AB10023" s="198">
        <v>37043.875</v>
      </c>
      <c r="AC10023" s="198">
        <v>37072.875</v>
      </c>
    </row>
    <row r="10024" spans="7:29" x14ac:dyDescent="0.2">
      <c r="G10024" s="202">
        <v>1281121</v>
      </c>
      <c r="H10024" s="198">
        <v>37033.610069444447</v>
      </c>
      <c r="I10024" t="s">
        <v>4031</v>
      </c>
      <c r="M10024" t="s">
        <v>2760</v>
      </c>
      <c r="N10024" t="s">
        <v>3235</v>
      </c>
      <c r="O10024" t="s">
        <v>4493</v>
      </c>
      <c r="P10024" s="199">
        <v>5000</v>
      </c>
      <c r="S10024" t="s">
        <v>2761</v>
      </c>
      <c r="T10024" t="s">
        <v>4061</v>
      </c>
      <c r="U10024" s="201">
        <v>-0.46</v>
      </c>
      <c r="V10024" t="s">
        <v>3114</v>
      </c>
      <c r="W10024" t="s">
        <v>3152</v>
      </c>
      <c r="X10024" t="s">
        <v>3153</v>
      </c>
      <c r="Y10024" t="s">
        <v>4082</v>
      </c>
      <c r="Z10024" t="s">
        <v>3671</v>
      </c>
      <c r="AA10024" t="s">
        <v>1837</v>
      </c>
      <c r="AB10024" s="198">
        <v>37165</v>
      </c>
      <c r="AC10024" s="198">
        <v>37195</v>
      </c>
    </row>
    <row r="10025" spans="7:29" x14ac:dyDescent="0.2">
      <c r="G10025" s="202">
        <v>1281122</v>
      </c>
      <c r="H10025" s="198">
        <v>37033.610671296294</v>
      </c>
      <c r="I10025" t="s">
        <v>2863</v>
      </c>
      <c r="M10025" t="s">
        <v>3364</v>
      </c>
      <c r="N10025" t="s">
        <v>4190</v>
      </c>
      <c r="O10025" t="s">
        <v>1838</v>
      </c>
      <c r="Q10025" s="199">
        <v>50</v>
      </c>
      <c r="S10025" t="s">
        <v>2759</v>
      </c>
      <c r="T10025" t="s">
        <v>4061</v>
      </c>
      <c r="U10025" s="201">
        <v>31</v>
      </c>
      <c r="V10025" t="s">
        <v>3214</v>
      </c>
      <c r="W10025" t="s">
        <v>4191</v>
      </c>
      <c r="X10025" t="s">
        <v>4192</v>
      </c>
      <c r="Y10025" t="s">
        <v>4193</v>
      </c>
      <c r="Z10025" t="s">
        <v>3671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">
      <c r="G10026" s="202">
        <v>1281123</v>
      </c>
      <c r="H10026" s="198">
        <v>37033.610717592594</v>
      </c>
      <c r="I10026" t="s">
        <v>2825</v>
      </c>
      <c r="M10026" t="s">
        <v>3364</v>
      </c>
      <c r="N10026" t="s">
        <v>2802</v>
      </c>
      <c r="O10026" t="s">
        <v>1689</v>
      </c>
      <c r="P10026" s="199">
        <v>50</v>
      </c>
      <c r="S10026" t="s">
        <v>2759</v>
      </c>
      <c r="T10026" t="s">
        <v>4061</v>
      </c>
      <c r="U10026" s="201">
        <v>24</v>
      </c>
      <c r="V10026" t="s">
        <v>2838</v>
      </c>
      <c r="W10026" t="s">
        <v>2806</v>
      </c>
      <c r="X10026" t="s">
        <v>2807</v>
      </c>
      <c r="Y10026" t="s">
        <v>4193</v>
      </c>
      <c r="Z10026" t="s">
        <v>3666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">
      <c r="G10027" s="202">
        <v>1281124</v>
      </c>
      <c r="H10027" s="198">
        <v>37033.610844907409</v>
      </c>
      <c r="I10027" t="s">
        <v>2818</v>
      </c>
      <c r="M10027" t="s">
        <v>2760</v>
      </c>
      <c r="N10027" t="s">
        <v>2864</v>
      </c>
      <c r="O10027" t="s">
        <v>2865</v>
      </c>
      <c r="P10027" s="199">
        <v>5000</v>
      </c>
      <c r="S10027" t="s">
        <v>2761</v>
      </c>
      <c r="T10027" t="s">
        <v>4061</v>
      </c>
      <c r="U10027" s="201">
        <v>4.13</v>
      </c>
      <c r="V10027" t="s">
        <v>2659</v>
      </c>
      <c r="W10027" t="s">
        <v>3529</v>
      </c>
      <c r="X10027" t="s">
        <v>2866</v>
      </c>
      <c r="Y10027" t="s">
        <v>4082</v>
      </c>
      <c r="Z10027" t="s">
        <v>3671</v>
      </c>
      <c r="AA10027" t="s">
        <v>1839</v>
      </c>
      <c r="AB10027" s="198">
        <v>37043.875</v>
      </c>
      <c r="AC10027" s="198">
        <v>37072.875</v>
      </c>
    </row>
    <row r="10028" spans="7:29" x14ac:dyDescent="0.2">
      <c r="G10028" s="202">
        <v>1281126</v>
      </c>
      <c r="H10028" s="198">
        <v>37033.611793981479</v>
      </c>
      <c r="I10028" t="s">
        <v>1723</v>
      </c>
      <c r="M10028" t="s">
        <v>2760</v>
      </c>
      <c r="N10028" t="s">
        <v>2697</v>
      </c>
      <c r="O10028" t="s">
        <v>4447</v>
      </c>
      <c r="P10028" s="199">
        <v>2000</v>
      </c>
      <c r="S10028" t="s">
        <v>4150</v>
      </c>
      <c r="T10028" t="s">
        <v>2698</v>
      </c>
      <c r="U10028" s="201">
        <v>5.32</v>
      </c>
      <c r="V10028" t="s">
        <v>1724</v>
      </c>
      <c r="W10028" t="s">
        <v>2699</v>
      </c>
      <c r="X10028" t="s">
        <v>2700</v>
      </c>
      <c r="Y10028" t="s">
        <v>3224</v>
      </c>
      <c r="Z10028" t="s">
        <v>3672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">
      <c r="G10029" s="202">
        <v>1281127</v>
      </c>
      <c r="H10029" s="198">
        <v>37033.61215277778</v>
      </c>
      <c r="I10029" t="s">
        <v>2825</v>
      </c>
      <c r="M10029" t="s">
        <v>3364</v>
      </c>
      <c r="N10029" t="s">
        <v>2802</v>
      </c>
      <c r="O10029" t="s">
        <v>1742</v>
      </c>
      <c r="P10029" s="199">
        <v>50</v>
      </c>
      <c r="S10029" t="s">
        <v>2759</v>
      </c>
      <c r="T10029" t="s">
        <v>4061</v>
      </c>
      <c r="U10029" s="201">
        <v>23.75</v>
      </c>
      <c r="V10029" t="s">
        <v>2838</v>
      </c>
      <c r="W10029" t="s">
        <v>2814</v>
      </c>
      <c r="X10029" t="s">
        <v>2803</v>
      </c>
      <c r="Y10029" t="s">
        <v>4193</v>
      </c>
      <c r="Z10029" t="s">
        <v>3666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">
      <c r="G10030" s="202">
        <v>1281128</v>
      </c>
      <c r="H10030" s="198">
        <v>37033.612337962964</v>
      </c>
      <c r="I10030" t="s">
        <v>4470</v>
      </c>
      <c r="M10030" t="s">
        <v>2760</v>
      </c>
      <c r="N10030" t="s">
        <v>3235</v>
      </c>
      <c r="O10030" t="s">
        <v>2953</v>
      </c>
      <c r="Q10030" s="199">
        <v>10000</v>
      </c>
      <c r="S10030" t="s">
        <v>2761</v>
      </c>
      <c r="T10030" t="s">
        <v>4061</v>
      </c>
      <c r="U10030" s="201">
        <v>-0.115</v>
      </c>
      <c r="V10030" t="s">
        <v>4471</v>
      </c>
      <c r="W10030" t="s">
        <v>2750</v>
      </c>
      <c r="X10030" t="s">
        <v>2751</v>
      </c>
      <c r="Y10030" t="s">
        <v>4082</v>
      </c>
      <c r="Z10030" t="s">
        <v>3671</v>
      </c>
      <c r="AA10030" t="s">
        <v>1840</v>
      </c>
      <c r="AB10030" s="198">
        <v>37043.875011574077</v>
      </c>
      <c r="AC10030" s="198">
        <v>37072.875011574077</v>
      </c>
    </row>
    <row r="10031" spans="7:29" x14ac:dyDescent="0.2">
      <c r="G10031" s="202">
        <v>1281129</v>
      </c>
      <c r="H10031" s="198">
        <v>37033.612442129626</v>
      </c>
      <c r="I10031" t="s">
        <v>3769</v>
      </c>
      <c r="M10031" t="s">
        <v>2760</v>
      </c>
      <c r="N10031" t="s">
        <v>2864</v>
      </c>
      <c r="O10031" t="s">
        <v>4465</v>
      </c>
      <c r="Q10031" s="199">
        <v>10000</v>
      </c>
      <c r="S10031" t="s">
        <v>2761</v>
      </c>
      <c r="T10031" t="s">
        <v>4061</v>
      </c>
      <c r="U10031" s="201">
        <v>-7.4999999999999997E-3</v>
      </c>
      <c r="V10031" t="s">
        <v>1713</v>
      </c>
      <c r="W10031" t="s">
        <v>2690</v>
      </c>
      <c r="X10031" t="s">
        <v>2691</v>
      </c>
      <c r="Y10031" t="s">
        <v>4082</v>
      </c>
      <c r="Z10031" t="s">
        <v>3671</v>
      </c>
      <c r="AA10031" t="s">
        <v>1841</v>
      </c>
      <c r="AB10031" s="198">
        <v>37043.875011574077</v>
      </c>
      <c r="AC10031" s="198">
        <v>37072.875011574077</v>
      </c>
    </row>
    <row r="10032" spans="7:29" x14ac:dyDescent="0.2">
      <c r="G10032" s="202">
        <v>1281130</v>
      </c>
      <c r="H10032" s="198">
        <v>37033.612604166665</v>
      </c>
      <c r="I10032" t="s">
        <v>4470</v>
      </c>
      <c r="M10032" t="s">
        <v>2760</v>
      </c>
      <c r="N10032" t="s">
        <v>3235</v>
      </c>
      <c r="O10032" t="s">
        <v>4453</v>
      </c>
      <c r="Q10032" s="199">
        <v>4000</v>
      </c>
      <c r="S10032" t="s">
        <v>2761</v>
      </c>
      <c r="T10032" t="s">
        <v>4061</v>
      </c>
      <c r="U10032" s="201">
        <v>-0.115</v>
      </c>
      <c r="V10032" t="s">
        <v>4471</v>
      </c>
      <c r="W10032" t="s">
        <v>2750</v>
      </c>
      <c r="X10032" t="s">
        <v>2751</v>
      </c>
      <c r="Y10032" t="s">
        <v>4082</v>
      </c>
      <c r="Z10032" t="s">
        <v>3671</v>
      </c>
      <c r="AA10032" t="s">
        <v>1842</v>
      </c>
      <c r="AB10032" s="198">
        <v>37073</v>
      </c>
      <c r="AC10032" s="198">
        <v>37195</v>
      </c>
    </row>
    <row r="10033" spans="7:29" x14ac:dyDescent="0.2">
      <c r="G10033" s="202">
        <v>1281131</v>
      </c>
      <c r="H10033" s="198">
        <v>37033.612824074073</v>
      </c>
      <c r="I10033" t="s">
        <v>4513</v>
      </c>
      <c r="M10033" t="s">
        <v>3364</v>
      </c>
      <c r="N10033" t="s">
        <v>4190</v>
      </c>
      <c r="O10033" t="s">
        <v>1838</v>
      </c>
      <c r="Q10033" s="199">
        <v>50</v>
      </c>
      <c r="S10033" t="s">
        <v>2759</v>
      </c>
      <c r="T10033" t="s">
        <v>4061</v>
      </c>
      <c r="U10033" s="201">
        <v>31</v>
      </c>
      <c r="V10033" t="s">
        <v>3001</v>
      </c>
      <c r="W10033" t="s">
        <v>4191</v>
      </c>
      <c r="X10033" t="s">
        <v>4192</v>
      </c>
      <c r="Y10033" t="s">
        <v>4193</v>
      </c>
      <c r="Z10033" t="s">
        <v>3671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">
      <c r="G10034" s="202">
        <v>1281132</v>
      </c>
      <c r="H10034" s="198">
        <v>37033.612905092596</v>
      </c>
      <c r="I10034" t="s">
        <v>4031</v>
      </c>
      <c r="M10034" t="s">
        <v>3757</v>
      </c>
      <c r="N10034" t="s">
        <v>4183</v>
      </c>
      <c r="O10034" t="s">
        <v>2790</v>
      </c>
      <c r="P10034" s="199">
        <v>50000</v>
      </c>
      <c r="S10034" t="s">
        <v>2767</v>
      </c>
      <c r="T10034" t="s">
        <v>4061</v>
      </c>
      <c r="U10034" s="201">
        <v>29.98</v>
      </c>
      <c r="V10034" t="s">
        <v>4469</v>
      </c>
      <c r="W10034" t="s">
        <v>4185</v>
      </c>
      <c r="X10034" t="s">
        <v>4186</v>
      </c>
      <c r="Y10034" t="s">
        <v>3401</v>
      </c>
      <c r="Z10034" t="s">
        <v>3671</v>
      </c>
      <c r="AA10034" t="s">
        <v>1843</v>
      </c>
      <c r="AB10034" s="198">
        <v>37073</v>
      </c>
      <c r="AC10034" s="198">
        <v>37103</v>
      </c>
    </row>
    <row r="10035" spans="7:29" x14ac:dyDescent="0.2">
      <c r="G10035" s="202">
        <v>1281133</v>
      </c>
      <c r="H10035" s="198">
        <v>37033.613009259258</v>
      </c>
      <c r="I10035" t="s">
        <v>3228</v>
      </c>
      <c r="M10035" t="s">
        <v>2760</v>
      </c>
      <c r="N10035" t="s">
        <v>3117</v>
      </c>
      <c r="O10035" t="s">
        <v>3216</v>
      </c>
      <c r="P10035" s="199">
        <v>100</v>
      </c>
      <c r="S10035" t="s">
        <v>3118</v>
      </c>
      <c r="T10035" t="s">
        <v>4061</v>
      </c>
      <c r="U10035" s="201">
        <v>0.05</v>
      </c>
      <c r="V10035" t="s">
        <v>3241</v>
      </c>
      <c r="W10035" t="s">
        <v>3119</v>
      </c>
      <c r="X10035" t="s">
        <v>3120</v>
      </c>
      <c r="Y10035" t="s">
        <v>4082</v>
      </c>
      <c r="Z10035" t="s">
        <v>3671</v>
      </c>
      <c r="AA10035" t="s">
        <v>1844</v>
      </c>
      <c r="AB10035" s="198">
        <v>37043</v>
      </c>
      <c r="AC10035" s="198">
        <v>37072</v>
      </c>
    </row>
    <row r="10036" spans="7:29" x14ac:dyDescent="0.2">
      <c r="G10036" s="202">
        <v>1281135</v>
      </c>
      <c r="H10036" s="198">
        <v>37033.613240740742</v>
      </c>
      <c r="I10036" t="s">
        <v>2863</v>
      </c>
      <c r="M10036" t="s">
        <v>3757</v>
      </c>
      <c r="N10036" t="s">
        <v>4183</v>
      </c>
      <c r="O10036" t="s">
        <v>2967</v>
      </c>
      <c r="Q10036" s="199">
        <v>50000</v>
      </c>
      <c r="S10036" t="s">
        <v>2767</v>
      </c>
      <c r="T10036" t="s">
        <v>4061</v>
      </c>
      <c r="U10036" s="201">
        <v>30</v>
      </c>
      <c r="V10036" t="s">
        <v>3199</v>
      </c>
      <c r="W10036" t="s">
        <v>4185</v>
      </c>
      <c r="X10036" t="s">
        <v>4266</v>
      </c>
      <c r="Y10036" t="s">
        <v>3401</v>
      </c>
      <c r="Z10036" t="s">
        <v>3671</v>
      </c>
      <c r="AA10036" t="s">
        <v>1845</v>
      </c>
      <c r="AB10036" s="198">
        <v>37073</v>
      </c>
      <c r="AC10036" s="198">
        <v>37103</v>
      </c>
    </row>
    <row r="10037" spans="7:29" x14ac:dyDescent="0.2">
      <c r="G10037" s="202">
        <v>1281136</v>
      </c>
      <c r="H10037" s="198">
        <v>37033.613333333335</v>
      </c>
      <c r="I10037" t="s">
        <v>2858</v>
      </c>
      <c r="M10037" t="s">
        <v>2760</v>
      </c>
      <c r="N10037" t="s">
        <v>3220</v>
      </c>
      <c r="O10037" t="s">
        <v>1804</v>
      </c>
      <c r="P10037" s="199">
        <v>7232</v>
      </c>
      <c r="S10037" t="s">
        <v>2761</v>
      </c>
      <c r="T10037" t="s">
        <v>4061</v>
      </c>
      <c r="U10037" s="201">
        <v>4.26</v>
      </c>
      <c r="V10037" t="s">
        <v>3012</v>
      </c>
      <c r="W10037" t="s">
        <v>4263</v>
      </c>
      <c r="X10037" t="s">
        <v>4264</v>
      </c>
      <c r="Y10037" t="s">
        <v>3224</v>
      </c>
      <c r="Z10037" t="s">
        <v>3671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">
      <c r="G10038" s="202">
        <v>1281137</v>
      </c>
      <c r="H10038" s="198">
        <v>37033.613356481481</v>
      </c>
      <c r="I10038" t="s">
        <v>3095</v>
      </c>
      <c r="M10038" t="s">
        <v>2760</v>
      </c>
      <c r="N10038" t="s">
        <v>2697</v>
      </c>
      <c r="O10038" t="s">
        <v>4447</v>
      </c>
      <c r="Q10038" s="199">
        <v>5000</v>
      </c>
      <c r="S10038" t="s">
        <v>4150</v>
      </c>
      <c r="T10038" t="s">
        <v>2698</v>
      </c>
      <c r="U10038" s="201">
        <v>5.33</v>
      </c>
      <c r="V10038" t="s">
        <v>3116</v>
      </c>
      <c r="W10038" t="s">
        <v>2699</v>
      </c>
      <c r="X10038" t="s">
        <v>2700</v>
      </c>
      <c r="Y10038" t="s">
        <v>3224</v>
      </c>
      <c r="Z10038" t="s">
        <v>3672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">
      <c r="G10039" s="202">
        <v>1281138</v>
      </c>
      <c r="H10039" s="198">
        <v>37033.613506944443</v>
      </c>
      <c r="I10039" t="s">
        <v>2858</v>
      </c>
      <c r="M10039" t="s">
        <v>2760</v>
      </c>
      <c r="N10039" t="s">
        <v>3220</v>
      </c>
      <c r="O10039" t="s">
        <v>1797</v>
      </c>
      <c r="Q10039" s="199">
        <v>7500</v>
      </c>
      <c r="S10039" t="s">
        <v>2761</v>
      </c>
      <c r="T10039" t="s">
        <v>4061</v>
      </c>
      <c r="U10039" s="201">
        <v>4.0250000000000004</v>
      </c>
      <c r="V10039" t="s">
        <v>3012</v>
      </c>
      <c r="W10039" t="s">
        <v>4253</v>
      </c>
      <c r="X10039" t="s">
        <v>4254</v>
      </c>
      <c r="Y10039" t="s">
        <v>3224</v>
      </c>
      <c r="Z10039" t="s">
        <v>3671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">
      <c r="G10040" s="202">
        <v>1281139</v>
      </c>
      <c r="H10040" s="198">
        <v>37033.61377314815</v>
      </c>
      <c r="I10040" t="s">
        <v>3095</v>
      </c>
      <c r="M10040" t="s">
        <v>2760</v>
      </c>
      <c r="N10040" t="s">
        <v>2697</v>
      </c>
      <c r="O10040" t="s">
        <v>4447</v>
      </c>
      <c r="Q10040" s="199">
        <v>5000</v>
      </c>
      <c r="S10040" t="s">
        <v>4150</v>
      </c>
      <c r="T10040" t="s">
        <v>2698</v>
      </c>
      <c r="U10040" s="201">
        <v>5.33</v>
      </c>
      <c r="V10040" t="s">
        <v>3116</v>
      </c>
      <c r="W10040" t="s">
        <v>2699</v>
      </c>
      <c r="X10040" t="s">
        <v>2700</v>
      </c>
      <c r="Y10040" t="s">
        <v>3224</v>
      </c>
      <c r="Z10040" t="s">
        <v>3672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">
      <c r="G10041" s="202">
        <v>1281140</v>
      </c>
      <c r="H10041" s="198">
        <v>37033.614270833335</v>
      </c>
      <c r="I10041" t="s">
        <v>1729</v>
      </c>
      <c r="M10041" t="s">
        <v>2760</v>
      </c>
      <c r="N10041" t="s">
        <v>2697</v>
      </c>
      <c r="O10041" t="s">
        <v>1688</v>
      </c>
      <c r="P10041" s="199">
        <v>5000</v>
      </c>
      <c r="S10041" t="s">
        <v>4150</v>
      </c>
      <c r="T10041" t="s">
        <v>2698</v>
      </c>
      <c r="U10041" s="201">
        <v>5.375</v>
      </c>
      <c r="V10041" t="s">
        <v>1730</v>
      </c>
      <c r="W10041" t="s">
        <v>2699</v>
      </c>
      <c r="X10041" t="s">
        <v>2700</v>
      </c>
      <c r="Y10041" t="s">
        <v>3224</v>
      </c>
      <c r="Z10041" t="s">
        <v>3672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">
      <c r="G10042" s="202">
        <v>1281141</v>
      </c>
      <c r="H10042" s="198">
        <v>37033.614490740743</v>
      </c>
      <c r="I10042" t="s">
        <v>3306</v>
      </c>
      <c r="M10042" t="s">
        <v>2760</v>
      </c>
      <c r="N10042" t="s">
        <v>2864</v>
      </c>
      <c r="O10042" t="s">
        <v>2865</v>
      </c>
      <c r="P10042" s="199">
        <v>5000</v>
      </c>
      <c r="S10042" t="s">
        <v>2761</v>
      </c>
      <c r="T10042" t="s">
        <v>4061</v>
      </c>
      <c r="U10042" s="201">
        <v>4.125</v>
      </c>
      <c r="V10042" t="s">
        <v>1778</v>
      </c>
      <c r="W10042" t="s">
        <v>3529</v>
      </c>
      <c r="X10042" t="s">
        <v>2866</v>
      </c>
      <c r="Y10042" t="s">
        <v>4082</v>
      </c>
      <c r="Z10042" t="s">
        <v>3671</v>
      </c>
      <c r="AA10042" t="s">
        <v>1846</v>
      </c>
      <c r="AB10042" s="198">
        <v>37043.875</v>
      </c>
      <c r="AC10042" s="198">
        <v>37072.875</v>
      </c>
    </row>
    <row r="10043" spans="7:29" x14ac:dyDescent="0.2">
      <c r="G10043" s="202">
        <v>1281142</v>
      </c>
      <c r="H10043" s="198">
        <v>37033.614745370367</v>
      </c>
      <c r="I10043" t="s">
        <v>3095</v>
      </c>
      <c r="M10043" t="s">
        <v>2760</v>
      </c>
      <c r="N10043" t="s">
        <v>2697</v>
      </c>
      <c r="O10043" t="s">
        <v>4447</v>
      </c>
      <c r="Q10043" s="199">
        <v>5000</v>
      </c>
      <c r="S10043" t="s">
        <v>4150</v>
      </c>
      <c r="T10043" t="s">
        <v>2698</v>
      </c>
      <c r="U10043" s="201">
        <v>5.33</v>
      </c>
      <c r="V10043" t="s">
        <v>3116</v>
      </c>
      <c r="W10043" t="s">
        <v>2699</v>
      </c>
      <c r="X10043" t="s">
        <v>2700</v>
      </c>
      <c r="Y10043" t="s">
        <v>3224</v>
      </c>
      <c r="Z10043" t="s">
        <v>3672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">
      <c r="G10044" s="202">
        <v>1281143</v>
      </c>
      <c r="H10044" s="198">
        <v>37033.615011574075</v>
      </c>
      <c r="I10044" t="s">
        <v>3095</v>
      </c>
      <c r="M10044" t="s">
        <v>2760</v>
      </c>
      <c r="N10044" t="s">
        <v>2697</v>
      </c>
      <c r="O10044" t="s">
        <v>4447</v>
      </c>
      <c r="Q10044" s="199">
        <v>5000</v>
      </c>
      <c r="S10044" t="s">
        <v>4150</v>
      </c>
      <c r="T10044" t="s">
        <v>2698</v>
      </c>
      <c r="U10044" s="201">
        <v>5.33</v>
      </c>
      <c r="V10044" t="s">
        <v>3116</v>
      </c>
      <c r="W10044" t="s">
        <v>2699</v>
      </c>
      <c r="X10044" t="s">
        <v>2700</v>
      </c>
      <c r="Y10044" t="s">
        <v>3224</v>
      </c>
      <c r="Z10044" t="s">
        <v>3672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">
      <c r="G10045" s="202">
        <v>1281145</v>
      </c>
      <c r="H10045" s="198">
        <v>37033.61582175926</v>
      </c>
      <c r="I10045" t="s">
        <v>4031</v>
      </c>
      <c r="M10045" t="s">
        <v>3757</v>
      </c>
      <c r="N10045" t="s">
        <v>4183</v>
      </c>
      <c r="O10045" t="s">
        <v>2790</v>
      </c>
      <c r="P10045" s="199">
        <v>50000</v>
      </c>
      <c r="S10045" t="s">
        <v>2767</v>
      </c>
      <c r="T10045" t="s">
        <v>4061</v>
      </c>
      <c r="U10045" s="201">
        <v>29.98</v>
      </c>
      <c r="V10045" t="s">
        <v>4490</v>
      </c>
      <c r="W10045" t="s">
        <v>4185</v>
      </c>
      <c r="X10045" t="s">
        <v>4186</v>
      </c>
      <c r="Y10045" t="s">
        <v>3401</v>
      </c>
      <c r="Z10045" t="s">
        <v>3671</v>
      </c>
      <c r="AA10045" t="s">
        <v>1847</v>
      </c>
      <c r="AB10045" s="198">
        <v>37073</v>
      </c>
      <c r="AC10045" s="198">
        <v>37103</v>
      </c>
    </row>
    <row r="10046" spans="7:29" x14ac:dyDescent="0.2">
      <c r="G10046" s="202">
        <v>1281146</v>
      </c>
      <c r="H10046" s="198">
        <v>37033.616041666668</v>
      </c>
      <c r="I10046" t="s">
        <v>1795</v>
      </c>
      <c r="M10046" t="s">
        <v>2760</v>
      </c>
      <c r="N10046" t="s">
        <v>2697</v>
      </c>
      <c r="O10046" t="s">
        <v>1688</v>
      </c>
      <c r="P10046" s="199">
        <v>5000</v>
      </c>
      <c r="S10046" t="s">
        <v>4150</v>
      </c>
      <c r="T10046" t="s">
        <v>2698</v>
      </c>
      <c r="U10046" s="201">
        <v>5.36</v>
      </c>
      <c r="V10046" t="s">
        <v>1796</v>
      </c>
      <c r="W10046" t="s">
        <v>2699</v>
      </c>
      <c r="X10046" t="s">
        <v>2700</v>
      </c>
      <c r="Y10046" t="s">
        <v>3224</v>
      </c>
      <c r="Z10046" t="s">
        <v>3672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">
      <c r="G10047" s="202">
        <v>1281147</v>
      </c>
      <c r="H10047" s="198">
        <v>37033.617291666669</v>
      </c>
      <c r="I10047" t="s">
        <v>3306</v>
      </c>
      <c r="M10047" t="s">
        <v>2760</v>
      </c>
      <c r="N10047" t="s">
        <v>3220</v>
      </c>
      <c r="O10047" t="s">
        <v>1848</v>
      </c>
      <c r="P10047" s="199">
        <v>5000</v>
      </c>
      <c r="S10047" t="s">
        <v>2761</v>
      </c>
      <c r="T10047" t="s">
        <v>4061</v>
      </c>
      <c r="U10047" s="201">
        <v>3.96</v>
      </c>
      <c r="V10047" t="s">
        <v>4245</v>
      </c>
      <c r="W10047" t="s">
        <v>4253</v>
      </c>
      <c r="X10047" t="s">
        <v>2685</v>
      </c>
      <c r="Y10047" t="s">
        <v>3224</v>
      </c>
      <c r="Z10047" t="s">
        <v>3671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">
      <c r="G10048" s="202">
        <v>1281148</v>
      </c>
      <c r="H10048" s="198">
        <v>37033.617326388892</v>
      </c>
      <c r="I10048" t="s">
        <v>3306</v>
      </c>
      <c r="M10048" t="s">
        <v>2760</v>
      </c>
      <c r="N10048" t="s">
        <v>3220</v>
      </c>
      <c r="O10048" t="s">
        <v>1849</v>
      </c>
      <c r="Q10048" s="199">
        <v>5000</v>
      </c>
      <c r="S10048" t="s">
        <v>2761</v>
      </c>
      <c r="T10048" t="s">
        <v>4061</v>
      </c>
      <c r="U10048" s="201">
        <v>3.98</v>
      </c>
      <c r="V10048" t="s">
        <v>4245</v>
      </c>
      <c r="W10048" t="s">
        <v>4253</v>
      </c>
      <c r="X10048" t="s">
        <v>2685</v>
      </c>
      <c r="Y10048" t="s">
        <v>3224</v>
      </c>
      <c r="Z10048" t="s">
        <v>3671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">
      <c r="G10049" s="202">
        <v>1281149</v>
      </c>
      <c r="H10049" s="198">
        <v>37033.617731481485</v>
      </c>
      <c r="I10049" t="s">
        <v>3228</v>
      </c>
      <c r="M10049" t="s">
        <v>2760</v>
      </c>
      <c r="N10049" t="s">
        <v>2864</v>
      </c>
      <c r="O10049" t="s">
        <v>2865</v>
      </c>
      <c r="P10049" s="199">
        <v>5000</v>
      </c>
      <c r="S10049" t="s">
        <v>2761</v>
      </c>
      <c r="T10049" t="s">
        <v>4061</v>
      </c>
      <c r="U10049" s="201">
        <v>4.125</v>
      </c>
      <c r="V10049" t="s">
        <v>3241</v>
      </c>
      <c r="W10049" t="s">
        <v>3529</v>
      </c>
      <c r="X10049" t="s">
        <v>2866</v>
      </c>
      <c r="Y10049" t="s">
        <v>4082</v>
      </c>
      <c r="Z10049" t="s">
        <v>3671</v>
      </c>
      <c r="AA10049" t="s">
        <v>1850</v>
      </c>
      <c r="AB10049" s="198">
        <v>37043.875</v>
      </c>
      <c r="AC10049" s="198">
        <v>37072.875</v>
      </c>
    </row>
    <row r="10050" spans="7:29" x14ac:dyDescent="0.2">
      <c r="G10050" s="202">
        <v>1281150</v>
      </c>
      <c r="H10050" s="198">
        <v>37033.617766203701</v>
      </c>
      <c r="I10050" t="s">
        <v>3769</v>
      </c>
      <c r="M10050" t="s">
        <v>2760</v>
      </c>
      <c r="N10050" t="s">
        <v>2864</v>
      </c>
      <c r="O10050" t="s">
        <v>3253</v>
      </c>
      <c r="P10050" s="199">
        <v>5000</v>
      </c>
      <c r="S10050" t="s">
        <v>2761</v>
      </c>
      <c r="T10050" t="s">
        <v>4061</v>
      </c>
      <c r="U10050" s="201">
        <v>4.63</v>
      </c>
      <c r="V10050" t="s">
        <v>2670</v>
      </c>
      <c r="W10050" t="s">
        <v>3529</v>
      </c>
      <c r="X10050" t="s">
        <v>2866</v>
      </c>
      <c r="Y10050" t="s">
        <v>4082</v>
      </c>
      <c r="Z10050" t="s">
        <v>3671</v>
      </c>
      <c r="AA10050" t="s">
        <v>1851</v>
      </c>
      <c r="AB10050" s="198">
        <v>37196</v>
      </c>
      <c r="AC10050" s="198">
        <v>37346</v>
      </c>
    </row>
    <row r="10051" spans="7:29" x14ac:dyDescent="0.2">
      <c r="G10051" s="202">
        <v>1281152</v>
      </c>
      <c r="H10051" s="198">
        <v>37033.61859953704</v>
      </c>
      <c r="I10051" t="s">
        <v>2839</v>
      </c>
      <c r="M10051" t="s">
        <v>3364</v>
      </c>
      <c r="N10051" t="s">
        <v>2802</v>
      </c>
      <c r="O10051" t="s">
        <v>3233</v>
      </c>
      <c r="P10051" s="199">
        <v>50</v>
      </c>
      <c r="S10051" t="s">
        <v>2759</v>
      </c>
      <c r="T10051" t="s">
        <v>4061</v>
      </c>
      <c r="U10051" s="201">
        <v>57.75</v>
      </c>
      <c r="V10051" t="s">
        <v>4173</v>
      </c>
      <c r="W10051" t="s">
        <v>2819</v>
      </c>
      <c r="X10051" t="s">
        <v>2842</v>
      </c>
      <c r="Y10051" t="s">
        <v>4193</v>
      </c>
      <c r="Z10051" t="s">
        <v>3666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">
      <c r="G10052" s="202">
        <v>1281154</v>
      </c>
      <c r="H10052" s="198">
        <v>37033.61917824074</v>
      </c>
      <c r="I10052" t="s">
        <v>2873</v>
      </c>
      <c r="M10052" t="s">
        <v>3364</v>
      </c>
      <c r="N10052" t="s">
        <v>2855</v>
      </c>
      <c r="O10052" t="s">
        <v>1694</v>
      </c>
      <c r="Q10052" s="199">
        <v>50</v>
      </c>
      <c r="S10052" t="s">
        <v>2759</v>
      </c>
      <c r="T10052" t="s">
        <v>4061</v>
      </c>
      <c r="U10052" s="201">
        <v>38.75</v>
      </c>
      <c r="V10052" t="s">
        <v>4204</v>
      </c>
      <c r="W10052" t="s">
        <v>2856</v>
      </c>
      <c r="X10052" t="s">
        <v>3211</v>
      </c>
      <c r="Y10052" t="s">
        <v>4193</v>
      </c>
      <c r="Z10052" t="s">
        <v>3666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">
      <c r="G10053" s="202">
        <v>1281155</v>
      </c>
      <c r="H10053" s="198">
        <v>37033.619375000002</v>
      </c>
      <c r="I10053" t="s">
        <v>3306</v>
      </c>
      <c r="M10053" t="s">
        <v>2760</v>
      </c>
      <c r="N10053" t="s">
        <v>2864</v>
      </c>
      <c r="O10053" t="s">
        <v>2865</v>
      </c>
      <c r="Q10053" s="199">
        <v>5000</v>
      </c>
      <c r="S10053" t="s">
        <v>2761</v>
      </c>
      <c r="T10053" t="s">
        <v>4061</v>
      </c>
      <c r="U10053" s="201">
        <v>4.13</v>
      </c>
      <c r="V10053" t="s">
        <v>2797</v>
      </c>
      <c r="W10053" t="s">
        <v>3529</v>
      </c>
      <c r="X10053" t="s">
        <v>2866</v>
      </c>
      <c r="Y10053" t="s">
        <v>4082</v>
      </c>
      <c r="Z10053" t="s">
        <v>3671</v>
      </c>
      <c r="AA10053" t="s">
        <v>1852</v>
      </c>
      <c r="AB10053" s="198">
        <v>37043.875</v>
      </c>
      <c r="AC10053" s="198">
        <v>37072.875</v>
      </c>
    </row>
    <row r="10054" spans="7:29" x14ac:dyDescent="0.2">
      <c r="G10054" s="202">
        <v>1281156</v>
      </c>
      <c r="H10054" s="198">
        <v>37033.619525462964</v>
      </c>
      <c r="I10054" t="s">
        <v>2813</v>
      </c>
      <c r="M10054" t="s">
        <v>3364</v>
      </c>
      <c r="N10054" t="s">
        <v>2802</v>
      </c>
      <c r="O10054" t="s">
        <v>2826</v>
      </c>
      <c r="P10054" s="199">
        <v>50</v>
      </c>
      <c r="S10054" t="s">
        <v>2759</v>
      </c>
      <c r="T10054" t="s">
        <v>4061</v>
      </c>
      <c r="U10054" s="201">
        <v>63</v>
      </c>
      <c r="V10054" t="s">
        <v>3419</v>
      </c>
      <c r="W10054" t="s">
        <v>2809</v>
      </c>
      <c r="X10054" t="s">
        <v>2827</v>
      </c>
      <c r="Y10054" t="s">
        <v>4193</v>
      </c>
      <c r="Z10054" t="s">
        <v>3666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">
      <c r="G10055" s="202">
        <v>1281157</v>
      </c>
      <c r="H10055" s="198">
        <v>37033.619722222225</v>
      </c>
      <c r="I10055" t="s">
        <v>4513</v>
      </c>
      <c r="J10055" t="s">
        <v>3125</v>
      </c>
      <c r="K10055" t="s">
        <v>2852</v>
      </c>
      <c r="M10055" t="s">
        <v>3364</v>
      </c>
      <c r="N10055" t="s">
        <v>2802</v>
      </c>
      <c r="O10055" t="s">
        <v>4494</v>
      </c>
      <c r="P10055" s="199">
        <v>50</v>
      </c>
      <c r="S10055" t="s">
        <v>2759</v>
      </c>
      <c r="T10055" t="s">
        <v>4061</v>
      </c>
      <c r="U10055" s="201">
        <v>54.25</v>
      </c>
      <c r="V10055" t="s">
        <v>4487</v>
      </c>
      <c r="W10055" t="s">
        <v>2814</v>
      </c>
      <c r="X10055" t="s">
        <v>2824</v>
      </c>
      <c r="Y10055" t="s">
        <v>4193</v>
      </c>
      <c r="Z10055" t="s">
        <v>3666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">
      <c r="G10056" s="202">
        <v>1281158</v>
      </c>
      <c r="H10056" s="198">
        <v>37033.620115740741</v>
      </c>
      <c r="I10056" t="s">
        <v>1853</v>
      </c>
      <c r="M10056" t="s">
        <v>3364</v>
      </c>
      <c r="N10056" t="s">
        <v>2802</v>
      </c>
      <c r="O10056" t="s">
        <v>2656</v>
      </c>
      <c r="P10056" s="199">
        <v>50</v>
      </c>
      <c r="S10056" t="s">
        <v>2759</v>
      </c>
      <c r="T10056" t="s">
        <v>4061</v>
      </c>
      <c r="U10056" s="201">
        <v>66.75</v>
      </c>
      <c r="V10056" t="s">
        <v>1854</v>
      </c>
      <c r="W10056" t="s">
        <v>2811</v>
      </c>
      <c r="X10056" t="s">
        <v>2862</v>
      </c>
      <c r="Y10056" t="s">
        <v>4193</v>
      </c>
      <c r="Z10056" t="s">
        <v>3666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">
      <c r="G10057" s="202">
        <v>1281159</v>
      </c>
      <c r="H10057" s="198">
        <v>37033.620196759257</v>
      </c>
      <c r="I10057" t="s">
        <v>3306</v>
      </c>
      <c r="M10057" t="s">
        <v>2760</v>
      </c>
      <c r="N10057" t="s">
        <v>3220</v>
      </c>
      <c r="O10057" t="s">
        <v>1855</v>
      </c>
      <c r="Q10057" s="199">
        <v>10000</v>
      </c>
      <c r="S10057" t="s">
        <v>2761</v>
      </c>
      <c r="T10057" t="s">
        <v>4061</v>
      </c>
      <c r="U10057" s="201">
        <v>3.9950000000000001</v>
      </c>
      <c r="V10057" t="s">
        <v>4245</v>
      </c>
      <c r="W10057" t="s">
        <v>4253</v>
      </c>
      <c r="X10057" t="s">
        <v>2685</v>
      </c>
      <c r="Y10057" t="s">
        <v>3224</v>
      </c>
      <c r="Z10057" t="s">
        <v>3671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">
      <c r="G10058" s="202">
        <v>1281160</v>
      </c>
      <c r="H10058" s="198">
        <v>37033.620659722219</v>
      </c>
      <c r="I10058" t="s">
        <v>2831</v>
      </c>
      <c r="M10058" t="s">
        <v>3364</v>
      </c>
      <c r="N10058" t="s">
        <v>2802</v>
      </c>
      <c r="O10058" t="s">
        <v>1856</v>
      </c>
      <c r="Q10058" s="199">
        <v>50</v>
      </c>
      <c r="S10058" t="s">
        <v>2759</v>
      </c>
      <c r="T10058" t="s">
        <v>4061</v>
      </c>
      <c r="U10058" s="201">
        <v>116</v>
      </c>
      <c r="V10058" t="s">
        <v>4497</v>
      </c>
      <c r="W10058" t="s">
        <v>2861</v>
      </c>
      <c r="X10058" t="s">
        <v>3993</v>
      </c>
      <c r="Y10058" t="s">
        <v>4193</v>
      </c>
      <c r="Z10058" t="s">
        <v>3666</v>
      </c>
      <c r="AA10058">
        <v>618737.1</v>
      </c>
      <c r="AB10058" s="198">
        <v>37073.875</v>
      </c>
      <c r="AC10058" s="198">
        <v>37134.875</v>
      </c>
    </row>
    <row r="10059" spans="7:29" x14ac:dyDescent="0.2">
      <c r="G10059" s="202">
        <v>1281161</v>
      </c>
      <c r="H10059" s="198">
        <v>37033.62096064815</v>
      </c>
      <c r="I10059" t="s">
        <v>2801</v>
      </c>
      <c r="M10059" t="s">
        <v>2760</v>
      </c>
      <c r="N10059" t="s">
        <v>3220</v>
      </c>
      <c r="O10059" t="s">
        <v>1857</v>
      </c>
      <c r="Q10059" s="199">
        <v>10000</v>
      </c>
      <c r="S10059" t="s">
        <v>2761</v>
      </c>
      <c r="T10059" t="s">
        <v>4061</v>
      </c>
      <c r="U10059" s="201">
        <v>4.03</v>
      </c>
      <c r="V10059" t="s">
        <v>1684</v>
      </c>
      <c r="W10059" t="s">
        <v>4253</v>
      </c>
      <c r="X10059" t="s">
        <v>4254</v>
      </c>
      <c r="Y10059" t="s">
        <v>3224</v>
      </c>
      <c r="Z10059" t="s">
        <v>3671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">
      <c r="G10060" s="202">
        <v>1281162</v>
      </c>
      <c r="H10060" s="198">
        <v>37033.621608796297</v>
      </c>
      <c r="I10060" t="s">
        <v>2813</v>
      </c>
      <c r="J10060" t="s">
        <v>2851</v>
      </c>
      <c r="K10060" t="s">
        <v>2852</v>
      </c>
      <c r="M10060" t="s">
        <v>3364</v>
      </c>
      <c r="N10060" t="s">
        <v>2802</v>
      </c>
      <c r="O10060" t="s">
        <v>3233</v>
      </c>
      <c r="P10060" s="199">
        <v>50</v>
      </c>
      <c r="S10060" t="s">
        <v>2759</v>
      </c>
      <c r="T10060" t="s">
        <v>4061</v>
      </c>
      <c r="U10060" s="201">
        <v>57.5</v>
      </c>
      <c r="V10060" t="s">
        <v>2853</v>
      </c>
      <c r="W10060" t="s">
        <v>2819</v>
      </c>
      <c r="X10060" t="s">
        <v>2842</v>
      </c>
      <c r="Y10060" t="s">
        <v>4193</v>
      </c>
      <c r="Z10060" t="s">
        <v>3666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">
      <c r="G10061" s="202">
        <v>1281164</v>
      </c>
      <c r="H10061" s="198">
        <v>37033.622083333335</v>
      </c>
      <c r="I10061" t="s">
        <v>2858</v>
      </c>
      <c r="M10061" t="s">
        <v>3364</v>
      </c>
      <c r="N10061" t="s">
        <v>2802</v>
      </c>
      <c r="O10061" t="s">
        <v>2860</v>
      </c>
      <c r="P10061" s="199">
        <v>50</v>
      </c>
      <c r="S10061" t="s">
        <v>2759</v>
      </c>
      <c r="T10061" t="s">
        <v>4061</v>
      </c>
      <c r="U10061" s="201">
        <v>45.1</v>
      </c>
      <c r="V10061" t="s">
        <v>2728</v>
      </c>
      <c r="W10061" t="s">
        <v>2811</v>
      </c>
      <c r="X10061" t="s">
        <v>2862</v>
      </c>
      <c r="Y10061" t="s">
        <v>4193</v>
      </c>
      <c r="Z10061" t="s">
        <v>3666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">
      <c r="G10062" s="202">
        <v>1281165</v>
      </c>
      <c r="H10062" s="198">
        <v>37033.622766203705</v>
      </c>
      <c r="I10062" t="s">
        <v>1729</v>
      </c>
      <c r="M10062" t="s">
        <v>2760</v>
      </c>
      <c r="N10062" t="s">
        <v>2697</v>
      </c>
      <c r="O10062" t="s">
        <v>1688</v>
      </c>
      <c r="P10062" s="199">
        <v>5000</v>
      </c>
      <c r="S10062" t="s">
        <v>4150</v>
      </c>
      <c r="T10062" t="s">
        <v>2698</v>
      </c>
      <c r="U10062" s="201">
        <v>5.35</v>
      </c>
      <c r="V10062" t="s">
        <v>1730</v>
      </c>
      <c r="W10062" t="s">
        <v>2699</v>
      </c>
      <c r="X10062" t="s">
        <v>2700</v>
      </c>
      <c r="Y10062" t="s">
        <v>3224</v>
      </c>
      <c r="Z10062" t="s">
        <v>3672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">
      <c r="G10063" s="202">
        <v>1281166</v>
      </c>
      <c r="H10063" s="198">
        <v>37033.623506944445</v>
      </c>
      <c r="I10063" t="s">
        <v>2801</v>
      </c>
      <c r="M10063" t="s">
        <v>3364</v>
      </c>
      <c r="N10063" t="s">
        <v>2710</v>
      </c>
      <c r="O10063" t="s">
        <v>1770</v>
      </c>
      <c r="Q10063" s="199">
        <v>25</v>
      </c>
      <c r="S10063" t="s">
        <v>2759</v>
      </c>
      <c r="T10063" t="s">
        <v>4061</v>
      </c>
      <c r="U10063" s="201">
        <v>302</v>
      </c>
      <c r="V10063" t="s">
        <v>3105</v>
      </c>
      <c r="W10063" t="s">
        <v>3297</v>
      </c>
      <c r="X10063" t="s">
        <v>2712</v>
      </c>
      <c r="Y10063" t="s">
        <v>4193</v>
      </c>
      <c r="Z10063" t="s">
        <v>3666</v>
      </c>
      <c r="AA10063">
        <v>618747.1</v>
      </c>
      <c r="AB10063" s="198">
        <v>37036.875</v>
      </c>
      <c r="AC10063" s="198">
        <v>37037.875</v>
      </c>
    </row>
    <row r="10064" spans="7:29" x14ac:dyDescent="0.2">
      <c r="G10064" s="202">
        <v>1281167</v>
      </c>
      <c r="H10064" s="198">
        <v>37033.623969907407</v>
      </c>
      <c r="I10064" t="s">
        <v>3244</v>
      </c>
      <c r="M10064" t="s">
        <v>3364</v>
      </c>
      <c r="N10064" t="s">
        <v>4190</v>
      </c>
      <c r="O10064" t="s">
        <v>1858</v>
      </c>
      <c r="P10064" s="199">
        <v>50</v>
      </c>
      <c r="S10064" t="s">
        <v>2759</v>
      </c>
      <c r="T10064" t="s">
        <v>4061</v>
      </c>
      <c r="U10064" s="201">
        <v>51</v>
      </c>
      <c r="V10064" t="s">
        <v>2997</v>
      </c>
      <c r="W10064" t="s">
        <v>2835</v>
      </c>
      <c r="X10064" t="s">
        <v>2810</v>
      </c>
      <c r="Y10064" t="s">
        <v>4193</v>
      </c>
      <c r="Z10064" t="s">
        <v>3671</v>
      </c>
      <c r="AA10064">
        <v>618748.1</v>
      </c>
      <c r="AB10064" s="198">
        <v>37040.875</v>
      </c>
      <c r="AC10064" s="198">
        <v>37042.875</v>
      </c>
    </row>
    <row r="10065" spans="7:29" x14ac:dyDescent="0.2">
      <c r="G10065" s="202">
        <v>1281171</v>
      </c>
      <c r="H10065" s="198">
        <v>37033.62604166667</v>
      </c>
      <c r="I10065" t="s">
        <v>2664</v>
      </c>
      <c r="M10065" t="s">
        <v>2760</v>
      </c>
      <c r="N10065" t="s">
        <v>2864</v>
      </c>
      <c r="O10065" t="s">
        <v>2865</v>
      </c>
      <c r="P10065" s="199">
        <v>10000</v>
      </c>
      <c r="S10065" t="s">
        <v>2761</v>
      </c>
      <c r="T10065" t="s">
        <v>4061</v>
      </c>
      <c r="U10065" s="201">
        <v>4.13</v>
      </c>
      <c r="V10065" t="s">
        <v>2779</v>
      </c>
      <c r="W10065" t="s">
        <v>3529</v>
      </c>
      <c r="X10065" t="s">
        <v>2866</v>
      </c>
      <c r="Y10065" t="s">
        <v>4082</v>
      </c>
      <c r="Z10065" t="s">
        <v>3671</v>
      </c>
      <c r="AA10065" t="s">
        <v>1859</v>
      </c>
      <c r="AB10065" s="198">
        <v>37043.875</v>
      </c>
      <c r="AC10065" s="198">
        <v>37072.875</v>
      </c>
    </row>
    <row r="10066" spans="7:29" x14ac:dyDescent="0.2">
      <c r="G10066" s="202">
        <v>1281172</v>
      </c>
      <c r="H10066" s="198">
        <v>37033.626076388886</v>
      </c>
      <c r="I10066" t="s">
        <v>4513</v>
      </c>
      <c r="M10066" t="s">
        <v>3364</v>
      </c>
      <c r="N10066" t="s">
        <v>2802</v>
      </c>
      <c r="O10066" t="s">
        <v>3233</v>
      </c>
      <c r="P10066" s="199">
        <v>50</v>
      </c>
      <c r="S10066" t="s">
        <v>2759</v>
      </c>
      <c r="T10066" t="s">
        <v>4061</v>
      </c>
      <c r="U10066" s="201">
        <v>57</v>
      </c>
      <c r="V10066" t="s">
        <v>4450</v>
      </c>
      <c r="W10066" t="s">
        <v>2819</v>
      </c>
      <c r="X10066" t="s">
        <v>2842</v>
      </c>
      <c r="Y10066" t="s">
        <v>4193</v>
      </c>
      <c r="Z10066" t="s">
        <v>3666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">
      <c r="G10067" s="202">
        <v>1281174</v>
      </c>
      <c r="H10067" s="198">
        <v>37033.626689814817</v>
      </c>
      <c r="I10067" t="s">
        <v>4034</v>
      </c>
      <c r="M10067" t="s">
        <v>3364</v>
      </c>
      <c r="N10067" t="s">
        <v>2802</v>
      </c>
      <c r="O10067" t="s">
        <v>3233</v>
      </c>
      <c r="Q10067" s="199">
        <v>50</v>
      </c>
      <c r="S10067" t="s">
        <v>2759</v>
      </c>
      <c r="T10067" t="s">
        <v>4061</v>
      </c>
      <c r="U10067" s="201">
        <v>57</v>
      </c>
      <c r="V10067" t="s">
        <v>2850</v>
      </c>
      <c r="W10067" t="s">
        <v>2819</v>
      </c>
      <c r="X10067" t="s">
        <v>2842</v>
      </c>
      <c r="Y10067" t="s">
        <v>4193</v>
      </c>
      <c r="Z10067" t="s">
        <v>3666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">
      <c r="G10068" s="202">
        <v>1281176</v>
      </c>
      <c r="H10068" s="198">
        <v>37033.627847222226</v>
      </c>
      <c r="I10068" t="s">
        <v>1853</v>
      </c>
      <c r="M10068" t="s">
        <v>3364</v>
      </c>
      <c r="N10068" t="s">
        <v>2802</v>
      </c>
      <c r="O10068" t="s">
        <v>2656</v>
      </c>
      <c r="P10068" s="199">
        <v>50</v>
      </c>
      <c r="S10068" t="s">
        <v>2759</v>
      </c>
      <c r="T10068" t="s">
        <v>4061</v>
      </c>
      <c r="U10068" s="201">
        <v>66.25</v>
      </c>
      <c r="V10068" t="s">
        <v>1854</v>
      </c>
      <c r="W10068" t="s">
        <v>2811</v>
      </c>
      <c r="X10068" t="s">
        <v>2862</v>
      </c>
      <c r="Y10068" t="s">
        <v>4193</v>
      </c>
      <c r="Z10068" t="s">
        <v>3666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">
      <c r="G10069" s="202">
        <v>1281177</v>
      </c>
      <c r="H10069" s="198">
        <v>37033.628136574072</v>
      </c>
      <c r="I10069" t="s">
        <v>2758</v>
      </c>
      <c r="M10069" t="s">
        <v>3757</v>
      </c>
      <c r="N10069" t="s">
        <v>4183</v>
      </c>
      <c r="O10069" t="s">
        <v>2790</v>
      </c>
      <c r="P10069" s="199">
        <v>50000</v>
      </c>
      <c r="S10069" t="s">
        <v>2767</v>
      </c>
      <c r="T10069" t="s">
        <v>4061</v>
      </c>
      <c r="U10069" s="201">
        <v>29.9</v>
      </c>
      <c r="V10069" t="s">
        <v>1919</v>
      </c>
      <c r="W10069" t="s">
        <v>4185</v>
      </c>
      <c r="X10069" t="s">
        <v>4186</v>
      </c>
      <c r="Y10069" t="s">
        <v>3401</v>
      </c>
      <c r="Z10069" t="s">
        <v>3671</v>
      </c>
      <c r="AA10069" t="s">
        <v>2911</v>
      </c>
      <c r="AB10069" s="198">
        <v>37073</v>
      </c>
      <c r="AC10069" s="198">
        <v>37103</v>
      </c>
    </row>
    <row r="10070" spans="7:29" x14ac:dyDescent="0.2">
      <c r="G10070" s="202">
        <v>1281178</v>
      </c>
      <c r="H10070" s="198">
        <v>37033.628275462965</v>
      </c>
      <c r="I10070" t="s">
        <v>2758</v>
      </c>
      <c r="M10070" t="s">
        <v>3757</v>
      </c>
      <c r="N10070" t="s">
        <v>4183</v>
      </c>
      <c r="O10070" t="s">
        <v>2790</v>
      </c>
      <c r="P10070" s="199">
        <v>50000</v>
      </c>
      <c r="S10070" t="s">
        <v>2767</v>
      </c>
      <c r="T10070" t="s">
        <v>4061</v>
      </c>
      <c r="U10070" s="201">
        <v>29.86</v>
      </c>
      <c r="V10070" t="s">
        <v>1919</v>
      </c>
      <c r="W10070" t="s">
        <v>4185</v>
      </c>
      <c r="X10070" t="s">
        <v>4186</v>
      </c>
      <c r="Y10070" t="s">
        <v>3401</v>
      </c>
      <c r="Z10070" t="s">
        <v>3671</v>
      </c>
      <c r="AA10070" t="s">
        <v>2911</v>
      </c>
      <c r="AB10070" s="198">
        <v>37073</v>
      </c>
      <c r="AC10070" s="198">
        <v>37103</v>
      </c>
    </row>
    <row r="10071" spans="7:29" x14ac:dyDescent="0.2">
      <c r="G10071" s="202">
        <v>1281179</v>
      </c>
      <c r="H10071" s="198">
        <v>37033.628657407404</v>
      </c>
      <c r="I10071" t="s">
        <v>3128</v>
      </c>
      <c r="M10071" t="s">
        <v>2760</v>
      </c>
      <c r="N10071" t="s">
        <v>2697</v>
      </c>
      <c r="O10071" t="s">
        <v>4447</v>
      </c>
      <c r="Q10071" s="199">
        <v>5000</v>
      </c>
      <c r="S10071" t="s">
        <v>4150</v>
      </c>
      <c r="T10071" t="s">
        <v>2698</v>
      </c>
      <c r="U10071" s="201">
        <v>5.32</v>
      </c>
      <c r="V10071" t="s">
        <v>1749</v>
      </c>
      <c r="W10071" t="s">
        <v>2699</v>
      </c>
      <c r="X10071" t="s">
        <v>2700</v>
      </c>
      <c r="Y10071" t="s">
        <v>3224</v>
      </c>
      <c r="Z10071" t="s">
        <v>3672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">
      <c r="G10072" s="202">
        <v>1281180</v>
      </c>
      <c r="H10072" s="198">
        <v>37033.628750000003</v>
      </c>
      <c r="I10072" t="s">
        <v>2863</v>
      </c>
      <c r="M10072" t="s">
        <v>3757</v>
      </c>
      <c r="N10072" t="s">
        <v>4183</v>
      </c>
      <c r="O10072" t="s">
        <v>2790</v>
      </c>
      <c r="Q10072" s="199">
        <v>50000</v>
      </c>
      <c r="S10072" t="s">
        <v>2767</v>
      </c>
      <c r="T10072" t="s">
        <v>4061</v>
      </c>
      <c r="U10072" s="201">
        <v>29.88</v>
      </c>
      <c r="V10072" t="s">
        <v>3199</v>
      </c>
      <c r="W10072" t="s">
        <v>4185</v>
      </c>
      <c r="X10072" t="s">
        <v>4186</v>
      </c>
      <c r="Y10072" t="s">
        <v>3401</v>
      </c>
      <c r="Z10072" t="s">
        <v>3671</v>
      </c>
      <c r="AA10072" t="s">
        <v>2911</v>
      </c>
      <c r="AB10072" s="198">
        <v>37073</v>
      </c>
      <c r="AC10072" s="198">
        <v>37103</v>
      </c>
    </row>
    <row r="10073" spans="7:29" x14ac:dyDescent="0.2">
      <c r="G10073" s="202">
        <v>1281181</v>
      </c>
      <c r="H10073" s="198">
        <v>37033.629247685189</v>
      </c>
      <c r="I10073" t="s">
        <v>3144</v>
      </c>
      <c r="M10073" t="s">
        <v>2760</v>
      </c>
      <c r="N10073" t="s">
        <v>3220</v>
      </c>
      <c r="O10073" t="s">
        <v>1783</v>
      </c>
      <c r="Q10073" s="199">
        <v>5000</v>
      </c>
      <c r="S10073" t="s">
        <v>2761</v>
      </c>
      <c r="T10073" t="s">
        <v>4061</v>
      </c>
      <c r="U10073" s="201">
        <v>4.0599999999999996</v>
      </c>
      <c r="V10073" t="s">
        <v>3145</v>
      </c>
      <c r="W10073" t="s">
        <v>4246</v>
      </c>
      <c r="X10073" t="s">
        <v>4247</v>
      </c>
      <c r="Y10073" t="s">
        <v>3224</v>
      </c>
      <c r="Z10073" t="s">
        <v>3671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">
      <c r="G10074" s="202">
        <v>1281182</v>
      </c>
      <c r="H10074" s="198">
        <v>37033.629652777781</v>
      </c>
      <c r="I10074" t="s">
        <v>3267</v>
      </c>
      <c r="M10074" t="s">
        <v>2760</v>
      </c>
      <c r="N10074" t="s">
        <v>2864</v>
      </c>
      <c r="O10074" t="s">
        <v>2865</v>
      </c>
      <c r="P10074" s="199">
        <v>5000</v>
      </c>
      <c r="S10074" t="s">
        <v>2761</v>
      </c>
      <c r="T10074" t="s">
        <v>4061</v>
      </c>
      <c r="U10074" s="201">
        <v>4.13</v>
      </c>
      <c r="V10074" t="s">
        <v>3448</v>
      </c>
      <c r="W10074" t="s">
        <v>3529</v>
      </c>
      <c r="X10074" t="s">
        <v>2866</v>
      </c>
      <c r="Y10074" t="s">
        <v>4082</v>
      </c>
      <c r="Z10074" t="s">
        <v>3671</v>
      </c>
      <c r="AA10074" t="s">
        <v>1860</v>
      </c>
      <c r="AB10074" s="198">
        <v>37043.875</v>
      </c>
      <c r="AC10074" s="198">
        <v>37072.875</v>
      </c>
    </row>
    <row r="10075" spans="7:29" x14ac:dyDescent="0.2">
      <c r="G10075" s="202">
        <v>1281183</v>
      </c>
      <c r="H10075" s="198">
        <v>37033.629861111112</v>
      </c>
      <c r="I10075" t="s">
        <v>2863</v>
      </c>
      <c r="M10075" t="s">
        <v>2760</v>
      </c>
      <c r="N10075" t="s">
        <v>2864</v>
      </c>
      <c r="O10075" t="s">
        <v>2865</v>
      </c>
      <c r="Q10075" s="199">
        <v>15000</v>
      </c>
      <c r="S10075" t="s">
        <v>2761</v>
      </c>
      <c r="T10075" t="s">
        <v>4061</v>
      </c>
      <c r="U10075" s="201">
        <v>4.1399999999999997</v>
      </c>
      <c r="V10075" t="s">
        <v>3168</v>
      </c>
      <c r="W10075" t="s">
        <v>3529</v>
      </c>
      <c r="X10075" t="s">
        <v>2866</v>
      </c>
      <c r="Y10075" t="s">
        <v>4082</v>
      </c>
      <c r="Z10075" t="s">
        <v>3671</v>
      </c>
      <c r="AA10075" t="s">
        <v>1861</v>
      </c>
      <c r="AB10075" s="198">
        <v>37043.875</v>
      </c>
      <c r="AC10075" s="198">
        <v>37072.875</v>
      </c>
    </row>
    <row r="10076" spans="7:29" x14ac:dyDescent="0.2">
      <c r="G10076" s="202">
        <v>1281184</v>
      </c>
      <c r="H10076" s="198">
        <v>37033.63008101852</v>
      </c>
      <c r="I10076" t="s">
        <v>3244</v>
      </c>
      <c r="M10076" t="s">
        <v>2760</v>
      </c>
      <c r="N10076" t="s">
        <v>2864</v>
      </c>
      <c r="O10076" t="s">
        <v>1771</v>
      </c>
      <c r="Q10076" s="199">
        <v>30000</v>
      </c>
      <c r="S10076" t="s">
        <v>2761</v>
      </c>
      <c r="T10076" t="s">
        <v>4061</v>
      </c>
      <c r="U10076" s="201">
        <v>4.0750000000000002</v>
      </c>
      <c r="V10076" t="s">
        <v>2672</v>
      </c>
      <c r="W10076" t="s">
        <v>3281</v>
      </c>
      <c r="X10076" t="s">
        <v>4236</v>
      </c>
      <c r="Y10076" t="s">
        <v>4082</v>
      </c>
      <c r="Z10076" t="s">
        <v>3671</v>
      </c>
      <c r="AA10076" t="s">
        <v>1862</v>
      </c>
      <c r="AB10076" s="198">
        <v>37035.875011574077</v>
      </c>
      <c r="AC10076" s="198">
        <v>37042.875011574077</v>
      </c>
    </row>
    <row r="10077" spans="7:29" x14ac:dyDescent="0.2">
      <c r="G10077" s="202">
        <v>1281185</v>
      </c>
      <c r="H10077" s="198">
        <v>37033.630162037036</v>
      </c>
      <c r="I10077" t="s">
        <v>4182</v>
      </c>
      <c r="M10077" t="s">
        <v>3757</v>
      </c>
      <c r="N10077" t="s">
        <v>4183</v>
      </c>
      <c r="O10077" t="s">
        <v>2790</v>
      </c>
      <c r="Q10077" s="199">
        <v>50000</v>
      </c>
      <c r="S10077" t="s">
        <v>2767</v>
      </c>
      <c r="T10077" t="s">
        <v>4061</v>
      </c>
      <c r="U10077" s="201">
        <v>29.92</v>
      </c>
      <c r="V10077" t="s">
        <v>3201</v>
      </c>
      <c r="W10077" t="s">
        <v>4185</v>
      </c>
      <c r="X10077" t="s">
        <v>4186</v>
      </c>
      <c r="Y10077" t="s">
        <v>3401</v>
      </c>
      <c r="Z10077" t="s">
        <v>3671</v>
      </c>
      <c r="AA10077" t="s">
        <v>2911</v>
      </c>
      <c r="AB10077" s="198">
        <v>37073</v>
      </c>
      <c r="AC10077" s="198">
        <v>37103</v>
      </c>
    </row>
    <row r="10078" spans="7:29" x14ac:dyDescent="0.2">
      <c r="G10078" s="202">
        <v>1281186</v>
      </c>
      <c r="H10078" s="198">
        <v>37033.630543981482</v>
      </c>
      <c r="I10078" t="s">
        <v>3306</v>
      </c>
      <c r="M10078" t="s">
        <v>3364</v>
      </c>
      <c r="N10078" t="s">
        <v>2802</v>
      </c>
      <c r="O10078" t="s">
        <v>4467</v>
      </c>
      <c r="P10078" s="199">
        <v>50</v>
      </c>
      <c r="S10078" t="s">
        <v>2759</v>
      </c>
      <c r="T10078" t="s">
        <v>4061</v>
      </c>
      <c r="U10078" s="201">
        <v>34</v>
      </c>
      <c r="V10078" t="s">
        <v>3240</v>
      </c>
      <c r="W10078" t="s">
        <v>2806</v>
      </c>
      <c r="X10078" t="s">
        <v>2807</v>
      </c>
      <c r="Y10078" t="s">
        <v>4193</v>
      </c>
      <c r="Z10078" t="s">
        <v>3666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">
      <c r="G10079" s="202">
        <v>1281188</v>
      </c>
      <c r="H10079" s="198">
        <v>37033.630659722221</v>
      </c>
      <c r="I10079" t="s">
        <v>4034</v>
      </c>
      <c r="M10079" t="s">
        <v>3364</v>
      </c>
      <c r="N10079" t="s">
        <v>2710</v>
      </c>
      <c r="O10079" t="s">
        <v>1770</v>
      </c>
      <c r="P10079" s="199">
        <v>25</v>
      </c>
      <c r="S10079" t="s">
        <v>2759</v>
      </c>
      <c r="T10079" t="s">
        <v>4061</v>
      </c>
      <c r="U10079" s="201">
        <v>302</v>
      </c>
      <c r="V10079" t="s">
        <v>4177</v>
      </c>
      <c r="W10079" t="s">
        <v>3297</v>
      </c>
      <c r="X10079" t="s">
        <v>2712</v>
      </c>
      <c r="Y10079" t="s">
        <v>4193</v>
      </c>
      <c r="Z10079" t="s">
        <v>3666</v>
      </c>
      <c r="AA10079">
        <v>618784.1</v>
      </c>
      <c r="AB10079" s="198">
        <v>37036.875</v>
      </c>
      <c r="AC10079" s="198">
        <v>37037.875</v>
      </c>
    </row>
    <row r="10080" spans="7:29" x14ac:dyDescent="0.2">
      <c r="G10080" s="202">
        <v>1281190</v>
      </c>
      <c r="H10080" s="198">
        <v>37033.632592592592</v>
      </c>
      <c r="I10080" t="s">
        <v>2869</v>
      </c>
      <c r="M10080" t="s">
        <v>2760</v>
      </c>
      <c r="N10080" t="s">
        <v>2864</v>
      </c>
      <c r="O10080" t="s">
        <v>3278</v>
      </c>
      <c r="Q10080" s="199">
        <v>500</v>
      </c>
      <c r="S10080" t="s">
        <v>2761</v>
      </c>
      <c r="T10080" t="s">
        <v>4061</v>
      </c>
      <c r="U10080" s="201">
        <v>4.3449999999999998</v>
      </c>
      <c r="V10080" t="s">
        <v>2870</v>
      </c>
      <c r="W10080" t="s">
        <v>3529</v>
      </c>
      <c r="X10080" t="s">
        <v>2866</v>
      </c>
      <c r="Y10080" t="s">
        <v>4082</v>
      </c>
      <c r="Z10080" t="s">
        <v>3671</v>
      </c>
      <c r="AA10080" t="s">
        <v>1863</v>
      </c>
      <c r="AB10080" s="198">
        <v>37257.875</v>
      </c>
      <c r="AC10080" s="198">
        <v>37621.875</v>
      </c>
    </row>
    <row r="10081" spans="7:29" x14ac:dyDescent="0.2">
      <c r="G10081" s="202">
        <v>1281191</v>
      </c>
      <c r="H10081" s="198">
        <v>37033.632638888892</v>
      </c>
      <c r="I10081" t="s">
        <v>2869</v>
      </c>
      <c r="M10081" t="s">
        <v>2760</v>
      </c>
      <c r="N10081" t="s">
        <v>2864</v>
      </c>
      <c r="O10081" t="s">
        <v>3253</v>
      </c>
      <c r="P10081" s="199">
        <v>2500</v>
      </c>
      <c r="S10081" t="s">
        <v>2761</v>
      </c>
      <c r="T10081" t="s">
        <v>4061</v>
      </c>
      <c r="U10081" s="201">
        <v>4.6349999999999998</v>
      </c>
      <c r="V10081" t="s">
        <v>2870</v>
      </c>
      <c r="W10081" t="s">
        <v>3529</v>
      </c>
      <c r="X10081" t="s">
        <v>2866</v>
      </c>
      <c r="Y10081" t="s">
        <v>4082</v>
      </c>
      <c r="Z10081" t="s">
        <v>3671</v>
      </c>
      <c r="AA10081" t="s">
        <v>1864</v>
      </c>
      <c r="AB10081" s="198">
        <v>37196</v>
      </c>
      <c r="AC10081" s="198">
        <v>37346</v>
      </c>
    </row>
    <row r="10082" spans="7:29" x14ac:dyDescent="0.2">
      <c r="G10082" s="202">
        <v>1281192</v>
      </c>
      <c r="H10082" s="198">
        <v>37033.632939814815</v>
      </c>
      <c r="I10082" t="s">
        <v>2873</v>
      </c>
      <c r="M10082" t="s">
        <v>3364</v>
      </c>
      <c r="N10082" t="s">
        <v>2802</v>
      </c>
      <c r="O10082" t="s">
        <v>3233</v>
      </c>
      <c r="Q10082" s="199">
        <v>50</v>
      </c>
      <c r="S10082" t="s">
        <v>2759</v>
      </c>
      <c r="T10082" t="s">
        <v>4061</v>
      </c>
      <c r="U10082" s="201">
        <v>57.25</v>
      </c>
      <c r="V10082" t="s">
        <v>3426</v>
      </c>
      <c r="W10082" t="s">
        <v>2819</v>
      </c>
      <c r="X10082" t="s">
        <v>2842</v>
      </c>
      <c r="Y10082" t="s">
        <v>4193</v>
      </c>
      <c r="Z10082" t="s">
        <v>3666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">
      <c r="G10083" s="202">
        <v>1281193</v>
      </c>
      <c r="H10083" s="198">
        <v>37033.633194444446</v>
      </c>
      <c r="I10083" t="s">
        <v>4470</v>
      </c>
      <c r="M10083" t="s">
        <v>2760</v>
      </c>
      <c r="N10083" t="s">
        <v>2864</v>
      </c>
      <c r="O10083" t="s">
        <v>2865</v>
      </c>
      <c r="P10083" s="199">
        <v>10000</v>
      </c>
      <c r="S10083" t="s">
        <v>2761</v>
      </c>
      <c r="T10083" t="s">
        <v>4061</v>
      </c>
      <c r="U10083" s="201">
        <v>4.13</v>
      </c>
      <c r="V10083" t="s">
        <v>4471</v>
      </c>
      <c r="W10083" t="s">
        <v>3529</v>
      </c>
      <c r="X10083" t="s">
        <v>2866</v>
      </c>
      <c r="Y10083" t="s">
        <v>4082</v>
      </c>
      <c r="Z10083" t="s">
        <v>3671</v>
      </c>
      <c r="AA10083" t="s">
        <v>1865</v>
      </c>
      <c r="AB10083" s="198">
        <v>37043.875</v>
      </c>
      <c r="AC10083" s="198">
        <v>37072.875</v>
      </c>
    </row>
    <row r="10084" spans="7:29" x14ac:dyDescent="0.2">
      <c r="G10084" s="202">
        <v>1281194</v>
      </c>
      <c r="H10084" s="198">
        <v>37033.636990740742</v>
      </c>
      <c r="I10084" t="s">
        <v>2664</v>
      </c>
      <c r="M10084" t="s">
        <v>2760</v>
      </c>
      <c r="N10084" t="s">
        <v>2864</v>
      </c>
      <c r="O10084" t="s">
        <v>2865</v>
      </c>
      <c r="P10084" s="199">
        <v>5000</v>
      </c>
      <c r="S10084" t="s">
        <v>2761</v>
      </c>
      <c r="T10084" t="s">
        <v>4061</v>
      </c>
      <c r="U10084" s="201">
        <v>4.13</v>
      </c>
      <c r="V10084" t="s">
        <v>2779</v>
      </c>
      <c r="W10084" t="s">
        <v>3529</v>
      </c>
      <c r="X10084" t="s">
        <v>2866</v>
      </c>
      <c r="Y10084" t="s">
        <v>4082</v>
      </c>
      <c r="Z10084" t="s">
        <v>3671</v>
      </c>
      <c r="AA10084" t="s">
        <v>1866</v>
      </c>
      <c r="AB10084" s="198">
        <v>37043.875</v>
      </c>
      <c r="AC10084" s="198">
        <v>37072.875</v>
      </c>
    </row>
    <row r="10085" spans="7:29" x14ac:dyDescent="0.2">
      <c r="G10085" s="202">
        <v>1281195</v>
      </c>
      <c r="H10085" s="198">
        <v>37033.637083333335</v>
      </c>
      <c r="I10085" t="s">
        <v>2869</v>
      </c>
      <c r="M10085" t="s">
        <v>2760</v>
      </c>
      <c r="N10085" t="s">
        <v>3136</v>
      </c>
      <c r="O10085" t="s">
        <v>1867</v>
      </c>
      <c r="P10085" s="199">
        <v>5000</v>
      </c>
      <c r="S10085" t="s">
        <v>2761</v>
      </c>
      <c r="T10085" t="s">
        <v>4061</v>
      </c>
      <c r="U10085" s="201">
        <v>-2.75E-2</v>
      </c>
      <c r="V10085" t="s">
        <v>3816</v>
      </c>
      <c r="W10085" t="s">
        <v>3004</v>
      </c>
      <c r="X10085" t="s">
        <v>3246</v>
      </c>
      <c r="Y10085" t="s">
        <v>3224</v>
      </c>
      <c r="Z10085" t="s">
        <v>3671</v>
      </c>
      <c r="AA10085" t="s">
        <v>1868</v>
      </c>
      <c r="AB10085" s="198">
        <v>37043.875011574077</v>
      </c>
      <c r="AC10085" s="198">
        <v>37072.875011574077</v>
      </c>
    </row>
    <row r="10086" spans="7:29" x14ac:dyDescent="0.2">
      <c r="G10086" s="202">
        <v>1281197</v>
      </c>
      <c r="H10086" s="198">
        <v>37033.637361111112</v>
      </c>
      <c r="I10086" t="s">
        <v>2831</v>
      </c>
      <c r="M10086" t="s">
        <v>2760</v>
      </c>
      <c r="N10086" t="s">
        <v>3136</v>
      </c>
      <c r="O10086" t="s">
        <v>1869</v>
      </c>
      <c r="Q10086" s="199">
        <v>5000</v>
      </c>
      <c r="S10086" t="s">
        <v>2761</v>
      </c>
      <c r="T10086" t="s">
        <v>4061</v>
      </c>
      <c r="U10086" s="201">
        <v>-0.01</v>
      </c>
      <c r="V10086" t="s">
        <v>3251</v>
      </c>
      <c r="W10086" t="s">
        <v>2944</v>
      </c>
      <c r="X10086" t="s">
        <v>3223</v>
      </c>
      <c r="Y10086" t="s">
        <v>3224</v>
      </c>
      <c r="Z10086" t="s">
        <v>3671</v>
      </c>
      <c r="AA10086" t="s">
        <v>1870</v>
      </c>
      <c r="AB10086" s="198">
        <v>37043.875011574077</v>
      </c>
      <c r="AC10086" s="198">
        <v>37072.875011574077</v>
      </c>
    </row>
    <row r="10087" spans="7:29" x14ac:dyDescent="0.2">
      <c r="G10087" s="202">
        <v>1281198</v>
      </c>
      <c r="H10087" s="198">
        <v>37033.637557870374</v>
      </c>
      <c r="I10087" t="s">
        <v>3298</v>
      </c>
      <c r="M10087" t="s">
        <v>2760</v>
      </c>
      <c r="N10087" t="s">
        <v>2697</v>
      </c>
      <c r="O10087" t="s">
        <v>4447</v>
      </c>
      <c r="Q10087" s="199">
        <v>5000</v>
      </c>
      <c r="S10087" t="s">
        <v>4150</v>
      </c>
      <c r="T10087" t="s">
        <v>2698</v>
      </c>
      <c r="U10087" s="201">
        <v>5.33</v>
      </c>
      <c r="V10087" t="s">
        <v>3299</v>
      </c>
      <c r="W10087" t="s">
        <v>2699</v>
      </c>
      <c r="X10087" t="s">
        <v>2700</v>
      </c>
      <c r="Y10087" t="s">
        <v>3224</v>
      </c>
      <c r="Z10087" t="s">
        <v>3672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">
      <c r="G10088" s="202">
        <v>1281199</v>
      </c>
      <c r="H10088" s="198">
        <v>37033.637986111113</v>
      </c>
      <c r="I10088" t="s">
        <v>4504</v>
      </c>
      <c r="M10088" t="s">
        <v>3757</v>
      </c>
      <c r="N10088" t="s">
        <v>4183</v>
      </c>
      <c r="O10088" t="s">
        <v>2790</v>
      </c>
      <c r="P10088" s="199">
        <v>50000</v>
      </c>
      <c r="S10088" t="s">
        <v>2767</v>
      </c>
      <c r="T10088" t="s">
        <v>4061</v>
      </c>
      <c r="U10088" s="201">
        <v>29.86</v>
      </c>
      <c r="V10088" t="s">
        <v>4505</v>
      </c>
      <c r="W10088" t="s">
        <v>4185</v>
      </c>
      <c r="X10088" t="s">
        <v>4186</v>
      </c>
      <c r="Y10088" t="s">
        <v>3401</v>
      </c>
      <c r="Z10088" t="s">
        <v>3671</v>
      </c>
      <c r="AA10088" t="s">
        <v>2911</v>
      </c>
      <c r="AB10088" s="198">
        <v>37073</v>
      </c>
      <c r="AC10088" s="198">
        <v>37103</v>
      </c>
    </row>
    <row r="10089" spans="7:29" x14ac:dyDescent="0.2">
      <c r="G10089" s="202">
        <v>1281200</v>
      </c>
      <c r="H10089" s="198">
        <v>37033.638043981482</v>
      </c>
      <c r="I10089" t="s">
        <v>4182</v>
      </c>
      <c r="M10089" t="s">
        <v>3757</v>
      </c>
      <c r="N10089" t="s">
        <v>4183</v>
      </c>
      <c r="O10089" t="s">
        <v>2790</v>
      </c>
      <c r="Q10089" s="199">
        <v>50000</v>
      </c>
      <c r="S10089" t="s">
        <v>2767</v>
      </c>
      <c r="T10089" t="s">
        <v>4061</v>
      </c>
      <c r="U10089" s="201">
        <v>29.86</v>
      </c>
      <c r="V10089" t="s">
        <v>3201</v>
      </c>
      <c r="W10089" t="s">
        <v>4185</v>
      </c>
      <c r="X10089" t="s">
        <v>4186</v>
      </c>
      <c r="Y10089" t="s">
        <v>3401</v>
      </c>
      <c r="Z10089" t="s">
        <v>3671</v>
      </c>
      <c r="AA10089" t="s">
        <v>2911</v>
      </c>
      <c r="AB10089" s="198">
        <v>37073</v>
      </c>
      <c r="AC10089" s="198">
        <v>37103</v>
      </c>
    </row>
    <row r="10090" spans="7:29" x14ac:dyDescent="0.2">
      <c r="G10090" s="202">
        <v>1281201</v>
      </c>
      <c r="H10090" s="198">
        <v>37033.638182870367</v>
      </c>
      <c r="I10090" t="s">
        <v>3306</v>
      </c>
      <c r="M10090" t="s">
        <v>3364</v>
      </c>
      <c r="N10090" t="s">
        <v>2710</v>
      </c>
      <c r="O10090" t="s">
        <v>1770</v>
      </c>
      <c r="P10090" s="199">
        <v>25</v>
      </c>
      <c r="S10090" t="s">
        <v>2759</v>
      </c>
      <c r="T10090" t="s">
        <v>4061</v>
      </c>
      <c r="U10090" s="201">
        <v>299</v>
      </c>
      <c r="V10090" t="s">
        <v>4216</v>
      </c>
      <c r="W10090" t="s">
        <v>3297</v>
      </c>
      <c r="X10090" t="s">
        <v>2712</v>
      </c>
      <c r="Y10090" t="s">
        <v>4193</v>
      </c>
      <c r="Z10090" t="s">
        <v>3666</v>
      </c>
      <c r="AA10090">
        <v>618804.1</v>
      </c>
      <c r="AB10090" s="198">
        <v>37036.875</v>
      </c>
      <c r="AC10090" s="198">
        <v>37037.875</v>
      </c>
    </row>
    <row r="10091" spans="7:29" x14ac:dyDescent="0.2">
      <c r="G10091" s="202">
        <v>1281202</v>
      </c>
      <c r="H10091" s="198">
        <v>37033.638194444444</v>
      </c>
      <c r="I10091" t="s">
        <v>4504</v>
      </c>
      <c r="M10091" t="s">
        <v>3757</v>
      </c>
      <c r="N10091" t="s">
        <v>4183</v>
      </c>
      <c r="O10091" t="s">
        <v>2790</v>
      </c>
      <c r="P10091" s="199">
        <v>50000</v>
      </c>
      <c r="S10091" t="s">
        <v>2767</v>
      </c>
      <c r="T10091" t="s">
        <v>4061</v>
      </c>
      <c r="U10091" s="201">
        <v>29.86</v>
      </c>
      <c r="V10091" t="s">
        <v>4505</v>
      </c>
      <c r="W10091" t="s">
        <v>4185</v>
      </c>
      <c r="X10091" t="s">
        <v>4186</v>
      </c>
      <c r="Y10091" t="s">
        <v>3401</v>
      </c>
      <c r="Z10091" t="s">
        <v>3671</v>
      </c>
      <c r="AA10091" t="s">
        <v>2911</v>
      </c>
      <c r="AB10091" s="198">
        <v>37073</v>
      </c>
      <c r="AC10091" s="198">
        <v>37103</v>
      </c>
    </row>
    <row r="10092" spans="7:29" x14ac:dyDescent="0.2">
      <c r="G10092" s="202">
        <v>1281204</v>
      </c>
      <c r="H10092" s="198">
        <v>37033.638472222221</v>
      </c>
      <c r="I10092" t="s">
        <v>4182</v>
      </c>
      <c r="M10092" t="s">
        <v>3757</v>
      </c>
      <c r="N10092" t="s">
        <v>4183</v>
      </c>
      <c r="O10092" t="s">
        <v>2790</v>
      </c>
      <c r="Q10092" s="199">
        <v>50000</v>
      </c>
      <c r="S10092" t="s">
        <v>2767</v>
      </c>
      <c r="T10092" t="s">
        <v>4061</v>
      </c>
      <c r="U10092" s="201">
        <v>29.86</v>
      </c>
      <c r="V10092" t="s">
        <v>3201</v>
      </c>
      <c r="W10092" t="s">
        <v>4185</v>
      </c>
      <c r="X10092" t="s">
        <v>4186</v>
      </c>
      <c r="Y10092" t="s">
        <v>3401</v>
      </c>
      <c r="Z10092" t="s">
        <v>3671</v>
      </c>
      <c r="AA10092" t="s">
        <v>2911</v>
      </c>
      <c r="AB10092" s="198">
        <v>37073</v>
      </c>
      <c r="AC10092" s="198">
        <v>37103</v>
      </c>
    </row>
    <row r="10093" spans="7:29" x14ac:dyDescent="0.2">
      <c r="G10093" s="202">
        <v>1281207</v>
      </c>
      <c r="H10093" s="198">
        <v>37033.640636574077</v>
      </c>
      <c r="I10093" t="s">
        <v>2671</v>
      </c>
      <c r="M10093" t="s">
        <v>2760</v>
      </c>
      <c r="N10093" t="s">
        <v>3136</v>
      </c>
      <c r="O10093" t="s">
        <v>1710</v>
      </c>
      <c r="P10093" s="199">
        <v>1600</v>
      </c>
      <c r="S10093" t="s">
        <v>2761</v>
      </c>
      <c r="T10093" t="s">
        <v>4061</v>
      </c>
      <c r="U10093" s="201">
        <v>0.17</v>
      </c>
      <c r="V10093" t="s">
        <v>3138</v>
      </c>
      <c r="W10093" t="s">
        <v>2690</v>
      </c>
      <c r="X10093" t="s">
        <v>3276</v>
      </c>
      <c r="Y10093" t="s">
        <v>3224</v>
      </c>
      <c r="Z10093" t="s">
        <v>3671</v>
      </c>
      <c r="AA10093" t="s">
        <v>1871</v>
      </c>
      <c r="AB10093" s="198">
        <v>37043.875011574077</v>
      </c>
      <c r="AC10093" s="198">
        <v>37072.875011574077</v>
      </c>
    </row>
    <row r="10094" spans="7:29" x14ac:dyDescent="0.2">
      <c r="G10094" s="202">
        <v>1281209</v>
      </c>
      <c r="H10094" s="198">
        <v>37033.641180555554</v>
      </c>
      <c r="I10094" t="s">
        <v>3306</v>
      </c>
      <c r="M10094" t="s">
        <v>2760</v>
      </c>
      <c r="N10094" t="s">
        <v>3136</v>
      </c>
      <c r="O10094" t="s">
        <v>1872</v>
      </c>
      <c r="Q10094" s="199">
        <v>10000</v>
      </c>
      <c r="S10094" t="s">
        <v>2761</v>
      </c>
      <c r="T10094" t="s">
        <v>4061</v>
      </c>
      <c r="U10094" s="201">
        <v>-0.01</v>
      </c>
      <c r="V10094" t="s">
        <v>4245</v>
      </c>
      <c r="W10094" t="s">
        <v>4253</v>
      </c>
      <c r="X10094" t="s">
        <v>2685</v>
      </c>
      <c r="Y10094" t="s">
        <v>3224</v>
      </c>
      <c r="Z10094" t="s">
        <v>3671</v>
      </c>
      <c r="AA10094" t="s">
        <v>1873</v>
      </c>
      <c r="AB10094" s="198">
        <v>37043.875011574077</v>
      </c>
      <c r="AC10094" s="198">
        <v>37072.875011574077</v>
      </c>
    </row>
    <row r="10095" spans="7:29" x14ac:dyDescent="0.2">
      <c r="G10095" s="202">
        <v>1281213</v>
      </c>
      <c r="H10095" s="198">
        <v>37033.641516203701</v>
      </c>
      <c r="I10095" t="s">
        <v>3306</v>
      </c>
      <c r="M10095" t="s">
        <v>2760</v>
      </c>
      <c r="N10095" t="s">
        <v>3136</v>
      </c>
      <c r="O10095" t="s">
        <v>1872</v>
      </c>
      <c r="Q10095" s="199">
        <v>10000</v>
      </c>
      <c r="S10095" t="s">
        <v>2761</v>
      </c>
      <c r="T10095" t="s">
        <v>4061</v>
      </c>
      <c r="U10095" s="201">
        <v>-0.01</v>
      </c>
      <c r="V10095" t="s">
        <v>4245</v>
      </c>
      <c r="W10095" t="s">
        <v>4253</v>
      </c>
      <c r="X10095" t="s">
        <v>2685</v>
      </c>
      <c r="Y10095" t="s">
        <v>3224</v>
      </c>
      <c r="Z10095" t="s">
        <v>3671</v>
      </c>
      <c r="AA10095" t="s">
        <v>1874</v>
      </c>
      <c r="AB10095" s="198">
        <v>37043.875011574077</v>
      </c>
      <c r="AC10095" s="198">
        <v>37072.875011574077</v>
      </c>
    </row>
    <row r="10096" spans="7:29" x14ac:dyDescent="0.2">
      <c r="G10096" s="202">
        <v>1281218</v>
      </c>
      <c r="H10096" s="198">
        <v>37033.642372685186</v>
      </c>
      <c r="I10096" t="s">
        <v>2935</v>
      </c>
      <c r="M10096" t="s">
        <v>2760</v>
      </c>
      <c r="N10096" t="s">
        <v>3220</v>
      </c>
      <c r="O10096" t="s">
        <v>1783</v>
      </c>
      <c r="Q10096" s="199">
        <v>5000</v>
      </c>
      <c r="S10096" t="s">
        <v>2761</v>
      </c>
      <c r="T10096" t="s">
        <v>4061</v>
      </c>
      <c r="U10096" s="201">
        <v>4.0650000000000004</v>
      </c>
      <c r="V10096" t="s">
        <v>2936</v>
      </c>
      <c r="W10096" t="s">
        <v>4246</v>
      </c>
      <c r="X10096" t="s">
        <v>4247</v>
      </c>
      <c r="Y10096" t="s">
        <v>3224</v>
      </c>
      <c r="Z10096" t="s">
        <v>3671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">
      <c r="G10097" s="202">
        <v>1281219</v>
      </c>
      <c r="H10097" s="198">
        <v>37033.643229166664</v>
      </c>
      <c r="I10097" t="s">
        <v>3219</v>
      </c>
      <c r="M10097" t="s">
        <v>2760</v>
      </c>
      <c r="N10097" t="s">
        <v>2864</v>
      </c>
      <c r="O10097" t="s">
        <v>1798</v>
      </c>
      <c r="P10097" s="199">
        <v>5000</v>
      </c>
      <c r="S10097" t="s">
        <v>2761</v>
      </c>
      <c r="T10097" t="s">
        <v>4061</v>
      </c>
      <c r="U10097" s="201">
        <v>7.8</v>
      </c>
      <c r="V10097" t="s">
        <v>3799</v>
      </c>
      <c r="W10097" t="s">
        <v>2681</v>
      </c>
      <c r="X10097" t="s">
        <v>3995</v>
      </c>
      <c r="Y10097" t="s">
        <v>4082</v>
      </c>
      <c r="Z10097" t="s">
        <v>3671</v>
      </c>
      <c r="AA10097" t="s">
        <v>1875</v>
      </c>
      <c r="AB10097" s="198">
        <v>37035.875011574077</v>
      </c>
      <c r="AC10097" s="198">
        <v>37042.875011574077</v>
      </c>
    </row>
    <row r="10098" spans="7:29" x14ac:dyDescent="0.2">
      <c r="G10098" s="202">
        <v>1281221</v>
      </c>
      <c r="H10098" s="198">
        <v>37033.646608796298</v>
      </c>
      <c r="I10098" t="s">
        <v>2858</v>
      </c>
      <c r="M10098" t="s">
        <v>2760</v>
      </c>
      <c r="N10098" t="s">
        <v>2864</v>
      </c>
      <c r="O10098" t="s">
        <v>1798</v>
      </c>
      <c r="Q10098" s="199">
        <v>5000</v>
      </c>
      <c r="S10098" t="s">
        <v>2761</v>
      </c>
      <c r="T10098" t="s">
        <v>4061</v>
      </c>
      <c r="U10098" s="201">
        <v>8.1</v>
      </c>
      <c r="V10098" t="s">
        <v>3147</v>
      </c>
      <c r="W10098" t="s">
        <v>2681</v>
      </c>
      <c r="X10098" t="s">
        <v>3995</v>
      </c>
      <c r="Y10098" t="s">
        <v>4082</v>
      </c>
      <c r="Z10098" t="s">
        <v>3671</v>
      </c>
      <c r="AA10098" t="s">
        <v>1876</v>
      </c>
      <c r="AB10098" s="198">
        <v>37035.875011574077</v>
      </c>
      <c r="AC10098" s="198">
        <v>37042.875011574077</v>
      </c>
    </row>
    <row r="10099" spans="7:29" x14ac:dyDescent="0.2">
      <c r="G10099" s="202">
        <v>1281222</v>
      </c>
      <c r="H10099" s="198">
        <v>37033.646666666667</v>
      </c>
      <c r="I10099" t="s">
        <v>2858</v>
      </c>
      <c r="M10099" t="s">
        <v>2760</v>
      </c>
      <c r="N10099" t="s">
        <v>2864</v>
      </c>
      <c r="O10099" t="s">
        <v>1877</v>
      </c>
      <c r="P10099" s="199">
        <v>5000</v>
      </c>
      <c r="S10099" t="s">
        <v>2761</v>
      </c>
      <c r="T10099" t="s">
        <v>4061</v>
      </c>
      <c r="U10099" s="201">
        <v>12.65</v>
      </c>
      <c r="V10099" t="s">
        <v>3147</v>
      </c>
      <c r="W10099" t="s">
        <v>2681</v>
      </c>
      <c r="X10099" t="s">
        <v>3995</v>
      </c>
      <c r="Y10099" t="s">
        <v>4082</v>
      </c>
      <c r="Z10099" t="s">
        <v>3671</v>
      </c>
      <c r="AA10099" t="s">
        <v>1878</v>
      </c>
      <c r="AB10099" s="198">
        <v>37035.875011574077</v>
      </c>
      <c r="AC10099" s="198">
        <v>37042.875011574077</v>
      </c>
    </row>
    <row r="10100" spans="7:29" x14ac:dyDescent="0.2">
      <c r="G10100" s="202">
        <v>1281223</v>
      </c>
      <c r="H10100" s="198">
        <v>37033.646898148145</v>
      </c>
      <c r="I10100" t="s">
        <v>2818</v>
      </c>
      <c r="M10100" t="s">
        <v>2760</v>
      </c>
      <c r="N10100" t="s">
        <v>2864</v>
      </c>
      <c r="O10100" t="s">
        <v>2865</v>
      </c>
      <c r="P10100" s="199">
        <v>15000</v>
      </c>
      <c r="S10100" t="s">
        <v>2761</v>
      </c>
      <c r="T10100" t="s">
        <v>4061</v>
      </c>
      <c r="U10100" s="201">
        <v>4.13</v>
      </c>
      <c r="V10100" t="s">
        <v>2659</v>
      </c>
      <c r="W10100" t="s">
        <v>3529</v>
      </c>
      <c r="X10100" t="s">
        <v>2866</v>
      </c>
      <c r="Y10100" t="s">
        <v>4082</v>
      </c>
      <c r="Z10100" t="s">
        <v>3671</v>
      </c>
      <c r="AA10100" t="s">
        <v>1879</v>
      </c>
      <c r="AB10100" s="198">
        <v>37043.875</v>
      </c>
      <c r="AC10100" s="198">
        <v>37072.875</v>
      </c>
    </row>
    <row r="10101" spans="7:29" x14ac:dyDescent="0.2">
      <c r="G10101" s="202">
        <v>1281224</v>
      </c>
      <c r="H10101" s="198">
        <v>37033.647534722222</v>
      </c>
      <c r="I10101" t="s">
        <v>2871</v>
      </c>
      <c r="M10101" t="s">
        <v>2760</v>
      </c>
      <c r="N10101" t="s">
        <v>2864</v>
      </c>
      <c r="O10101" t="s">
        <v>2865</v>
      </c>
      <c r="Q10101" s="199">
        <v>15000</v>
      </c>
      <c r="S10101" t="s">
        <v>2761</v>
      </c>
      <c r="T10101" t="s">
        <v>4061</v>
      </c>
      <c r="U10101" s="201">
        <v>4.1349999999999998</v>
      </c>
      <c r="V10101" t="s">
        <v>2872</v>
      </c>
      <c r="W10101" t="s">
        <v>3529</v>
      </c>
      <c r="X10101" t="s">
        <v>2866</v>
      </c>
      <c r="Y10101" t="s">
        <v>4082</v>
      </c>
      <c r="Z10101" t="s">
        <v>3671</v>
      </c>
      <c r="AA10101" t="s">
        <v>1880</v>
      </c>
      <c r="AB10101" s="198">
        <v>37043.875</v>
      </c>
      <c r="AC10101" s="198">
        <v>37072.875</v>
      </c>
    </row>
    <row r="10102" spans="7:29" x14ac:dyDescent="0.2">
      <c r="G10102" s="202">
        <v>1281225</v>
      </c>
      <c r="H10102" s="198">
        <v>37033.648923611108</v>
      </c>
      <c r="I10102" t="s">
        <v>2664</v>
      </c>
      <c r="M10102" t="s">
        <v>2760</v>
      </c>
      <c r="N10102" t="s">
        <v>2864</v>
      </c>
      <c r="O10102" t="s">
        <v>2865</v>
      </c>
      <c r="P10102" s="199">
        <v>15000</v>
      </c>
      <c r="S10102" t="s">
        <v>2761</v>
      </c>
      <c r="T10102" t="s">
        <v>4061</v>
      </c>
      <c r="U10102" s="201">
        <v>4.13</v>
      </c>
      <c r="V10102" t="s">
        <v>2779</v>
      </c>
      <c r="W10102" t="s">
        <v>3529</v>
      </c>
      <c r="X10102" t="s">
        <v>2866</v>
      </c>
      <c r="Y10102" t="s">
        <v>4082</v>
      </c>
      <c r="Z10102" t="s">
        <v>3671</v>
      </c>
      <c r="AA10102" t="s">
        <v>1881</v>
      </c>
      <c r="AB10102" s="198">
        <v>37043.875</v>
      </c>
      <c r="AC10102" s="198">
        <v>37072.875</v>
      </c>
    </row>
    <row r="10103" spans="7:29" x14ac:dyDescent="0.2">
      <c r="G10103" s="202">
        <v>1281226</v>
      </c>
      <c r="H10103" s="198">
        <v>37033.649398148147</v>
      </c>
      <c r="I10103" t="s">
        <v>3306</v>
      </c>
      <c r="M10103" t="s">
        <v>2760</v>
      </c>
      <c r="N10103" t="s">
        <v>3235</v>
      </c>
      <c r="O10103" t="s">
        <v>3151</v>
      </c>
      <c r="P10103" s="199">
        <v>5000</v>
      </c>
      <c r="S10103" t="s">
        <v>2761</v>
      </c>
      <c r="T10103" t="s">
        <v>4061</v>
      </c>
      <c r="U10103" s="201">
        <v>-0.74</v>
      </c>
      <c r="V10103" t="s">
        <v>3040</v>
      </c>
      <c r="W10103" t="s">
        <v>3152</v>
      </c>
      <c r="X10103" t="s">
        <v>3153</v>
      </c>
      <c r="Y10103" t="s">
        <v>4082</v>
      </c>
      <c r="Z10103" t="s">
        <v>3671</v>
      </c>
      <c r="AA10103" t="s">
        <v>1882</v>
      </c>
      <c r="AB10103" s="198">
        <v>37043.875011574077</v>
      </c>
      <c r="AC10103" s="198">
        <v>37072.875011574077</v>
      </c>
    </row>
    <row r="10104" spans="7:29" x14ac:dyDescent="0.2">
      <c r="G10104" s="202">
        <v>1281227</v>
      </c>
      <c r="H10104" s="198">
        <v>37033.649861111109</v>
      </c>
      <c r="I10104" t="s">
        <v>2863</v>
      </c>
      <c r="M10104" t="s">
        <v>2760</v>
      </c>
      <c r="N10104" t="s">
        <v>2864</v>
      </c>
      <c r="O10104" t="s">
        <v>3234</v>
      </c>
      <c r="Q10104" s="199">
        <v>10000</v>
      </c>
      <c r="S10104" t="s">
        <v>2761</v>
      </c>
      <c r="T10104" t="s">
        <v>4061</v>
      </c>
      <c r="U10104" s="201">
        <v>4.2024999999999997</v>
      </c>
      <c r="V10104" t="s">
        <v>3168</v>
      </c>
      <c r="W10104" t="s">
        <v>3529</v>
      </c>
      <c r="X10104" t="s">
        <v>2866</v>
      </c>
      <c r="Y10104" t="s">
        <v>4082</v>
      </c>
      <c r="Z10104" t="s">
        <v>3671</v>
      </c>
      <c r="AA10104" t="s">
        <v>1883</v>
      </c>
      <c r="AB10104" s="198">
        <v>37073.875</v>
      </c>
      <c r="AC10104" s="198">
        <v>37103.875</v>
      </c>
    </row>
    <row r="10105" spans="7:29" x14ac:dyDescent="0.2">
      <c r="G10105" s="202">
        <v>1281229</v>
      </c>
      <c r="H10105" s="198">
        <v>37033.649965277778</v>
      </c>
      <c r="I10105" t="s">
        <v>2863</v>
      </c>
      <c r="M10105" t="s">
        <v>2760</v>
      </c>
      <c r="N10105" t="s">
        <v>2864</v>
      </c>
      <c r="O10105" t="s">
        <v>4239</v>
      </c>
      <c r="Q10105" s="199">
        <v>5000</v>
      </c>
      <c r="S10105" t="s">
        <v>2761</v>
      </c>
      <c r="T10105" t="s">
        <v>4061</v>
      </c>
      <c r="U10105" s="201">
        <v>4.2549999999999999</v>
      </c>
      <c r="V10105" t="s">
        <v>3168</v>
      </c>
      <c r="W10105" t="s">
        <v>3529</v>
      </c>
      <c r="X10105" t="s">
        <v>2866</v>
      </c>
      <c r="Y10105" t="s">
        <v>4082</v>
      </c>
      <c r="Z10105" t="s">
        <v>3671</v>
      </c>
      <c r="AA10105" t="s">
        <v>1884</v>
      </c>
      <c r="AB10105" s="198">
        <v>37043</v>
      </c>
      <c r="AC10105" s="198">
        <v>37195</v>
      </c>
    </row>
    <row r="10106" spans="7:29" x14ac:dyDescent="0.2">
      <c r="G10106" s="202">
        <v>1281230</v>
      </c>
      <c r="H10106" s="198">
        <v>37033.650243055556</v>
      </c>
      <c r="I10106" t="s">
        <v>1763</v>
      </c>
      <c r="M10106" t="s">
        <v>2760</v>
      </c>
      <c r="N10106" t="s">
        <v>2697</v>
      </c>
      <c r="O10106" t="s">
        <v>4447</v>
      </c>
      <c r="P10106" s="199">
        <v>5000</v>
      </c>
      <c r="S10106" t="s">
        <v>4150</v>
      </c>
      <c r="T10106" t="s">
        <v>2698</v>
      </c>
      <c r="U10106" s="201">
        <v>5.32</v>
      </c>
      <c r="V10106" t="s">
        <v>1764</v>
      </c>
      <c r="W10106" t="s">
        <v>2699</v>
      </c>
      <c r="X10106" t="s">
        <v>2700</v>
      </c>
      <c r="Y10106" t="s">
        <v>3224</v>
      </c>
      <c r="Z10106" t="s">
        <v>3672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">
      <c r="G10107" s="202">
        <v>1281231</v>
      </c>
      <c r="H10107" s="198">
        <v>37033.651921296296</v>
      </c>
      <c r="I10107" t="s">
        <v>3306</v>
      </c>
      <c r="M10107" t="s">
        <v>2760</v>
      </c>
      <c r="N10107" t="s">
        <v>2864</v>
      </c>
      <c r="O10107" t="s">
        <v>1779</v>
      </c>
      <c r="Q10107" s="199">
        <v>30000</v>
      </c>
      <c r="S10107" t="s">
        <v>2761</v>
      </c>
      <c r="T10107" t="s">
        <v>4061</v>
      </c>
      <c r="U10107" s="201">
        <v>4</v>
      </c>
      <c r="V10107" t="s">
        <v>3277</v>
      </c>
      <c r="W10107" t="s">
        <v>2726</v>
      </c>
      <c r="X10107" t="s">
        <v>2727</v>
      </c>
      <c r="Y10107" t="s">
        <v>4082</v>
      </c>
      <c r="Z10107" t="s">
        <v>3671</v>
      </c>
      <c r="AA10107" t="s">
        <v>1885</v>
      </c>
      <c r="AB10107" s="198">
        <v>37035.875011574077</v>
      </c>
      <c r="AC10107" s="198">
        <v>37042.875011574077</v>
      </c>
    </row>
    <row r="10108" spans="7:29" x14ac:dyDescent="0.2">
      <c r="G10108" s="202">
        <v>1281232</v>
      </c>
      <c r="H10108" s="198">
        <v>37033.651990740742</v>
      </c>
      <c r="I10108" t="s">
        <v>3306</v>
      </c>
      <c r="M10108" t="s">
        <v>2760</v>
      </c>
      <c r="N10108" t="s">
        <v>2864</v>
      </c>
      <c r="O10108" t="s">
        <v>1771</v>
      </c>
      <c r="P10108" s="199">
        <v>30000</v>
      </c>
      <c r="S10108" t="s">
        <v>2761</v>
      </c>
      <c r="T10108" t="s">
        <v>4061</v>
      </c>
      <c r="U10108" s="201">
        <v>4.07</v>
      </c>
      <c r="V10108" t="s">
        <v>3277</v>
      </c>
      <c r="W10108" t="s">
        <v>3281</v>
      </c>
      <c r="X10108" t="s">
        <v>4236</v>
      </c>
      <c r="Y10108" t="s">
        <v>4082</v>
      </c>
      <c r="Z10108" t="s">
        <v>3671</v>
      </c>
      <c r="AA10108" t="s">
        <v>1886</v>
      </c>
      <c r="AB10108" s="198">
        <v>37035.875011574077</v>
      </c>
      <c r="AC10108" s="198">
        <v>37042.875011574077</v>
      </c>
    </row>
    <row r="10109" spans="7:29" x14ac:dyDescent="0.2">
      <c r="G10109" s="202">
        <v>1281233</v>
      </c>
      <c r="H10109" s="198">
        <v>37033.652719907404</v>
      </c>
      <c r="I10109" t="s">
        <v>4182</v>
      </c>
      <c r="M10109" t="s">
        <v>3757</v>
      </c>
      <c r="N10109" t="s">
        <v>4183</v>
      </c>
      <c r="O10109" t="s">
        <v>2790</v>
      </c>
      <c r="P10109" s="199">
        <v>50000</v>
      </c>
      <c r="S10109" t="s">
        <v>2767</v>
      </c>
      <c r="T10109" t="s">
        <v>4061</v>
      </c>
      <c r="U10109" s="201">
        <v>29.86</v>
      </c>
      <c r="V10109" t="s">
        <v>4184</v>
      </c>
      <c r="W10109" t="s">
        <v>4185</v>
      </c>
      <c r="X10109" t="s">
        <v>4186</v>
      </c>
      <c r="Y10109" t="s">
        <v>3401</v>
      </c>
      <c r="Z10109" t="s">
        <v>3671</v>
      </c>
      <c r="AA10109" t="s">
        <v>2911</v>
      </c>
      <c r="AB10109" s="198">
        <v>37073</v>
      </c>
      <c r="AC10109" s="198">
        <v>37103</v>
      </c>
    </row>
    <row r="10110" spans="7:29" x14ac:dyDescent="0.2">
      <c r="G10110" s="202">
        <v>1281234</v>
      </c>
      <c r="H10110" s="198">
        <v>37033.652766203704</v>
      </c>
      <c r="I10110" t="s">
        <v>4182</v>
      </c>
      <c r="M10110" t="s">
        <v>3757</v>
      </c>
      <c r="N10110" t="s">
        <v>4183</v>
      </c>
      <c r="O10110" t="s">
        <v>2790</v>
      </c>
      <c r="P10110" s="199">
        <v>50000</v>
      </c>
      <c r="S10110" t="s">
        <v>2767</v>
      </c>
      <c r="T10110" t="s">
        <v>4061</v>
      </c>
      <c r="U10110" s="201">
        <v>29.82</v>
      </c>
      <c r="V10110" t="s">
        <v>4184</v>
      </c>
      <c r="W10110" t="s">
        <v>4185</v>
      </c>
      <c r="X10110" t="s">
        <v>4186</v>
      </c>
      <c r="Y10110" t="s">
        <v>3401</v>
      </c>
      <c r="Z10110" t="s">
        <v>3671</v>
      </c>
      <c r="AA10110" t="s">
        <v>2911</v>
      </c>
      <c r="AB10110" s="198">
        <v>37073</v>
      </c>
      <c r="AC10110" s="198">
        <v>37103</v>
      </c>
    </row>
    <row r="10111" spans="7:29" x14ac:dyDescent="0.2">
      <c r="G10111" s="202">
        <v>1281235</v>
      </c>
      <c r="H10111" s="198">
        <v>37033.652789351851</v>
      </c>
      <c r="I10111" t="s">
        <v>4182</v>
      </c>
      <c r="M10111" t="s">
        <v>3757</v>
      </c>
      <c r="N10111" t="s">
        <v>4183</v>
      </c>
      <c r="O10111" t="s">
        <v>2790</v>
      </c>
      <c r="P10111" s="199">
        <v>50000</v>
      </c>
      <c r="S10111" t="s">
        <v>2767</v>
      </c>
      <c r="T10111" t="s">
        <v>4061</v>
      </c>
      <c r="U10111" s="201">
        <v>29.78</v>
      </c>
      <c r="V10111" t="s">
        <v>4184</v>
      </c>
      <c r="W10111" t="s">
        <v>4185</v>
      </c>
      <c r="X10111" t="s">
        <v>4186</v>
      </c>
      <c r="Y10111" t="s">
        <v>3401</v>
      </c>
      <c r="Z10111" t="s">
        <v>3671</v>
      </c>
      <c r="AA10111" t="s">
        <v>2911</v>
      </c>
      <c r="AB10111" s="198">
        <v>37073</v>
      </c>
      <c r="AC10111" s="198">
        <v>37103</v>
      </c>
    </row>
    <row r="10112" spans="7:29" x14ac:dyDescent="0.2">
      <c r="G10112" s="202">
        <v>1281236</v>
      </c>
      <c r="H10112" s="198">
        <v>37033.65283564815</v>
      </c>
      <c r="I10112" t="s">
        <v>2863</v>
      </c>
      <c r="M10112" t="s">
        <v>3757</v>
      </c>
      <c r="N10112" t="s">
        <v>4183</v>
      </c>
      <c r="O10112" t="s">
        <v>2790</v>
      </c>
      <c r="P10112" s="199">
        <v>50000</v>
      </c>
      <c r="S10112" t="s">
        <v>2767</v>
      </c>
      <c r="T10112" t="s">
        <v>4061</v>
      </c>
      <c r="U10112" s="201">
        <v>29.74</v>
      </c>
      <c r="V10112" t="s">
        <v>3809</v>
      </c>
      <c r="W10112" t="s">
        <v>4185</v>
      </c>
      <c r="X10112" t="s">
        <v>4186</v>
      </c>
      <c r="Y10112" t="s">
        <v>3401</v>
      </c>
      <c r="Z10112" t="s">
        <v>3671</v>
      </c>
      <c r="AA10112" t="s">
        <v>2911</v>
      </c>
      <c r="AB10112" s="198">
        <v>37073</v>
      </c>
      <c r="AC10112" s="198">
        <v>37103</v>
      </c>
    </row>
    <row r="10113" spans="7:29" x14ac:dyDescent="0.2">
      <c r="G10113" s="202">
        <v>1281237</v>
      </c>
      <c r="H10113" s="198">
        <v>37033.652905092589</v>
      </c>
      <c r="I10113" t="s">
        <v>2863</v>
      </c>
      <c r="M10113" t="s">
        <v>3757</v>
      </c>
      <c r="N10113" t="s">
        <v>4183</v>
      </c>
      <c r="O10113" t="s">
        <v>2967</v>
      </c>
      <c r="P10113" s="199">
        <v>50000</v>
      </c>
      <c r="S10113" t="s">
        <v>2767</v>
      </c>
      <c r="T10113" t="s">
        <v>4061</v>
      </c>
      <c r="U10113" s="201">
        <v>29.7</v>
      </c>
      <c r="V10113" t="s">
        <v>3199</v>
      </c>
      <c r="W10113" t="s">
        <v>4185</v>
      </c>
      <c r="X10113" t="s">
        <v>4266</v>
      </c>
      <c r="Y10113" t="s">
        <v>3401</v>
      </c>
      <c r="Z10113" t="s">
        <v>3671</v>
      </c>
      <c r="AA10113" t="s">
        <v>2911</v>
      </c>
      <c r="AB10113" s="198">
        <v>37073</v>
      </c>
      <c r="AC10113" s="198">
        <v>37103</v>
      </c>
    </row>
    <row r="10114" spans="7:29" x14ac:dyDescent="0.2">
      <c r="G10114" s="202">
        <v>1281238</v>
      </c>
      <c r="H10114" s="198">
        <v>37033.653020833335</v>
      </c>
      <c r="I10114" t="s">
        <v>3057</v>
      </c>
      <c r="M10114" t="s">
        <v>3757</v>
      </c>
      <c r="N10114" t="s">
        <v>4183</v>
      </c>
      <c r="O10114" t="s">
        <v>2967</v>
      </c>
      <c r="Q10114" s="199">
        <v>50000</v>
      </c>
      <c r="S10114" t="s">
        <v>2767</v>
      </c>
      <c r="T10114" t="s">
        <v>4061</v>
      </c>
      <c r="U10114" s="201">
        <v>29.72</v>
      </c>
      <c r="V10114" t="s">
        <v>1699</v>
      </c>
      <c r="W10114" t="s">
        <v>4185</v>
      </c>
      <c r="X10114" t="s">
        <v>4266</v>
      </c>
      <c r="Y10114" t="s">
        <v>3401</v>
      </c>
      <c r="Z10114" t="s">
        <v>3671</v>
      </c>
      <c r="AA10114" t="s">
        <v>2911</v>
      </c>
      <c r="AB10114" s="198">
        <v>37073</v>
      </c>
      <c r="AC10114" s="198">
        <v>37103</v>
      </c>
    </row>
    <row r="10115" spans="7:29" x14ac:dyDescent="0.2">
      <c r="G10115" s="202">
        <v>1281239</v>
      </c>
      <c r="H10115" s="198">
        <v>37033.653113425928</v>
      </c>
      <c r="I10115" t="s">
        <v>2863</v>
      </c>
      <c r="M10115" t="s">
        <v>3757</v>
      </c>
      <c r="N10115" t="s">
        <v>4183</v>
      </c>
      <c r="O10115" t="s">
        <v>2967</v>
      </c>
      <c r="P10115" s="199">
        <v>50000</v>
      </c>
      <c r="S10115" t="s">
        <v>2767</v>
      </c>
      <c r="T10115" t="s">
        <v>4061</v>
      </c>
      <c r="U10115" s="201">
        <v>29.7</v>
      </c>
      <c r="V10115" t="s">
        <v>3199</v>
      </c>
      <c r="W10115" t="s">
        <v>4185</v>
      </c>
      <c r="X10115" t="s">
        <v>4266</v>
      </c>
      <c r="Y10115" t="s">
        <v>3401</v>
      </c>
      <c r="Z10115" t="s">
        <v>3671</v>
      </c>
      <c r="AA10115" t="s">
        <v>2911</v>
      </c>
      <c r="AB10115" s="198">
        <v>37073</v>
      </c>
      <c r="AC10115" s="198">
        <v>37103</v>
      </c>
    </row>
    <row r="10116" spans="7:29" x14ac:dyDescent="0.2">
      <c r="G10116" s="202">
        <v>1281240</v>
      </c>
      <c r="H10116" s="198">
        <v>37033.653263888889</v>
      </c>
      <c r="I10116" t="s">
        <v>2758</v>
      </c>
      <c r="M10116" t="s">
        <v>3757</v>
      </c>
      <c r="N10116" t="s">
        <v>4183</v>
      </c>
      <c r="O10116" t="s">
        <v>2790</v>
      </c>
      <c r="Q10116" s="199">
        <v>50000</v>
      </c>
      <c r="S10116" t="s">
        <v>2767</v>
      </c>
      <c r="T10116" t="s">
        <v>4061</v>
      </c>
      <c r="U10116" s="201">
        <v>29.72</v>
      </c>
      <c r="V10116" t="s">
        <v>3453</v>
      </c>
      <c r="W10116" t="s">
        <v>4185</v>
      </c>
      <c r="X10116" t="s">
        <v>4186</v>
      </c>
      <c r="Y10116" t="s">
        <v>3401</v>
      </c>
      <c r="Z10116" t="s">
        <v>3671</v>
      </c>
      <c r="AA10116" t="s">
        <v>2911</v>
      </c>
      <c r="AB10116" s="198">
        <v>37073</v>
      </c>
      <c r="AC10116" s="198">
        <v>37103</v>
      </c>
    </row>
    <row r="10117" spans="7:29" x14ac:dyDescent="0.2">
      <c r="G10117" s="202">
        <v>1281241</v>
      </c>
      <c r="H10117" s="198">
        <v>37033.653310185182</v>
      </c>
      <c r="I10117" t="s">
        <v>2758</v>
      </c>
      <c r="M10117" t="s">
        <v>3757</v>
      </c>
      <c r="N10117" t="s">
        <v>4183</v>
      </c>
      <c r="O10117" t="s">
        <v>2790</v>
      </c>
      <c r="Q10117" s="199">
        <v>50000</v>
      </c>
      <c r="S10117" t="s">
        <v>2767</v>
      </c>
      <c r="T10117" t="s">
        <v>4061</v>
      </c>
      <c r="U10117" s="201">
        <v>29.76</v>
      </c>
      <c r="V10117" t="s">
        <v>3453</v>
      </c>
      <c r="W10117" t="s">
        <v>4185</v>
      </c>
      <c r="X10117" t="s">
        <v>4186</v>
      </c>
      <c r="Y10117" t="s">
        <v>3401</v>
      </c>
      <c r="Z10117" t="s">
        <v>3671</v>
      </c>
      <c r="AA10117" t="s">
        <v>2911</v>
      </c>
      <c r="AB10117" s="198">
        <v>37073</v>
      </c>
      <c r="AC10117" s="198">
        <v>37103</v>
      </c>
    </row>
    <row r="10118" spans="7:29" x14ac:dyDescent="0.2">
      <c r="G10118" s="202">
        <v>1281244</v>
      </c>
      <c r="H10118" s="198">
        <v>37033.653680555559</v>
      </c>
      <c r="I10118" t="s">
        <v>2858</v>
      </c>
      <c r="M10118" t="s">
        <v>2760</v>
      </c>
      <c r="N10118" t="s">
        <v>2864</v>
      </c>
      <c r="O10118" t="s">
        <v>2865</v>
      </c>
      <c r="P10118" s="199">
        <v>5000</v>
      </c>
      <c r="S10118" t="s">
        <v>2761</v>
      </c>
      <c r="T10118" t="s">
        <v>4061</v>
      </c>
      <c r="U10118" s="201">
        <v>4.125</v>
      </c>
      <c r="V10118" t="s">
        <v>3445</v>
      </c>
      <c r="W10118" t="s">
        <v>3529</v>
      </c>
      <c r="X10118" t="s">
        <v>2866</v>
      </c>
      <c r="Y10118" t="s">
        <v>4082</v>
      </c>
      <c r="Z10118" t="s">
        <v>3671</v>
      </c>
      <c r="AA10118" t="s">
        <v>1887</v>
      </c>
      <c r="AB10118" s="198">
        <v>37043.875</v>
      </c>
      <c r="AC10118" s="198">
        <v>37072.875</v>
      </c>
    </row>
    <row r="10119" spans="7:29" x14ac:dyDescent="0.2">
      <c r="G10119" s="202">
        <v>1281243</v>
      </c>
      <c r="H10119" s="198">
        <v>37033.653680555559</v>
      </c>
      <c r="I10119" t="s">
        <v>4033</v>
      </c>
      <c r="M10119" t="s">
        <v>2760</v>
      </c>
      <c r="N10119" t="s">
        <v>2864</v>
      </c>
      <c r="O10119" t="s">
        <v>3253</v>
      </c>
      <c r="P10119" s="199">
        <v>2500</v>
      </c>
      <c r="S10119" t="s">
        <v>2761</v>
      </c>
      <c r="T10119" t="s">
        <v>4061</v>
      </c>
      <c r="U10119" s="201">
        <v>4.6349999999999998</v>
      </c>
      <c r="V10119" t="s">
        <v>3987</v>
      </c>
      <c r="W10119" t="s">
        <v>3529</v>
      </c>
      <c r="X10119" t="s">
        <v>2866</v>
      </c>
      <c r="Y10119" t="s">
        <v>4082</v>
      </c>
      <c r="Z10119" t="s">
        <v>3671</v>
      </c>
      <c r="AA10119" t="s">
        <v>1888</v>
      </c>
      <c r="AB10119" s="198">
        <v>37196</v>
      </c>
      <c r="AC10119" s="198">
        <v>37346</v>
      </c>
    </row>
    <row r="10120" spans="7:29" x14ac:dyDescent="0.2">
      <c r="G10120" s="202">
        <v>1281245</v>
      </c>
      <c r="H10120" s="198">
        <v>37033.653738425928</v>
      </c>
      <c r="I10120" t="s">
        <v>4033</v>
      </c>
      <c r="M10120" t="s">
        <v>2760</v>
      </c>
      <c r="N10120" t="s">
        <v>2864</v>
      </c>
      <c r="O10120" t="s">
        <v>2865</v>
      </c>
      <c r="P10120" s="199">
        <v>10000</v>
      </c>
      <c r="S10120" t="s">
        <v>2761</v>
      </c>
      <c r="T10120" t="s">
        <v>4061</v>
      </c>
      <c r="U10120" s="201">
        <v>4.125</v>
      </c>
      <c r="V10120" t="s">
        <v>1743</v>
      </c>
      <c r="W10120" t="s">
        <v>3529</v>
      </c>
      <c r="X10120" t="s">
        <v>2866</v>
      </c>
      <c r="Y10120" t="s">
        <v>4082</v>
      </c>
      <c r="Z10120" t="s">
        <v>3671</v>
      </c>
      <c r="AA10120" t="s">
        <v>1889</v>
      </c>
      <c r="AB10120" s="198">
        <v>37043.875</v>
      </c>
      <c r="AC10120" s="198">
        <v>37072.875</v>
      </c>
    </row>
    <row r="10121" spans="7:29" x14ac:dyDescent="0.2">
      <c r="G10121" s="202">
        <v>1281246</v>
      </c>
      <c r="H10121" s="198">
        <v>37033.653738425928</v>
      </c>
      <c r="I10121" t="s">
        <v>2863</v>
      </c>
      <c r="M10121" t="s">
        <v>2760</v>
      </c>
      <c r="N10121" t="s">
        <v>2864</v>
      </c>
      <c r="O10121" t="s">
        <v>4239</v>
      </c>
      <c r="P10121" s="199">
        <v>2500</v>
      </c>
      <c r="S10121" t="s">
        <v>2761</v>
      </c>
      <c r="T10121" t="s">
        <v>4061</v>
      </c>
      <c r="U10121" s="201">
        <v>4.25</v>
      </c>
      <c r="V10121" t="s">
        <v>3174</v>
      </c>
      <c r="W10121" t="s">
        <v>3529</v>
      </c>
      <c r="X10121" t="s">
        <v>2866</v>
      </c>
      <c r="Y10121" t="s">
        <v>4082</v>
      </c>
      <c r="Z10121" t="s">
        <v>3671</v>
      </c>
      <c r="AA10121" t="s">
        <v>1890</v>
      </c>
      <c r="AB10121" s="198">
        <v>37043</v>
      </c>
      <c r="AC10121" s="198">
        <v>37195</v>
      </c>
    </row>
    <row r="10122" spans="7:29" x14ac:dyDescent="0.2">
      <c r="G10122" s="202">
        <v>1281247</v>
      </c>
      <c r="H10122" s="198">
        <v>37033.653912037036</v>
      </c>
      <c r="I10122" t="s">
        <v>3167</v>
      </c>
      <c r="M10122" t="s">
        <v>2760</v>
      </c>
      <c r="N10122" t="s">
        <v>2864</v>
      </c>
      <c r="O10122" t="s">
        <v>4239</v>
      </c>
      <c r="P10122" s="199">
        <v>2500</v>
      </c>
      <c r="S10122" t="s">
        <v>2761</v>
      </c>
      <c r="T10122" t="s">
        <v>4061</v>
      </c>
      <c r="U10122" s="201">
        <v>4.24</v>
      </c>
      <c r="V10122" t="s">
        <v>1692</v>
      </c>
      <c r="W10122" t="s">
        <v>3529</v>
      </c>
      <c r="X10122" t="s">
        <v>2866</v>
      </c>
      <c r="Y10122" t="s">
        <v>4082</v>
      </c>
      <c r="Z10122" t="s">
        <v>3671</v>
      </c>
      <c r="AA10122" t="s">
        <v>1891</v>
      </c>
      <c r="AB10122" s="198">
        <v>37043</v>
      </c>
      <c r="AC10122" s="198">
        <v>37195</v>
      </c>
    </row>
    <row r="10123" spans="7:29" x14ac:dyDescent="0.2">
      <c r="G10123" s="202">
        <v>1281249</v>
      </c>
      <c r="H10123" s="198">
        <v>37033.653993055559</v>
      </c>
      <c r="I10123" t="s">
        <v>4033</v>
      </c>
      <c r="M10123" t="s">
        <v>2760</v>
      </c>
      <c r="N10123" t="s">
        <v>2864</v>
      </c>
      <c r="O10123" t="s">
        <v>4239</v>
      </c>
      <c r="P10123" s="199">
        <v>2500</v>
      </c>
      <c r="S10123" t="s">
        <v>2761</v>
      </c>
      <c r="T10123" t="s">
        <v>4061</v>
      </c>
      <c r="U10123" s="201">
        <v>4.24</v>
      </c>
      <c r="V10123" t="s">
        <v>2868</v>
      </c>
      <c r="W10123" t="s">
        <v>3529</v>
      </c>
      <c r="X10123" t="s">
        <v>2866</v>
      </c>
      <c r="Y10123" t="s">
        <v>4082</v>
      </c>
      <c r="Z10123" t="s">
        <v>3671</v>
      </c>
      <c r="AA10123" t="s">
        <v>1892</v>
      </c>
      <c r="AB10123" s="198">
        <v>37043</v>
      </c>
      <c r="AC10123" s="198">
        <v>37195</v>
      </c>
    </row>
    <row r="10124" spans="7:29" x14ac:dyDescent="0.2">
      <c r="G10124" s="202">
        <v>1281250</v>
      </c>
      <c r="H10124" s="198">
        <v>37033.654027777775</v>
      </c>
      <c r="I10124" t="s">
        <v>3167</v>
      </c>
      <c r="M10124" t="s">
        <v>2760</v>
      </c>
      <c r="N10124" t="s">
        <v>2864</v>
      </c>
      <c r="O10124" t="s">
        <v>4239</v>
      </c>
      <c r="P10124" s="199">
        <v>2500</v>
      </c>
      <c r="S10124" t="s">
        <v>2761</v>
      </c>
      <c r="T10124" t="s">
        <v>4061</v>
      </c>
      <c r="U10124" s="201">
        <v>4.24</v>
      </c>
      <c r="V10124" t="s">
        <v>1692</v>
      </c>
      <c r="W10124" t="s">
        <v>3529</v>
      </c>
      <c r="X10124" t="s">
        <v>2866</v>
      </c>
      <c r="Y10124" t="s">
        <v>4082</v>
      </c>
      <c r="Z10124" t="s">
        <v>3671</v>
      </c>
      <c r="AA10124" t="s">
        <v>1893</v>
      </c>
      <c r="AB10124" s="198">
        <v>37043</v>
      </c>
      <c r="AC10124" s="198">
        <v>37195</v>
      </c>
    </row>
    <row r="10125" spans="7:29" x14ac:dyDescent="0.2">
      <c r="G10125" s="202">
        <v>1281251</v>
      </c>
      <c r="H10125" s="198">
        <v>37033.654074074075</v>
      </c>
      <c r="I10125" t="s">
        <v>4182</v>
      </c>
      <c r="M10125" t="s">
        <v>3757</v>
      </c>
      <c r="N10125" t="s">
        <v>4183</v>
      </c>
      <c r="O10125" t="s">
        <v>2790</v>
      </c>
      <c r="Q10125" s="199">
        <v>35000</v>
      </c>
      <c r="S10125" t="s">
        <v>2767</v>
      </c>
      <c r="T10125" t="s">
        <v>4061</v>
      </c>
      <c r="U10125" s="201">
        <v>29.76</v>
      </c>
      <c r="V10125" t="s">
        <v>4184</v>
      </c>
      <c r="W10125" t="s">
        <v>4185</v>
      </c>
      <c r="X10125" t="s">
        <v>4186</v>
      </c>
      <c r="Y10125" t="s">
        <v>3401</v>
      </c>
      <c r="Z10125" t="s">
        <v>3671</v>
      </c>
      <c r="AA10125" t="s">
        <v>2911</v>
      </c>
      <c r="AB10125" s="198">
        <v>37073</v>
      </c>
      <c r="AC10125" s="198">
        <v>37103</v>
      </c>
    </row>
    <row r="10126" spans="7:29" x14ac:dyDescent="0.2">
      <c r="G10126" s="202">
        <v>1281252</v>
      </c>
      <c r="H10126" s="198">
        <v>37033.654502314814</v>
      </c>
      <c r="I10126" t="s">
        <v>3306</v>
      </c>
      <c r="M10126" t="s">
        <v>2760</v>
      </c>
      <c r="N10126" t="s">
        <v>2864</v>
      </c>
      <c r="O10126" t="s">
        <v>1771</v>
      </c>
      <c r="P10126" s="199">
        <v>30000</v>
      </c>
      <c r="S10126" t="s">
        <v>2761</v>
      </c>
      <c r="T10126" t="s">
        <v>4061</v>
      </c>
      <c r="U10126" s="201">
        <v>4.0599999999999996</v>
      </c>
      <c r="V10126" t="s">
        <v>3277</v>
      </c>
      <c r="W10126" t="s">
        <v>3281</v>
      </c>
      <c r="X10126" t="s">
        <v>4236</v>
      </c>
      <c r="Y10126" t="s">
        <v>4082</v>
      </c>
      <c r="Z10126" t="s">
        <v>3671</v>
      </c>
      <c r="AA10126" t="s">
        <v>1894</v>
      </c>
      <c r="AB10126" s="198">
        <v>37035.875011574077</v>
      </c>
      <c r="AC10126" s="198">
        <v>37042.875011574077</v>
      </c>
    </row>
    <row r="10127" spans="7:29" x14ac:dyDescent="0.2">
      <c r="G10127" s="202">
        <v>1281255</v>
      </c>
      <c r="H10127" s="198">
        <v>37033.654641203706</v>
      </c>
      <c r="I10127" t="s">
        <v>3057</v>
      </c>
      <c r="M10127" t="s">
        <v>3757</v>
      </c>
      <c r="N10127" t="s">
        <v>4183</v>
      </c>
      <c r="O10127" t="s">
        <v>2967</v>
      </c>
      <c r="Q10127" s="199">
        <v>50000</v>
      </c>
      <c r="S10127" t="s">
        <v>2767</v>
      </c>
      <c r="T10127" t="s">
        <v>4061</v>
      </c>
      <c r="U10127" s="201">
        <v>29.8</v>
      </c>
      <c r="V10127" t="s">
        <v>1699</v>
      </c>
      <c r="W10127" t="s">
        <v>4185</v>
      </c>
      <c r="X10127" t="s">
        <v>4266</v>
      </c>
      <c r="Y10127" t="s">
        <v>3401</v>
      </c>
      <c r="Z10127" t="s">
        <v>3671</v>
      </c>
      <c r="AA10127" t="s">
        <v>2911</v>
      </c>
      <c r="AB10127" s="198">
        <v>37073</v>
      </c>
      <c r="AC10127" s="198">
        <v>37103</v>
      </c>
    </row>
    <row r="10128" spans="7:29" x14ac:dyDescent="0.2">
      <c r="G10128" s="202">
        <v>1281258</v>
      </c>
      <c r="H10128" s="198">
        <v>37033.654930555553</v>
      </c>
      <c r="I10128" t="s">
        <v>3769</v>
      </c>
      <c r="M10128" t="s">
        <v>2760</v>
      </c>
      <c r="N10128" t="s">
        <v>2864</v>
      </c>
      <c r="O10128" t="s">
        <v>3253</v>
      </c>
      <c r="Q10128" s="199">
        <v>5000</v>
      </c>
      <c r="S10128" t="s">
        <v>2761</v>
      </c>
      <c r="T10128" t="s">
        <v>4061</v>
      </c>
      <c r="U10128" s="201">
        <v>4.6349999999999998</v>
      </c>
      <c r="V10128" t="s">
        <v>2670</v>
      </c>
      <c r="W10128" t="s">
        <v>3529</v>
      </c>
      <c r="X10128" t="s">
        <v>2866</v>
      </c>
      <c r="Y10128" t="s">
        <v>4082</v>
      </c>
      <c r="Z10128" t="s">
        <v>3671</v>
      </c>
      <c r="AA10128" t="s">
        <v>1895</v>
      </c>
      <c r="AB10128" s="198">
        <v>37196</v>
      </c>
      <c r="AC10128" s="198">
        <v>37346</v>
      </c>
    </row>
    <row r="10129" spans="7:29" x14ac:dyDescent="0.2">
      <c r="G10129" s="202">
        <v>1281259</v>
      </c>
      <c r="H10129" s="198">
        <v>37033.655312499999</v>
      </c>
      <c r="I10129" t="s">
        <v>3203</v>
      </c>
      <c r="M10129" t="s">
        <v>2760</v>
      </c>
      <c r="N10129" t="s">
        <v>2864</v>
      </c>
      <c r="O10129" t="s">
        <v>2865</v>
      </c>
      <c r="P10129" s="199">
        <v>10000</v>
      </c>
      <c r="S10129" t="s">
        <v>2761</v>
      </c>
      <c r="T10129" t="s">
        <v>4061</v>
      </c>
      <c r="U10129" s="201">
        <v>4.125</v>
      </c>
      <c r="V10129" t="s">
        <v>1896</v>
      </c>
      <c r="W10129" t="s">
        <v>3529</v>
      </c>
      <c r="X10129" t="s">
        <v>2866</v>
      </c>
      <c r="Y10129" t="s">
        <v>4082</v>
      </c>
      <c r="Z10129" t="s">
        <v>3671</v>
      </c>
      <c r="AA10129" t="s">
        <v>1897</v>
      </c>
      <c r="AB10129" s="198">
        <v>37043.875</v>
      </c>
      <c r="AC10129" s="198">
        <v>37072.875</v>
      </c>
    </row>
    <row r="10130" spans="7:29" x14ac:dyDescent="0.2">
      <c r="G10130" s="202">
        <v>1281260</v>
      </c>
      <c r="H10130" s="198">
        <v>37033.655439814815</v>
      </c>
      <c r="I10130" t="s">
        <v>3306</v>
      </c>
      <c r="M10130" t="s">
        <v>2760</v>
      </c>
      <c r="N10130" t="s">
        <v>2864</v>
      </c>
      <c r="O10130" t="s">
        <v>1779</v>
      </c>
      <c r="Q10130" s="199">
        <v>30000</v>
      </c>
      <c r="S10130" t="s">
        <v>2761</v>
      </c>
      <c r="T10130" t="s">
        <v>4061</v>
      </c>
      <c r="U10130" s="201">
        <v>3.9849999999999999</v>
      </c>
      <c r="V10130" t="s">
        <v>3277</v>
      </c>
      <c r="W10130" t="s">
        <v>2726</v>
      </c>
      <c r="X10130" t="s">
        <v>2727</v>
      </c>
      <c r="Y10130" t="s">
        <v>4082</v>
      </c>
      <c r="Z10130" t="s">
        <v>3671</v>
      </c>
      <c r="AA10130" t="s">
        <v>1898</v>
      </c>
      <c r="AB10130" s="198">
        <v>37035.875011574077</v>
      </c>
      <c r="AC10130" s="198">
        <v>37042.875011574077</v>
      </c>
    </row>
    <row r="10131" spans="7:29" x14ac:dyDescent="0.2">
      <c r="G10131" s="202">
        <v>1281261</v>
      </c>
      <c r="H10131" s="198">
        <v>37033.655844907407</v>
      </c>
      <c r="I10131" t="s">
        <v>4182</v>
      </c>
      <c r="M10131" t="s">
        <v>3757</v>
      </c>
      <c r="N10131" t="s">
        <v>4183</v>
      </c>
      <c r="O10131" t="s">
        <v>2790</v>
      </c>
      <c r="Q10131" s="199">
        <v>30000</v>
      </c>
      <c r="S10131" t="s">
        <v>2767</v>
      </c>
      <c r="T10131" t="s">
        <v>4061</v>
      </c>
      <c r="U10131" s="201">
        <v>29.84</v>
      </c>
      <c r="V10131" t="s">
        <v>3266</v>
      </c>
      <c r="W10131" t="s">
        <v>4185</v>
      </c>
      <c r="X10131" t="s">
        <v>4186</v>
      </c>
      <c r="Y10131" t="s">
        <v>3401</v>
      </c>
      <c r="Z10131" t="s">
        <v>3671</v>
      </c>
      <c r="AA10131" t="s">
        <v>2911</v>
      </c>
      <c r="AB10131" s="198">
        <v>37073</v>
      </c>
      <c r="AC10131" s="198">
        <v>37103</v>
      </c>
    </row>
    <row r="10132" spans="7:29" x14ac:dyDescent="0.2">
      <c r="G10132" s="202">
        <v>1281262</v>
      </c>
      <c r="H10132" s="198">
        <v>37033.656342592592</v>
      </c>
      <c r="I10132" t="s">
        <v>2758</v>
      </c>
      <c r="M10132" t="s">
        <v>3757</v>
      </c>
      <c r="N10132" t="s">
        <v>4183</v>
      </c>
      <c r="O10132" t="s">
        <v>2790</v>
      </c>
      <c r="P10132" s="199">
        <v>50000</v>
      </c>
      <c r="S10132" t="s">
        <v>2767</v>
      </c>
      <c r="T10132" t="s">
        <v>4061</v>
      </c>
      <c r="U10132" s="201">
        <v>29.78</v>
      </c>
      <c r="V10132" t="s">
        <v>3453</v>
      </c>
      <c r="W10132" t="s">
        <v>4185</v>
      </c>
      <c r="X10132" t="s">
        <v>4186</v>
      </c>
      <c r="Y10132" t="s">
        <v>3401</v>
      </c>
      <c r="Z10132" t="s">
        <v>3671</v>
      </c>
      <c r="AA10132" t="s">
        <v>2911</v>
      </c>
      <c r="AB10132" s="198">
        <v>37073</v>
      </c>
      <c r="AC10132" s="198">
        <v>37103</v>
      </c>
    </row>
    <row r="10133" spans="7:29" x14ac:dyDescent="0.2">
      <c r="G10133" s="202">
        <v>1281265</v>
      </c>
      <c r="H10133" s="198">
        <v>37033.657210648147</v>
      </c>
      <c r="I10133" t="s">
        <v>2945</v>
      </c>
      <c r="M10133" t="s">
        <v>2760</v>
      </c>
      <c r="N10133" t="s">
        <v>2697</v>
      </c>
      <c r="O10133" t="s">
        <v>4447</v>
      </c>
      <c r="P10133" s="199">
        <v>5000</v>
      </c>
      <c r="S10133" t="s">
        <v>4150</v>
      </c>
      <c r="T10133" t="s">
        <v>2698</v>
      </c>
      <c r="U10133" s="201">
        <v>5.3150000000000004</v>
      </c>
      <c r="V10133" t="s">
        <v>1748</v>
      </c>
      <c r="W10133" t="s">
        <v>2699</v>
      </c>
      <c r="X10133" t="s">
        <v>2700</v>
      </c>
      <c r="Y10133" t="s">
        <v>3224</v>
      </c>
      <c r="Z10133" t="s">
        <v>3672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">
      <c r="G10134" s="202">
        <v>1281266</v>
      </c>
      <c r="H10134" s="198">
        <v>37033.657500000001</v>
      </c>
      <c r="I10134" t="s">
        <v>2758</v>
      </c>
      <c r="M10134" t="s">
        <v>3757</v>
      </c>
      <c r="N10134" t="s">
        <v>4183</v>
      </c>
      <c r="O10134" t="s">
        <v>2790</v>
      </c>
      <c r="P10134" s="199">
        <v>50000</v>
      </c>
      <c r="S10134" t="s">
        <v>2767</v>
      </c>
      <c r="T10134" t="s">
        <v>4061</v>
      </c>
      <c r="U10134" s="201">
        <v>29.78</v>
      </c>
      <c r="V10134" t="s">
        <v>3453</v>
      </c>
      <c r="W10134" t="s">
        <v>4185</v>
      </c>
      <c r="X10134" t="s">
        <v>4186</v>
      </c>
      <c r="Y10134" t="s">
        <v>3401</v>
      </c>
      <c r="Z10134" t="s">
        <v>3671</v>
      </c>
      <c r="AA10134" t="s">
        <v>2911</v>
      </c>
      <c r="AB10134" s="198">
        <v>37073</v>
      </c>
      <c r="AC10134" s="198">
        <v>37103</v>
      </c>
    </row>
    <row r="10135" spans="7:29" x14ac:dyDescent="0.2">
      <c r="G10135" s="202">
        <v>1281267</v>
      </c>
      <c r="H10135" s="198">
        <v>37033.657569444447</v>
      </c>
      <c r="I10135" t="s">
        <v>4182</v>
      </c>
      <c r="M10135" t="s">
        <v>3757</v>
      </c>
      <c r="N10135" t="s">
        <v>4183</v>
      </c>
      <c r="O10135" t="s">
        <v>2790</v>
      </c>
      <c r="Q10135" s="199">
        <v>50000</v>
      </c>
      <c r="S10135" t="s">
        <v>2767</v>
      </c>
      <c r="T10135" t="s">
        <v>4061</v>
      </c>
      <c r="U10135" s="201">
        <v>29.8</v>
      </c>
      <c r="V10135" t="s">
        <v>3201</v>
      </c>
      <c r="W10135" t="s">
        <v>4185</v>
      </c>
      <c r="X10135" t="s">
        <v>4186</v>
      </c>
      <c r="Y10135" t="s">
        <v>3401</v>
      </c>
      <c r="Z10135" t="s">
        <v>3671</v>
      </c>
      <c r="AA10135" t="s">
        <v>2911</v>
      </c>
      <c r="AB10135" s="198">
        <v>37073</v>
      </c>
      <c r="AC10135" s="198">
        <v>37103</v>
      </c>
    </row>
    <row r="10136" spans="7:29" x14ac:dyDescent="0.2">
      <c r="G10136" s="202">
        <v>1281268</v>
      </c>
      <c r="H10136" s="198">
        <v>37033.657962962963</v>
      </c>
      <c r="I10136" t="s">
        <v>3268</v>
      </c>
      <c r="M10136" t="s">
        <v>2760</v>
      </c>
      <c r="N10136" t="s">
        <v>2864</v>
      </c>
      <c r="O10136" t="s">
        <v>3253</v>
      </c>
      <c r="P10136" s="199">
        <v>5000</v>
      </c>
      <c r="S10136" t="s">
        <v>2761</v>
      </c>
      <c r="T10136" t="s">
        <v>4061</v>
      </c>
      <c r="U10136" s="201">
        <v>4.6349999999999998</v>
      </c>
      <c r="V10136" t="s">
        <v>3269</v>
      </c>
      <c r="W10136" t="s">
        <v>3529</v>
      </c>
      <c r="X10136" t="s">
        <v>2866</v>
      </c>
      <c r="Y10136" t="s">
        <v>4082</v>
      </c>
      <c r="Z10136" t="s">
        <v>3671</v>
      </c>
      <c r="AA10136" t="s">
        <v>1899</v>
      </c>
      <c r="AB10136" s="198">
        <v>37196</v>
      </c>
      <c r="AC10136" s="198">
        <v>37346</v>
      </c>
    </row>
    <row r="10137" spans="7:29" x14ac:dyDescent="0.2">
      <c r="G10137" s="202">
        <v>1281271</v>
      </c>
      <c r="H10137" s="198">
        <v>37033.659548611111</v>
      </c>
      <c r="I10137" t="s">
        <v>2945</v>
      </c>
      <c r="M10137" t="s">
        <v>2760</v>
      </c>
      <c r="N10137" t="s">
        <v>2697</v>
      </c>
      <c r="O10137" t="s">
        <v>4447</v>
      </c>
      <c r="P10137" s="199">
        <v>5000</v>
      </c>
      <c r="S10137" t="s">
        <v>4150</v>
      </c>
      <c r="T10137" t="s">
        <v>2698</v>
      </c>
      <c r="U10137" s="201">
        <v>5.31</v>
      </c>
      <c r="V10137" t="s">
        <v>1748</v>
      </c>
      <c r="W10137" t="s">
        <v>2699</v>
      </c>
      <c r="X10137" t="s">
        <v>2700</v>
      </c>
      <c r="Y10137" t="s">
        <v>3224</v>
      </c>
      <c r="Z10137" t="s">
        <v>3672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">
      <c r="G10138" s="202">
        <v>1281273</v>
      </c>
      <c r="H10138" s="198">
        <v>37033.662083333336</v>
      </c>
      <c r="I10138" t="s">
        <v>3228</v>
      </c>
      <c r="M10138" t="s">
        <v>2760</v>
      </c>
      <c r="N10138" t="s">
        <v>2864</v>
      </c>
      <c r="O10138" t="s">
        <v>1785</v>
      </c>
      <c r="Q10138" s="199">
        <v>20000</v>
      </c>
      <c r="S10138" t="s">
        <v>2761</v>
      </c>
      <c r="T10138" t="s">
        <v>4061</v>
      </c>
      <c r="U10138" s="201">
        <v>3.9550000000000001</v>
      </c>
      <c r="V10138" t="s">
        <v>1900</v>
      </c>
      <c r="W10138" t="s">
        <v>2750</v>
      </c>
      <c r="X10138" t="s">
        <v>2751</v>
      </c>
      <c r="Y10138" t="s">
        <v>4082</v>
      </c>
      <c r="Z10138" t="s">
        <v>3671</v>
      </c>
      <c r="AA10138" t="s">
        <v>1901</v>
      </c>
      <c r="AB10138" s="198">
        <v>37035.875011574077</v>
      </c>
      <c r="AC10138" s="198">
        <v>37042.875011574077</v>
      </c>
    </row>
    <row r="10139" spans="7:29" x14ac:dyDescent="0.2">
      <c r="G10139" s="202">
        <v>1281276</v>
      </c>
      <c r="H10139" s="198">
        <v>37033.66302083333</v>
      </c>
      <c r="I10139" t="s">
        <v>3228</v>
      </c>
      <c r="M10139" t="s">
        <v>2760</v>
      </c>
      <c r="N10139" t="s">
        <v>2864</v>
      </c>
      <c r="O10139" t="s">
        <v>1806</v>
      </c>
      <c r="Q10139" s="199">
        <v>10000</v>
      </c>
      <c r="S10139" t="s">
        <v>2761</v>
      </c>
      <c r="T10139" t="s">
        <v>4061</v>
      </c>
      <c r="U10139" s="201">
        <v>4.1399999999999997</v>
      </c>
      <c r="V10139" t="s">
        <v>2943</v>
      </c>
      <c r="W10139" t="s">
        <v>2690</v>
      </c>
      <c r="X10139" t="s">
        <v>2691</v>
      </c>
      <c r="Y10139" t="s">
        <v>4082</v>
      </c>
      <c r="Z10139" t="s">
        <v>3671</v>
      </c>
      <c r="AA10139" t="s">
        <v>1902</v>
      </c>
      <c r="AB10139" s="198">
        <v>37035.875011574077</v>
      </c>
      <c r="AC10139" s="198">
        <v>37042.875011574077</v>
      </c>
    </row>
    <row r="10140" spans="7:29" x14ac:dyDescent="0.2">
      <c r="G10140" s="202">
        <v>1281279</v>
      </c>
      <c r="H10140" s="198">
        <v>37033.664490740739</v>
      </c>
      <c r="I10140" t="s">
        <v>3228</v>
      </c>
      <c r="M10140" t="s">
        <v>2760</v>
      </c>
      <c r="N10140" t="s">
        <v>2864</v>
      </c>
      <c r="O10140" t="s">
        <v>2865</v>
      </c>
      <c r="P10140" s="199">
        <v>2500</v>
      </c>
      <c r="S10140" t="s">
        <v>2761</v>
      </c>
      <c r="T10140" t="s">
        <v>4061</v>
      </c>
      <c r="U10140" s="201">
        <v>4.13</v>
      </c>
      <c r="V10140" t="s">
        <v>1903</v>
      </c>
      <c r="W10140" t="s">
        <v>3529</v>
      </c>
      <c r="X10140" t="s">
        <v>2866</v>
      </c>
      <c r="Y10140" t="s">
        <v>4082</v>
      </c>
      <c r="Z10140" t="s">
        <v>3671</v>
      </c>
      <c r="AA10140" t="s">
        <v>1904</v>
      </c>
      <c r="AB10140" s="198">
        <v>37043.875</v>
      </c>
      <c r="AC10140" s="198">
        <v>37072.875</v>
      </c>
    </row>
    <row r="10141" spans="7:29" x14ac:dyDescent="0.2">
      <c r="G10141" s="202">
        <v>1281280</v>
      </c>
      <c r="H10141" s="198">
        <v>37033.66510416667</v>
      </c>
      <c r="I10141" t="s">
        <v>2871</v>
      </c>
      <c r="M10141" t="s">
        <v>2760</v>
      </c>
      <c r="N10141" t="s">
        <v>2864</v>
      </c>
      <c r="O10141" t="s">
        <v>3253</v>
      </c>
      <c r="P10141" s="199">
        <v>5000</v>
      </c>
      <c r="S10141" t="s">
        <v>2761</v>
      </c>
      <c r="T10141" t="s">
        <v>4061</v>
      </c>
      <c r="U10141" s="201">
        <v>4.6399999999999997</v>
      </c>
      <c r="V10141" t="s">
        <v>2872</v>
      </c>
      <c r="W10141" t="s">
        <v>3529</v>
      </c>
      <c r="X10141" t="s">
        <v>2866</v>
      </c>
      <c r="Y10141" t="s">
        <v>4082</v>
      </c>
      <c r="Z10141" t="s">
        <v>3671</v>
      </c>
      <c r="AA10141" t="s">
        <v>1905</v>
      </c>
      <c r="AB10141" s="198">
        <v>37196</v>
      </c>
      <c r="AC10141" s="198">
        <v>37346</v>
      </c>
    </row>
    <row r="10142" spans="7:29" x14ac:dyDescent="0.2">
      <c r="G10142" s="202">
        <v>1281281</v>
      </c>
      <c r="H10142" s="198">
        <v>37033.665219907409</v>
      </c>
      <c r="I10142" t="s">
        <v>4182</v>
      </c>
      <c r="M10142" t="s">
        <v>3757</v>
      </c>
      <c r="N10142" t="s">
        <v>4183</v>
      </c>
      <c r="O10142" t="s">
        <v>2790</v>
      </c>
      <c r="Q10142" s="199">
        <v>50000</v>
      </c>
      <c r="S10142" t="s">
        <v>2767</v>
      </c>
      <c r="T10142" t="s">
        <v>4061</v>
      </c>
      <c r="U10142" s="201">
        <v>29.8</v>
      </c>
      <c r="V10142" t="s">
        <v>4184</v>
      </c>
      <c r="W10142" t="s">
        <v>4185</v>
      </c>
      <c r="X10142" t="s">
        <v>4186</v>
      </c>
      <c r="Y10142" t="s">
        <v>3401</v>
      </c>
      <c r="Z10142" t="s">
        <v>3671</v>
      </c>
      <c r="AA10142" t="s">
        <v>2911</v>
      </c>
      <c r="AB10142" s="198">
        <v>37073</v>
      </c>
      <c r="AC10142" s="198">
        <v>37103</v>
      </c>
    </row>
    <row r="10143" spans="7:29" x14ac:dyDescent="0.2">
      <c r="G10143" s="202">
        <v>1281282</v>
      </c>
      <c r="H10143" s="198">
        <v>37033.666203703702</v>
      </c>
      <c r="I10143" t="s">
        <v>3228</v>
      </c>
      <c r="M10143" t="s">
        <v>2760</v>
      </c>
      <c r="N10143" t="s">
        <v>2864</v>
      </c>
      <c r="O10143" t="s">
        <v>1906</v>
      </c>
      <c r="P10143" s="199">
        <v>50000</v>
      </c>
      <c r="S10143" t="s">
        <v>2761</v>
      </c>
      <c r="T10143" t="s">
        <v>4061</v>
      </c>
      <c r="U10143" s="201">
        <v>4.07</v>
      </c>
      <c r="V10143" t="s">
        <v>4003</v>
      </c>
      <c r="W10143" t="s">
        <v>3074</v>
      </c>
      <c r="X10143" t="s">
        <v>3075</v>
      </c>
      <c r="Y10143" t="s">
        <v>4082</v>
      </c>
      <c r="Z10143" t="s">
        <v>3671</v>
      </c>
      <c r="AA10143" t="s">
        <v>1907</v>
      </c>
      <c r="AB10143" s="198">
        <v>37035.875011574077</v>
      </c>
      <c r="AC10143" s="198">
        <v>37042.875011574077</v>
      </c>
    </row>
    <row r="10144" spans="7:29" x14ac:dyDescent="0.2">
      <c r="G10144" s="202">
        <v>1281283</v>
      </c>
      <c r="H10144" s="198">
        <v>37033.666215277779</v>
      </c>
      <c r="I10144" t="s">
        <v>2863</v>
      </c>
      <c r="M10144" t="s">
        <v>2760</v>
      </c>
      <c r="N10144" t="s">
        <v>2864</v>
      </c>
      <c r="O10144" t="s">
        <v>2865</v>
      </c>
      <c r="P10144" s="199">
        <v>12500</v>
      </c>
      <c r="S10144" t="s">
        <v>2761</v>
      </c>
      <c r="T10144" t="s">
        <v>4061</v>
      </c>
      <c r="U10144" s="201">
        <v>4.13</v>
      </c>
      <c r="V10144" t="s">
        <v>3243</v>
      </c>
      <c r="W10144" t="s">
        <v>3529</v>
      </c>
      <c r="X10144" t="s">
        <v>2866</v>
      </c>
      <c r="Y10144" t="s">
        <v>4082</v>
      </c>
      <c r="Z10144" t="s">
        <v>3671</v>
      </c>
      <c r="AA10144" t="s">
        <v>1908</v>
      </c>
      <c r="AB10144" s="198">
        <v>37043.875</v>
      </c>
      <c r="AC10144" s="198">
        <v>37072.875</v>
      </c>
    </row>
    <row r="10145" spans="7:29" x14ac:dyDescent="0.2">
      <c r="G10145" s="202">
        <v>1281284</v>
      </c>
      <c r="H10145" s="198">
        <v>37033.667326388888</v>
      </c>
      <c r="I10145" t="s">
        <v>2854</v>
      </c>
      <c r="M10145" t="s">
        <v>2760</v>
      </c>
      <c r="N10145" t="s">
        <v>2864</v>
      </c>
      <c r="O10145" t="s">
        <v>2875</v>
      </c>
      <c r="P10145" s="199">
        <v>10000</v>
      </c>
      <c r="S10145" t="s">
        <v>2761</v>
      </c>
      <c r="T10145" t="s">
        <v>4061</v>
      </c>
      <c r="U10145" s="201">
        <v>4.2750000000000004</v>
      </c>
      <c r="V10145" t="s">
        <v>3195</v>
      </c>
      <c r="W10145" t="s">
        <v>3529</v>
      </c>
      <c r="X10145" t="s">
        <v>2866</v>
      </c>
      <c r="Y10145" t="s">
        <v>4082</v>
      </c>
      <c r="Z10145" t="s">
        <v>3671</v>
      </c>
      <c r="AA10145" t="s">
        <v>2911</v>
      </c>
      <c r="AB10145" s="198">
        <v>37104.875</v>
      </c>
      <c r="AC10145" s="198">
        <v>37134.875</v>
      </c>
    </row>
    <row r="10146" spans="7:29" x14ac:dyDescent="0.2">
      <c r="G10146" s="202">
        <v>1281287</v>
      </c>
      <c r="H10146" s="198">
        <v>37033.667442129627</v>
      </c>
      <c r="I10146" t="s">
        <v>1765</v>
      </c>
      <c r="M10146" t="s">
        <v>2760</v>
      </c>
      <c r="N10146" t="s">
        <v>2697</v>
      </c>
      <c r="O10146" t="s">
        <v>1688</v>
      </c>
      <c r="P10146" s="199">
        <v>5000</v>
      </c>
      <c r="S10146" t="s">
        <v>4150</v>
      </c>
      <c r="T10146" t="s">
        <v>2698</v>
      </c>
      <c r="U10146" s="201">
        <v>5.3550000000000004</v>
      </c>
      <c r="V10146" t="s">
        <v>1766</v>
      </c>
      <c r="W10146" t="s">
        <v>2699</v>
      </c>
      <c r="X10146" t="s">
        <v>2700</v>
      </c>
      <c r="Y10146" t="s">
        <v>3224</v>
      </c>
      <c r="Z10146" t="s">
        <v>3672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">
      <c r="G10147" s="202">
        <v>1281288</v>
      </c>
      <c r="H10147" s="198">
        <v>37033.670856481483</v>
      </c>
      <c r="I10147" t="s">
        <v>2863</v>
      </c>
      <c r="M10147" t="s">
        <v>2760</v>
      </c>
      <c r="N10147" t="s">
        <v>2864</v>
      </c>
      <c r="O10147" t="s">
        <v>2865</v>
      </c>
      <c r="P10147" s="199">
        <v>5000</v>
      </c>
      <c r="S10147" t="s">
        <v>2761</v>
      </c>
      <c r="T10147" t="s">
        <v>4061</v>
      </c>
      <c r="U10147" s="201">
        <v>4.125</v>
      </c>
      <c r="V10147" t="s">
        <v>3243</v>
      </c>
      <c r="W10147" t="s">
        <v>3529</v>
      </c>
      <c r="X10147" t="s">
        <v>2866</v>
      </c>
      <c r="Y10147" t="s">
        <v>4082</v>
      </c>
      <c r="Z10147" t="s">
        <v>3671</v>
      </c>
      <c r="AA10147" t="s">
        <v>2911</v>
      </c>
      <c r="AB10147" s="198">
        <v>37043.875</v>
      </c>
      <c r="AC10147" s="198">
        <v>37072.875</v>
      </c>
    </row>
    <row r="10148" spans="7:29" x14ac:dyDescent="0.2">
      <c r="G10148" s="202">
        <v>1281289</v>
      </c>
      <c r="H10148" s="198">
        <v>37033.673692129632</v>
      </c>
      <c r="I10148" t="s">
        <v>3143</v>
      </c>
      <c r="M10148" t="s">
        <v>2760</v>
      </c>
      <c r="N10148" t="s">
        <v>2697</v>
      </c>
      <c r="O10148" t="s">
        <v>1688</v>
      </c>
      <c r="P10148" s="199">
        <v>5000</v>
      </c>
      <c r="S10148" t="s">
        <v>4150</v>
      </c>
      <c r="T10148" t="s">
        <v>2698</v>
      </c>
      <c r="U10148" s="201">
        <v>5.3449999999999998</v>
      </c>
      <c r="V10148" t="s">
        <v>1687</v>
      </c>
      <c r="W10148" t="s">
        <v>2699</v>
      </c>
      <c r="X10148" t="s">
        <v>2700</v>
      </c>
      <c r="Y10148" t="s">
        <v>3224</v>
      </c>
      <c r="Z10148" t="s">
        <v>3672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">
      <c r="G10149" s="202">
        <v>1281292</v>
      </c>
      <c r="H10149" s="198">
        <v>37033.681030092594</v>
      </c>
      <c r="I10149" t="s">
        <v>3306</v>
      </c>
      <c r="M10149" t="s">
        <v>2760</v>
      </c>
      <c r="N10149" t="s">
        <v>2864</v>
      </c>
      <c r="O10149" t="s">
        <v>2865</v>
      </c>
      <c r="Q10149" s="199">
        <v>5000</v>
      </c>
      <c r="S10149" t="s">
        <v>2761</v>
      </c>
      <c r="T10149" t="s">
        <v>4061</v>
      </c>
      <c r="U10149" s="201">
        <v>4.13</v>
      </c>
      <c r="V10149" t="s">
        <v>2797</v>
      </c>
      <c r="W10149" t="s">
        <v>3529</v>
      </c>
      <c r="X10149" t="s">
        <v>2866</v>
      </c>
      <c r="Y10149" t="s">
        <v>4082</v>
      </c>
      <c r="Z10149" t="s">
        <v>3671</v>
      </c>
      <c r="AA10149" t="s">
        <v>2911</v>
      </c>
      <c r="AB10149" s="198">
        <v>37043.875</v>
      </c>
      <c r="AC10149" s="198">
        <v>37072.875</v>
      </c>
    </row>
    <row r="10150" spans="7:29" x14ac:dyDescent="0.2">
      <c r="G10150" s="202">
        <v>1281295</v>
      </c>
      <c r="H10150" s="198">
        <v>37033.686111111114</v>
      </c>
      <c r="I10150" t="s">
        <v>3219</v>
      </c>
      <c r="M10150" t="s">
        <v>2760</v>
      </c>
      <c r="N10150" t="s">
        <v>2864</v>
      </c>
      <c r="O10150" t="s">
        <v>2865</v>
      </c>
      <c r="Q10150" s="199">
        <v>5000</v>
      </c>
      <c r="S10150" t="s">
        <v>2761</v>
      </c>
      <c r="T10150" t="s">
        <v>4061</v>
      </c>
      <c r="U10150" s="201">
        <v>4.13</v>
      </c>
      <c r="V10150" t="s">
        <v>4261</v>
      </c>
      <c r="W10150" t="s">
        <v>3529</v>
      </c>
      <c r="X10150" t="s">
        <v>2866</v>
      </c>
      <c r="Y10150" t="s">
        <v>4082</v>
      </c>
      <c r="Z10150" t="s">
        <v>3671</v>
      </c>
      <c r="AA10150" t="s">
        <v>2911</v>
      </c>
      <c r="AB10150" s="198">
        <v>37043.875</v>
      </c>
      <c r="AC10150" s="198">
        <v>37072.875</v>
      </c>
    </row>
    <row r="10151" spans="7:29" x14ac:dyDescent="0.2">
      <c r="G10151" s="202">
        <v>1281297</v>
      </c>
      <c r="H10151" s="198">
        <v>37033.689166666663</v>
      </c>
      <c r="I10151" t="s">
        <v>2863</v>
      </c>
      <c r="M10151" t="s">
        <v>2760</v>
      </c>
      <c r="N10151" t="s">
        <v>2864</v>
      </c>
      <c r="O10151" t="s">
        <v>2865</v>
      </c>
      <c r="Q10151" s="199">
        <v>10000</v>
      </c>
      <c r="S10151" t="s">
        <v>2761</v>
      </c>
      <c r="T10151" t="s">
        <v>4061</v>
      </c>
      <c r="U10151" s="201">
        <v>4.125</v>
      </c>
      <c r="V10151" t="s">
        <v>3033</v>
      </c>
      <c r="W10151" t="s">
        <v>3529</v>
      </c>
      <c r="X10151" t="s">
        <v>2866</v>
      </c>
      <c r="Y10151" t="s">
        <v>4082</v>
      </c>
      <c r="Z10151" t="s">
        <v>3671</v>
      </c>
      <c r="AA10151" t="s">
        <v>2911</v>
      </c>
      <c r="AB10151" s="198">
        <v>37043.875</v>
      </c>
      <c r="AC10151" s="198">
        <v>37072.875</v>
      </c>
    </row>
    <row r="10152" spans="7:29" x14ac:dyDescent="0.2">
      <c r="G10152" s="202">
        <v>1281298</v>
      </c>
      <c r="H10152" s="198">
        <v>37033.69253472222</v>
      </c>
      <c r="I10152" t="s">
        <v>2863</v>
      </c>
      <c r="M10152" t="s">
        <v>2760</v>
      </c>
      <c r="N10152" t="s">
        <v>2864</v>
      </c>
      <c r="O10152" t="s">
        <v>3234</v>
      </c>
      <c r="Q10152" s="199">
        <v>7500</v>
      </c>
      <c r="S10152" t="s">
        <v>2761</v>
      </c>
      <c r="T10152" t="s">
        <v>4061</v>
      </c>
      <c r="U10152" s="201">
        <v>4.1974999999999998</v>
      </c>
      <c r="V10152" t="s">
        <v>3187</v>
      </c>
      <c r="W10152" t="s">
        <v>3529</v>
      </c>
      <c r="X10152" t="s">
        <v>2866</v>
      </c>
      <c r="Y10152" t="s">
        <v>4082</v>
      </c>
      <c r="Z10152" t="s">
        <v>3671</v>
      </c>
      <c r="AA10152" t="s">
        <v>2911</v>
      </c>
      <c r="AB10152" s="198">
        <v>37073.875</v>
      </c>
      <c r="AC10152" s="198">
        <v>37103.875</v>
      </c>
    </row>
    <row r="10153" spans="7:29" x14ac:dyDescent="0.2">
      <c r="G10153" s="202">
        <v>1281300</v>
      </c>
      <c r="H10153" s="198">
        <v>37033.696967592594</v>
      </c>
      <c r="I10153" t="s">
        <v>3203</v>
      </c>
      <c r="M10153" t="s">
        <v>2760</v>
      </c>
      <c r="N10153" t="s">
        <v>2864</v>
      </c>
      <c r="O10153" t="s">
        <v>2865</v>
      </c>
      <c r="P10153" s="199">
        <v>5000</v>
      </c>
      <c r="S10153" t="s">
        <v>2761</v>
      </c>
      <c r="T10153" t="s">
        <v>4061</v>
      </c>
      <c r="U10153" s="201">
        <v>4.12</v>
      </c>
      <c r="V10153" t="s">
        <v>1896</v>
      </c>
      <c r="W10153" t="s">
        <v>3529</v>
      </c>
      <c r="X10153" t="s">
        <v>2866</v>
      </c>
      <c r="Y10153" t="s">
        <v>4082</v>
      </c>
      <c r="Z10153" t="s">
        <v>3671</v>
      </c>
      <c r="AA10153" t="s">
        <v>2911</v>
      </c>
      <c r="AB10153" s="198">
        <v>37043.875</v>
      </c>
      <c r="AC10153" s="198">
        <v>37072.875</v>
      </c>
    </row>
    <row r="10154" spans="7:29" x14ac:dyDescent="0.2">
      <c r="G10154" s="202">
        <v>1281303</v>
      </c>
      <c r="H10154" s="198">
        <v>37033.707673611112</v>
      </c>
      <c r="I10154" t="s">
        <v>3100</v>
      </c>
      <c r="M10154" t="s">
        <v>2760</v>
      </c>
      <c r="N10154" t="s">
        <v>2864</v>
      </c>
      <c r="O10154" t="s">
        <v>2865</v>
      </c>
      <c r="Q10154" s="199">
        <v>2500</v>
      </c>
      <c r="S10154" t="s">
        <v>2761</v>
      </c>
      <c r="T10154" t="s">
        <v>4061</v>
      </c>
      <c r="U10154" s="201">
        <v>4.13</v>
      </c>
      <c r="V10154" t="s">
        <v>1746</v>
      </c>
      <c r="W10154" t="s">
        <v>3529</v>
      </c>
      <c r="X10154" t="s">
        <v>2866</v>
      </c>
      <c r="Y10154" t="s">
        <v>4082</v>
      </c>
      <c r="Z10154" t="s">
        <v>3671</v>
      </c>
      <c r="AA10154" t="s">
        <v>2911</v>
      </c>
      <c r="AB10154" s="198">
        <v>37043.875</v>
      </c>
      <c r="AC10154" s="198">
        <v>37072.875</v>
      </c>
    </row>
    <row r="10155" spans="7:29" x14ac:dyDescent="0.2">
      <c r="G10155" s="202">
        <v>1281304</v>
      </c>
      <c r="H10155" s="198">
        <v>37033.713425925926</v>
      </c>
      <c r="I10155" t="s">
        <v>2867</v>
      </c>
      <c r="M10155" t="s">
        <v>2766</v>
      </c>
      <c r="N10155" t="s">
        <v>4072</v>
      </c>
      <c r="O10155" t="s">
        <v>4073</v>
      </c>
      <c r="Q10155" s="199">
        <v>2</v>
      </c>
      <c r="S10155" t="s">
        <v>4060</v>
      </c>
      <c r="T10155" t="s">
        <v>4061</v>
      </c>
      <c r="U10155" s="201">
        <v>1541.5</v>
      </c>
      <c r="V10155" t="s">
        <v>1909</v>
      </c>
      <c r="W10155" t="s">
        <v>2903</v>
      </c>
      <c r="X10155" t="s">
        <v>4064</v>
      </c>
      <c r="Y10155" t="s">
        <v>4065</v>
      </c>
      <c r="Z10155" t="s">
        <v>4066</v>
      </c>
      <c r="AA10155">
        <v>2146898</v>
      </c>
    </row>
    <row r="10156" spans="7:29" x14ac:dyDescent="0.2">
      <c r="G10156" s="202">
        <v>1281305</v>
      </c>
      <c r="H10156" s="198">
        <v>37033.729155092595</v>
      </c>
      <c r="I10156" t="s">
        <v>3306</v>
      </c>
      <c r="M10156" t="s">
        <v>2760</v>
      </c>
      <c r="N10156" t="s">
        <v>2864</v>
      </c>
      <c r="O10156" t="s">
        <v>2865</v>
      </c>
      <c r="Q10156" s="199">
        <v>5000</v>
      </c>
      <c r="S10156" t="s">
        <v>2761</v>
      </c>
      <c r="T10156" t="s">
        <v>4061</v>
      </c>
      <c r="U10156" s="201">
        <v>4.13</v>
      </c>
      <c r="V10156" t="s">
        <v>1778</v>
      </c>
      <c r="W10156" t="s">
        <v>3529</v>
      </c>
      <c r="X10156" t="s">
        <v>2866</v>
      </c>
      <c r="Y10156" t="s">
        <v>4082</v>
      </c>
      <c r="Z10156" t="s">
        <v>3671</v>
      </c>
      <c r="AA10156" t="s">
        <v>2911</v>
      </c>
      <c r="AB10156" s="198">
        <v>37043.875</v>
      </c>
      <c r="AC10156" s="198">
        <v>37072.875</v>
      </c>
    </row>
    <row r="10157" spans="7:29" x14ac:dyDescent="0.2">
      <c r="G10157" s="202">
        <v>1281316</v>
      </c>
      <c r="H10157" s="198">
        <v>37033.856921296298</v>
      </c>
      <c r="I10157" t="s">
        <v>3228</v>
      </c>
      <c r="M10157" t="s">
        <v>2760</v>
      </c>
      <c r="N10157" t="s">
        <v>2864</v>
      </c>
      <c r="O10157" t="s">
        <v>2865</v>
      </c>
      <c r="Q10157" s="199">
        <v>10000</v>
      </c>
      <c r="S10157" t="s">
        <v>2761</v>
      </c>
      <c r="T10157" t="s">
        <v>4061</v>
      </c>
      <c r="U10157" s="201">
        <v>4.1150000000000002</v>
      </c>
      <c r="V10157" t="s">
        <v>3202</v>
      </c>
      <c r="W10157" t="s">
        <v>3529</v>
      </c>
      <c r="X10157" t="s">
        <v>2866</v>
      </c>
      <c r="Y10157" t="s">
        <v>4082</v>
      </c>
      <c r="Z10157" t="s">
        <v>3671</v>
      </c>
      <c r="AA10157" t="s">
        <v>2911</v>
      </c>
      <c r="AB10157" s="198">
        <v>37043.875</v>
      </c>
      <c r="AC10157" s="198">
        <v>37072.875</v>
      </c>
    </row>
    <row r="10158" spans="7:29" x14ac:dyDescent="0.2">
      <c r="G10158" s="202">
        <v>1281324</v>
      </c>
      <c r="H10158" s="198">
        <v>37033.9296875</v>
      </c>
      <c r="I10158" t="s">
        <v>3801</v>
      </c>
      <c r="M10158" t="s">
        <v>2760</v>
      </c>
      <c r="N10158" t="s">
        <v>2864</v>
      </c>
      <c r="O10158" t="s">
        <v>2865</v>
      </c>
      <c r="Q10158" s="199">
        <v>10000</v>
      </c>
      <c r="S10158" t="s">
        <v>2761</v>
      </c>
      <c r="T10158" t="s">
        <v>4061</v>
      </c>
      <c r="U10158" s="201">
        <v>4.1100000000000003</v>
      </c>
      <c r="V10158" t="s">
        <v>3066</v>
      </c>
      <c r="W10158" t="s">
        <v>3529</v>
      </c>
      <c r="X10158" t="s">
        <v>2866</v>
      </c>
      <c r="Y10158" t="s">
        <v>4082</v>
      </c>
      <c r="Z10158" t="s">
        <v>3671</v>
      </c>
      <c r="AA10158" t="s">
        <v>2911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3608</v>
      </c>
    </row>
    <row r="2" spans="1:13" ht="15.75" x14ac:dyDescent="0.25">
      <c r="A2" s="47" t="s">
        <v>3609</v>
      </c>
    </row>
    <row r="4" spans="1:13" ht="15.75" x14ac:dyDescent="0.25">
      <c r="A4" s="16" t="s">
        <v>4441</v>
      </c>
      <c r="D4" s="16" t="s">
        <v>4442</v>
      </c>
      <c r="G4" s="16" t="s">
        <v>4443</v>
      </c>
      <c r="J4" s="79" t="s">
        <v>2916</v>
      </c>
      <c r="K4" s="154"/>
    </row>
    <row r="5" spans="1:13" x14ac:dyDescent="0.2">
      <c r="A5" s="21" t="s">
        <v>3362</v>
      </c>
      <c r="B5" s="20" t="s">
        <v>4444</v>
      </c>
      <c r="D5" s="21" t="s">
        <v>3362</v>
      </c>
      <c r="E5" s="20" t="s">
        <v>4444</v>
      </c>
      <c r="G5" s="21" t="s">
        <v>3362</v>
      </c>
      <c r="H5" s="20" t="s">
        <v>4444</v>
      </c>
      <c r="J5" s="79" t="s">
        <v>4049</v>
      </c>
      <c r="K5" s="154" t="s">
        <v>3728</v>
      </c>
      <c r="L5" s="245" t="s">
        <v>2925</v>
      </c>
      <c r="M5" s="246" t="s">
        <v>2926</v>
      </c>
    </row>
    <row r="6" spans="1:13" x14ac:dyDescent="0.2">
      <c r="A6" s="25" t="s">
        <v>3466</v>
      </c>
      <c r="B6" s="24" t="s">
        <v>3467</v>
      </c>
      <c r="D6" s="25" t="s">
        <v>4431</v>
      </c>
      <c r="E6" s="24" t="s">
        <v>3479</v>
      </c>
      <c r="G6" s="25" t="s">
        <v>4435</v>
      </c>
      <c r="H6" s="24" t="s">
        <v>3471</v>
      </c>
      <c r="J6" s="8" t="s">
        <v>2763</v>
      </c>
      <c r="K6" s="155">
        <v>14</v>
      </c>
      <c r="L6" s="211" t="s">
        <v>4032</v>
      </c>
    </row>
    <row r="7" spans="1:13" x14ac:dyDescent="0.2">
      <c r="A7" s="31" t="s">
        <v>3468</v>
      </c>
      <c r="B7" s="30" t="s">
        <v>3469</v>
      </c>
      <c r="D7" s="31" t="s">
        <v>3589</v>
      </c>
      <c r="E7" s="30" t="s">
        <v>3483</v>
      </c>
      <c r="G7" s="31" t="s">
        <v>3607</v>
      </c>
      <c r="H7" s="30" t="s">
        <v>3519</v>
      </c>
      <c r="J7" s="150" t="s">
        <v>3814</v>
      </c>
      <c r="K7" s="156">
        <v>1</v>
      </c>
    </row>
    <row r="8" spans="1:13" x14ac:dyDescent="0.2">
      <c r="A8" s="25" t="s">
        <v>3470</v>
      </c>
      <c r="B8" s="24" t="s">
        <v>3471</v>
      </c>
      <c r="D8" s="25" t="s">
        <v>3590</v>
      </c>
      <c r="E8" s="24" t="s">
        <v>3490</v>
      </c>
      <c r="G8" s="25" t="s">
        <v>4436</v>
      </c>
      <c r="H8" s="24" t="s">
        <v>3552</v>
      </c>
      <c r="J8" s="150" t="s">
        <v>2767</v>
      </c>
      <c r="K8" s="156">
        <v>304</v>
      </c>
      <c r="L8" s="211" t="s">
        <v>4032</v>
      </c>
    </row>
    <row r="9" spans="1:13" x14ac:dyDescent="0.2">
      <c r="A9" s="31" t="s">
        <v>3472</v>
      </c>
      <c r="B9" s="30" t="s">
        <v>3473</v>
      </c>
      <c r="D9" s="31" t="s">
        <v>3591</v>
      </c>
      <c r="E9" s="30" t="s">
        <v>3592</v>
      </c>
      <c r="G9" s="31" t="s">
        <v>4437</v>
      </c>
      <c r="H9" s="30" t="s">
        <v>3588</v>
      </c>
      <c r="J9" s="150" t="s">
        <v>3303</v>
      </c>
      <c r="K9" s="156">
        <v>7</v>
      </c>
    </row>
    <row r="10" spans="1:13" x14ac:dyDescent="0.2">
      <c r="A10" s="25" t="s">
        <v>3474</v>
      </c>
      <c r="B10" s="24" t="s">
        <v>3475</v>
      </c>
      <c r="D10" s="25" t="s">
        <v>3593</v>
      </c>
      <c r="E10" s="24" t="s">
        <v>3594</v>
      </c>
      <c r="G10" s="9">
        <v>0</v>
      </c>
      <c r="H10" s="45" t="s">
        <v>3359</v>
      </c>
      <c r="J10" s="150" t="s">
        <v>3301</v>
      </c>
      <c r="K10" s="156">
        <v>36</v>
      </c>
      <c r="L10" t="s">
        <v>4032</v>
      </c>
      <c r="M10" s="19">
        <v>42</v>
      </c>
    </row>
    <row r="11" spans="1:13" x14ac:dyDescent="0.2">
      <c r="A11" s="31" t="s">
        <v>3476</v>
      </c>
      <c r="B11" s="30" t="s">
        <v>3477</v>
      </c>
      <c r="D11" s="31" t="s">
        <v>3595</v>
      </c>
      <c r="E11" s="30" t="s">
        <v>3513</v>
      </c>
      <c r="J11" s="150" t="s">
        <v>4150</v>
      </c>
      <c r="K11" s="156">
        <v>193</v>
      </c>
    </row>
    <row r="12" spans="1:13" x14ac:dyDescent="0.2">
      <c r="A12" s="25" t="s">
        <v>3478</v>
      </c>
      <c r="B12" s="24" t="s">
        <v>3479</v>
      </c>
      <c r="D12" s="25" t="s">
        <v>3596</v>
      </c>
      <c r="E12" s="24" t="s">
        <v>3505</v>
      </c>
      <c r="J12" s="150" t="s">
        <v>2768</v>
      </c>
      <c r="K12" s="156">
        <v>18</v>
      </c>
    </row>
    <row r="13" spans="1:13" x14ac:dyDescent="0.2">
      <c r="A13" s="31" t="s">
        <v>3480</v>
      </c>
      <c r="B13" s="30" t="s">
        <v>3481</v>
      </c>
      <c r="D13" s="31" t="s">
        <v>3597</v>
      </c>
      <c r="E13" s="30" t="s">
        <v>3519</v>
      </c>
      <c r="J13" s="150" t="s">
        <v>4080</v>
      </c>
      <c r="K13" s="156">
        <v>7</v>
      </c>
    </row>
    <row r="14" spans="1:13" x14ac:dyDescent="0.2">
      <c r="A14" s="25" t="s">
        <v>3482</v>
      </c>
      <c r="B14" s="24" t="s">
        <v>3483</v>
      </c>
      <c r="D14" s="25" t="s">
        <v>3598</v>
      </c>
      <c r="E14" s="24" t="s">
        <v>3524</v>
      </c>
      <c r="J14" s="150" t="s">
        <v>4060</v>
      </c>
      <c r="K14" s="156">
        <v>502</v>
      </c>
    </row>
    <row r="15" spans="1:13" x14ac:dyDescent="0.2">
      <c r="A15" s="31" t="s">
        <v>3484</v>
      </c>
      <c r="B15" s="30" t="s">
        <v>3483</v>
      </c>
      <c r="D15" s="31" t="s">
        <v>3599</v>
      </c>
      <c r="E15" s="30" t="s">
        <v>3526</v>
      </c>
      <c r="J15" s="150" t="s">
        <v>4114</v>
      </c>
      <c r="K15" s="156">
        <v>12</v>
      </c>
    </row>
    <row r="16" spans="1:13" x14ac:dyDescent="0.2">
      <c r="A16" s="25" t="s">
        <v>3485</v>
      </c>
      <c r="B16" s="24" t="s">
        <v>3486</v>
      </c>
      <c r="D16" s="25" t="s">
        <v>4432</v>
      </c>
      <c r="E16" s="24" t="s">
        <v>3535</v>
      </c>
      <c r="J16" s="150" t="s">
        <v>4089</v>
      </c>
      <c r="K16" s="156">
        <v>45</v>
      </c>
    </row>
    <row r="17" spans="1:13" x14ac:dyDescent="0.2">
      <c r="A17" s="31" t="s">
        <v>3487</v>
      </c>
      <c r="B17" s="30" t="s">
        <v>3488</v>
      </c>
      <c r="D17" s="31" t="s">
        <v>3600</v>
      </c>
      <c r="E17" s="30" t="s">
        <v>3542</v>
      </c>
      <c r="J17" s="150" t="s">
        <v>2761</v>
      </c>
      <c r="K17" s="156">
        <v>3061</v>
      </c>
    </row>
    <row r="18" spans="1:13" x14ac:dyDescent="0.2">
      <c r="A18" s="25" t="s">
        <v>3489</v>
      </c>
      <c r="B18" s="24" t="s">
        <v>3490</v>
      </c>
      <c r="D18" s="25" t="s">
        <v>3601</v>
      </c>
      <c r="E18" s="24" t="s">
        <v>3548</v>
      </c>
      <c r="J18" s="150" t="s">
        <v>3118</v>
      </c>
      <c r="K18" s="156">
        <v>49</v>
      </c>
      <c r="M18" s="19">
        <v>10000</v>
      </c>
    </row>
    <row r="19" spans="1:13" x14ac:dyDescent="0.2">
      <c r="A19" s="31" t="s">
        <v>3367</v>
      </c>
      <c r="B19" s="30" t="s">
        <v>3491</v>
      </c>
      <c r="D19" s="31" t="s">
        <v>4433</v>
      </c>
      <c r="E19" s="30" t="s">
        <v>3558</v>
      </c>
      <c r="J19" s="150" t="s">
        <v>3775</v>
      </c>
      <c r="K19" s="156">
        <v>2</v>
      </c>
    </row>
    <row r="20" spans="1:13" x14ac:dyDescent="0.2">
      <c r="A20" s="25" t="s">
        <v>3492</v>
      </c>
      <c r="B20" s="24" t="s">
        <v>3493</v>
      </c>
      <c r="D20" s="25" t="s">
        <v>3602</v>
      </c>
      <c r="E20" s="24" t="s">
        <v>3561</v>
      </c>
      <c r="J20" s="150" t="s">
        <v>2759</v>
      </c>
      <c r="K20" s="156">
        <v>835</v>
      </c>
    </row>
    <row r="21" spans="1:13" x14ac:dyDescent="0.2">
      <c r="A21" s="31" t="s">
        <v>3494</v>
      </c>
      <c r="B21" s="30" t="s">
        <v>3495</v>
      </c>
      <c r="D21" s="31" t="s">
        <v>3603</v>
      </c>
      <c r="E21" s="30" t="s">
        <v>3563</v>
      </c>
      <c r="J21" s="150" t="s">
        <v>2762</v>
      </c>
      <c r="K21" s="156">
        <v>12</v>
      </c>
    </row>
    <row r="22" spans="1:13" x14ac:dyDescent="0.2">
      <c r="A22" s="25" t="s">
        <v>3496</v>
      </c>
      <c r="B22" s="24" t="s">
        <v>3497</v>
      </c>
      <c r="D22" s="25" t="s">
        <v>3604</v>
      </c>
      <c r="E22" s="24" t="s">
        <v>3570</v>
      </c>
      <c r="J22" s="150" t="s">
        <v>4101</v>
      </c>
      <c r="K22" s="156">
        <v>144</v>
      </c>
    </row>
    <row r="23" spans="1:13" x14ac:dyDescent="0.2">
      <c r="A23" s="31" t="s">
        <v>3368</v>
      </c>
      <c r="B23" s="30" t="s">
        <v>3498</v>
      </c>
      <c r="D23" s="31" t="s">
        <v>3605</v>
      </c>
      <c r="E23" s="30" t="s">
        <v>3574</v>
      </c>
      <c r="J23" s="150" t="s">
        <v>1910</v>
      </c>
      <c r="K23" s="156">
        <v>1</v>
      </c>
    </row>
    <row r="24" spans="1:13" x14ac:dyDescent="0.2">
      <c r="A24" s="25" t="s">
        <v>3369</v>
      </c>
      <c r="B24" s="24" t="s">
        <v>3499</v>
      </c>
      <c r="D24" s="25" t="s">
        <v>3606</v>
      </c>
      <c r="E24" s="24" t="s">
        <v>3584</v>
      </c>
      <c r="J24" s="150" t="s">
        <v>3722</v>
      </c>
      <c r="K24" s="156"/>
    </row>
    <row r="25" spans="1:13" x14ac:dyDescent="0.2">
      <c r="A25" s="31" t="s">
        <v>3500</v>
      </c>
      <c r="B25" s="30" t="s">
        <v>3501</v>
      </c>
      <c r="D25">
        <v>0</v>
      </c>
      <c r="E25" s="179" t="s">
        <v>3359</v>
      </c>
      <c r="J25" s="150" t="s">
        <v>2889</v>
      </c>
      <c r="K25" s="156">
        <v>6</v>
      </c>
      <c r="L25" t="s">
        <v>4032</v>
      </c>
    </row>
    <row r="26" spans="1:13" x14ac:dyDescent="0.2">
      <c r="A26" s="25" t="s">
        <v>3502</v>
      </c>
      <c r="B26" s="24" t="s">
        <v>3503</v>
      </c>
      <c r="J26" s="150" t="s">
        <v>3886</v>
      </c>
      <c r="K26" s="156">
        <v>4</v>
      </c>
      <c r="L26" t="s">
        <v>4032</v>
      </c>
    </row>
    <row r="27" spans="1:13" x14ac:dyDescent="0.2">
      <c r="A27" s="31" t="s">
        <v>3504</v>
      </c>
      <c r="B27" s="30" t="s">
        <v>3505</v>
      </c>
      <c r="J27" s="9" t="s">
        <v>3351</v>
      </c>
      <c r="K27" s="45">
        <v>5253</v>
      </c>
    </row>
    <row r="28" spans="1:13" x14ac:dyDescent="0.2">
      <c r="A28" s="25" t="s">
        <v>3506</v>
      </c>
      <c r="B28" s="24" t="s">
        <v>3507</v>
      </c>
    </row>
    <row r="29" spans="1:13" x14ac:dyDescent="0.2">
      <c r="A29" s="31" t="s">
        <v>3370</v>
      </c>
      <c r="B29" s="30" t="s">
        <v>3508</v>
      </c>
    </row>
    <row r="30" spans="1:13" x14ac:dyDescent="0.2">
      <c r="A30" s="25" t="s">
        <v>3509</v>
      </c>
      <c r="B30" s="24" t="s">
        <v>3510</v>
      </c>
    </row>
    <row r="31" spans="1:13" x14ac:dyDescent="0.2">
      <c r="A31" s="31" t="s">
        <v>3371</v>
      </c>
      <c r="B31" s="30" t="s">
        <v>3511</v>
      </c>
    </row>
    <row r="32" spans="1:13" x14ac:dyDescent="0.2">
      <c r="A32" s="25" t="s">
        <v>3512</v>
      </c>
      <c r="B32" s="24" t="s">
        <v>3513</v>
      </c>
    </row>
    <row r="33" spans="1:2" x14ac:dyDescent="0.2">
      <c r="A33" s="31" t="s">
        <v>3514</v>
      </c>
      <c r="B33" s="30" t="s">
        <v>3515</v>
      </c>
    </row>
    <row r="34" spans="1:2" x14ac:dyDescent="0.2">
      <c r="A34" s="25" t="s">
        <v>3516</v>
      </c>
      <c r="B34" s="24" t="s">
        <v>3517</v>
      </c>
    </row>
    <row r="35" spans="1:2" x14ac:dyDescent="0.2">
      <c r="A35" s="31" t="s">
        <v>3518</v>
      </c>
      <c r="B35" s="30" t="s">
        <v>3519</v>
      </c>
    </row>
    <row r="36" spans="1:2" x14ac:dyDescent="0.2">
      <c r="A36" s="25" t="s">
        <v>3372</v>
      </c>
      <c r="B36" s="24" t="s">
        <v>3520</v>
      </c>
    </row>
    <row r="37" spans="1:2" x14ac:dyDescent="0.2">
      <c r="A37" s="31" t="s">
        <v>3373</v>
      </c>
      <c r="B37" s="30" t="s">
        <v>3521</v>
      </c>
    </row>
    <row r="38" spans="1:2" x14ac:dyDescent="0.2">
      <c r="A38" s="25" t="s">
        <v>3374</v>
      </c>
      <c r="B38" s="24" t="s">
        <v>3522</v>
      </c>
    </row>
    <row r="39" spans="1:2" x14ac:dyDescent="0.2">
      <c r="A39" s="31" t="s">
        <v>3523</v>
      </c>
      <c r="B39" s="30" t="s">
        <v>3524</v>
      </c>
    </row>
    <row r="40" spans="1:2" x14ac:dyDescent="0.2">
      <c r="A40" s="25" t="s">
        <v>3525</v>
      </c>
      <c r="B40" s="24" t="s">
        <v>3526</v>
      </c>
    </row>
    <row r="41" spans="1:2" x14ac:dyDescent="0.2">
      <c r="A41" s="31" t="s">
        <v>3527</v>
      </c>
      <c r="B41" s="30" t="s">
        <v>3528</v>
      </c>
    </row>
    <row r="42" spans="1:2" x14ac:dyDescent="0.2">
      <c r="A42" s="25" t="s">
        <v>3529</v>
      </c>
      <c r="B42" s="24" t="s">
        <v>3499</v>
      </c>
    </row>
    <row r="43" spans="1:2" x14ac:dyDescent="0.2">
      <c r="A43" s="31" t="s">
        <v>3530</v>
      </c>
      <c r="B43" s="30" t="s">
        <v>3531</v>
      </c>
    </row>
    <row r="44" spans="1:2" x14ac:dyDescent="0.2">
      <c r="A44" s="25" t="s">
        <v>3532</v>
      </c>
      <c r="B44" s="24" t="s">
        <v>3533</v>
      </c>
    </row>
    <row r="45" spans="1:2" x14ac:dyDescent="0.2">
      <c r="A45" s="31" t="s">
        <v>3534</v>
      </c>
      <c r="B45" s="30" t="s">
        <v>3535</v>
      </c>
    </row>
    <row r="46" spans="1:2" x14ac:dyDescent="0.2">
      <c r="A46" s="25" t="s">
        <v>3536</v>
      </c>
      <c r="B46" s="24" t="s">
        <v>3503</v>
      </c>
    </row>
    <row r="47" spans="1:2" x14ac:dyDescent="0.2">
      <c r="A47" s="31" t="s">
        <v>3537</v>
      </c>
      <c r="B47" s="30" t="s">
        <v>3538</v>
      </c>
    </row>
    <row r="48" spans="1:2" x14ac:dyDescent="0.2">
      <c r="A48" s="25" t="s">
        <v>3539</v>
      </c>
      <c r="B48" s="24" t="s">
        <v>3538</v>
      </c>
    </row>
    <row r="49" spans="1:2" x14ac:dyDescent="0.2">
      <c r="A49" s="31" t="s">
        <v>3540</v>
      </c>
      <c r="B49" s="30" t="s">
        <v>3505</v>
      </c>
    </row>
    <row r="50" spans="1:2" x14ac:dyDescent="0.2">
      <c r="A50" s="25" t="s">
        <v>3541</v>
      </c>
      <c r="B50" s="24" t="s">
        <v>3542</v>
      </c>
    </row>
    <row r="51" spans="1:2" x14ac:dyDescent="0.2">
      <c r="A51" s="31" t="s">
        <v>3543</v>
      </c>
      <c r="B51" s="30" t="s">
        <v>3544</v>
      </c>
    </row>
    <row r="52" spans="1:2" x14ac:dyDescent="0.2">
      <c r="A52" s="25" t="s">
        <v>3545</v>
      </c>
      <c r="B52" s="24" t="s">
        <v>3546</v>
      </c>
    </row>
    <row r="53" spans="1:2" x14ac:dyDescent="0.2">
      <c r="A53" s="31" t="s">
        <v>3547</v>
      </c>
      <c r="B53" s="30" t="s">
        <v>3548</v>
      </c>
    </row>
    <row r="54" spans="1:2" x14ac:dyDescent="0.2">
      <c r="A54" s="25" t="s">
        <v>3549</v>
      </c>
      <c r="B54" s="24" t="s">
        <v>3550</v>
      </c>
    </row>
    <row r="55" spans="1:2" x14ac:dyDescent="0.2">
      <c r="A55" s="31" t="s">
        <v>3551</v>
      </c>
      <c r="B55" s="30" t="s">
        <v>3552</v>
      </c>
    </row>
    <row r="56" spans="1:2" x14ac:dyDescent="0.2">
      <c r="A56" s="25" t="s">
        <v>3553</v>
      </c>
      <c r="B56" s="24" t="s">
        <v>3554</v>
      </c>
    </row>
    <row r="57" spans="1:2" x14ac:dyDescent="0.2">
      <c r="A57" s="31" t="s">
        <v>3555</v>
      </c>
      <c r="B57" s="30" t="s">
        <v>3556</v>
      </c>
    </row>
    <row r="58" spans="1:2" x14ac:dyDescent="0.2">
      <c r="A58" s="25" t="s">
        <v>3557</v>
      </c>
      <c r="B58" s="24" t="s">
        <v>3558</v>
      </c>
    </row>
    <row r="59" spans="1:2" x14ac:dyDescent="0.2">
      <c r="A59" s="31" t="s">
        <v>3559</v>
      </c>
      <c r="B59" s="30" t="s">
        <v>3560</v>
      </c>
    </row>
    <row r="60" spans="1:2" x14ac:dyDescent="0.2">
      <c r="A60" s="25" t="s">
        <v>3365</v>
      </c>
      <c r="B60" s="24" t="s">
        <v>3561</v>
      </c>
    </row>
    <row r="61" spans="1:2" x14ac:dyDescent="0.2">
      <c r="A61" s="31" t="s">
        <v>3562</v>
      </c>
      <c r="B61" s="30" t="s">
        <v>3563</v>
      </c>
    </row>
    <row r="62" spans="1:2" x14ac:dyDescent="0.2">
      <c r="A62" s="25" t="s">
        <v>3564</v>
      </c>
      <c r="B62" s="24" t="s">
        <v>3565</v>
      </c>
    </row>
    <row r="63" spans="1:2" x14ac:dyDescent="0.2">
      <c r="A63" s="31" t="s">
        <v>3566</v>
      </c>
      <c r="B63" s="30" t="s">
        <v>3513</v>
      </c>
    </row>
    <row r="64" spans="1:2" x14ac:dyDescent="0.2">
      <c r="A64" s="25" t="s">
        <v>3567</v>
      </c>
      <c r="B64" s="24" t="s">
        <v>3568</v>
      </c>
    </row>
    <row r="65" spans="1:2" x14ac:dyDescent="0.2">
      <c r="A65" s="31" t="s">
        <v>3569</v>
      </c>
      <c r="B65" s="30" t="s">
        <v>3570</v>
      </c>
    </row>
    <row r="66" spans="1:2" x14ac:dyDescent="0.2">
      <c r="A66" s="25" t="s">
        <v>3571</v>
      </c>
      <c r="B66" s="24" t="s">
        <v>3572</v>
      </c>
    </row>
    <row r="67" spans="1:2" x14ac:dyDescent="0.2">
      <c r="A67" s="31" t="s">
        <v>3573</v>
      </c>
      <c r="B67" s="30" t="s">
        <v>3574</v>
      </c>
    </row>
    <row r="68" spans="1:2" x14ac:dyDescent="0.2">
      <c r="A68" s="25" t="s">
        <v>3575</v>
      </c>
      <c r="B68" s="24" t="s">
        <v>3576</v>
      </c>
    </row>
    <row r="69" spans="1:2" x14ac:dyDescent="0.2">
      <c r="A69" s="31" t="s">
        <v>3577</v>
      </c>
      <c r="B69" s="30" t="s">
        <v>3578</v>
      </c>
    </row>
    <row r="70" spans="1:2" x14ac:dyDescent="0.2">
      <c r="A70" s="25" t="s">
        <v>3579</v>
      </c>
      <c r="B70" s="24" t="s">
        <v>3580</v>
      </c>
    </row>
    <row r="71" spans="1:2" x14ac:dyDescent="0.2">
      <c r="A71" s="31" t="s">
        <v>3581</v>
      </c>
      <c r="B71" s="30" t="s">
        <v>3582</v>
      </c>
    </row>
    <row r="72" spans="1:2" x14ac:dyDescent="0.2">
      <c r="A72" s="25" t="s">
        <v>3583</v>
      </c>
      <c r="B72" s="24" t="s">
        <v>3584</v>
      </c>
    </row>
    <row r="73" spans="1:2" x14ac:dyDescent="0.2">
      <c r="A73" s="31" t="s">
        <v>3585</v>
      </c>
      <c r="B73" s="30" t="s">
        <v>3586</v>
      </c>
    </row>
    <row r="74" spans="1:2" x14ac:dyDescent="0.2">
      <c r="A74" s="25" t="s">
        <v>3587</v>
      </c>
      <c r="B74" s="24" t="s">
        <v>3588</v>
      </c>
    </row>
    <row r="75" spans="1:2" x14ac:dyDescent="0.2">
      <c r="A75" s="75" t="s">
        <v>3673</v>
      </c>
      <c r="B75" s="75" t="s">
        <v>3674</v>
      </c>
    </row>
    <row r="76" spans="1:2" x14ac:dyDescent="0.2">
      <c r="A76">
        <v>0</v>
      </c>
      <c r="B76" t="s">
        <v>3359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>
      <selection activeCell="B31" sqref="B31"/>
    </sheetView>
  </sheetViews>
  <sheetFormatPr defaultRowHeight="12.75" x14ac:dyDescent="0.2"/>
  <cols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3618</v>
      </c>
      <c r="B1" s="189"/>
      <c r="C1" s="189"/>
    </row>
    <row r="2" spans="1:13" x14ac:dyDescent="0.2">
      <c r="A2" s="15" t="s">
        <v>1954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3785</v>
      </c>
      <c r="B5" s="241" t="s">
        <v>3647</v>
      </c>
      <c r="C5" s="241" t="s">
        <v>3648</v>
      </c>
      <c r="D5" s="243" t="s">
        <v>3786</v>
      </c>
      <c r="E5" s="244" t="s">
        <v>3787</v>
      </c>
      <c r="F5" s="240" t="s">
        <v>3742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2014-09-03T10:37:12Z</dcterms:modified>
</cp:coreProperties>
</file>