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7065" windowWidth="14715" windowHeight="1815" tabRatio="813" firstSheet="8" activeTab="11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May 28- June 01 no notional" sheetId="12" r:id="rId12"/>
    <sheet name="Graphs" sheetId="13" r:id="rId13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11">'May 28- June 01 no notional'!$A$1:$E$96</definedName>
    <definedName name="_xlnm.Print_Area" localSheetId="6">'May 7 - May 11'!$A$1:$E$86</definedName>
    <definedName name="_xlnm.Print_Area" localSheetId="5">'May 7 - May 11 no notional val'!$A$1:$E$87</definedName>
  </definedNames>
  <calcPr calcId="152511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C46" i="2" s="1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15" i="2" s="1"/>
  <c r="D17" i="2" s="1"/>
  <c r="B15" i="2"/>
  <c r="C15" i="2"/>
  <c r="C17" i="2" s="1"/>
  <c r="I15" i="2"/>
  <c r="J15" i="2"/>
  <c r="K15" i="2"/>
  <c r="B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D27" i="2" s="1"/>
  <c r="D29" i="2" s="1"/>
  <c r="B27" i="2"/>
  <c r="C27" i="2"/>
  <c r="I27" i="2"/>
  <c r="J27" i="2"/>
  <c r="B29" i="2"/>
  <c r="C29" i="2"/>
  <c r="B32" i="2"/>
  <c r="C32" i="2"/>
  <c r="D32" i="2"/>
  <c r="B33" i="2"/>
  <c r="C33" i="2"/>
  <c r="D33" i="2"/>
  <c r="B34" i="2"/>
  <c r="B37" i="2" s="1"/>
  <c r="B39" i="2" s="1"/>
  <c r="I34" i="2"/>
  <c r="J34" i="2"/>
  <c r="C34" i="2" s="1"/>
  <c r="C37" i="2" s="1"/>
  <c r="C39" i="2" s="1"/>
  <c r="B35" i="2"/>
  <c r="C35" i="2"/>
  <c r="D35" i="2"/>
  <c r="A42" i="2"/>
  <c r="B45" i="2"/>
  <c r="C45" i="2"/>
  <c r="D45" i="2"/>
  <c r="B46" i="2"/>
  <c r="D46" i="2"/>
  <c r="B47" i="2"/>
  <c r="H49" i="2"/>
  <c r="A50" i="2" s="1"/>
  <c r="J53" i="2"/>
  <c r="I53" i="2" s="1"/>
  <c r="B53" i="2" s="1"/>
  <c r="D53" i="2" s="1"/>
  <c r="A56" i="2"/>
  <c r="B59" i="2"/>
  <c r="C59" i="2"/>
  <c r="C61" i="2" s="1"/>
  <c r="B60" i="2"/>
  <c r="C60" i="2"/>
  <c r="B61" i="2"/>
  <c r="A65" i="2"/>
  <c r="B68" i="2"/>
  <c r="B69" i="2"/>
  <c r="B70" i="2"/>
  <c r="A83" i="2"/>
  <c r="B83" i="2"/>
  <c r="A84" i="2"/>
  <c r="A4" i="3"/>
  <c r="B7" i="3"/>
  <c r="C7" i="3"/>
  <c r="D45" i="3" s="1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15" i="3"/>
  <c r="C17" i="3" s="1"/>
  <c r="H15" i="3"/>
  <c r="B15" i="3" s="1"/>
  <c r="B17" i="3" s="1"/>
  <c r="I15" i="3"/>
  <c r="J15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H27" i="3"/>
  <c r="I27" i="3"/>
  <c r="C27" i="3" s="1"/>
  <c r="C29" i="3" s="1"/>
  <c r="J27" i="3"/>
  <c r="B29" i="3"/>
  <c r="B32" i="3"/>
  <c r="C32" i="3"/>
  <c r="B33" i="3"/>
  <c r="C33" i="3"/>
  <c r="C34" i="3"/>
  <c r="H34" i="3"/>
  <c r="B34" i="3" s="1"/>
  <c r="I34" i="3"/>
  <c r="B35" i="3"/>
  <c r="C35" i="3"/>
  <c r="C37" i="3" s="1"/>
  <c r="C39" i="3"/>
  <c r="A42" i="3"/>
  <c r="B45" i="3"/>
  <c r="B46" i="3"/>
  <c r="C46" i="3"/>
  <c r="D46" i="3"/>
  <c r="B47" i="3"/>
  <c r="D47" i="3" s="1"/>
  <c r="C47" i="3"/>
  <c r="H49" i="3"/>
  <c r="A50" i="3"/>
  <c r="J53" i="3"/>
  <c r="I53" i="3" s="1"/>
  <c r="B53" i="3" s="1"/>
  <c r="A56" i="3"/>
  <c r="B59" i="3"/>
  <c r="C59" i="3"/>
  <c r="C61" i="3" s="1"/>
  <c r="B60" i="3"/>
  <c r="C60" i="3"/>
  <c r="B61" i="3"/>
  <c r="A65" i="3"/>
  <c r="B68" i="3"/>
  <c r="B69" i="3"/>
  <c r="B70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D15" i="5" s="1"/>
  <c r="D17" i="5" s="1"/>
  <c r="C15" i="5"/>
  <c r="I15" i="5"/>
  <c r="B15" i="5" s="1"/>
  <c r="J15" i="5"/>
  <c r="K15" i="5"/>
  <c r="B17" i="5"/>
  <c r="C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D27" i="5" s="1"/>
  <c r="D29" i="5" s="1"/>
  <c r="B27" i="5"/>
  <c r="B29" i="5" s="1"/>
  <c r="C27" i="5"/>
  <c r="C29" i="5" s="1"/>
  <c r="I27" i="5"/>
  <c r="J27" i="5"/>
  <c r="K27" i="5"/>
  <c r="B32" i="5"/>
  <c r="C32" i="5"/>
  <c r="D32" i="5"/>
  <c r="B33" i="5"/>
  <c r="C33" i="5"/>
  <c r="D33" i="5"/>
  <c r="B34" i="5"/>
  <c r="C34" i="5"/>
  <c r="D34" i="5"/>
  <c r="D37" i="5" s="1"/>
  <c r="D39" i="5" s="1"/>
  <c r="I34" i="5"/>
  <c r="J34" i="5"/>
  <c r="B35" i="5"/>
  <c r="B37" i="5" s="1"/>
  <c r="B39" i="5" s="1"/>
  <c r="C35" i="5"/>
  <c r="D35" i="5"/>
  <c r="C37" i="5"/>
  <c r="A42" i="5"/>
  <c r="B45" i="5"/>
  <c r="C45" i="5"/>
  <c r="D45" i="5"/>
  <c r="B46" i="5"/>
  <c r="B47" i="5"/>
  <c r="D47" i="5" s="1"/>
  <c r="H49" i="5"/>
  <c r="A50" i="5"/>
  <c r="I53" i="5"/>
  <c r="B53" i="5" s="1"/>
  <c r="D53" i="5" s="1"/>
  <c r="J53" i="5"/>
  <c r="A56" i="5"/>
  <c r="B59" i="5"/>
  <c r="B61" i="5" s="1"/>
  <c r="C59" i="5"/>
  <c r="B60" i="5"/>
  <c r="C60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C46" i="4" s="1"/>
  <c r="B9" i="4"/>
  <c r="C9" i="4"/>
  <c r="B10" i="4"/>
  <c r="C10" i="4"/>
  <c r="B11" i="4"/>
  <c r="C11" i="4"/>
  <c r="B12" i="4"/>
  <c r="C12" i="4"/>
  <c r="B13" i="4"/>
  <c r="C13" i="4"/>
  <c r="B14" i="4"/>
  <c r="C14" i="4"/>
  <c r="I15" i="4"/>
  <c r="B15" i="4" s="1"/>
  <c r="B17" i="4" s="1"/>
  <c r="J15" i="4"/>
  <c r="C15" i="4" s="1"/>
  <c r="K15" i="4"/>
  <c r="C17" i="4"/>
  <c r="B20" i="4"/>
  <c r="C20" i="4"/>
  <c r="B21" i="4"/>
  <c r="C21" i="4"/>
  <c r="C47" i="4" s="1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I34" i="4"/>
  <c r="B34" i="4" s="1"/>
  <c r="J34" i="4"/>
  <c r="C34" i="4" s="1"/>
  <c r="B35" i="4"/>
  <c r="C35" i="4"/>
  <c r="C37" i="4" s="1"/>
  <c r="B37" i="4"/>
  <c r="A42" i="4"/>
  <c r="B45" i="4"/>
  <c r="D45" i="4" s="1"/>
  <c r="B46" i="4"/>
  <c r="B47" i="4"/>
  <c r="I49" i="4"/>
  <c r="A50" i="4"/>
  <c r="K53" i="4"/>
  <c r="J53" i="4" s="1"/>
  <c r="B53" i="4" s="1"/>
  <c r="A56" i="4"/>
  <c r="B59" i="4"/>
  <c r="C59" i="4"/>
  <c r="B60" i="4"/>
  <c r="B61" i="4" s="1"/>
  <c r="C60" i="4"/>
  <c r="C61" i="4"/>
  <c r="A65" i="4"/>
  <c r="B68" i="4"/>
  <c r="B71" i="4" s="1"/>
  <c r="B69" i="4"/>
  <c r="B70" i="4"/>
  <c r="A74" i="4"/>
  <c r="A78" i="4"/>
  <c r="B78" i="4"/>
  <c r="A79" i="4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J45" i="1"/>
  <c r="K45" i="1"/>
  <c r="L45" i="1"/>
  <c r="M45" i="1"/>
  <c r="N45" i="1"/>
  <c r="O45" i="1"/>
  <c r="P45" i="1"/>
  <c r="Q45" i="1"/>
  <c r="R45" i="1"/>
  <c r="S45" i="1"/>
  <c r="T45" i="1"/>
  <c r="V45" i="1"/>
  <c r="W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D15" i="9" s="1"/>
  <c r="I15" i="9"/>
  <c r="B15" i="9" s="1"/>
  <c r="B17" i="9" s="1"/>
  <c r="J15" i="9"/>
  <c r="C15" i="9" s="1"/>
  <c r="K15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B29" i="9" s="1"/>
  <c r="C27" i="9"/>
  <c r="C29" i="9" s="1"/>
  <c r="D27" i="9"/>
  <c r="D29" i="9" s="1"/>
  <c r="I27" i="9"/>
  <c r="J27" i="9"/>
  <c r="K27" i="9"/>
  <c r="B32" i="9"/>
  <c r="C32" i="9"/>
  <c r="D32" i="9"/>
  <c r="B33" i="9"/>
  <c r="C33" i="9"/>
  <c r="D33" i="9"/>
  <c r="C34" i="9"/>
  <c r="D34" i="9"/>
  <c r="I34" i="9"/>
  <c r="B34" i="9" s="1"/>
  <c r="J34" i="9"/>
  <c r="B35" i="9"/>
  <c r="C35" i="9"/>
  <c r="C37" i="9" s="1"/>
  <c r="C39" i="9" s="1"/>
  <c r="D35" i="9"/>
  <c r="D37" i="9"/>
  <c r="D39" i="9" s="1"/>
  <c r="A42" i="9"/>
  <c r="B45" i="9"/>
  <c r="C45" i="9"/>
  <c r="D45" i="9"/>
  <c r="B46" i="9"/>
  <c r="D46" i="9" s="1"/>
  <c r="C46" i="9"/>
  <c r="B47" i="9"/>
  <c r="D47" i="9" s="1"/>
  <c r="C47" i="9"/>
  <c r="H49" i="9"/>
  <c r="A50" i="9"/>
  <c r="B53" i="9"/>
  <c r="D53" i="9" s="1"/>
  <c r="C53" i="9"/>
  <c r="I53" i="9"/>
  <c r="A56" i="9"/>
  <c r="B59" i="9"/>
  <c r="C59" i="9"/>
  <c r="B60" i="9"/>
  <c r="C60" i="9"/>
  <c r="B61" i="9"/>
  <c r="A65" i="9"/>
  <c r="B68" i="9"/>
  <c r="B71" i="9" s="1"/>
  <c r="B69" i="9"/>
  <c r="B70" i="9"/>
  <c r="A74" i="9"/>
  <c r="A78" i="9"/>
  <c r="B78" i="9"/>
  <c r="A79" i="9"/>
  <c r="A4" i="8"/>
  <c r="B7" i="8"/>
  <c r="C7" i="8"/>
  <c r="B8" i="8"/>
  <c r="U17" i="1" s="1"/>
  <c r="C8" i="8"/>
  <c r="U30" i="1" s="1"/>
  <c r="U45" i="1" s="1"/>
  <c r="B9" i="8"/>
  <c r="U16" i="1" s="1"/>
  <c r="C9" i="8"/>
  <c r="B10" i="8"/>
  <c r="C10" i="8"/>
  <c r="B11" i="8"/>
  <c r="C11" i="8"/>
  <c r="B12" i="8"/>
  <c r="C12" i="8"/>
  <c r="B13" i="8"/>
  <c r="C13" i="8"/>
  <c r="B14" i="8"/>
  <c r="C14" i="8"/>
  <c r="I15" i="8"/>
  <c r="B15" i="8" s="1"/>
  <c r="B17" i="8" s="1"/>
  <c r="J15" i="8"/>
  <c r="C15" i="8" s="1"/>
  <c r="C17" i="8" s="1"/>
  <c r="K15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C27" i="8"/>
  <c r="I27" i="8"/>
  <c r="B27" i="8" s="1"/>
  <c r="B29" i="8" s="1"/>
  <c r="J27" i="8"/>
  <c r="K27" i="8"/>
  <c r="C29" i="8"/>
  <c r="B32" i="8"/>
  <c r="C32" i="8"/>
  <c r="B33" i="8"/>
  <c r="C33" i="8"/>
  <c r="I34" i="8"/>
  <c r="B34" i="8" s="1"/>
  <c r="J34" i="8"/>
  <c r="C34" i="8" s="1"/>
  <c r="C37" i="8" s="1"/>
  <c r="C39" i="8" s="1"/>
  <c r="B35" i="8"/>
  <c r="C35" i="8"/>
  <c r="A42" i="8"/>
  <c r="B45" i="8"/>
  <c r="D45" i="8" s="1"/>
  <c r="C45" i="8"/>
  <c r="B46" i="8"/>
  <c r="D46" i="8" s="1"/>
  <c r="C46" i="8"/>
  <c r="B47" i="8"/>
  <c r="C47" i="8"/>
  <c r="D47" i="8"/>
  <c r="I49" i="8"/>
  <c r="A50" i="8" s="1"/>
  <c r="K53" i="8"/>
  <c r="J53" i="8" s="1"/>
  <c r="B53" i="8" s="1"/>
  <c r="C53" i="8" s="1"/>
  <c r="A56" i="8"/>
  <c r="B59" i="8"/>
  <c r="B61" i="8" s="1"/>
  <c r="C59" i="8"/>
  <c r="B60" i="8"/>
  <c r="C60" i="8"/>
  <c r="C61" i="8" s="1"/>
  <c r="A65" i="8"/>
  <c r="B68" i="8"/>
  <c r="B69" i="8"/>
  <c r="B70" i="8"/>
  <c r="A74" i="8"/>
  <c r="A79" i="8"/>
  <c r="B79" i="8"/>
  <c r="A80" i="8"/>
  <c r="A4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D15" i="11" s="1"/>
  <c r="I15" i="11"/>
  <c r="B15" i="11" s="1"/>
  <c r="B17" i="11" s="1"/>
  <c r="J15" i="11"/>
  <c r="C15" i="11" s="1"/>
  <c r="C17" i="11" s="1"/>
  <c r="K15" i="11"/>
  <c r="D17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B29" i="11" s="1"/>
  <c r="C27" i="11"/>
  <c r="C29" i="11" s="1"/>
  <c r="D27" i="11"/>
  <c r="D29" i="11" s="1"/>
  <c r="I27" i="11"/>
  <c r="J27" i="11"/>
  <c r="K27" i="11"/>
  <c r="B32" i="11"/>
  <c r="C32" i="11"/>
  <c r="D32" i="11"/>
  <c r="B33" i="11"/>
  <c r="C33" i="11"/>
  <c r="D33" i="11"/>
  <c r="C34" i="11"/>
  <c r="D34" i="11"/>
  <c r="D37" i="11" s="1"/>
  <c r="D39" i="11" s="1"/>
  <c r="I34" i="11"/>
  <c r="B34" i="11" s="1"/>
  <c r="J34" i="11"/>
  <c r="B35" i="11"/>
  <c r="C35" i="11"/>
  <c r="C37" i="11" s="1"/>
  <c r="D35" i="1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J53" i="11"/>
  <c r="B53" i="11" s="1"/>
  <c r="K53" i="11"/>
  <c r="C53" i="11" s="1"/>
  <c r="A56" i="11"/>
  <c r="B59" i="11"/>
  <c r="D59" i="11" s="1"/>
  <c r="C59" i="11"/>
  <c r="B60" i="11"/>
  <c r="C60" i="11"/>
  <c r="D60" i="11"/>
  <c r="B61" i="11"/>
  <c r="D61" i="11" s="1"/>
  <c r="H63" i="11"/>
  <c r="A64" i="11" s="1"/>
  <c r="I67" i="11"/>
  <c r="B67" i="11" s="1"/>
  <c r="C67" i="11" s="1"/>
  <c r="J67" i="11"/>
  <c r="A70" i="11"/>
  <c r="B73" i="11"/>
  <c r="B75" i="11" s="1"/>
  <c r="C73" i="11"/>
  <c r="B74" i="11"/>
  <c r="C74" i="11"/>
  <c r="C75" i="11"/>
  <c r="A79" i="11"/>
  <c r="B82" i="11"/>
  <c r="B83" i="11"/>
  <c r="B84" i="11"/>
  <c r="A88" i="11"/>
  <c r="A92" i="11"/>
  <c r="B92" i="11"/>
  <c r="A93" i="11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I15" i="10"/>
  <c r="J15" i="10"/>
  <c r="C15" i="10" s="1"/>
  <c r="C17" i="10" s="1"/>
  <c r="K15" i="10"/>
  <c r="B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B29" i="10" s="1"/>
  <c r="I27" i="10"/>
  <c r="J27" i="10"/>
  <c r="C27" i="10" s="1"/>
  <c r="C29" i="10" s="1"/>
  <c r="K27" i="10"/>
  <c r="B32" i="10"/>
  <c r="C32" i="10"/>
  <c r="B33" i="10"/>
  <c r="C33" i="10"/>
  <c r="B34" i="10"/>
  <c r="I34" i="10"/>
  <c r="J34" i="10"/>
  <c r="C34" i="10" s="1"/>
  <c r="B35" i="10"/>
  <c r="C35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D60" i="10" s="1"/>
  <c r="B61" i="10"/>
  <c r="C61" i="10"/>
  <c r="I63" i="10"/>
  <c r="A64" i="10"/>
  <c r="K67" i="10"/>
  <c r="J67" i="10" s="1"/>
  <c r="B67" i="10" s="1"/>
  <c r="A70" i="10"/>
  <c r="B73" i="10"/>
  <c r="B75" i="10" s="1"/>
  <c r="C73" i="10"/>
  <c r="C75" i="10" s="1"/>
  <c r="B74" i="10"/>
  <c r="C74" i="10"/>
  <c r="A79" i="10"/>
  <c r="B82" i="10"/>
  <c r="B83" i="10"/>
  <c r="B84" i="10"/>
  <c r="B85" i="10"/>
  <c r="A88" i="10"/>
  <c r="A92" i="10"/>
  <c r="B92" i="10"/>
  <c r="A93" i="10"/>
  <c r="A4" i="12"/>
  <c r="B7" i="12"/>
  <c r="C7" i="12"/>
  <c r="C60" i="12" s="1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I15" i="12"/>
  <c r="B15" i="12" s="1"/>
  <c r="B17" i="12" s="1"/>
  <c r="J15" i="12"/>
  <c r="C15" i="12" s="1"/>
  <c r="K15" i="12"/>
  <c r="C17" i="12"/>
  <c r="B20" i="12"/>
  <c r="C20" i="12"/>
  <c r="B21" i="12"/>
  <c r="C21" i="12"/>
  <c r="C62" i="12" s="1"/>
  <c r="B22" i="12"/>
  <c r="C22" i="12"/>
  <c r="B23" i="12"/>
  <c r="C23" i="12"/>
  <c r="B24" i="12"/>
  <c r="C24" i="12"/>
  <c r="B25" i="12"/>
  <c r="C25" i="12"/>
  <c r="B26" i="12"/>
  <c r="C26" i="12"/>
  <c r="B27" i="12"/>
  <c r="C27" i="12"/>
  <c r="I27" i="12"/>
  <c r="J27" i="12"/>
  <c r="K27" i="12"/>
  <c r="B29" i="12"/>
  <c r="C29" i="12"/>
  <c r="B32" i="12"/>
  <c r="C32" i="12"/>
  <c r="B33" i="12"/>
  <c r="C33" i="12"/>
  <c r="I34" i="12"/>
  <c r="B34" i="12" s="1"/>
  <c r="J34" i="12"/>
  <c r="C34" i="12" s="1"/>
  <c r="B35" i="12"/>
  <c r="C35" i="12"/>
  <c r="C37" i="12" s="1"/>
  <c r="C39" i="12" s="1"/>
  <c r="B37" i="12"/>
  <c r="A43" i="12"/>
  <c r="A44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B52" i="12"/>
  <c r="C52" i="12"/>
  <c r="A53" i="12"/>
  <c r="B53" i="12"/>
  <c r="C53" i="12"/>
  <c r="A54" i="12"/>
  <c r="B54" i="12"/>
  <c r="J54" i="12"/>
  <c r="K54" i="12"/>
  <c r="C54" i="12" s="1"/>
  <c r="A57" i="12"/>
  <c r="B60" i="12"/>
  <c r="D60" i="12" s="1"/>
  <c r="B61" i="12"/>
  <c r="D61" i="12" s="1"/>
  <c r="B62" i="12"/>
  <c r="I64" i="12"/>
  <c r="A65" i="12"/>
  <c r="B68" i="12"/>
  <c r="K68" i="12"/>
  <c r="J68" i="12" s="1"/>
  <c r="A71" i="12"/>
  <c r="B74" i="12"/>
  <c r="C74" i="12"/>
  <c r="B75" i="12"/>
  <c r="B76" i="12" s="1"/>
  <c r="C75" i="12"/>
  <c r="C76" i="12"/>
  <c r="A80" i="12"/>
  <c r="B83" i="12"/>
  <c r="B84" i="12"/>
  <c r="B85" i="12"/>
  <c r="B86" i="12"/>
  <c r="A89" i="12"/>
  <c r="A90" i="12"/>
  <c r="A91" i="12"/>
  <c r="A95" i="12"/>
  <c r="B95" i="12"/>
  <c r="A96" i="12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B17" i="7" s="1"/>
  <c r="I15" i="7"/>
  <c r="J15" i="7"/>
  <c r="C15" i="7" s="1"/>
  <c r="C17" i="7" s="1"/>
  <c r="K15" i="7"/>
  <c r="B20" i="7"/>
  <c r="C20" i="7"/>
  <c r="D20" i="7"/>
  <c r="B21" i="7"/>
  <c r="C21" i="7"/>
  <c r="C47" i="7" s="1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C27" i="7"/>
  <c r="D27" i="7"/>
  <c r="D29" i="7" s="1"/>
  <c r="I27" i="7"/>
  <c r="B27" i="7" s="1"/>
  <c r="B29" i="7" s="1"/>
  <c r="J27" i="7"/>
  <c r="K27" i="7"/>
  <c r="C29" i="7"/>
  <c r="B32" i="7"/>
  <c r="C32" i="7"/>
  <c r="D32" i="7"/>
  <c r="B33" i="7"/>
  <c r="C33" i="7"/>
  <c r="D33" i="7"/>
  <c r="D34" i="7" s="1"/>
  <c r="I34" i="7"/>
  <c r="B34" i="7" s="1"/>
  <c r="B37" i="7" s="1"/>
  <c r="B39" i="7" s="1"/>
  <c r="J34" i="7"/>
  <c r="C34" i="7" s="1"/>
  <c r="B35" i="7"/>
  <c r="C35" i="7"/>
  <c r="C37" i="7" s="1"/>
  <c r="C39" i="7" s="1"/>
  <c r="D35" i="7"/>
  <c r="A42" i="7"/>
  <c r="B45" i="7"/>
  <c r="D45" i="7" s="1"/>
  <c r="C45" i="7"/>
  <c r="B46" i="7"/>
  <c r="D46" i="7" s="1"/>
  <c r="C46" i="7"/>
  <c r="B47" i="7"/>
  <c r="H49" i="7"/>
  <c r="A50" i="7" s="1"/>
  <c r="J53" i="7"/>
  <c r="I53" i="7" s="1"/>
  <c r="B53" i="7" s="1"/>
  <c r="D53" i="7" s="1"/>
  <c r="A56" i="7"/>
  <c r="B59" i="7"/>
  <c r="B61" i="7" s="1"/>
  <c r="C59" i="7"/>
  <c r="B60" i="7"/>
  <c r="C60" i="7"/>
  <c r="C61" i="7" s="1"/>
  <c r="A65" i="7"/>
  <c r="B68" i="7"/>
  <c r="B69" i="7"/>
  <c r="B70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B17" i="6" s="1"/>
  <c r="C15" i="6"/>
  <c r="I15" i="6"/>
  <c r="J15" i="6"/>
  <c r="K15" i="6"/>
  <c r="L15" i="6"/>
  <c r="C17" i="6"/>
  <c r="B20" i="6"/>
  <c r="C20" i="6"/>
  <c r="C47" i="6" s="1"/>
  <c r="B21" i="6"/>
  <c r="C21" i="6"/>
  <c r="B22" i="6"/>
  <c r="C22" i="6"/>
  <c r="B23" i="6"/>
  <c r="C23" i="6"/>
  <c r="B24" i="6"/>
  <c r="C24" i="6"/>
  <c r="B25" i="6"/>
  <c r="C25" i="6"/>
  <c r="B26" i="6"/>
  <c r="C26" i="6"/>
  <c r="C27" i="6"/>
  <c r="C29" i="6" s="1"/>
  <c r="I27" i="6"/>
  <c r="J27" i="6"/>
  <c r="K27" i="6"/>
  <c r="B32" i="6"/>
  <c r="C32" i="6"/>
  <c r="B33" i="6"/>
  <c r="C33" i="6"/>
  <c r="C34" i="6"/>
  <c r="I34" i="6"/>
  <c r="J34" i="6"/>
  <c r="B35" i="6"/>
  <c r="C35" i="6"/>
  <c r="C37" i="6" s="1"/>
  <c r="L35" i="6"/>
  <c r="A42" i="6"/>
  <c r="B45" i="6"/>
  <c r="C45" i="6" s="1"/>
  <c r="D45" i="6"/>
  <c r="B46" i="6"/>
  <c r="C46" i="6"/>
  <c r="D46" i="6"/>
  <c r="B47" i="6"/>
  <c r="D47" i="6"/>
  <c r="I49" i="6"/>
  <c r="A50" i="6" s="1"/>
  <c r="D53" i="6"/>
  <c r="K53" i="6"/>
  <c r="J53" i="6" s="1"/>
  <c r="B53" i="6" s="1"/>
  <c r="A56" i="6"/>
  <c r="B59" i="6"/>
  <c r="B61" i="6" s="1"/>
  <c r="C59" i="6"/>
  <c r="C61" i="6" s="1"/>
  <c r="B60" i="6"/>
  <c r="C60" i="6"/>
  <c r="A65" i="6"/>
  <c r="B68" i="6"/>
  <c r="B69" i="6"/>
  <c r="B70" i="6"/>
  <c r="A74" i="6"/>
  <c r="A75" i="6"/>
  <c r="A76" i="6"/>
  <c r="A77" i="6"/>
  <c r="A78" i="6"/>
  <c r="A79" i="6"/>
  <c r="A80" i="6"/>
  <c r="A81" i="6"/>
  <c r="A86" i="6"/>
  <c r="B86" i="6"/>
  <c r="A87" i="6"/>
  <c r="D67" i="10" l="1"/>
  <c r="C67" i="10"/>
  <c r="D62" i="12"/>
  <c r="B85" i="11"/>
  <c r="C61" i="11"/>
  <c r="B37" i="9"/>
  <c r="B39" i="9" s="1"/>
  <c r="B37" i="3"/>
  <c r="B39" i="3" s="1"/>
  <c r="C39" i="4"/>
  <c r="D47" i="4"/>
  <c r="B71" i="8"/>
  <c r="C39" i="6"/>
  <c r="B71" i="6"/>
  <c r="C53" i="6"/>
  <c r="B71" i="7"/>
  <c r="C53" i="7"/>
  <c r="D15" i="7"/>
  <c r="D17" i="7" s="1"/>
  <c r="C37" i="10"/>
  <c r="C39" i="10" s="1"/>
  <c r="D46" i="4"/>
  <c r="C53" i="5"/>
  <c r="B71" i="3"/>
  <c r="D47" i="2"/>
  <c r="C47" i="2"/>
  <c r="D53" i="8"/>
  <c r="B37" i="10"/>
  <c r="B39" i="10" s="1"/>
  <c r="C39" i="5"/>
  <c r="C47" i="5"/>
  <c r="C53" i="2"/>
  <c r="B34" i="6"/>
  <c r="B37" i="6" s="1"/>
  <c r="B39" i="6" s="1"/>
  <c r="L34" i="6"/>
  <c r="D47" i="7"/>
  <c r="D61" i="10"/>
  <c r="D67" i="11"/>
  <c r="C39" i="11"/>
  <c r="B37" i="8"/>
  <c r="B39" i="8" s="1"/>
  <c r="C46" i="5"/>
  <c r="D46" i="5"/>
  <c r="D34" i="2"/>
  <c r="D37" i="2" s="1"/>
  <c r="D39" i="2" s="1"/>
  <c r="C45" i="3"/>
  <c r="D53" i="3"/>
  <c r="C53" i="3"/>
  <c r="B71" i="2"/>
  <c r="C61" i="12"/>
  <c r="L27" i="6"/>
  <c r="B27" i="6"/>
  <c r="B29" i="6" s="1"/>
  <c r="D37" i="7"/>
  <c r="D39" i="7" s="1"/>
  <c r="B39" i="12"/>
  <c r="C60" i="10"/>
  <c r="B37" i="11"/>
  <c r="B39" i="11" s="1"/>
  <c r="C61" i="9"/>
  <c r="B39" i="4"/>
  <c r="C45" i="4"/>
  <c r="U29" i="1"/>
  <c r="U44" i="1" s="1"/>
  <c r="D53" i="4"/>
  <c r="D68" i="12"/>
  <c r="C68" i="12"/>
  <c r="C53" i="4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comments2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sharedStrings.xml><?xml version="1.0" encoding="utf-8"?>
<sst xmlns="http://schemas.openxmlformats.org/spreadsheetml/2006/main" count="1985" uniqueCount="138">
  <si>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</si>
  <si>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</si>
  <si>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</si>
  <si>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</si>
  <si>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</si>
  <si>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</si>
  <si>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</si>
  <si>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</si>
  <si>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</si>
  <si>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</si>
  <si>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</si>
  <si>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</si>
  <si>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</si>
  <si>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</si>
  <si>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</si>
  <si>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</si>
  <si>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</si>
  <si>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</si>
  <si>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</si>
  <si>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</si>
  <si>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</si>
  <si>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</si>
  <si>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</si>
  <si>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</si>
  <si>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</si>
  <si>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</si>
  <si>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</si>
  <si>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</si>
  <si>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</si>
  <si>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</si>
  <si>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</si>
  <si>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</si>
  <si>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</si>
  <si>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</si>
  <si>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</si>
  <si>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</si>
  <si>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</si>
  <si>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</si>
  <si>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</si>
  <si>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</si>
  <si>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</si>
  <si>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</si>
  <si>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</si>
  <si>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</si>
  <si>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</si>
  <si>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</si>
  <si>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</si>
  <si>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</si>
  <si>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</si>
  <si>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</si>
  <si>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</si>
  <si>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</si>
  <si>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</si>
  <si>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</si>
  <si>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</si>
  <si>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</si>
  <si>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</si>
  <si>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</si>
  <si>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</si>
  <si>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</si>
  <si>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</si>
  <si>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</si>
  <si>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</si>
  <si>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</si>
  <si>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</si>
  <si>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</si>
  <si>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</si>
  <si>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</si>
  <si>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</si>
  <si>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</si>
  <si>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</si>
  <si>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</si>
  <si>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</si>
  <si>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</si>
  <si>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</si>
  <si>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</si>
  <si>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</si>
  <si>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</si>
  <si>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</si>
  <si>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</si>
  <si>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</si>
  <si>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</si>
  <si>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</si>
  <si>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</si>
  <si>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</si>
  <si>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</si>
  <si>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</si>
  <si>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</si>
  <si>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</si>
  <si>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</si>
  <si>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</si>
  <si>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</si>
  <si>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</si>
  <si>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</si>
  <si>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</si>
  <si>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</si>
  <si>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</si>
  <si>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</si>
  <si>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</si>
  <si>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</si>
  <si>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</si>
  <si>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</si>
  <si>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</si>
  <si>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</si>
  <si>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</si>
  <si>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</si>
  <si>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</si>
  <si>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</si>
  <si>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</si>
  <si>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</si>
  <si>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</si>
  <si>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</si>
  <si>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</si>
  <si>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</si>
  <si>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</si>
  <si>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</si>
  <si>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</si>
  <si>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</si>
  <si>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</si>
  <si>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</si>
  <si>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</si>
  <si>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</si>
  <si>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</si>
  <si>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</si>
  <si>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</si>
  <si>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</si>
  <si>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</si>
  <si>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</si>
  <si>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</si>
  <si>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</si>
  <si>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</si>
  <si>
    <t>Week of May 28 th to June 1st</t>
  </si>
  <si>
    <t>Weekly Transactions for May 28- June 01</t>
  </si>
  <si>
    <t>05-26-01- 9:00 am CPU failure on one of our RTWEB servers, off-lined the CPU, replaced on 29th</t>
  </si>
  <si>
    <t>05-27-01- 2:00 am Enron London House had a power  outage, which interupted EnronOnline multicast traffic to London, due to our server being down in London.</t>
  </si>
  <si>
    <t>This impacted bridging to back office systems. This also brought www.europe.enrononline.com down, fortunately we do not have external customers using the site yet.</t>
  </si>
  <si>
    <t>As of May 31, 2001</t>
  </si>
  <si>
    <t>Power Merchants Group,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</si>
</sst>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  <font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0" fillId="13" borderId="0" xfId="0" applyFill="1"/>
    <xf numFmtId="1" fontId="2" fillId="13" borderId="0" xfId="0" applyNumberFormat="1" applyFont="1" applyFill="1"/>
    <xf numFmtId="164" fontId="1" fillId="13" borderId="4" xfId="1" applyNumberFormat="1" applyFill="1" applyBorder="1" applyAlignment="1">
      <alignment horizontal="right"/>
    </xf>
    <xf numFmtId="0" fontId="11" fillId="13" borderId="0" xfId="0" applyFont="1" applyFill="1"/>
    <xf numFmtId="37" fontId="0" fillId="13" borderId="4" xfId="0" applyNumberFormat="1" applyFill="1" applyBorder="1"/>
    <xf numFmtId="164" fontId="1" fillId="13" borderId="16" xfId="1" applyNumberForma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3" fontId="2" fillId="13" borderId="5" xfId="0" applyNumberFormat="1" applyFont="1" applyFill="1" applyBorder="1" applyAlignment="1">
      <alignment horizontal="center"/>
    </xf>
    <xf numFmtId="3" fontId="2" fillId="13" borderId="8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205616"/>
        <c:axId val="135206176"/>
      </c:barChart>
      <c:dateAx>
        <c:axId val="13520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06176"/>
        <c:crosses val="autoZero"/>
        <c:auto val="1"/>
        <c:lblOffset val="100"/>
        <c:baseTimeUnit val="days"/>
        <c:majorUnit val="3"/>
        <c:majorTimeUnit val="months"/>
        <c:minorUnit val="2"/>
        <c:minorTimeUnit val="days"/>
      </c:dateAx>
      <c:valAx>
        <c:axId val="13520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05616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05699481865284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79274611398963"/>
          <c:y val="0.21933085501858737"/>
          <c:w val="0.6839378238341968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data'!$J$38:$W$38</c:f>
              <c:numCache>
                <c:formatCode>_(* #,##0.00_);_(* \(#,##0.00\);_(* "-"??_);_(@_)</c:formatCode>
                <c:ptCount val="14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  <c:pt idx="13">
                  <c:v>13.886889999999999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405696"/>
        <c:axId val="139885504"/>
      </c:barChart>
      <c:dateAx>
        <c:axId val="139405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550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88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5650557620817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5696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1347150259067358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7927461139897"/>
          <c:y val="0.21561338289962825"/>
          <c:w val="0.73575129533678751"/>
          <c:h val="0.48698884758364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data'!$J$25:$W$25</c:f>
              <c:numCache>
                <c:formatCode>_(* #,##0_);_(* \(#,##0\);_(* "-"??_);_(@_)</c:formatCode>
                <c:ptCount val="14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  <c:pt idx="13">
                  <c:v>17549.75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887744"/>
        <c:axId val="139888304"/>
      </c:barChart>
      <c:dateAx>
        <c:axId val="13988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830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88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7657992565055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7744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68421052631578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105263157894737"/>
          <c:y val="0.21933085501858737"/>
          <c:w val="0.64210526315789473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data'!$J$44:$W$44</c:f>
              <c:numCache>
                <c:formatCode>_(* #,##0.00_);_(* \(#,##0.00\);_(* "-"??_);_(@_)</c:formatCode>
                <c:ptCount val="14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  <c:pt idx="13">
                  <c:v>625.98667049999995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890544"/>
        <c:axId val="139891104"/>
      </c:barChart>
      <c:dateAx>
        <c:axId val="139890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110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891104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0544"/>
        <c:crosses val="autoZero"/>
        <c:crossBetween val="between"/>
        <c:majorUnit val="2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528497409326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3005181347152"/>
          <c:y val="0.21933085501858737"/>
          <c:w val="0.6943005181347150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data'!$J$45:$W$45</c:f>
              <c:numCache>
                <c:formatCode>_(* #,##0.00_);_(* \(#,##0.00\);_(* "-"??_);_(@_)</c:formatCode>
                <c:ptCount val="14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  <c:pt idx="13">
                  <c:v>66.039849500000003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893344"/>
        <c:axId val="139893904"/>
      </c:barChart>
      <c:dateAx>
        <c:axId val="139893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390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893904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3344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289473684210526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8421052631581"/>
          <c:y val="0.21933085501858737"/>
          <c:w val="0.6894736842105263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data'!$J$46:$W$46</c:f>
              <c:numCache>
                <c:formatCode>_(* #,##0.00_);_(* \(#,##0.00\);_(* "-"??_);_(@_)</c:formatCode>
                <c:ptCount val="14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  <c:pt idx="13">
                  <c:v>11.925952499999999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896144"/>
        <c:axId val="139896704"/>
      </c:barChart>
      <c:dateAx>
        <c:axId val="139896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670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896704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82527881040892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6144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266228768544008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3452825856009"/>
          <c:y val="0.21851930888060214"/>
          <c:w val="0.69509219328416016"/>
          <c:h val="0.48518694005693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data'!$J$39:$W$39</c:f>
              <c:numCache>
                <c:formatCode>_(* #,##0.00_);_(* \(#,##0.00\);_(* "-"??_);_(@_)</c:formatCode>
                <c:ptCount val="14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  <c:pt idx="13">
                  <c:v>17.507750000000001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899504"/>
        <c:axId val="139900064"/>
      </c:barChart>
      <c:dateAx>
        <c:axId val="139899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00064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900064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4.1343773578240012E-2"/>
              <c:y val="0.277778782475341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9504"/>
        <c:crosses val="autoZero"/>
        <c:crossBetween val="between"/>
        <c:maj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13614372359667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92702614608831"/>
          <c:y val="0.28148249957501292"/>
          <c:w val="0.70418938178657475"/>
          <c:h val="0.4222237493625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9060992"/>
        <c:axId val="229061552"/>
      </c:barChart>
      <c:dateAx>
        <c:axId val="229060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15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229061552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314815953472053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0992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17326467474746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33932942536456"/>
          <c:y val="0.28252788104089221"/>
          <c:w val="0.6640436967983534"/>
          <c:h val="0.4200743494423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9063792"/>
        <c:axId val="229064352"/>
      </c:barChart>
      <c:dateAx>
        <c:axId val="229063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43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229064352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3792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2834704198204248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9897012121196"/>
          <c:y val="0.21722925894362616"/>
          <c:w val="0.75065809203292122"/>
          <c:h val="0.48314783454703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data'!$H$9:$W$9</c:f>
              <c:numCache>
                <c:formatCode>General</c:formatCode>
                <c:ptCount val="16"/>
                <c:pt idx="0">
                  <c:v>3667</c:v>
                </c:pt>
                <c:pt idx="1">
                  <c:v>2815</c:v>
                </c:pt>
                <c:pt idx="2">
                  <c:v>3216</c:v>
                </c:pt>
                <c:pt idx="3">
                  <c:v>3800</c:v>
                </c:pt>
                <c:pt idx="4">
                  <c:v>3069</c:v>
                </c:pt>
                <c:pt idx="5">
                  <c:v>2947</c:v>
                </c:pt>
                <c:pt idx="6">
                  <c:v>3686</c:v>
                </c:pt>
                <c:pt idx="7">
                  <c:v>3542</c:v>
                </c:pt>
                <c:pt idx="8">
                  <c:v>3020</c:v>
                </c:pt>
                <c:pt idx="9">
                  <c:v>2895</c:v>
                </c:pt>
                <c:pt idx="10">
                  <c:v>3374</c:v>
                </c:pt>
                <c:pt idx="11">
                  <c:v>3170</c:v>
                </c:pt>
                <c:pt idx="12">
                  <c:v>3069</c:v>
                </c:pt>
                <c:pt idx="13">
                  <c:v>3244</c:v>
                </c:pt>
                <c:pt idx="14">
                  <c:v>3303.2</c:v>
                </c:pt>
                <c:pt idx="15" formatCode="_(* #,##0_);_(* \(#,##0\);_(* &quot;-&quot;??_);_(@_)">
                  <c:v>3864.25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5208416"/>
        <c:axId val="136443488"/>
      </c:barChart>
      <c:dateAx>
        <c:axId val="135208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43488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644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8839056790791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08416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86946129215745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215585395003"/>
          <c:y val="0.22014965483189794"/>
          <c:w val="0.75130986086523033"/>
          <c:h val="0.48134416056465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data'!$H$11:$W$11</c:f>
              <c:numCache>
                <c:formatCode>General</c:formatCode>
                <c:ptCount val="16"/>
                <c:pt idx="0">
                  <c:v>315</c:v>
                </c:pt>
                <c:pt idx="1">
                  <c:v>274</c:v>
                </c:pt>
                <c:pt idx="2">
                  <c:v>267</c:v>
                </c:pt>
                <c:pt idx="3">
                  <c:v>298</c:v>
                </c:pt>
                <c:pt idx="4">
                  <c:v>237</c:v>
                </c:pt>
                <c:pt idx="5">
                  <c:v>204</c:v>
                </c:pt>
                <c:pt idx="6">
                  <c:v>195</c:v>
                </c:pt>
                <c:pt idx="7">
                  <c:v>183</c:v>
                </c:pt>
                <c:pt idx="8">
                  <c:v>159</c:v>
                </c:pt>
                <c:pt idx="9">
                  <c:v>177</c:v>
                </c:pt>
                <c:pt idx="10">
                  <c:v>163</c:v>
                </c:pt>
                <c:pt idx="11">
                  <c:v>210</c:v>
                </c:pt>
                <c:pt idx="12">
                  <c:v>187</c:v>
                </c:pt>
                <c:pt idx="13">
                  <c:v>225</c:v>
                </c:pt>
                <c:pt idx="14">
                  <c:v>278.2</c:v>
                </c:pt>
                <c:pt idx="15" formatCode="_(* #,##0_);_(* \(#,##0\);_(* &quot;-&quot;??_);_(@_)">
                  <c:v>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444608"/>
        <c:axId val="134606736"/>
      </c:barChart>
      <c:dateAx>
        <c:axId val="136444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0673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460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29104530638793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44608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415143603133157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2097459099437836"/>
          <c:w val="0.75195822454308092"/>
          <c:h val="0.47940250249627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data'!$H$10:$W$10</c:f>
              <c:numCache>
                <c:formatCode>General</c:formatCode>
                <c:ptCount val="16"/>
                <c:pt idx="0">
                  <c:v>712</c:v>
                </c:pt>
                <c:pt idx="1">
                  <c:v>546</c:v>
                </c:pt>
                <c:pt idx="2">
                  <c:v>526</c:v>
                </c:pt>
                <c:pt idx="3">
                  <c:v>731</c:v>
                </c:pt>
                <c:pt idx="4">
                  <c:v>777</c:v>
                </c:pt>
                <c:pt idx="5">
                  <c:v>608</c:v>
                </c:pt>
                <c:pt idx="6">
                  <c:v>661</c:v>
                </c:pt>
                <c:pt idx="7">
                  <c:v>711</c:v>
                </c:pt>
                <c:pt idx="8">
                  <c:v>679</c:v>
                </c:pt>
                <c:pt idx="9">
                  <c:v>636</c:v>
                </c:pt>
                <c:pt idx="10">
                  <c:v>788</c:v>
                </c:pt>
                <c:pt idx="11">
                  <c:v>707</c:v>
                </c:pt>
                <c:pt idx="12">
                  <c:v>653</c:v>
                </c:pt>
                <c:pt idx="13">
                  <c:v>677</c:v>
                </c:pt>
                <c:pt idx="14">
                  <c:v>760</c:v>
                </c:pt>
                <c:pt idx="15" formatCode="_(* #,##0_);_(* \(#,##0\);_(* &quot;-&quot;??_);_(@_)">
                  <c:v>921.75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608976"/>
        <c:axId val="121667776"/>
      </c:barChart>
      <c:dateAx>
        <c:axId val="134608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6777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2166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921358999586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08976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343819538929087"/>
          <c:y val="3.773591858770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3803644316722"/>
          <c:y val="0.22264191966745223"/>
          <c:w val="0.75260608064290524"/>
          <c:h val="0.47547257420506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data'!$H$12:$W$12</c:f>
              <c:numCache>
                <c:formatCode>General</c:formatCode>
                <c:ptCount val="16"/>
                <c:pt idx="0">
                  <c:v>631</c:v>
                </c:pt>
                <c:pt idx="1">
                  <c:v>552</c:v>
                </c:pt>
                <c:pt idx="2">
                  <c:v>479</c:v>
                </c:pt>
                <c:pt idx="3">
                  <c:v>819</c:v>
                </c:pt>
                <c:pt idx="4">
                  <c:v>697</c:v>
                </c:pt>
                <c:pt idx="5">
                  <c:v>602</c:v>
                </c:pt>
                <c:pt idx="6">
                  <c:v>593</c:v>
                </c:pt>
                <c:pt idx="7">
                  <c:v>533</c:v>
                </c:pt>
                <c:pt idx="8">
                  <c:v>699</c:v>
                </c:pt>
                <c:pt idx="9">
                  <c:v>436</c:v>
                </c:pt>
                <c:pt idx="10">
                  <c:v>599</c:v>
                </c:pt>
                <c:pt idx="11">
                  <c:v>582</c:v>
                </c:pt>
                <c:pt idx="12">
                  <c:v>538</c:v>
                </c:pt>
                <c:pt idx="13">
                  <c:v>644</c:v>
                </c:pt>
                <c:pt idx="14">
                  <c:v>635.79999999999995</c:v>
                </c:pt>
                <c:pt idx="15" formatCode="_(* #,##0_);_(* \(#,##0\);_(* &quot;-&quot;??_);_(@_)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91696"/>
        <c:axId val="139392256"/>
      </c:barChart>
      <c:dateAx>
        <c:axId val="139391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225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39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2905665731253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696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2631578947368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data'!$H$16:$W$16</c:f>
              <c:numCache>
                <c:formatCode>_(* #,##0_);_(* \(#,##0\);_(* "-"??_);_(@_)</c:formatCode>
                <c:ptCount val="16"/>
                <c:pt idx="0">
                  <c:v>824</c:v>
                </c:pt>
                <c:pt idx="1">
                  <c:v>722</c:v>
                </c:pt>
                <c:pt idx="2">
                  <c:v>949</c:v>
                </c:pt>
                <c:pt idx="3">
                  <c:v>801</c:v>
                </c:pt>
                <c:pt idx="4">
                  <c:v>864</c:v>
                </c:pt>
                <c:pt idx="5">
                  <c:v>828</c:v>
                </c:pt>
                <c:pt idx="6">
                  <c:v>1283</c:v>
                </c:pt>
                <c:pt idx="7">
                  <c:v>1161</c:v>
                </c:pt>
                <c:pt idx="8">
                  <c:v>907</c:v>
                </c:pt>
                <c:pt idx="9">
                  <c:v>828</c:v>
                </c:pt>
                <c:pt idx="10">
                  <c:v>1085</c:v>
                </c:pt>
                <c:pt idx="11">
                  <c:v>942</c:v>
                </c:pt>
                <c:pt idx="12">
                  <c:v>1115</c:v>
                </c:pt>
                <c:pt idx="13" formatCode="General">
                  <c:v>1084.8</c:v>
                </c:pt>
                <c:pt idx="14" formatCode="General">
                  <c:v>1011</c:v>
                </c:pt>
                <c:pt idx="15">
                  <c:v>1433.75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94496"/>
        <c:axId val="139395056"/>
      </c:barChart>
      <c:dateAx>
        <c:axId val="139394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505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39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449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80310880829015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56994818652848"/>
          <c:y val="0.21933085501858737"/>
          <c:w val="0.7331606217616580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data'!$H$17:$W$17</c:f>
              <c:numCache>
                <c:formatCode>_(* #,##0_);_(* \(#,##0\);_(* "-"??_);_(@_)</c:formatCode>
                <c:ptCount val="16"/>
                <c:pt idx="0">
                  <c:v>1996</c:v>
                </c:pt>
                <c:pt idx="1">
                  <c:v>1980</c:v>
                </c:pt>
                <c:pt idx="2">
                  <c:v>2059</c:v>
                </c:pt>
                <c:pt idx="3">
                  <c:v>2011</c:v>
                </c:pt>
                <c:pt idx="4">
                  <c:v>2061</c:v>
                </c:pt>
                <c:pt idx="5">
                  <c:v>1962</c:v>
                </c:pt>
                <c:pt idx="6">
                  <c:v>2295</c:v>
                </c:pt>
                <c:pt idx="7">
                  <c:v>2270</c:v>
                </c:pt>
                <c:pt idx="8">
                  <c:v>1975</c:v>
                </c:pt>
                <c:pt idx="9">
                  <c:v>1984</c:v>
                </c:pt>
                <c:pt idx="10">
                  <c:v>2173</c:v>
                </c:pt>
                <c:pt idx="11">
                  <c:v>2128</c:v>
                </c:pt>
                <c:pt idx="12">
                  <c:v>2058</c:v>
                </c:pt>
                <c:pt idx="13" formatCode="General">
                  <c:v>2055</c:v>
                </c:pt>
                <c:pt idx="14" formatCode="General">
                  <c:v>2196.6</c:v>
                </c:pt>
                <c:pt idx="15">
                  <c:v>2354.25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97296"/>
        <c:axId val="139397856"/>
      </c:barChart>
      <c:dateAx>
        <c:axId val="139397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785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39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729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47368421052631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data'!$H$18:$W$18</c:f>
              <c:numCache>
                <c:formatCode>_(* #,##0_);_(* \(#,##0\);_(* "-"??_);_(@_)</c:formatCode>
                <c:ptCount val="16"/>
                <c:pt idx="0">
                  <c:v>458</c:v>
                </c:pt>
                <c:pt idx="1">
                  <c:v>393</c:v>
                </c:pt>
                <c:pt idx="2">
                  <c:v>430</c:v>
                </c:pt>
                <c:pt idx="3">
                  <c:v>423</c:v>
                </c:pt>
                <c:pt idx="4">
                  <c:v>502</c:v>
                </c:pt>
                <c:pt idx="5">
                  <c:v>449</c:v>
                </c:pt>
                <c:pt idx="6">
                  <c:v>463</c:v>
                </c:pt>
                <c:pt idx="7">
                  <c:v>601</c:v>
                </c:pt>
                <c:pt idx="8">
                  <c:v>469</c:v>
                </c:pt>
                <c:pt idx="9">
                  <c:v>521</c:v>
                </c:pt>
                <c:pt idx="10">
                  <c:v>630</c:v>
                </c:pt>
                <c:pt idx="11">
                  <c:v>527</c:v>
                </c:pt>
                <c:pt idx="12">
                  <c:v>499</c:v>
                </c:pt>
                <c:pt idx="13" formatCode="General">
                  <c:v>526</c:v>
                </c:pt>
                <c:pt idx="14" formatCode="General">
                  <c:v>637.20000000000005</c:v>
                </c:pt>
                <c:pt idx="15">
                  <c:v>775.5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400096"/>
        <c:axId val="139400656"/>
      </c:barChart>
      <c:dateAx>
        <c:axId val="139400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065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40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0096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21052631578947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63157894736842"/>
          <c:y val="0.21933085501858737"/>
          <c:w val="0.66052631578947374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data'!$J$37:$W$37</c:f>
              <c:numCache>
                <c:formatCode>_(* #,##0.00_);_(* \(#,##0.00\);_(* "-"??_);_(@_)</c:formatCode>
                <c:ptCount val="14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  <c:pt idx="13">
                  <c:v>701.76070125000001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402896"/>
        <c:axId val="139403456"/>
      </c:barChart>
      <c:dateAx>
        <c:axId val="139402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345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9403456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30483271375464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2896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130</xdr:row>
      <xdr:rowOff>152400</xdr:rowOff>
    </xdr:from>
    <xdr:to>
      <xdr:col>12</xdr:col>
      <xdr:colOff>323850</xdr:colOff>
      <xdr:row>146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0</xdr:colOff>
      <xdr:row>15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85725</xdr:rowOff>
    </xdr:from>
    <xdr:to>
      <xdr:col>6</xdr:col>
      <xdr:colOff>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0</xdr:row>
      <xdr:rowOff>19050</xdr:rowOff>
    </xdr:from>
    <xdr:to>
      <xdr:col>12</xdr:col>
      <xdr:colOff>314325</xdr:colOff>
      <xdr:row>15</xdr:row>
      <xdr:rowOff>133350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16</xdr:row>
      <xdr:rowOff>104775</xdr:rowOff>
    </xdr:from>
    <xdr:to>
      <xdr:col>12</xdr:col>
      <xdr:colOff>323850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0</xdr:rowOff>
    </xdr:from>
    <xdr:to>
      <xdr:col>5</xdr:col>
      <xdr:colOff>590550</xdr:colOff>
      <xdr:row>52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37</xdr:row>
      <xdr:rowOff>0</xdr:rowOff>
    </xdr:from>
    <xdr:to>
      <xdr:col>12</xdr:col>
      <xdr:colOff>314325</xdr:colOff>
      <xdr:row>52</xdr:row>
      <xdr:rowOff>133350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54</xdr:row>
      <xdr:rowOff>152400</xdr:rowOff>
    </xdr:from>
    <xdr:to>
      <xdr:col>5</xdr:col>
      <xdr:colOff>600075</xdr:colOff>
      <xdr:row>70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74</xdr:row>
      <xdr:rowOff>152400</xdr:rowOff>
    </xdr:from>
    <xdr:to>
      <xdr:col>5</xdr:col>
      <xdr:colOff>600075</xdr:colOff>
      <xdr:row>90</xdr:row>
      <xdr:rowOff>123825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152400</xdr:rowOff>
    </xdr:from>
    <xdr:to>
      <xdr:col>12</xdr:col>
      <xdr:colOff>323850</xdr:colOff>
      <xdr:row>90</xdr:row>
      <xdr:rowOff>123825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152400</xdr:rowOff>
    </xdr:from>
    <xdr:to>
      <xdr:col>12</xdr:col>
      <xdr:colOff>323850</xdr:colOff>
      <xdr:row>108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111</xdr:row>
      <xdr:rowOff>152400</xdr:rowOff>
    </xdr:from>
    <xdr:to>
      <xdr:col>5</xdr:col>
      <xdr:colOff>600075</xdr:colOff>
      <xdr:row>127</xdr:row>
      <xdr:rowOff>123825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152400</xdr:rowOff>
    </xdr:from>
    <xdr:to>
      <xdr:col>12</xdr:col>
      <xdr:colOff>323850</xdr:colOff>
      <xdr:row>127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129</xdr:row>
      <xdr:rowOff>152400</xdr:rowOff>
    </xdr:from>
    <xdr:to>
      <xdr:col>5</xdr:col>
      <xdr:colOff>600075</xdr:colOff>
      <xdr:row>145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28575</xdr:colOff>
      <xdr:row>108</xdr:row>
      <xdr:rowOff>142875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590550</xdr:colOff>
      <xdr:row>163</xdr:row>
      <xdr:rowOff>142875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314325</xdr:colOff>
      <xdr:row>163</xdr:row>
      <xdr:rowOff>133350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2.75" x14ac:dyDescent="0.2"/>
  <cols>
    <col min="2" max="2" width="36.7109375" bestFit="1" customWidth="1"/>
    <col min="3" max="3" width="8.42578125" bestFit="1" customWidth="1"/>
    <col min="4" max="9" width="9.285156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703125" bestFit="1" customWidth="1"/>
    <col min="19" max="19" width="16.7109375" bestFit="1" customWidth="1"/>
    <col min="20" max="20" width="17" bestFit="1" customWidth="1"/>
    <col min="21" max="21" width="12.85546875" bestFit="1" customWidth="1"/>
    <col min="22" max="23" width="12" bestFit="1" customWidth="1"/>
  </cols>
  <sheetData>
    <row r="3" spans="1:24" x14ac:dyDescent="0.2">
      <c r="U3" s="133"/>
      <c r="V3" s="133"/>
    </row>
    <row r="4" spans="1:24" x14ac:dyDescent="0.2">
      <c r="U4" s="134"/>
      <c r="V4" s="134"/>
    </row>
    <row r="5" spans="1:24" x14ac:dyDescent="0.2">
      <c r="Q5" t="s">
        <v>92</v>
      </c>
    </row>
    <row r="6" spans="1:24" x14ac:dyDescent="0.2">
      <c r="D6" t="s">
        <v>90</v>
      </c>
      <c r="I6" s="87" t="s">
        <v>92</v>
      </c>
      <c r="P6" t="s">
        <v>91</v>
      </c>
      <c r="Q6" t="s">
        <v>91</v>
      </c>
    </row>
    <row r="7" spans="1:24" x14ac:dyDescent="0.2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W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  <c r="W7" s="85">
        <f t="shared" si="0"/>
        <v>37039</v>
      </c>
      <c r="X7" s="85"/>
    </row>
    <row r="8" spans="1:24" x14ac:dyDescent="0.2">
      <c r="B8" s="84" t="s">
        <v>82</v>
      </c>
    </row>
    <row r="9" spans="1:24" s="120" customFormat="1" x14ac:dyDescent="0.2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v>3303.2</v>
      </c>
      <c r="W9" s="122">
        <v>3864.25</v>
      </c>
      <c r="X9" s="122"/>
    </row>
    <row r="10" spans="1:24" s="120" customFormat="1" x14ac:dyDescent="0.2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v>760</v>
      </c>
      <c r="W10" s="122">
        <v>921.75</v>
      </c>
      <c r="X10" s="122"/>
    </row>
    <row r="11" spans="1:24" s="120" customFormat="1" x14ac:dyDescent="0.2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v>278.2</v>
      </c>
      <c r="W11" s="122">
        <v>361</v>
      </c>
      <c r="X11" s="122"/>
    </row>
    <row r="12" spans="1:24" s="120" customFormat="1" x14ac:dyDescent="0.2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v>635.79999999999995</v>
      </c>
      <c r="W12" s="122">
        <v>508</v>
      </c>
      <c r="X12" s="122"/>
    </row>
    <row r="13" spans="1:24" s="120" customFormat="1" x14ac:dyDescent="0.2">
      <c r="A13" s="112"/>
      <c r="B13" s="112"/>
      <c r="W13" s="122"/>
      <c r="X13" s="122"/>
    </row>
    <row r="14" spans="1:24" s="120" customFormat="1" x14ac:dyDescent="0.2">
      <c r="W14" s="122"/>
      <c r="X14" s="122"/>
    </row>
    <row r="15" spans="1:24" s="120" customFormat="1" x14ac:dyDescent="0.2">
      <c r="B15" s="121" t="s">
        <v>84</v>
      </c>
      <c r="W15" s="122"/>
      <c r="X15" s="122"/>
    </row>
    <row r="16" spans="1:24" s="120" customFormat="1" x14ac:dyDescent="0.2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v>1011</v>
      </c>
      <c r="W16" s="122">
        <v>1433.75</v>
      </c>
      <c r="X16" s="122"/>
    </row>
    <row r="17" spans="1:24" s="120" customFormat="1" x14ac:dyDescent="0.2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v>2196.6</v>
      </c>
      <c r="W17" s="122">
        <v>2354.25</v>
      </c>
      <c r="X17" s="122"/>
    </row>
    <row r="18" spans="1:24" s="120" customFormat="1" x14ac:dyDescent="0.2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v>637.20000000000005</v>
      </c>
      <c r="W18" s="122">
        <v>775.5</v>
      </c>
      <c r="X18" s="122"/>
    </row>
    <row r="19" spans="1:24" x14ac:dyDescent="0.2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4" ht="13.5" thickBot="1" x14ac:dyDescent="0.25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4" s="109" customFormat="1" x14ac:dyDescent="0.2">
      <c r="A21" s="107"/>
      <c r="B21" s="108" t="s">
        <v>86</v>
      </c>
    </row>
    <row r="22" spans="1:24" s="112" customFormat="1" x14ac:dyDescent="0.2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  <c r="W22" s="113">
        <v>701760701.25</v>
      </c>
    </row>
    <row r="23" spans="1:24" s="112" customFormat="1" x14ac:dyDescent="0.2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  <c r="W23" s="113">
        <v>13886890</v>
      </c>
    </row>
    <row r="24" spans="1:24" s="112" customFormat="1" x14ac:dyDescent="0.2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  <c r="W24" s="113">
        <v>17507750</v>
      </c>
    </row>
    <row r="25" spans="1:24" s="112" customFormat="1" x14ac:dyDescent="0.2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  <c r="W25" s="113">
        <v>17549.75</v>
      </c>
    </row>
    <row r="26" spans="1:24" s="112" customFormat="1" x14ac:dyDescent="0.2">
      <c r="A26" s="110"/>
    </row>
    <row r="27" spans="1:24" s="112" customFormat="1" x14ac:dyDescent="0.2">
      <c r="A27" s="110"/>
    </row>
    <row r="28" spans="1:24" s="112" customFormat="1" x14ac:dyDescent="0.2">
      <c r="A28" s="110"/>
      <c r="B28" s="115" t="s">
        <v>87</v>
      </c>
    </row>
    <row r="29" spans="1:24" s="112" customFormat="1" x14ac:dyDescent="0.2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  <c r="W29" s="113">
        <v>625986670.5</v>
      </c>
    </row>
    <row r="30" spans="1:24" s="112" customFormat="1" x14ac:dyDescent="0.2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  <c r="W30" s="113">
        <v>66039849.5</v>
      </c>
    </row>
    <row r="31" spans="1:24" s="112" customFormat="1" x14ac:dyDescent="0.2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  <c r="W31" s="113">
        <v>11925952.5</v>
      </c>
    </row>
    <row r="32" spans="1:24" s="112" customFormat="1" x14ac:dyDescent="0.2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  <c r="W32" s="113">
        <v>158331500</v>
      </c>
    </row>
    <row r="33" spans="1:23" s="118" customFormat="1" ht="13.5" thickBot="1" x14ac:dyDescent="0.25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  <c r="W33" s="119">
        <v>2939400</v>
      </c>
    </row>
    <row r="34" spans="1:23" x14ac:dyDescent="0.2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3" ht="13.5" thickBot="1" x14ac:dyDescent="0.25">
      <c r="B35" s="105" t="s">
        <v>101</v>
      </c>
    </row>
    <row r="36" spans="1:23" s="95" customFormat="1" x14ac:dyDescent="0.2">
      <c r="A36"/>
      <c r="B36" s="94" t="s">
        <v>86</v>
      </c>
    </row>
    <row r="37" spans="1:23" s="97" customFormat="1" x14ac:dyDescent="0.2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  <c r="W37" s="98">
        <f>+W22/1000000</f>
        <v>701.76070125000001</v>
      </c>
    </row>
    <row r="38" spans="1:23" s="97" customFormat="1" x14ac:dyDescent="0.2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  <c r="W38" s="98">
        <f>+W23/1000000</f>
        <v>13.886889999999999</v>
      </c>
    </row>
    <row r="39" spans="1:23" s="97" customFormat="1" x14ac:dyDescent="0.2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  <c r="W39" s="98">
        <f>+W24/1000000</f>
        <v>17.507750000000001</v>
      </c>
    </row>
    <row r="40" spans="1:23" s="97" customFormat="1" x14ac:dyDescent="0.2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  <c r="W40" s="99">
        <f>+W25</f>
        <v>17549.75</v>
      </c>
    </row>
    <row r="41" spans="1:23" s="97" customFormat="1" ht="4.5" customHeight="1" x14ac:dyDescent="0.2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  <c r="W41" s="98">
        <f t="shared" ref="W41:W48" si="6">+W26/1000000</f>
        <v>0</v>
      </c>
    </row>
    <row r="42" spans="1:23" s="97" customFormat="1" ht="4.5" customHeight="1" x14ac:dyDescent="0.2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  <c r="W42" s="98">
        <f t="shared" si="6"/>
        <v>0</v>
      </c>
    </row>
    <row r="43" spans="1:23" s="97" customFormat="1" x14ac:dyDescent="0.2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  <c r="W43" s="98">
        <f t="shared" si="6"/>
        <v>0</v>
      </c>
    </row>
    <row r="44" spans="1:23" s="97" customFormat="1" x14ac:dyDescent="0.2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  <c r="W44" s="98">
        <f t="shared" si="6"/>
        <v>625.98667049999995</v>
      </c>
    </row>
    <row r="45" spans="1:23" s="97" customFormat="1" x14ac:dyDescent="0.2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  <c r="W45" s="98">
        <f t="shared" si="6"/>
        <v>66.039849500000003</v>
      </c>
    </row>
    <row r="46" spans="1:23" s="97" customFormat="1" x14ac:dyDescent="0.2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  <c r="W46" s="98">
        <f t="shared" si="6"/>
        <v>11.925952499999999</v>
      </c>
    </row>
    <row r="47" spans="1:23" s="97" customFormat="1" x14ac:dyDescent="0.2">
      <c r="A47"/>
      <c r="B47" s="100" t="s">
        <v>88</v>
      </c>
      <c r="J47" s="98">
        <f t="shared" si="3"/>
        <v>6.7314999999999996</v>
      </c>
      <c r="K47" s="98">
        <f t="shared" ref="K47:T47" si="7">+K32/1000000</f>
        <v>28.810500000000001</v>
      </c>
      <c r="L47" s="98">
        <f t="shared" si="7"/>
        <v>30.754000000000001</v>
      </c>
      <c r="M47" s="98">
        <f t="shared" si="7"/>
        <v>40.522500000000001</v>
      </c>
      <c r="N47" s="98">
        <f t="shared" si="7"/>
        <v>52.433</v>
      </c>
      <c r="O47" s="98">
        <f t="shared" si="7"/>
        <v>74.736999999999995</v>
      </c>
      <c r="P47" s="98">
        <f t="shared" si="7"/>
        <v>69.965000000000003</v>
      </c>
      <c r="Q47" s="98">
        <f t="shared" si="7"/>
        <v>81.741500000000002</v>
      </c>
      <c r="R47" s="98">
        <f t="shared" si="7"/>
        <v>92.412000000000006</v>
      </c>
      <c r="S47" s="98">
        <f t="shared" si="7"/>
        <v>94.577500000000001</v>
      </c>
      <c r="T47" s="98">
        <f t="shared" si="7"/>
        <v>281.529</v>
      </c>
      <c r="U47" s="98">
        <f t="shared" si="5"/>
        <v>204.8075</v>
      </c>
      <c r="V47" s="98">
        <f t="shared" si="5"/>
        <v>184.661</v>
      </c>
      <c r="W47" s="98">
        <f t="shared" si="6"/>
        <v>158.33150000000001</v>
      </c>
    </row>
    <row r="48" spans="1:23" s="103" customFormat="1" ht="13.5" thickBot="1" x14ac:dyDescent="0.25">
      <c r="A48"/>
      <c r="B48" s="102" t="s">
        <v>89</v>
      </c>
      <c r="J48" s="104">
        <f t="shared" si="3"/>
        <v>1.4590399999999999</v>
      </c>
      <c r="K48" s="104">
        <f t="shared" ref="K48:T48" si="8">+K33/1000000</f>
        <v>2.1986400000000001</v>
      </c>
      <c r="L48" s="104">
        <f t="shared" si="8"/>
        <v>2.2909600000000001</v>
      </c>
      <c r="M48" s="104">
        <f t="shared" si="8"/>
        <v>3.6707200000000002</v>
      </c>
      <c r="N48" s="104">
        <f t="shared" si="8"/>
        <v>2.1630349999999998</v>
      </c>
      <c r="O48" s="104">
        <f t="shared" si="8"/>
        <v>3.13673</v>
      </c>
      <c r="P48" s="104">
        <f t="shared" si="8"/>
        <v>3.5766399999999998</v>
      </c>
      <c r="Q48" s="104">
        <f t="shared" si="8"/>
        <v>3.8499650000000001</v>
      </c>
      <c r="R48" s="104">
        <f t="shared" si="8"/>
        <v>4.0164</v>
      </c>
      <c r="S48" s="104">
        <f t="shared" si="8"/>
        <v>3.93276</v>
      </c>
      <c r="T48" s="104">
        <f t="shared" si="8"/>
        <v>5.7666000000000004</v>
      </c>
      <c r="U48" s="104">
        <f t="shared" si="5"/>
        <v>5.9744000000000002</v>
      </c>
      <c r="V48" s="104">
        <f t="shared" si="5"/>
        <v>4.0091700000000001</v>
      </c>
      <c r="W48" s="104">
        <f t="shared" si="6"/>
        <v>2.9394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73" t="s">
        <v>120</v>
      </c>
      <c r="C46" s="174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B54" s="2"/>
      <c r="C54" s="2"/>
      <c r="D54" s="2"/>
      <c r="H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5" thickBot="1" x14ac:dyDescent="0.25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5" thickBot="1" x14ac:dyDescent="0.25">
      <c r="H62" s="12"/>
      <c r="I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25">
      <c r="A65" s="22"/>
      <c r="B65" s="1"/>
      <c r="C65" s="1"/>
      <c r="D65" s="1"/>
      <c r="E65" s="21"/>
      <c r="F65" s="34"/>
      <c r="G65" s="34"/>
      <c r="H65" s="12"/>
    </row>
    <row r="66" spans="1:12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5" thickBot="1" x14ac:dyDescent="0.25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5" thickBot="1" x14ac:dyDescent="0.25"/>
    <row r="69" spans="1:12" x14ac:dyDescent="0.2">
      <c r="A69" s="32" t="s">
        <v>22</v>
      </c>
      <c r="B69" s="35"/>
      <c r="C69" s="18"/>
      <c r="D69" s="18"/>
      <c r="E69" s="19"/>
      <c r="F69" s="34"/>
      <c r="G69" s="34"/>
    </row>
    <row r="70" spans="1:12" x14ac:dyDescent="0.2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25">
      <c r="A71" s="22"/>
      <c r="B71" s="1"/>
      <c r="C71" s="1"/>
      <c r="D71" s="1"/>
      <c r="E71" s="21"/>
      <c r="F71" s="34"/>
      <c r="G71" s="34"/>
    </row>
    <row r="72" spans="1:12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">
      <c r="E76" s="1"/>
      <c r="F76" s="34"/>
      <c r="G76" s="34"/>
    </row>
    <row r="77" spans="1:12" ht="13.5" thickBot="1" x14ac:dyDescent="0.25"/>
    <row r="78" spans="1:12" x14ac:dyDescent="0.2">
      <c r="A78" s="32" t="s">
        <v>21</v>
      </c>
      <c r="B78" s="35"/>
      <c r="C78" s="19"/>
      <c r="D78" s="1"/>
      <c r="F78" s="34"/>
      <c r="G78" s="34"/>
    </row>
    <row r="79" spans="1:12" x14ac:dyDescent="0.2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25">
      <c r="A80" s="22"/>
      <c r="B80" s="1"/>
      <c r="C80" s="21"/>
      <c r="E80" s="34"/>
    </row>
    <row r="81" spans="1:11" x14ac:dyDescent="0.2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5" thickBot="1" x14ac:dyDescent="0.25">
      <c r="A85" s="53" t="s">
        <v>9</v>
      </c>
      <c r="B85" s="58">
        <f>SUM(B82:B84)</f>
        <v>108</v>
      </c>
      <c r="C85" s="60"/>
      <c r="E85" s="11"/>
      <c r="H85"/>
    </row>
    <row r="86" spans="1:11" x14ac:dyDescent="0.2">
      <c r="E86" s="11"/>
      <c r="H86"/>
    </row>
    <row r="87" spans="1:11" x14ac:dyDescent="0.2">
      <c r="A87" s="7" t="s">
        <v>25</v>
      </c>
      <c r="E87" s="11"/>
      <c r="H87"/>
      <c r="I87" s="83" t="s">
        <v>78</v>
      </c>
    </row>
    <row r="88" spans="1:11" x14ac:dyDescent="0.2">
      <c r="A88" s="124" t="str">
        <f>+I88</f>
        <v>05-21-01 No Issues</v>
      </c>
      <c r="E88" s="11"/>
      <c r="H88"/>
      <c r="I88" s="7" t="s">
        <v>118</v>
      </c>
    </row>
    <row r="89" spans="1:11" ht="13.5" thickBot="1" x14ac:dyDescent="0.25"/>
    <row r="90" spans="1:11" x14ac:dyDescent="0.2">
      <c r="A90" s="171" t="s">
        <v>27</v>
      </c>
      <c r="B90" s="172"/>
      <c r="I90" s="171" t="s">
        <v>27</v>
      </c>
      <c r="J90" s="172"/>
    </row>
    <row r="91" spans="1:11" x14ac:dyDescent="0.2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5" thickBot="1" x14ac:dyDescent="0.25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">
      <c r="A93" t="str">
        <f>+I93</f>
        <v>As of May 24, 2001</v>
      </c>
      <c r="I93" s="77" t="s">
        <v>119</v>
      </c>
      <c r="J93" s="77"/>
    </row>
    <row r="94" spans="1:11" ht="18" x14ac:dyDescent="0.25">
      <c r="J94" s="135"/>
    </row>
    <row r="95" spans="1:11" x14ac:dyDescent="0.2">
      <c r="A95" s="137"/>
    </row>
    <row r="96" spans="1:11" x14ac:dyDescent="0.2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2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.140625" bestFit="1" customWidth="1"/>
    <col min="3" max="3" width="32.5703125" bestFit="1" customWidth="1"/>
    <col min="4" max="4" width="21.570312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">
      <c r="B40" s="2"/>
      <c r="C40" s="2"/>
      <c r="D40" s="2"/>
      <c r="G40" s="12"/>
    </row>
    <row r="41" spans="1:11" x14ac:dyDescent="0.2">
      <c r="B41" s="2"/>
      <c r="C41" s="2"/>
      <c r="D41" s="2"/>
      <c r="G41" s="12"/>
    </row>
    <row r="42" spans="1:11" ht="13.5" thickBot="1" x14ac:dyDescent="0.25">
      <c r="B42" s="2"/>
      <c r="C42" s="2"/>
      <c r="D42" s="2"/>
      <c r="G42" s="12"/>
    </row>
    <row r="43" spans="1:11" ht="18" x14ac:dyDescent="0.25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">
      <c r="A45" s="150"/>
      <c r="B45" s="136"/>
      <c r="C45" s="151"/>
      <c r="D45" s="2"/>
      <c r="G45" s="12"/>
      <c r="I45" s="139"/>
      <c r="J45" s="140"/>
      <c r="K45" s="140"/>
    </row>
    <row r="46" spans="1:11" x14ac:dyDescent="0.2">
      <c r="A46" s="150"/>
      <c r="B46" s="173" t="s">
        <v>120</v>
      </c>
      <c r="C46" s="174"/>
      <c r="D46" s="2"/>
      <c r="G46" s="12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D54" s="2"/>
      <c r="G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5" thickBot="1" x14ac:dyDescent="0.25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5" thickBot="1" x14ac:dyDescent="0.25">
      <c r="G62" s="12"/>
      <c r="H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25">
      <c r="A65" s="22"/>
      <c r="B65" s="1"/>
      <c r="C65" s="1"/>
      <c r="D65" s="1"/>
      <c r="E65" s="21"/>
      <c r="F65" s="34"/>
      <c r="G65" s="12"/>
    </row>
    <row r="66" spans="1:11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5" thickBot="1" x14ac:dyDescent="0.25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5" thickBot="1" x14ac:dyDescent="0.25"/>
    <row r="69" spans="1:11" x14ac:dyDescent="0.2">
      <c r="A69" s="32" t="s">
        <v>22</v>
      </c>
      <c r="B69" s="35"/>
      <c r="C69" s="18"/>
      <c r="D69" s="18"/>
      <c r="E69" s="19"/>
      <c r="F69" s="34"/>
    </row>
    <row r="70" spans="1:11" x14ac:dyDescent="0.2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25">
      <c r="A71" s="22"/>
      <c r="B71" s="1"/>
      <c r="C71" s="1"/>
      <c r="D71" s="1"/>
      <c r="E71" s="21"/>
      <c r="F71" s="34"/>
    </row>
    <row r="72" spans="1:11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">
      <c r="E76" s="1"/>
      <c r="F76" s="34"/>
    </row>
    <row r="77" spans="1:11" ht="13.5" thickBot="1" x14ac:dyDescent="0.25"/>
    <row r="78" spans="1:11" x14ac:dyDescent="0.2">
      <c r="A78" s="32" t="s">
        <v>21</v>
      </c>
      <c r="B78" s="35"/>
      <c r="C78" s="19"/>
      <c r="D78" s="1"/>
      <c r="F78" s="34"/>
    </row>
    <row r="79" spans="1:11" x14ac:dyDescent="0.2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25">
      <c r="A80" s="22"/>
      <c r="B80" s="1"/>
      <c r="C80" s="21"/>
      <c r="E80" s="34"/>
    </row>
    <row r="81" spans="1:9" x14ac:dyDescent="0.2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5" thickBot="1" x14ac:dyDescent="0.25">
      <c r="A85" s="53" t="s">
        <v>9</v>
      </c>
      <c r="B85" s="58">
        <f>SUM(B82:B84)</f>
        <v>108</v>
      </c>
      <c r="C85" s="60"/>
      <c r="E85" s="11"/>
      <c r="G85"/>
    </row>
    <row r="86" spans="1:9" x14ac:dyDescent="0.2">
      <c r="E86" s="11"/>
      <c r="G86"/>
    </row>
    <row r="87" spans="1:9" x14ac:dyDescent="0.2">
      <c r="A87" s="7" t="s">
        <v>25</v>
      </c>
      <c r="E87" s="11"/>
      <c r="G87"/>
      <c r="H87" s="83" t="s">
        <v>78</v>
      </c>
    </row>
    <row r="88" spans="1:9" x14ac:dyDescent="0.2">
      <c r="A88" s="124" t="str">
        <f>+H88</f>
        <v>05-21-01 No Issues</v>
      </c>
      <c r="E88" s="11"/>
      <c r="G88"/>
      <c r="H88" s="7" t="s">
        <v>118</v>
      </c>
    </row>
    <row r="89" spans="1:9" ht="13.5" thickBot="1" x14ac:dyDescent="0.25"/>
    <row r="90" spans="1:9" x14ac:dyDescent="0.2">
      <c r="A90" s="171" t="s">
        <v>27</v>
      </c>
      <c r="B90" s="172"/>
      <c r="H90" s="171" t="s">
        <v>27</v>
      </c>
      <c r="I90" s="172"/>
    </row>
    <row r="91" spans="1:9" x14ac:dyDescent="0.2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5" thickBot="1" x14ac:dyDescent="0.25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1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tabSelected="1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62">
        <v>4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28 th to June 1st</v>
      </c>
      <c r="B4" s="1"/>
      <c r="C4" s="1"/>
      <c r="D4" s="21"/>
      <c r="E4" s="34"/>
      <c r="H4" s="163" t="s">
        <v>131</v>
      </c>
      <c r="I4" s="162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1408</v>
      </c>
      <c r="C7" s="26">
        <f t="shared" si="0"/>
        <v>611457670.5</v>
      </c>
      <c r="D7" s="57" t="s">
        <v>11</v>
      </c>
      <c r="E7" s="40"/>
      <c r="F7" s="12"/>
      <c r="G7" s="12"/>
      <c r="H7" s="46" t="s">
        <v>36</v>
      </c>
      <c r="I7" s="164">
        <v>5632</v>
      </c>
      <c r="J7" s="164">
        <v>2445830682</v>
      </c>
      <c r="K7" s="26"/>
    </row>
    <row r="8" spans="1:11" x14ac:dyDescent="0.2">
      <c r="A8" s="51" t="s">
        <v>37</v>
      </c>
      <c r="B8" s="26">
        <f t="shared" si="0"/>
        <v>2023.5</v>
      </c>
      <c r="C8" s="26">
        <f t="shared" si="0"/>
        <v>49643249.75</v>
      </c>
      <c r="D8" s="57" t="s">
        <v>11</v>
      </c>
      <c r="E8" s="40"/>
      <c r="F8" s="12"/>
      <c r="G8" s="12"/>
      <c r="H8" s="46" t="s">
        <v>37</v>
      </c>
      <c r="I8" s="164">
        <v>8094</v>
      </c>
      <c r="J8" s="164">
        <v>198572999</v>
      </c>
      <c r="K8" s="26"/>
    </row>
    <row r="9" spans="1:11" x14ac:dyDescent="0.2">
      <c r="A9" s="51" t="s">
        <v>38</v>
      </c>
      <c r="B9" s="26">
        <f t="shared" si="0"/>
        <v>25.75</v>
      </c>
      <c r="C9" s="26">
        <f t="shared" si="0"/>
        <v>14529000</v>
      </c>
      <c r="D9" s="57" t="s">
        <v>11</v>
      </c>
      <c r="E9" s="40"/>
      <c r="F9" s="12"/>
      <c r="G9" s="12"/>
      <c r="H9" s="46" t="s">
        <v>38</v>
      </c>
      <c r="I9" s="164">
        <v>103</v>
      </c>
      <c r="J9" s="164">
        <v>58116000</v>
      </c>
      <c r="K9" s="26"/>
    </row>
    <row r="10" spans="1:11" x14ac:dyDescent="0.2">
      <c r="A10" s="51" t="s">
        <v>39</v>
      </c>
      <c r="B10" s="26">
        <f t="shared" si="0"/>
        <v>330.75</v>
      </c>
      <c r="C10" s="26">
        <f t="shared" si="0"/>
        <v>16396599.75</v>
      </c>
      <c r="D10" s="57" t="s">
        <v>11</v>
      </c>
      <c r="E10" s="40"/>
      <c r="F10" s="12"/>
      <c r="G10" s="12"/>
      <c r="H10" s="46" t="s">
        <v>39</v>
      </c>
      <c r="I10" s="164">
        <v>1323</v>
      </c>
      <c r="J10" s="164">
        <v>65586399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164">
        <v>0</v>
      </c>
      <c r="J11" s="164">
        <v>0</v>
      </c>
      <c r="K11" s="26"/>
    </row>
    <row r="12" spans="1:11" x14ac:dyDescent="0.2">
      <c r="A12" s="51" t="s">
        <v>41</v>
      </c>
      <c r="B12" s="26">
        <f>+I12/$J$1</f>
        <v>64.25</v>
      </c>
      <c r="C12" s="26">
        <f>+J12/$J$1</f>
        <v>9010431.25</v>
      </c>
      <c r="D12" s="57" t="s">
        <v>11</v>
      </c>
      <c r="E12" s="40"/>
      <c r="F12" s="12"/>
      <c r="G12" s="12"/>
      <c r="H12" s="46" t="s">
        <v>41</v>
      </c>
      <c r="I12" s="164">
        <v>257</v>
      </c>
      <c r="J12" s="164">
        <v>36041725</v>
      </c>
      <c r="K12" s="26"/>
    </row>
    <row r="13" spans="1:11" x14ac:dyDescent="0.2">
      <c r="A13" s="51" t="s">
        <v>51</v>
      </c>
      <c r="B13" s="26">
        <f>+I13/$J$1</f>
        <v>1433.75</v>
      </c>
      <c r="C13" s="26">
        <f>+J13/$J$1</f>
        <v>625986670.5</v>
      </c>
      <c r="D13" s="57" t="s">
        <v>11</v>
      </c>
      <c r="E13" s="40"/>
      <c r="F13" s="12"/>
      <c r="G13" s="12"/>
      <c r="H13" s="46" t="s">
        <v>51</v>
      </c>
      <c r="I13" s="164">
        <v>5735</v>
      </c>
      <c r="J13" s="164">
        <v>2503946682</v>
      </c>
      <c r="K13" s="26"/>
    </row>
    <row r="14" spans="1:11" x14ac:dyDescent="0.2">
      <c r="A14" s="51" t="s">
        <v>52</v>
      </c>
      <c r="B14" s="26">
        <f>+I14/$J$1</f>
        <v>2430.5</v>
      </c>
      <c r="C14" s="26">
        <f>+J14/$J$1</f>
        <v>75774030.75</v>
      </c>
      <c r="D14" s="57" t="s">
        <v>11</v>
      </c>
      <c r="E14" s="40"/>
      <c r="F14" s="12"/>
      <c r="G14" s="12"/>
      <c r="H14" s="46" t="s">
        <v>52</v>
      </c>
      <c r="I14" s="164">
        <v>9722</v>
      </c>
      <c r="J14" s="164">
        <v>303096123</v>
      </c>
      <c r="K14" s="26"/>
    </row>
    <row r="15" spans="1:11" x14ac:dyDescent="0.2">
      <c r="A15" s="51" t="s">
        <v>53</v>
      </c>
      <c r="B15" s="26">
        <f>+I15/$J$1</f>
        <v>3864.25</v>
      </c>
      <c r="C15" s="26">
        <f>+J15/$J$1</f>
        <v>701760701.25</v>
      </c>
      <c r="D15" s="57" t="s">
        <v>11</v>
      </c>
      <c r="E15" s="40"/>
      <c r="F15" s="12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3864.25</v>
      </c>
      <c r="C17" s="47">
        <f>+C15</f>
        <v>701760701.25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74</v>
      </c>
      <c r="C20" s="26">
        <f t="shared" si="1"/>
        <v>1053831.5</v>
      </c>
      <c r="D20" s="57" t="s">
        <v>12</v>
      </c>
      <c r="E20" s="48"/>
      <c r="F20" s="12"/>
      <c r="G20" s="12"/>
      <c r="H20" s="46" t="s">
        <v>44</v>
      </c>
      <c r="I20" s="164">
        <v>296</v>
      </c>
      <c r="J20" s="164">
        <v>4215326</v>
      </c>
      <c r="K20" s="26"/>
    </row>
    <row r="21" spans="1:11" x14ac:dyDescent="0.2">
      <c r="A21" s="51" t="s">
        <v>45</v>
      </c>
      <c r="B21" s="26">
        <f t="shared" si="1"/>
        <v>701.5</v>
      </c>
      <c r="C21" s="26">
        <f t="shared" si="1"/>
        <v>10872121</v>
      </c>
      <c r="D21" s="57" t="s">
        <v>12</v>
      </c>
      <c r="E21" s="40"/>
      <c r="F21" s="12"/>
      <c r="G21" s="12"/>
      <c r="H21" s="46" t="s">
        <v>45</v>
      </c>
      <c r="I21" s="164">
        <v>2806</v>
      </c>
      <c r="J21" s="164">
        <v>43488484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">
      <c r="A23" s="51" t="s">
        <v>46</v>
      </c>
      <c r="B23" s="26">
        <f t="shared" si="1"/>
        <v>14</v>
      </c>
      <c r="C23" s="26">
        <f t="shared" si="1"/>
        <v>913080</v>
      </c>
      <c r="D23" s="57" t="s">
        <v>12</v>
      </c>
      <c r="E23" s="40"/>
      <c r="F23" s="12"/>
      <c r="G23" s="12"/>
      <c r="H23" s="46" t="s">
        <v>46</v>
      </c>
      <c r="I23" s="164">
        <v>56</v>
      </c>
      <c r="J23" s="164">
        <v>3652320</v>
      </c>
      <c r="K23" s="26"/>
    </row>
    <row r="24" spans="1:11" x14ac:dyDescent="0.2">
      <c r="A24" s="51" t="s">
        <v>47</v>
      </c>
      <c r="B24" s="26">
        <f t="shared" si="1"/>
        <v>126</v>
      </c>
      <c r="C24" s="26">
        <f t="shared" si="1"/>
        <v>1037387.5</v>
      </c>
      <c r="D24" s="57" t="s">
        <v>12</v>
      </c>
      <c r="E24" s="40"/>
      <c r="F24" s="12"/>
      <c r="G24" s="12"/>
      <c r="H24" s="46" t="s">
        <v>47</v>
      </c>
      <c r="I24" s="164">
        <v>504</v>
      </c>
      <c r="J24" s="164">
        <v>4149550</v>
      </c>
      <c r="K24" s="26"/>
    </row>
    <row r="25" spans="1:11" x14ac:dyDescent="0.2">
      <c r="A25" s="51" t="s">
        <v>48</v>
      </c>
      <c r="B25" s="26">
        <f t="shared" si="1"/>
        <v>96.75</v>
      </c>
      <c r="C25" s="26">
        <f t="shared" si="1"/>
        <v>1334589.5</v>
      </c>
      <c r="D25" s="57" t="s">
        <v>12</v>
      </c>
      <c r="E25" s="40"/>
      <c r="F25" s="12"/>
      <c r="G25" s="12"/>
      <c r="H25" s="46" t="s">
        <v>48</v>
      </c>
      <c r="I25" s="164">
        <v>387</v>
      </c>
      <c r="J25" s="164">
        <v>5338358</v>
      </c>
      <c r="K25" s="26"/>
    </row>
    <row r="26" spans="1:11" x14ac:dyDescent="0.2">
      <c r="A26" s="51" t="s">
        <v>49</v>
      </c>
      <c r="B26" s="26">
        <f t="shared" si="1"/>
        <v>825</v>
      </c>
      <c r="C26" s="26">
        <f t="shared" si="1"/>
        <v>12552300.5</v>
      </c>
      <c r="D26" s="57" t="s">
        <v>12</v>
      </c>
      <c r="E26" s="40"/>
      <c r="F26" s="12"/>
      <c r="G26" s="12"/>
      <c r="H26" s="46" t="s">
        <v>49</v>
      </c>
      <c r="I26" s="164">
        <v>3300</v>
      </c>
      <c r="J26" s="164">
        <v>50209202</v>
      </c>
      <c r="K26" s="26"/>
    </row>
    <row r="27" spans="1:11" x14ac:dyDescent="0.2">
      <c r="A27" s="51" t="s">
        <v>50</v>
      </c>
      <c r="B27" s="26">
        <f t="shared" si="1"/>
        <v>921.75</v>
      </c>
      <c r="C27" s="26">
        <f t="shared" si="1"/>
        <v>13886890</v>
      </c>
      <c r="D27" s="57" t="s">
        <v>12</v>
      </c>
      <c r="E27" s="40"/>
      <c r="F27" s="12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921.75</v>
      </c>
      <c r="C29" s="47">
        <f>+C27</f>
        <v>13886890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349</v>
      </c>
      <c r="C32" s="26">
        <f t="shared" si="2"/>
        <v>16760250</v>
      </c>
      <c r="D32" s="57" t="s">
        <v>13</v>
      </c>
      <c r="E32" s="40"/>
      <c r="F32" s="12"/>
      <c r="G32" s="12"/>
      <c r="H32" s="46" t="s">
        <v>55</v>
      </c>
      <c r="I32" s="164">
        <v>1396</v>
      </c>
      <c r="J32" s="164">
        <v>67041000</v>
      </c>
      <c r="K32" s="26"/>
    </row>
    <row r="33" spans="1:11" x14ac:dyDescent="0.2">
      <c r="A33" s="51" t="s">
        <v>56</v>
      </c>
      <c r="B33" s="26">
        <f t="shared" si="2"/>
        <v>12</v>
      </c>
      <c r="C33" s="26">
        <f t="shared" si="2"/>
        <v>747500</v>
      </c>
      <c r="D33" s="57" t="s">
        <v>13</v>
      </c>
      <c r="E33" s="40"/>
      <c r="F33" s="12"/>
      <c r="G33" s="12"/>
      <c r="H33" s="46" t="s">
        <v>56</v>
      </c>
      <c r="I33" s="164">
        <v>48</v>
      </c>
      <c r="J33" s="164">
        <v>2990000</v>
      </c>
      <c r="K33" s="26"/>
    </row>
    <row r="34" spans="1:11" x14ac:dyDescent="0.2">
      <c r="A34" s="51" t="s">
        <v>57</v>
      </c>
      <c r="B34" s="26">
        <f t="shared" si="2"/>
        <v>361</v>
      </c>
      <c r="C34" s="26">
        <f t="shared" si="2"/>
        <v>17507750</v>
      </c>
      <c r="D34" s="57" t="s">
        <v>13</v>
      </c>
      <c r="E34" s="40"/>
      <c r="F34" s="12"/>
      <c r="G34" s="12"/>
      <c r="H34" s="46" t="s">
        <v>57</v>
      </c>
      <c r="I34" s="68">
        <f>+I33+I32</f>
        <v>1444</v>
      </c>
      <c r="J34" s="68">
        <f>+J33+J32</f>
        <v>70031000</v>
      </c>
      <c r="K34" s="26"/>
    </row>
    <row r="35" spans="1:11" x14ac:dyDescent="0.2">
      <c r="A35" s="51" t="s">
        <v>58</v>
      </c>
      <c r="B35" s="26">
        <f t="shared" si="2"/>
        <v>508</v>
      </c>
      <c r="C35" s="26">
        <f t="shared" si="2"/>
        <v>17549.75</v>
      </c>
      <c r="D35" s="57" t="s">
        <v>72</v>
      </c>
      <c r="E35" s="40"/>
      <c r="F35" s="12"/>
      <c r="G35" s="12"/>
      <c r="H35" s="46" t="s">
        <v>58</v>
      </c>
      <c r="I35" s="164">
        <v>2032</v>
      </c>
      <c r="J35" s="164">
        <v>70199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869</v>
      </c>
      <c r="C37" s="47">
        <f>+C35+C34</f>
        <v>17525299.75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5655</v>
      </c>
      <c r="C39" s="71">
        <f>+C37+C29+C17</f>
        <v>733172891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162" t="s">
        <v>129</v>
      </c>
      <c r="J43" s="162"/>
    </row>
    <row r="44" spans="1:11" x14ac:dyDescent="0.2">
      <c r="A44" s="33" t="str">
        <f>+I44</f>
        <v>Weekly Transactions for May 28- June 01</v>
      </c>
      <c r="B44" s="1"/>
      <c r="C44" s="21"/>
      <c r="I44" s="165" t="s">
        <v>132</v>
      </c>
      <c r="J44" s="162"/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73" t="s">
        <v>120</v>
      </c>
      <c r="C46" s="174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4" si="3">+I48</f>
        <v>APB Energy, Inc.</v>
      </c>
      <c r="B48" s="146">
        <f t="shared" si="3"/>
        <v>20</v>
      </c>
      <c r="C48" s="153">
        <f t="shared" si="3"/>
        <v>49</v>
      </c>
      <c r="I48" s="142" t="s">
        <v>123</v>
      </c>
      <c r="J48" s="166">
        <v>20</v>
      </c>
      <c r="K48" s="166">
        <v>49</v>
      </c>
    </row>
    <row r="49" spans="1:11" x14ac:dyDescent="0.2">
      <c r="A49" s="155" t="str">
        <f t="shared" si="3"/>
        <v>Natsource LLC</v>
      </c>
      <c r="B49" s="146">
        <f t="shared" si="3"/>
        <v>5</v>
      </c>
      <c r="C49" s="153">
        <f t="shared" si="3"/>
        <v>35</v>
      </c>
      <c r="I49" s="142" t="s">
        <v>124</v>
      </c>
      <c r="J49" s="166">
        <v>5</v>
      </c>
      <c r="K49" s="166">
        <v>35</v>
      </c>
    </row>
    <row r="50" spans="1:11" x14ac:dyDescent="0.2">
      <c r="A50" s="155" t="str">
        <f t="shared" si="3"/>
        <v>Amerex Natural Gas I, Ltd.</v>
      </c>
      <c r="B50" s="146">
        <f t="shared" si="3"/>
        <v>11</v>
      </c>
      <c r="C50" s="153">
        <f t="shared" si="3"/>
        <v>0</v>
      </c>
      <c r="I50" s="142" t="s">
        <v>125</v>
      </c>
      <c r="J50" s="166">
        <v>11</v>
      </c>
      <c r="K50" s="166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23</v>
      </c>
      <c r="I51" s="142" t="s">
        <v>126</v>
      </c>
      <c r="J51" s="166">
        <v>0</v>
      </c>
      <c r="K51" s="166">
        <v>23</v>
      </c>
    </row>
    <row r="52" spans="1:11" x14ac:dyDescent="0.2">
      <c r="A52" s="155" t="s">
        <v>137</v>
      </c>
      <c r="B52" s="146">
        <f t="shared" si="3"/>
        <v>4</v>
      </c>
      <c r="C52" s="153">
        <f t="shared" si="3"/>
        <v>0</v>
      </c>
      <c r="I52" s="142" t="s">
        <v>137</v>
      </c>
      <c r="J52" s="166">
        <v>4</v>
      </c>
      <c r="K52" s="166">
        <v>0</v>
      </c>
    </row>
    <row r="53" spans="1:11" x14ac:dyDescent="0.2">
      <c r="A53" s="155" t="str">
        <f t="shared" si="3"/>
        <v>Prebon Energy, Inc.</v>
      </c>
      <c r="B53" s="146">
        <f t="shared" si="3"/>
        <v>0</v>
      </c>
      <c r="C53" s="153">
        <f t="shared" si="3"/>
        <v>1</v>
      </c>
      <c r="I53" s="142" t="s">
        <v>127</v>
      </c>
      <c r="J53" s="166">
        <v>0</v>
      </c>
      <c r="K53" s="166">
        <v>1</v>
      </c>
    </row>
    <row r="54" spans="1:11" ht="13.5" thickBot="1" x14ac:dyDescent="0.25">
      <c r="A54" s="158" t="str">
        <f t="shared" si="3"/>
        <v>Grand Total</v>
      </c>
      <c r="B54" s="159">
        <f t="shared" si="3"/>
        <v>40</v>
      </c>
      <c r="C54" s="160">
        <f t="shared" si="3"/>
        <v>108</v>
      </c>
      <c r="I54" s="144" t="s">
        <v>128</v>
      </c>
      <c r="J54" s="147">
        <f>SUM(J48:J53)</f>
        <v>40</v>
      </c>
      <c r="K54" s="147">
        <f>SUM(K48:K53)</f>
        <v>108</v>
      </c>
    </row>
    <row r="55" spans="1:11" ht="13.5" thickBot="1" x14ac:dyDescent="0.25">
      <c r="B55" s="2"/>
      <c r="C55" s="2"/>
      <c r="D55" s="2"/>
      <c r="H55" s="12"/>
    </row>
    <row r="56" spans="1:11" x14ac:dyDescent="0.2">
      <c r="A56" s="32" t="s">
        <v>7</v>
      </c>
      <c r="B56" s="30"/>
      <c r="C56" s="23"/>
      <c r="D56" s="23"/>
      <c r="E56" s="19"/>
      <c r="F56" s="34"/>
      <c r="G56" s="34"/>
      <c r="H56" s="12"/>
    </row>
    <row r="57" spans="1:11" x14ac:dyDescent="0.2">
      <c r="A57" s="38" t="str">
        <f>+H4</f>
        <v>Week of May 28 th to June 1st</v>
      </c>
      <c r="B57" s="3"/>
      <c r="C57" s="3"/>
      <c r="D57" s="3"/>
      <c r="E57" s="21"/>
      <c r="F57" s="34"/>
      <c r="G57" s="34"/>
      <c r="H57" s="12"/>
      <c r="I57" s="12"/>
    </row>
    <row r="58" spans="1:11" ht="7.5" customHeight="1" thickBot="1" x14ac:dyDescent="0.25">
      <c r="A58" s="20"/>
      <c r="B58" s="3"/>
      <c r="C58" s="3"/>
      <c r="D58" s="3"/>
      <c r="E58" s="21"/>
      <c r="F58" s="34"/>
      <c r="G58" s="34"/>
      <c r="H58" s="12"/>
      <c r="I58" s="12" t="s">
        <v>30</v>
      </c>
    </row>
    <row r="59" spans="1:11" x14ac:dyDescent="0.2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39"/>
      <c r="H59" s="12"/>
      <c r="I59" s="4" t="s">
        <v>5</v>
      </c>
      <c r="J59" s="5" t="s">
        <v>4</v>
      </c>
    </row>
    <row r="60" spans="1:11" x14ac:dyDescent="0.2">
      <c r="A60" s="51" t="s">
        <v>1</v>
      </c>
      <c r="B60" s="26">
        <f>+J60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42"/>
      <c r="H60" s="12"/>
      <c r="I60" s="8" t="s">
        <v>1</v>
      </c>
      <c r="J60" s="164">
        <v>121291000</v>
      </c>
    </row>
    <row r="61" spans="1:11" x14ac:dyDescent="0.2">
      <c r="A61" s="51" t="s">
        <v>0</v>
      </c>
      <c r="B61" s="26">
        <f>+J61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42"/>
      <c r="H61" s="12"/>
      <c r="I61" s="8" t="s">
        <v>0</v>
      </c>
      <c r="J61" s="164">
        <v>37040500</v>
      </c>
    </row>
    <row r="62" spans="1:11" ht="13.5" thickBot="1" x14ac:dyDescent="0.25">
      <c r="A62" s="53" t="s">
        <v>2</v>
      </c>
      <c r="B62" s="54">
        <f>+J62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42"/>
      <c r="H62" s="12"/>
      <c r="I62" s="8" t="s">
        <v>2</v>
      </c>
      <c r="J62" s="164">
        <v>2939400</v>
      </c>
    </row>
    <row r="63" spans="1:11" ht="13.5" thickBot="1" x14ac:dyDescent="0.25">
      <c r="H63" s="12"/>
      <c r="I63" s="12"/>
    </row>
    <row r="64" spans="1:11" x14ac:dyDescent="0.2">
      <c r="A64" s="32" t="s">
        <v>14</v>
      </c>
      <c r="B64" s="35"/>
      <c r="C64" s="18"/>
      <c r="D64" s="18"/>
      <c r="E64" s="19"/>
      <c r="F64" s="34"/>
      <c r="G64" s="34"/>
      <c r="H64" s="12"/>
      <c r="I64" s="27" t="str">
        <f>+H4</f>
        <v>Week of May 28 th to June 1st</v>
      </c>
    </row>
    <row r="65" spans="1:12" x14ac:dyDescent="0.2">
      <c r="A65" s="36" t="str">
        <f>+I64</f>
        <v>Week of May 28 th to June 1st</v>
      </c>
      <c r="B65" s="37"/>
      <c r="C65" s="1"/>
      <c r="D65" s="1"/>
      <c r="E65" s="21"/>
      <c r="F65" s="34"/>
      <c r="G65" s="34"/>
      <c r="H65" s="12"/>
      <c r="I65" s="12" t="s">
        <v>115</v>
      </c>
    </row>
    <row r="66" spans="1:12" ht="7.5" customHeight="1" thickBot="1" x14ac:dyDescent="0.25">
      <c r="A66" s="22"/>
      <c r="B66" s="1"/>
      <c r="C66" s="1"/>
      <c r="D66" s="1"/>
      <c r="E66" s="21"/>
      <c r="F66" s="34"/>
      <c r="G66" s="34"/>
      <c r="H66" s="12"/>
    </row>
    <row r="67" spans="1:12" x14ac:dyDescent="0.2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39"/>
      <c r="H67" s="12"/>
      <c r="I67" s="4" t="s">
        <v>5</v>
      </c>
      <c r="J67" s="5" t="s">
        <v>4</v>
      </c>
      <c r="L67" t="s">
        <v>33</v>
      </c>
    </row>
    <row r="68" spans="1:12" ht="13.5" thickBot="1" x14ac:dyDescent="0.25">
      <c r="A68" s="53" t="s">
        <v>1</v>
      </c>
      <c r="B68" s="56">
        <f>+J68/L68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42"/>
      <c r="H68" s="12"/>
      <c r="I68" s="9" t="s">
        <v>1</v>
      </c>
      <c r="J68" s="10">
        <f>+K68*10000</f>
        <v>2752010000</v>
      </c>
      <c r="K68" s="164">
        <f>84171+82298+108732</f>
        <v>275201</v>
      </c>
      <c r="L68" s="162">
        <v>3</v>
      </c>
    </row>
    <row r="69" spans="1:12" ht="13.5" thickBot="1" x14ac:dyDescent="0.25"/>
    <row r="70" spans="1:12" x14ac:dyDescent="0.2">
      <c r="A70" s="32" t="s">
        <v>22</v>
      </c>
      <c r="B70" s="35"/>
      <c r="C70" s="18"/>
      <c r="D70" s="18"/>
      <c r="E70" s="19"/>
      <c r="F70" s="34"/>
      <c r="G70" s="34"/>
    </row>
    <row r="71" spans="1:12" x14ac:dyDescent="0.2">
      <c r="A71" s="33" t="str">
        <f>+H4</f>
        <v>Week of May 28 th to June 1st</v>
      </c>
      <c r="B71" s="37"/>
      <c r="C71" s="1"/>
      <c r="D71" s="1"/>
      <c r="E71" s="21"/>
      <c r="F71" s="34"/>
      <c r="G71" s="34"/>
      <c r="I71" t="s">
        <v>63</v>
      </c>
    </row>
    <row r="72" spans="1:12" ht="7.5" customHeight="1" thickBot="1" x14ac:dyDescent="0.25">
      <c r="A72" s="22"/>
      <c r="B72" s="1"/>
      <c r="C72" s="1"/>
      <c r="D72" s="1"/>
      <c r="E72" s="21"/>
      <c r="F72" s="34"/>
      <c r="G72" s="34"/>
    </row>
    <row r="73" spans="1:12" x14ac:dyDescent="0.2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G73" s="34"/>
      <c r="I73" s="4" t="s">
        <v>5</v>
      </c>
      <c r="J73" s="5" t="s">
        <v>3</v>
      </c>
      <c r="K73" s="5" t="s">
        <v>4</v>
      </c>
    </row>
    <row r="74" spans="1:12" x14ac:dyDescent="0.2">
      <c r="A74" s="51" t="s">
        <v>23</v>
      </c>
      <c r="B74" s="26">
        <f>+J74</f>
        <v>82</v>
      </c>
      <c r="C74" s="26">
        <f>+K74</f>
        <v>74915000</v>
      </c>
      <c r="D74" s="26"/>
      <c r="E74" s="57" t="s">
        <v>11</v>
      </c>
      <c r="F74" s="34"/>
      <c r="G74" s="34"/>
      <c r="I74" s="6" t="s">
        <v>23</v>
      </c>
      <c r="J74" s="164">
        <v>82</v>
      </c>
      <c r="K74" s="164">
        <v>74915000</v>
      </c>
    </row>
    <row r="75" spans="1:12" x14ac:dyDescent="0.2">
      <c r="A75" s="51" t="s">
        <v>24</v>
      </c>
      <c r="B75" s="26">
        <f>+J75</f>
        <v>0</v>
      </c>
      <c r="C75" s="26">
        <f>+K75</f>
        <v>0</v>
      </c>
      <c r="D75" s="26"/>
      <c r="E75" s="57" t="s">
        <v>11</v>
      </c>
      <c r="F75" s="34"/>
      <c r="G75" s="34"/>
      <c r="I75" s="6" t="s">
        <v>24</v>
      </c>
      <c r="J75" s="164">
        <v>0</v>
      </c>
      <c r="K75" s="164">
        <v>0</v>
      </c>
    </row>
    <row r="76" spans="1:12" ht="13.5" thickBot="1" x14ac:dyDescent="0.25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  <c r="G76" s="34"/>
    </row>
    <row r="77" spans="1:12" x14ac:dyDescent="0.2">
      <c r="E77" s="1"/>
      <c r="F77" s="34"/>
      <c r="G77" s="34"/>
    </row>
    <row r="78" spans="1:12" ht="13.5" thickBot="1" x14ac:dyDescent="0.25"/>
    <row r="79" spans="1:12" x14ac:dyDescent="0.2">
      <c r="A79" s="32" t="s">
        <v>21</v>
      </c>
      <c r="B79" s="35"/>
      <c r="C79" s="19"/>
      <c r="D79" s="1"/>
      <c r="F79" s="34"/>
      <c r="G79" s="34"/>
    </row>
    <row r="80" spans="1:12" x14ac:dyDescent="0.2">
      <c r="A80" s="33" t="str">
        <f>+H4</f>
        <v>Week of May 28 th to June 1st</v>
      </c>
      <c r="B80" s="37"/>
      <c r="C80" s="21"/>
      <c r="E80" s="34"/>
      <c r="H80"/>
      <c r="I80" t="s">
        <v>31</v>
      </c>
    </row>
    <row r="81" spans="1:10" ht="7.5" customHeight="1" thickBot="1" x14ac:dyDescent="0.25">
      <c r="A81" s="22"/>
      <c r="B81" s="1"/>
      <c r="C81" s="21"/>
      <c r="E81" s="34"/>
    </row>
    <row r="82" spans="1:10" x14ac:dyDescent="0.2">
      <c r="A82" s="13" t="s">
        <v>16</v>
      </c>
      <c r="B82" s="43" t="s">
        <v>3</v>
      </c>
      <c r="C82" s="44" t="s">
        <v>10</v>
      </c>
      <c r="E82" s="39"/>
      <c r="I82" s="4" t="s">
        <v>16</v>
      </c>
      <c r="J82" s="5" t="s">
        <v>3</v>
      </c>
    </row>
    <row r="83" spans="1:10" x14ac:dyDescent="0.2">
      <c r="A83" s="51" t="s">
        <v>35</v>
      </c>
      <c r="B83" s="26">
        <f>+J83</f>
        <v>30</v>
      </c>
      <c r="C83" s="57" t="s">
        <v>19</v>
      </c>
      <c r="E83" s="34"/>
      <c r="I83" s="6" t="s">
        <v>35</v>
      </c>
      <c r="J83" s="164">
        <v>30</v>
      </c>
    </row>
    <row r="84" spans="1:10" x14ac:dyDescent="0.2">
      <c r="A84" s="51" t="s">
        <v>17</v>
      </c>
      <c r="B84" s="26">
        <f>+J84</f>
        <v>10</v>
      </c>
      <c r="C84" s="57" t="s">
        <v>19</v>
      </c>
      <c r="E84" s="34"/>
      <c r="I84" s="6" t="s">
        <v>17</v>
      </c>
      <c r="J84" s="164">
        <v>10</v>
      </c>
    </row>
    <row r="85" spans="1:10" x14ac:dyDescent="0.2">
      <c r="A85" s="51" t="s">
        <v>18</v>
      </c>
      <c r="B85" s="26">
        <f>+J85</f>
        <v>26</v>
      </c>
      <c r="C85" s="57" t="s">
        <v>20</v>
      </c>
      <c r="E85" s="40"/>
      <c r="H85"/>
      <c r="I85" s="6" t="s">
        <v>18</v>
      </c>
      <c r="J85" s="167">
        <v>26</v>
      </c>
    </row>
    <row r="86" spans="1:10" ht="13.5" thickBot="1" x14ac:dyDescent="0.25">
      <c r="A86" s="53" t="s">
        <v>9</v>
      </c>
      <c r="B86" s="58">
        <f>SUM(B83:B85)</f>
        <v>66</v>
      </c>
      <c r="C86" s="60"/>
      <c r="E86" s="11"/>
      <c r="H86"/>
    </row>
    <row r="87" spans="1:10" x14ac:dyDescent="0.2">
      <c r="E87" s="11"/>
      <c r="H87"/>
    </row>
    <row r="88" spans="1:10" x14ac:dyDescent="0.2">
      <c r="A88" s="7" t="s">
        <v>25</v>
      </c>
      <c r="E88" s="11"/>
      <c r="H88"/>
      <c r="I88" s="168" t="s">
        <v>78</v>
      </c>
    </row>
    <row r="89" spans="1:10" x14ac:dyDescent="0.2">
      <c r="A89" s="124" t="str">
        <f>+I89</f>
        <v>05-26-01- 9:00 am CPU failure on one of our RTWEB servers, off-lined the CPU, replaced on 29th</v>
      </c>
      <c r="E89" s="11"/>
      <c r="H89"/>
      <c r="I89" s="7" t="s">
        <v>133</v>
      </c>
    </row>
    <row r="90" spans="1:10" x14ac:dyDescent="0.2">
      <c r="A90" s="124" t="str">
        <f>+I90</f>
        <v>05-27-01- 2:00 am Enron London House had a power  outage, which interupted EnronOnline multicast traffic to London, due to our server being down in London.</v>
      </c>
      <c r="E90" s="11"/>
      <c r="H90"/>
      <c r="I90" s="7" t="s">
        <v>134</v>
      </c>
    </row>
    <row r="91" spans="1:10" x14ac:dyDescent="0.2">
      <c r="A91" s="124" t="str">
        <f>+I91</f>
        <v>This impacted bridging to back office systems. This also brought www.europe.enrononline.com down, fortunately we do not have external customers using the site yet.</v>
      </c>
      <c r="E91" s="11"/>
      <c r="H91"/>
      <c r="I91" s="7" t="s">
        <v>135</v>
      </c>
    </row>
    <row r="92" spans="1:10" ht="13.5" thickBot="1" x14ac:dyDescent="0.25"/>
    <row r="93" spans="1:10" x14ac:dyDescent="0.2">
      <c r="A93" s="171" t="s">
        <v>27</v>
      </c>
      <c r="B93" s="172"/>
      <c r="I93" s="171" t="s">
        <v>27</v>
      </c>
      <c r="J93" s="172"/>
    </row>
    <row r="94" spans="1:10" x14ac:dyDescent="0.2">
      <c r="A94" s="13" t="s">
        <v>28</v>
      </c>
      <c r="B94" s="14" t="s">
        <v>75</v>
      </c>
      <c r="I94" s="13" t="s">
        <v>28</v>
      </c>
      <c r="J94" s="14" t="s">
        <v>29</v>
      </c>
    </row>
    <row r="95" spans="1:10" ht="13.5" thickBot="1" x14ac:dyDescent="0.25">
      <c r="A95" s="15">
        <f>+I95</f>
        <v>1030891</v>
      </c>
      <c r="B95" s="16">
        <f>+J95</f>
        <v>620958938884</v>
      </c>
      <c r="I95" s="169">
        <v>1030891</v>
      </c>
      <c r="J95" s="170">
        <v>620958938884</v>
      </c>
    </row>
    <row r="96" spans="1:10" x14ac:dyDescent="0.2">
      <c r="A96" t="str">
        <f>+I96</f>
        <v>As of May 31, 2001</v>
      </c>
      <c r="I96" s="162" t="s">
        <v>136</v>
      </c>
      <c r="J96" s="162"/>
    </row>
    <row r="97" spans="1:11" ht="18" x14ac:dyDescent="0.25">
      <c r="J97" s="135"/>
    </row>
    <row r="98" spans="1:11" x14ac:dyDescent="0.2">
      <c r="A98" s="137"/>
    </row>
    <row r="99" spans="1:11" x14ac:dyDescent="0.2">
      <c r="J99" s="138"/>
      <c r="K99" s="138"/>
    </row>
  </sheetData>
  <mergeCells count="3">
    <mergeCell ref="B46:C46"/>
    <mergeCell ref="A93:B93"/>
    <mergeCell ref="I93:J93"/>
  </mergeCells>
  <phoneticPr fontId="0" type="noConversion"/>
  <conditionalFormatting sqref="J50 B44 J43:J44">
    <cfRule type="cellIs" dxfId="0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5" max="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37" sqref="I137"/>
    </sheetView>
  </sheetViews>
  <sheetFormatPr defaultRowHeight="12.75" x14ac:dyDescent="0.2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9" customWidth="1"/>
    <col min="3" max="3" width="37.7109375" customWidth="1"/>
    <col min="4" max="4" width="2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63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1" t="s">
        <v>27</v>
      </c>
      <c r="B81" s="172"/>
      <c r="H81" s="171" t="s">
        <v>27</v>
      </c>
      <c r="I81" s="17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bestFit="1" customWidth="1"/>
    <col min="6" max="6" width="2" style="11" hidden="1" customWidth="1"/>
    <col min="7" max="7" width="2.42578125" style="11" hidden="1" customWidth="1"/>
    <col min="8" max="8" width="22.85546875" hidden="1" customWidth="1"/>
    <col min="9" max="9" width="25.5703125" hidden="1" customWidth="1"/>
    <col min="10" max="10" width="15.140625" hidden="1" customWidth="1"/>
    <col min="11" max="11" width="8.85546875" hidden="1" customWidth="1"/>
    <col min="12" max="15" width="0" hidden="1" customWidth="1"/>
  </cols>
  <sheetData>
    <row r="1" spans="1:10" x14ac:dyDescent="0.2">
      <c r="H1" s="28" t="s">
        <v>32</v>
      </c>
      <c r="I1" s="63">
        <v>5</v>
      </c>
    </row>
    <row r="2" spans="1:10" ht="13.5" thickBot="1" x14ac:dyDescent="0.25">
      <c r="A2" s="1"/>
    </row>
    <row r="3" spans="1:10" x14ac:dyDescent="0.2">
      <c r="A3" s="32" t="s">
        <v>6</v>
      </c>
      <c r="B3" s="31"/>
      <c r="C3" s="18"/>
      <c r="D3" s="19"/>
      <c r="E3" s="34"/>
      <c r="G3"/>
    </row>
    <row r="4" spans="1:10" x14ac:dyDescent="0.2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25">
      <c r="A5" s="22"/>
      <c r="B5" s="1"/>
      <c r="C5" s="1"/>
      <c r="D5" s="21"/>
      <c r="E5" s="34"/>
      <c r="G5" s="17"/>
    </row>
    <row r="6" spans="1:10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25">
      <c r="A18" s="22"/>
      <c r="B18" s="3"/>
      <c r="C18" s="3"/>
      <c r="D18" s="21"/>
      <c r="E18" s="11"/>
      <c r="F18" s="12"/>
      <c r="G18" s="12"/>
    </row>
    <row r="19" spans="1:10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25">
      <c r="A30" s="22"/>
      <c r="B30" s="3"/>
      <c r="C30" s="3"/>
      <c r="D30" s="21"/>
      <c r="E30" s="11"/>
      <c r="F30" s="12"/>
      <c r="G30" s="12"/>
    </row>
    <row r="31" spans="1:10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">
      <c r="A36" s="51"/>
      <c r="B36" s="26"/>
      <c r="C36" s="26"/>
      <c r="D36" s="57"/>
      <c r="E36" s="40"/>
      <c r="F36" s="12"/>
      <c r="G36"/>
    </row>
    <row r="37" spans="1:10" x14ac:dyDescent="0.2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25">
      <c r="A38" s="22"/>
      <c r="B38" s="3"/>
      <c r="C38" s="3"/>
      <c r="D38" s="21"/>
      <c r="E38" s="11"/>
      <c r="F38" s="12"/>
      <c r="G38"/>
    </row>
    <row r="39" spans="1:10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5" thickBot="1" x14ac:dyDescent="0.25">
      <c r="B40" s="2"/>
      <c r="C40" s="2"/>
      <c r="D40" s="2"/>
      <c r="G40" s="12"/>
    </row>
    <row r="41" spans="1:10" x14ac:dyDescent="0.2">
      <c r="A41" s="32" t="s">
        <v>7</v>
      </c>
      <c r="B41" s="30"/>
      <c r="C41" s="23"/>
      <c r="D41" s="23"/>
      <c r="E41" s="19"/>
      <c r="F41" s="34"/>
      <c r="G41" s="12"/>
    </row>
    <row r="42" spans="1:10" x14ac:dyDescent="0.2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1" t="s">
        <v>27</v>
      </c>
      <c r="B81" s="172"/>
      <c r="H81" s="171" t="s">
        <v>27</v>
      </c>
      <c r="I81" s="172"/>
    </row>
    <row r="82" spans="1:9" x14ac:dyDescent="0.2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5" thickBot="1" x14ac:dyDescent="0.25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5" thickBot="1" x14ac:dyDescent="0.25">
      <c r="A71" s="53" t="s">
        <v>9</v>
      </c>
      <c r="B71" s="58">
        <f>SUM(B68:B70)</f>
        <v>134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83" t="s">
        <v>78</v>
      </c>
    </row>
    <row r="74" spans="1:10" x14ac:dyDescent="0.2">
      <c r="A74" s="25" t="str">
        <f>+I74</f>
        <v>No Issues</v>
      </c>
      <c r="E74" s="11"/>
      <c r="H74"/>
      <c r="I74" t="s">
        <v>79</v>
      </c>
    </row>
    <row r="75" spans="1:10" ht="13.5" thickBot="1" x14ac:dyDescent="0.25"/>
    <row r="76" spans="1:10" x14ac:dyDescent="0.2">
      <c r="A76" s="171" t="s">
        <v>27</v>
      </c>
      <c r="B76" s="172"/>
      <c r="I76" s="171" t="s">
        <v>27</v>
      </c>
      <c r="J76" s="172"/>
    </row>
    <row r="77" spans="1:10" x14ac:dyDescent="0.2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5" thickBot="1" x14ac:dyDescent="0.25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5" thickBot="1" x14ac:dyDescent="0.25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5" thickBot="1" x14ac:dyDescent="0.25">
      <c r="A71" s="53" t="s">
        <v>9</v>
      </c>
      <c r="B71" s="58">
        <f>SUM(B68:B70)</f>
        <v>134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1" t="s">
        <v>27</v>
      </c>
      <c r="B81" s="172"/>
      <c r="H81" s="171" t="s">
        <v>27</v>
      </c>
      <c r="I81" s="17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2" x14ac:dyDescent="0.2">
      <c r="I1" s="28" t="s">
        <v>32</v>
      </c>
      <c r="J1" s="88">
        <v>5</v>
      </c>
    </row>
    <row r="2" spans="1:12" ht="13.5" thickBot="1" x14ac:dyDescent="0.25">
      <c r="A2" s="1"/>
    </row>
    <row r="3" spans="1:12" x14ac:dyDescent="0.2">
      <c r="A3" s="32" t="s">
        <v>6</v>
      </c>
      <c r="B3" s="31"/>
      <c r="C3" s="18"/>
      <c r="D3" s="19"/>
      <c r="E3" s="34"/>
      <c r="H3"/>
    </row>
    <row r="4" spans="1:12" x14ac:dyDescent="0.2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25">
      <c r="A5" s="22"/>
      <c r="B5" s="1"/>
      <c r="C5" s="1"/>
      <c r="D5" s="21"/>
      <c r="E5" s="34"/>
      <c r="H5" s="17"/>
    </row>
    <row r="6" spans="1:12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2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2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2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2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5" thickBot="1" x14ac:dyDescent="0.25">
      <c r="B40" s="2"/>
      <c r="C40" s="2"/>
      <c r="D40" s="2"/>
      <c r="H40" s="12"/>
    </row>
    <row r="41" spans="1:12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5" thickBot="1" x14ac:dyDescent="0.25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5" thickBot="1" x14ac:dyDescent="0.25">
      <c r="A71" s="53" t="s">
        <v>9</v>
      </c>
      <c r="B71" s="58">
        <f>SUM(B68:B70)</f>
        <v>96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25" t="s">
        <v>78</v>
      </c>
    </row>
    <row r="74" spans="1:10" x14ac:dyDescent="0.2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">
      <c r="A82" s="25"/>
      <c r="E82" s="11"/>
      <c r="H82"/>
    </row>
    <row r="83" spans="1:10" ht="13.5" thickBot="1" x14ac:dyDescent="0.25"/>
    <row r="84" spans="1:10" x14ac:dyDescent="0.2">
      <c r="A84" s="171" t="s">
        <v>27</v>
      </c>
      <c r="B84" s="172"/>
      <c r="I84" s="171" t="s">
        <v>27</v>
      </c>
      <c r="J84" s="172"/>
    </row>
    <row r="85" spans="1:10" x14ac:dyDescent="0.2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5" thickBot="1" x14ac:dyDescent="0.25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88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5" thickBot="1" x14ac:dyDescent="0.25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5" thickBot="1" x14ac:dyDescent="0.25">
      <c r="A71" s="53" t="s">
        <v>9</v>
      </c>
      <c r="B71" s="58">
        <f>SUM(B68:B70)</f>
        <v>96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25" t="s">
        <v>78</v>
      </c>
    </row>
    <row r="74" spans="1:9" x14ac:dyDescent="0.2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">
      <c r="A79" s="124" t="str">
        <f t="shared" si="4"/>
        <v xml:space="preserve">05-07-01  Same issue as above </v>
      </c>
      <c r="H79" s="7" t="s">
        <v>108</v>
      </c>
    </row>
    <row r="80" spans="1:9" x14ac:dyDescent="0.2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5" thickBot="1" x14ac:dyDescent="0.25"/>
    <row r="83" spans="1:9" x14ac:dyDescent="0.2">
      <c r="A83" s="171" t="s">
        <v>27</v>
      </c>
      <c r="B83" s="172"/>
      <c r="H83" s="171" t="s">
        <v>27</v>
      </c>
      <c r="I83" s="172"/>
    </row>
    <row r="84" spans="1:9" x14ac:dyDescent="0.2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5" thickBot="1" x14ac:dyDescent="0.25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5" thickBot="1" x14ac:dyDescent="0.25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5" thickBot="1" x14ac:dyDescent="0.25">
      <c r="A71" s="53" t="s">
        <v>9</v>
      </c>
      <c r="B71" s="58">
        <f>SUM(B68:B70)</f>
        <v>76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30" t="s">
        <v>78</v>
      </c>
    </row>
    <row r="74" spans="1:10" x14ac:dyDescent="0.2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">
      <c r="A75" s="124"/>
      <c r="E75" s="11"/>
      <c r="H75"/>
      <c r="I75" s="25"/>
    </row>
    <row r="76" spans="1:10" ht="13.5" thickBot="1" x14ac:dyDescent="0.25"/>
    <row r="77" spans="1:10" x14ac:dyDescent="0.2">
      <c r="A77" s="171" t="s">
        <v>27</v>
      </c>
      <c r="B77" s="172"/>
      <c r="I77" s="171" t="s">
        <v>27</v>
      </c>
      <c r="J77" s="172"/>
    </row>
    <row r="78" spans="1:10" x14ac:dyDescent="0.2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5" thickBot="1" x14ac:dyDescent="0.25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5" thickBot="1" x14ac:dyDescent="0.25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5" thickBot="1" x14ac:dyDescent="0.25">
      <c r="A71" s="53" t="s">
        <v>9</v>
      </c>
      <c r="B71" s="58">
        <f>SUM(B68:B70)</f>
        <v>76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30" t="s">
        <v>78</v>
      </c>
    </row>
    <row r="74" spans="1:9" x14ac:dyDescent="0.2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5" thickBot="1" x14ac:dyDescent="0.25"/>
    <row r="76" spans="1:9" x14ac:dyDescent="0.2">
      <c r="A76" s="171" t="s">
        <v>27</v>
      </c>
      <c r="B76" s="172"/>
      <c r="H76" s="171" t="s">
        <v>27</v>
      </c>
      <c r="I76" s="172"/>
    </row>
    <row r="77" spans="1:9" x14ac:dyDescent="0.2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5" thickBot="1" x14ac:dyDescent="0.25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May 28- June 01 no notional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28- June 01 no notional'!Print_Area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Felienne</cp:lastModifiedBy>
  <cp:lastPrinted>2001-06-04T14:52:39Z</cp:lastPrinted>
  <dcterms:created xsi:type="dcterms:W3CDTF">2001-03-12T13:47:43Z</dcterms:created>
  <dcterms:modified xsi:type="dcterms:W3CDTF">2014-09-03T10:39:12Z</dcterms:modified>
</cp:coreProperties>
</file>