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Peakers" sheetId="1" r:id="rId1"/>
    <sheet name="LV Cogen" sheetId="4" r:id="rId2"/>
    <sheet name="Pastoria" sheetId="5" r:id="rId3"/>
    <sheet name="Portfolio" sheetId="6" r:id="rId4"/>
  </sheets>
  <calcPr calcId="152511"/>
</workbook>
</file>

<file path=xl/calcChain.xml><?xml version="1.0" encoding="utf-8"?>
<calcChain xmlns="http://schemas.openxmlformats.org/spreadsheetml/2006/main">
  <c r="C5" i="1" l="1"/>
  <c r="G5" i="1"/>
  <c r="K5" i="1"/>
  <c r="N5" i="1"/>
  <c r="O5" i="1"/>
  <c r="C6" i="1"/>
  <c r="G6" i="1"/>
  <c r="K6" i="1"/>
  <c r="N6" i="1"/>
  <c r="O6" i="1"/>
  <c r="C7" i="1"/>
  <c r="G7" i="1"/>
  <c r="K7" i="1"/>
  <c r="O7" i="1"/>
  <c r="C8" i="1"/>
  <c r="G8" i="1"/>
  <c r="K8" i="1"/>
  <c r="N8" i="1"/>
  <c r="O8" i="1"/>
  <c r="C9" i="1"/>
  <c r="G9" i="1"/>
  <c r="K9" i="1"/>
  <c r="N9" i="1"/>
  <c r="O9" i="1"/>
  <c r="C10" i="1"/>
  <c r="G10" i="1"/>
  <c r="K10" i="1"/>
  <c r="C11" i="1"/>
  <c r="G11" i="1"/>
  <c r="K11" i="1"/>
  <c r="C12" i="1"/>
  <c r="G12" i="1"/>
  <c r="K12" i="1"/>
  <c r="C13" i="1"/>
  <c r="K13" i="1"/>
  <c r="K14" i="1"/>
  <c r="C5" i="6"/>
  <c r="G5" i="6"/>
  <c r="K5" i="6"/>
  <c r="T5" i="6"/>
  <c r="C6" i="6"/>
  <c r="G6" i="6"/>
  <c r="K6" i="6"/>
  <c r="T6" i="6"/>
  <c r="C7" i="6"/>
  <c r="G7" i="6"/>
  <c r="K7" i="6"/>
  <c r="T7" i="6"/>
</calcChain>
</file>

<file path=xl/sharedStrings.xml><?xml version="1.0" encoding="utf-8"?>
<sst xmlns="http://schemas.openxmlformats.org/spreadsheetml/2006/main" count="131" uniqueCount="38">
  <si>
    <t>Gleason</t>
  </si>
  <si>
    <t>Wheatland</t>
  </si>
  <si>
    <t>Pastoria</t>
  </si>
  <si>
    <t>Portfolio Total</t>
  </si>
  <si>
    <t>Bidder</t>
  </si>
  <si>
    <t>Bid</t>
  </si>
  <si>
    <t>Allegheny Energy</t>
  </si>
  <si>
    <t>Cinergy Corp</t>
  </si>
  <si>
    <t>Duke Energy</t>
  </si>
  <si>
    <t>Aquilla Energy</t>
  </si>
  <si>
    <t>LG&amp;E Energy Corp</t>
  </si>
  <si>
    <t>El Paso</t>
  </si>
  <si>
    <t>AEP</t>
  </si>
  <si>
    <t>PECO Energy</t>
  </si>
  <si>
    <t>Southern Energy</t>
  </si>
  <si>
    <t>Calpine Corp</t>
  </si>
  <si>
    <t>DPL Inc</t>
  </si>
  <si>
    <t>PSEG Global</t>
  </si>
  <si>
    <t>AES Pacific</t>
  </si>
  <si>
    <t>Pinnacle West</t>
  </si>
  <si>
    <t>Intergen</t>
  </si>
  <si>
    <t>Edison Mission</t>
  </si>
  <si>
    <t>PG&amp;E</t>
  </si>
  <si>
    <t>Dynegy</t>
  </si>
  <si>
    <t>3 bidders</t>
  </si>
  <si>
    <t>$/kw</t>
  </si>
  <si>
    <t>Lincon Energy Center</t>
  </si>
  <si>
    <t>NRG Energy</t>
  </si>
  <si>
    <t>LV Cogen (I &amp; II)</t>
  </si>
  <si>
    <t>9 bidders</t>
  </si>
  <si>
    <t>10 bidders</t>
  </si>
  <si>
    <t>Peaker Total</t>
  </si>
  <si>
    <t>Round I Bidding Summary and Round II Bidders</t>
  </si>
  <si>
    <t>8 Round II bidders</t>
  </si>
  <si>
    <t>Number of Bidders</t>
  </si>
  <si>
    <t>2 bidders</t>
  </si>
  <si>
    <t>4 bidders</t>
  </si>
  <si>
    <t>Top Three Round I Bids by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</si>
</sst>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u/>
      <sz val="10"/>
      <name val="Arial"/>
      <family val="2"/>
    </font>
    <font>
      <strike/>
      <sz val="1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Continuous"/>
    </xf>
    <xf numFmtId="0" fontId="0" fillId="0" borderId="0" xfId="0" applyAlignment="1"/>
    <xf numFmtId="0" fontId="1" fillId="0" borderId="0" xfId="0" applyFont="1"/>
    <xf numFmtId="0" fontId="2" fillId="0" borderId="0" xfId="0" applyFont="1"/>
    <xf numFmtId="1" fontId="0" fillId="0" borderId="0" xfId="0" applyNumberFormat="1"/>
    <xf numFmtId="1" fontId="2" fillId="0" borderId="0" xfId="0" applyNumberFormat="1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8"/>
  <sheetViews>
    <sheetView tabSelected="1" zoomScale="80" workbookViewId="0">
      <selection activeCell="E18" sqref="E18"/>
    </sheetView>
  </sheetViews>
  <sheetFormatPr defaultRowHeight="12.75" x14ac:dyDescent="0.2"/>
  <cols>
    <col min="1" max="1" width="17.28515625" customWidth="1"/>
    <col min="2" max="2" width="4.42578125" customWidth="1"/>
    <col min="3" max="3" width="5.42578125" bestFit="1" customWidth="1"/>
    <col min="4" max="4" width="2.7109375" customWidth="1"/>
    <col min="5" max="5" width="16.28515625" customWidth="1"/>
    <col min="6" max="6" width="4.42578125" bestFit="1" customWidth="1"/>
    <col min="7" max="7" width="5.42578125" bestFit="1" customWidth="1"/>
    <col min="8" max="8" width="2.5703125" customWidth="1"/>
    <col min="9" max="9" width="17.140625" bestFit="1" customWidth="1"/>
    <col min="10" max="10" width="4.42578125" bestFit="1" customWidth="1"/>
    <col min="11" max="11" width="5.42578125" bestFit="1" customWidth="1"/>
    <col min="12" max="12" width="2.5703125" customWidth="1"/>
    <col min="13" max="13" width="15.7109375" bestFit="1" customWidth="1"/>
    <col min="14" max="14" width="4.42578125" bestFit="1" customWidth="1"/>
    <col min="15" max="15" width="5.5703125" bestFit="1" customWidth="1"/>
  </cols>
  <sheetData>
    <row r="1" spans="1:15" ht="18" x14ac:dyDescent="0.25">
      <c r="A1" s="7" t="s">
        <v>32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15" x14ac:dyDescent="0.2">
      <c r="A3" s="1" t="s">
        <v>0</v>
      </c>
      <c r="B3" s="1"/>
      <c r="C3" s="1"/>
      <c r="D3" s="2"/>
      <c r="E3" s="1" t="s">
        <v>26</v>
      </c>
      <c r="F3" s="1"/>
      <c r="G3" s="1"/>
      <c r="H3" s="2"/>
      <c r="I3" s="1" t="s">
        <v>1</v>
      </c>
      <c r="J3" s="1"/>
      <c r="K3" s="1"/>
      <c r="L3" s="2"/>
      <c r="M3" s="1" t="s">
        <v>31</v>
      </c>
      <c r="N3" s="1"/>
    </row>
    <row r="4" spans="1:15" x14ac:dyDescent="0.2">
      <c r="A4" s="3" t="s">
        <v>4</v>
      </c>
      <c r="B4" s="3" t="s">
        <v>5</v>
      </c>
      <c r="C4" s="3" t="s">
        <v>25</v>
      </c>
      <c r="D4" s="3"/>
      <c r="E4" s="3" t="s">
        <v>4</v>
      </c>
      <c r="F4" s="3" t="s">
        <v>5</v>
      </c>
      <c r="G4" s="3" t="s">
        <v>25</v>
      </c>
      <c r="H4" s="3"/>
      <c r="I4" s="3" t="s">
        <v>4</v>
      </c>
      <c r="J4" s="3" t="s">
        <v>5</v>
      </c>
      <c r="K4" s="3" t="s">
        <v>25</v>
      </c>
      <c r="L4" s="3"/>
      <c r="M4" s="3" t="s">
        <v>4</v>
      </c>
      <c r="N4" s="3" t="s">
        <v>5</v>
      </c>
      <c r="O4" s="3" t="s">
        <v>25</v>
      </c>
    </row>
    <row r="5" spans="1:15" x14ac:dyDescent="0.2">
      <c r="A5" t="s">
        <v>6</v>
      </c>
      <c r="B5">
        <v>330</v>
      </c>
      <c r="C5" s="5">
        <f>B5/0.5408</f>
        <v>610.20710059171608</v>
      </c>
      <c r="E5" t="s">
        <v>6</v>
      </c>
      <c r="F5">
        <v>380</v>
      </c>
      <c r="G5" s="5">
        <f>F5/0.6209</f>
        <v>612.01481720083746</v>
      </c>
      <c r="I5" t="s">
        <v>6</v>
      </c>
      <c r="J5">
        <v>284</v>
      </c>
      <c r="K5" s="5">
        <f>J5/0.474</f>
        <v>599.15611814345993</v>
      </c>
      <c r="M5" t="s">
        <v>6</v>
      </c>
      <c r="N5">
        <f>J5+F5+B5</f>
        <v>994</v>
      </c>
      <c r="O5" s="5">
        <f>N5/(0.474+0.6209+0.5408)</f>
        <v>607.69089686372809</v>
      </c>
    </row>
    <row r="6" spans="1:15" x14ac:dyDescent="0.2">
      <c r="A6" t="s">
        <v>23</v>
      </c>
      <c r="B6">
        <v>303</v>
      </c>
      <c r="C6" s="5">
        <f>B6/0.5408</f>
        <v>560.28106508875749</v>
      </c>
      <c r="E6" t="s">
        <v>23</v>
      </c>
      <c r="F6">
        <v>361</v>
      </c>
      <c r="G6" s="5">
        <f>F6/0.6209</f>
        <v>581.41407634079565</v>
      </c>
      <c r="I6" t="s">
        <v>23</v>
      </c>
      <c r="J6">
        <v>281</v>
      </c>
      <c r="K6" s="5">
        <f>J6/0.474</f>
        <v>592.82700421940933</v>
      </c>
      <c r="M6" t="s">
        <v>23</v>
      </c>
      <c r="N6">
        <f>J6+F6+B6</f>
        <v>945</v>
      </c>
      <c r="O6" s="5">
        <f>N6/(0.474+0.6209+0.5408)</f>
        <v>577.73430335636124</v>
      </c>
    </row>
    <row r="7" spans="1:15" x14ac:dyDescent="0.2">
      <c r="A7" t="s">
        <v>7</v>
      </c>
      <c r="B7">
        <v>302</v>
      </c>
      <c r="C7" s="5">
        <f t="shared" ref="C7:C13" si="0">B7/0.5408</f>
        <v>558.43195266272198</v>
      </c>
      <c r="E7" t="s">
        <v>8</v>
      </c>
      <c r="F7">
        <v>315</v>
      </c>
      <c r="G7" s="5">
        <f t="shared" ref="G7:G12" si="1">F7/0.6209</f>
        <v>507.32807215332582</v>
      </c>
      <c r="I7" t="s">
        <v>7</v>
      </c>
      <c r="J7">
        <v>276</v>
      </c>
      <c r="K7" s="5">
        <f t="shared" ref="K7:K14" si="2">J7/0.474</f>
        <v>582.27848101265829</v>
      </c>
      <c r="M7" t="s">
        <v>17</v>
      </c>
      <c r="N7">
        <v>923</v>
      </c>
      <c r="O7" s="5">
        <f>N7/(0.474+0.6209+0.5408)</f>
        <v>564.28440423060465</v>
      </c>
    </row>
    <row r="8" spans="1:15" x14ac:dyDescent="0.2">
      <c r="A8" t="s">
        <v>8</v>
      </c>
      <c r="B8">
        <v>290</v>
      </c>
      <c r="C8" s="5">
        <f t="shared" si="0"/>
        <v>536.24260355029594</v>
      </c>
      <c r="E8" t="s">
        <v>13</v>
      </c>
      <c r="F8">
        <v>292</v>
      </c>
      <c r="G8" s="5">
        <f t="shared" si="1"/>
        <v>470.28507005959091</v>
      </c>
      <c r="I8" t="s">
        <v>8</v>
      </c>
      <c r="J8">
        <v>235</v>
      </c>
      <c r="K8" s="5">
        <f t="shared" si="2"/>
        <v>495.78059071729962</v>
      </c>
      <c r="M8" t="s">
        <v>8</v>
      </c>
      <c r="N8">
        <f>B8+F7+J8</f>
        <v>840</v>
      </c>
      <c r="O8" s="5">
        <f>N8/(0.474+0.6209+0.5408)</f>
        <v>513.5416029834322</v>
      </c>
    </row>
    <row r="9" spans="1:15" x14ac:dyDescent="0.2">
      <c r="A9" t="s">
        <v>10</v>
      </c>
      <c r="B9">
        <v>252</v>
      </c>
      <c r="C9" s="5">
        <f t="shared" si="0"/>
        <v>465.9763313609468</v>
      </c>
      <c r="E9" t="s">
        <v>14</v>
      </c>
      <c r="F9">
        <v>284</v>
      </c>
      <c r="G9" s="5">
        <f t="shared" si="1"/>
        <v>457.40054759220487</v>
      </c>
      <c r="I9" t="s">
        <v>9</v>
      </c>
      <c r="J9">
        <v>224</v>
      </c>
      <c r="K9" s="5">
        <f t="shared" si="2"/>
        <v>472.57383966244726</v>
      </c>
      <c r="M9" t="s">
        <v>7</v>
      </c>
      <c r="N9">
        <f>B7+F11+J7</f>
        <v>815</v>
      </c>
      <c r="O9" s="5">
        <f>N9/(0.474+0.6209+0.5408)</f>
        <v>498.25762670416339</v>
      </c>
    </row>
    <row r="10" spans="1:15" x14ac:dyDescent="0.2">
      <c r="A10" t="s">
        <v>9</v>
      </c>
      <c r="B10">
        <v>240</v>
      </c>
      <c r="C10" s="5">
        <f t="shared" si="0"/>
        <v>443.78698224852076</v>
      </c>
      <c r="E10" t="s">
        <v>15</v>
      </c>
      <c r="F10">
        <v>270</v>
      </c>
      <c r="G10" s="5">
        <f t="shared" si="1"/>
        <v>434.85263327427924</v>
      </c>
      <c r="I10" t="s">
        <v>10</v>
      </c>
      <c r="J10">
        <v>220</v>
      </c>
      <c r="K10" s="5">
        <f t="shared" si="2"/>
        <v>464.13502109704643</v>
      </c>
      <c r="M10" t="s">
        <v>27</v>
      </c>
    </row>
    <row r="11" spans="1:15" x14ac:dyDescent="0.2">
      <c r="A11" s="4" t="s">
        <v>11</v>
      </c>
      <c r="B11" s="4">
        <v>214</v>
      </c>
      <c r="C11" s="6">
        <f t="shared" si="0"/>
        <v>395.71005917159766</v>
      </c>
      <c r="E11" t="s">
        <v>7</v>
      </c>
      <c r="F11">
        <v>237</v>
      </c>
      <c r="G11" s="5">
        <f t="shared" si="1"/>
        <v>381.7039780963118</v>
      </c>
      <c r="I11" t="s">
        <v>14</v>
      </c>
      <c r="J11">
        <v>206</v>
      </c>
      <c r="K11" s="5">
        <f t="shared" si="2"/>
        <v>434.59915611814347</v>
      </c>
    </row>
    <row r="12" spans="1:15" x14ac:dyDescent="0.2">
      <c r="A12" s="4" t="s">
        <v>15</v>
      </c>
      <c r="B12" s="4">
        <v>214</v>
      </c>
      <c r="C12" s="6">
        <f t="shared" si="0"/>
        <v>395.71005917159766</v>
      </c>
      <c r="E12" s="4" t="s">
        <v>11</v>
      </c>
      <c r="F12" s="4">
        <v>150</v>
      </c>
      <c r="G12" s="6">
        <f t="shared" si="1"/>
        <v>241.58479626348847</v>
      </c>
      <c r="I12" t="s">
        <v>16</v>
      </c>
      <c r="J12">
        <v>205</v>
      </c>
      <c r="K12" s="5">
        <f t="shared" si="2"/>
        <v>432.48945147679325</v>
      </c>
    </row>
    <row r="13" spans="1:15" x14ac:dyDescent="0.2">
      <c r="A13" s="4" t="s">
        <v>12</v>
      </c>
      <c r="B13" s="4">
        <v>150</v>
      </c>
      <c r="C13" s="6">
        <f t="shared" si="0"/>
        <v>277.36686390532549</v>
      </c>
      <c r="E13" t="s">
        <v>27</v>
      </c>
      <c r="I13" s="4" t="s">
        <v>15</v>
      </c>
      <c r="J13" s="4">
        <v>192</v>
      </c>
      <c r="K13" s="6">
        <f t="shared" si="2"/>
        <v>405.0632911392405</v>
      </c>
    </row>
    <row r="14" spans="1:15" x14ac:dyDescent="0.2">
      <c r="A14" t="s">
        <v>27</v>
      </c>
      <c r="E14" t="s">
        <v>17</v>
      </c>
      <c r="I14" s="4" t="s">
        <v>11</v>
      </c>
      <c r="J14" s="4">
        <v>135</v>
      </c>
      <c r="K14" s="6">
        <f t="shared" si="2"/>
        <v>284.81012658227849</v>
      </c>
    </row>
    <row r="15" spans="1:15" x14ac:dyDescent="0.2">
      <c r="A15" t="s">
        <v>17</v>
      </c>
      <c r="I15" t="s">
        <v>27</v>
      </c>
    </row>
    <row r="16" spans="1:15" x14ac:dyDescent="0.2">
      <c r="I16" t="s">
        <v>17</v>
      </c>
    </row>
    <row r="18" spans="1:9" x14ac:dyDescent="0.2">
      <c r="A18" t="s">
        <v>33</v>
      </c>
      <c r="E18" t="s">
        <v>29</v>
      </c>
      <c r="I18" t="s">
        <v>30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7"/>
  <sheetViews>
    <sheetView zoomScale="80" workbookViewId="0">
      <selection activeCell="A3" sqref="A3:B15"/>
    </sheetView>
  </sheetViews>
  <sheetFormatPr defaultRowHeight="12.75" x14ac:dyDescent="0.2"/>
  <cols>
    <col min="1" max="1" width="15.7109375" bestFit="1" customWidth="1"/>
    <col min="2" max="2" width="4.5703125" customWidth="1"/>
  </cols>
  <sheetData>
    <row r="1" spans="1:2" ht="18" x14ac:dyDescent="0.25">
      <c r="A1" s="8" t="s">
        <v>32</v>
      </c>
      <c r="B1" s="1"/>
    </row>
    <row r="3" spans="1:2" x14ac:dyDescent="0.2">
      <c r="A3" s="1" t="s">
        <v>28</v>
      </c>
      <c r="B3" s="1"/>
    </row>
    <row r="4" spans="1:2" x14ac:dyDescent="0.2">
      <c r="A4" s="3" t="s">
        <v>4</v>
      </c>
      <c r="B4" s="3" t="s">
        <v>5</v>
      </c>
    </row>
    <row r="5" spans="1:2" x14ac:dyDescent="0.2">
      <c r="A5" t="s">
        <v>14</v>
      </c>
      <c r="B5">
        <v>106</v>
      </c>
    </row>
    <row r="6" spans="1:2" x14ac:dyDescent="0.2">
      <c r="A6" t="s">
        <v>11</v>
      </c>
      <c r="B6">
        <v>65</v>
      </c>
    </row>
    <row r="7" spans="1:2" x14ac:dyDescent="0.2">
      <c r="A7" t="s">
        <v>15</v>
      </c>
      <c r="B7">
        <v>40</v>
      </c>
    </row>
    <row r="8" spans="1:2" x14ac:dyDescent="0.2">
      <c r="A8" t="s">
        <v>6</v>
      </c>
      <c r="B8">
        <v>35</v>
      </c>
    </row>
    <row r="9" spans="1:2" x14ac:dyDescent="0.2">
      <c r="A9" t="s">
        <v>19</v>
      </c>
      <c r="B9">
        <v>29</v>
      </c>
    </row>
    <row r="10" spans="1:2" x14ac:dyDescent="0.2">
      <c r="A10" t="s">
        <v>18</v>
      </c>
      <c r="B10">
        <v>28</v>
      </c>
    </row>
    <row r="11" spans="1:2" x14ac:dyDescent="0.2">
      <c r="A11" s="4" t="s">
        <v>23</v>
      </c>
      <c r="B11" s="4">
        <v>19</v>
      </c>
    </row>
    <row r="12" spans="1:2" x14ac:dyDescent="0.2">
      <c r="A12" s="4" t="s">
        <v>20</v>
      </c>
      <c r="B12" s="4">
        <v>7</v>
      </c>
    </row>
    <row r="13" spans="1:2" x14ac:dyDescent="0.2">
      <c r="A13" t="s">
        <v>13</v>
      </c>
    </row>
    <row r="14" spans="1:2" x14ac:dyDescent="0.2">
      <c r="A14" t="s">
        <v>27</v>
      </c>
    </row>
    <row r="15" spans="1:2" x14ac:dyDescent="0.2">
      <c r="A15" t="s">
        <v>12</v>
      </c>
    </row>
    <row r="17" spans="1:1" x14ac:dyDescent="0.2">
      <c r="A17" t="s">
        <v>29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7"/>
  <sheetViews>
    <sheetView zoomScale="80" workbookViewId="0">
      <selection activeCell="A3" sqref="A3:B15"/>
    </sheetView>
  </sheetViews>
  <sheetFormatPr defaultRowHeight="12.75" x14ac:dyDescent="0.2"/>
  <cols>
    <col min="1" max="1" width="15.28515625" customWidth="1"/>
    <col min="2" max="2" width="4.28515625" bestFit="1" customWidth="1"/>
  </cols>
  <sheetData>
    <row r="1" spans="1:2" ht="18" x14ac:dyDescent="0.25">
      <c r="A1" s="8" t="s">
        <v>32</v>
      </c>
      <c r="B1" s="1"/>
    </row>
    <row r="3" spans="1:2" x14ac:dyDescent="0.2">
      <c r="A3" s="1" t="s">
        <v>2</v>
      </c>
      <c r="B3" s="1"/>
    </row>
    <row r="4" spans="1:2" x14ac:dyDescent="0.2">
      <c r="A4" s="3" t="s">
        <v>4</v>
      </c>
      <c r="B4" s="3" t="s">
        <v>5</v>
      </c>
    </row>
    <row r="5" spans="1:2" x14ac:dyDescent="0.2">
      <c r="A5" t="s">
        <v>20</v>
      </c>
      <c r="B5">
        <v>40</v>
      </c>
    </row>
    <row r="6" spans="1:2" x14ac:dyDescent="0.2">
      <c r="A6" t="s">
        <v>23</v>
      </c>
      <c r="B6">
        <v>38</v>
      </c>
    </row>
    <row r="7" spans="1:2" x14ac:dyDescent="0.2">
      <c r="A7" t="s">
        <v>18</v>
      </c>
      <c r="B7">
        <v>35</v>
      </c>
    </row>
    <row r="8" spans="1:2" x14ac:dyDescent="0.2">
      <c r="A8" t="s">
        <v>15</v>
      </c>
      <c r="B8">
        <v>33</v>
      </c>
    </row>
    <row r="9" spans="1:2" x14ac:dyDescent="0.2">
      <c r="A9" t="s">
        <v>19</v>
      </c>
      <c r="B9">
        <v>25</v>
      </c>
    </row>
    <row r="10" spans="1:2" x14ac:dyDescent="0.2">
      <c r="A10" t="s">
        <v>21</v>
      </c>
      <c r="B10">
        <v>20</v>
      </c>
    </row>
    <row r="11" spans="1:2" x14ac:dyDescent="0.2">
      <c r="A11" t="s">
        <v>14</v>
      </c>
      <c r="B11">
        <v>19</v>
      </c>
    </row>
    <row r="12" spans="1:2" x14ac:dyDescent="0.2">
      <c r="A12" s="4" t="s">
        <v>22</v>
      </c>
      <c r="B12" s="4">
        <v>11</v>
      </c>
    </row>
    <row r="13" spans="1:2" x14ac:dyDescent="0.2">
      <c r="A13" s="4" t="s">
        <v>11</v>
      </c>
      <c r="B13" s="4">
        <v>6</v>
      </c>
    </row>
    <row r="14" spans="1:2" x14ac:dyDescent="0.2">
      <c r="A14" t="s">
        <v>12</v>
      </c>
    </row>
    <row r="15" spans="1:2" x14ac:dyDescent="0.2">
      <c r="A15" t="s">
        <v>27</v>
      </c>
    </row>
    <row r="17" spans="1:1" x14ac:dyDescent="0.2">
      <c r="A17" t="s">
        <v>29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7"/>
  <sheetViews>
    <sheetView zoomScale="80" workbookViewId="0">
      <selection activeCell="A2" sqref="A2"/>
    </sheetView>
  </sheetViews>
  <sheetFormatPr defaultRowHeight="12.75" x14ac:dyDescent="0.2"/>
  <cols>
    <col min="1" max="1" width="17.28515625" customWidth="1"/>
    <col min="2" max="2" width="4.42578125" customWidth="1"/>
    <col min="3" max="3" width="5.42578125" bestFit="1" customWidth="1"/>
    <col min="4" max="4" width="2.7109375" customWidth="1"/>
    <col min="5" max="5" width="16.28515625" customWidth="1"/>
    <col min="6" max="6" width="4.42578125" bestFit="1" customWidth="1"/>
    <col min="7" max="7" width="5.42578125" bestFit="1" customWidth="1"/>
    <col min="8" max="8" width="2.7109375" customWidth="1"/>
    <col min="9" max="9" width="17.140625" bestFit="1" customWidth="1"/>
    <col min="10" max="10" width="4.42578125" bestFit="1" customWidth="1"/>
    <col min="11" max="11" width="5.42578125" bestFit="1" customWidth="1"/>
    <col min="12" max="12" width="2.7109375" customWidth="1"/>
    <col min="13" max="13" width="15.7109375" customWidth="1"/>
    <col min="14" max="14" width="4.7109375" customWidth="1"/>
    <col min="15" max="15" width="2.7109375" customWidth="1"/>
    <col min="16" max="16" width="15.42578125" customWidth="1"/>
    <col min="17" max="17" width="4.42578125" customWidth="1"/>
    <col min="18" max="18" width="2.5703125" customWidth="1"/>
    <col min="19" max="19" width="17.28515625" bestFit="1" customWidth="1"/>
    <col min="20" max="20" width="5.5703125" bestFit="1" customWidth="1"/>
  </cols>
  <sheetData>
    <row r="1" spans="1:20" ht="18" x14ac:dyDescent="0.25">
      <c r="A1" s="7" t="s">
        <v>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x14ac:dyDescent="0.2">
      <c r="A3" s="1" t="s">
        <v>0</v>
      </c>
      <c r="B3" s="1"/>
      <c r="C3" s="1"/>
      <c r="D3" s="2"/>
      <c r="E3" s="1" t="s">
        <v>26</v>
      </c>
      <c r="F3" s="1"/>
      <c r="G3" s="1"/>
      <c r="H3" s="2"/>
      <c r="I3" s="1" t="s">
        <v>1</v>
      </c>
      <c r="J3" s="1"/>
      <c r="K3" s="1"/>
      <c r="L3" s="2"/>
      <c r="M3" s="1" t="s">
        <v>28</v>
      </c>
      <c r="N3" s="1"/>
      <c r="O3" s="2"/>
      <c r="P3" s="1" t="s">
        <v>2</v>
      </c>
      <c r="Q3" s="1"/>
      <c r="R3" s="2"/>
      <c r="S3" s="1" t="s">
        <v>3</v>
      </c>
      <c r="T3" s="1"/>
    </row>
    <row r="4" spans="1:20" x14ac:dyDescent="0.2">
      <c r="A4" s="3" t="s">
        <v>4</v>
      </c>
      <c r="B4" s="3" t="s">
        <v>5</v>
      </c>
      <c r="C4" s="3" t="s">
        <v>25</v>
      </c>
      <c r="D4" s="3"/>
      <c r="E4" s="3" t="s">
        <v>4</v>
      </c>
      <c r="F4" s="3" t="s">
        <v>5</v>
      </c>
      <c r="G4" s="3" t="s">
        <v>25</v>
      </c>
      <c r="H4" s="3"/>
      <c r="I4" s="3" t="s">
        <v>4</v>
      </c>
      <c r="J4" s="3" t="s">
        <v>5</v>
      </c>
      <c r="K4" s="3" t="s">
        <v>25</v>
      </c>
      <c r="L4" s="3"/>
      <c r="M4" s="3" t="s">
        <v>4</v>
      </c>
      <c r="N4" s="3" t="s">
        <v>5</v>
      </c>
      <c r="O4" s="3"/>
      <c r="P4" s="3" t="s">
        <v>4</v>
      </c>
      <c r="Q4" s="3" t="s">
        <v>5</v>
      </c>
      <c r="R4" s="3"/>
      <c r="S4" s="3" t="s">
        <v>34</v>
      </c>
      <c r="T4" s="3" t="s">
        <v>5</v>
      </c>
    </row>
    <row r="5" spans="1:20" x14ac:dyDescent="0.2">
      <c r="A5" t="s">
        <v>6</v>
      </c>
      <c r="B5">
        <v>330</v>
      </c>
      <c r="C5" s="5">
        <f>B5/0.5408</f>
        <v>610.20710059171608</v>
      </c>
      <c r="E5" t="s">
        <v>6</v>
      </c>
      <c r="F5">
        <v>380</v>
      </c>
      <c r="G5" s="5">
        <f>F5/0.6209</f>
        <v>612.01481720083746</v>
      </c>
      <c r="I5" t="s">
        <v>6</v>
      </c>
      <c r="J5">
        <v>284</v>
      </c>
      <c r="K5" s="5">
        <f>J5/0.474</f>
        <v>599.15611814345993</v>
      </c>
      <c r="M5" t="s">
        <v>14</v>
      </c>
      <c r="N5">
        <v>106</v>
      </c>
      <c r="P5" t="s">
        <v>20</v>
      </c>
      <c r="Q5">
        <v>40</v>
      </c>
      <c r="S5" t="s">
        <v>24</v>
      </c>
      <c r="T5">
        <f>B5+F5+J5+N5+Q5</f>
        <v>1140</v>
      </c>
    </row>
    <row r="6" spans="1:20" x14ac:dyDescent="0.2">
      <c r="A6" t="s">
        <v>23</v>
      </c>
      <c r="B6">
        <v>303</v>
      </c>
      <c r="C6" s="5">
        <f>B6/0.5408</f>
        <v>560.28106508875749</v>
      </c>
      <c r="E6" t="s">
        <v>23</v>
      </c>
      <c r="F6">
        <v>361</v>
      </c>
      <c r="G6" s="5">
        <f>F6/0.6209</f>
        <v>581.41407634079565</v>
      </c>
      <c r="I6" t="s">
        <v>23</v>
      </c>
      <c r="J6">
        <v>281</v>
      </c>
      <c r="K6" s="5">
        <f>J6/0.474</f>
        <v>592.82700421940933</v>
      </c>
      <c r="M6" t="s">
        <v>11</v>
      </c>
      <c r="N6">
        <v>65</v>
      </c>
      <c r="P6" t="s">
        <v>23</v>
      </c>
      <c r="Q6">
        <v>38</v>
      </c>
      <c r="S6" t="s">
        <v>35</v>
      </c>
      <c r="T6">
        <f>B6+F6+J6+N6+Q6</f>
        <v>1048</v>
      </c>
    </row>
    <row r="7" spans="1:20" x14ac:dyDescent="0.2">
      <c r="A7" t="s">
        <v>7</v>
      </c>
      <c r="B7">
        <v>302</v>
      </c>
      <c r="C7" s="5">
        <f>B7/0.5408</f>
        <v>558.43195266272198</v>
      </c>
      <c r="E7" t="s">
        <v>8</v>
      </c>
      <c r="F7">
        <v>315</v>
      </c>
      <c r="G7" s="5">
        <f>F7/0.6209</f>
        <v>507.32807215332582</v>
      </c>
      <c r="I7" t="s">
        <v>7</v>
      </c>
      <c r="J7">
        <v>276</v>
      </c>
      <c r="K7" s="5">
        <f>J7/0.474</f>
        <v>582.27848101265829</v>
      </c>
      <c r="M7" t="s">
        <v>15</v>
      </c>
      <c r="N7">
        <v>40</v>
      </c>
      <c r="P7" t="s">
        <v>18</v>
      </c>
      <c r="Q7">
        <v>35</v>
      </c>
      <c r="S7" t="s">
        <v>36</v>
      </c>
      <c r="T7">
        <f>B7+F7+J7+N7+Q7</f>
        <v>968</v>
      </c>
    </row>
  </sheetData>
  <pageMargins left="0.75" right="0.75" top="1" bottom="1" header="0.5" footer="0.5"/>
  <pageSetup scale="7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Peakers</vt:lpstr>
      <vt:lpstr>LV Cogen</vt:lpstr>
      <vt:lpstr>Pastoria</vt:lpstr>
      <vt:lpstr>Portfolio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Felienne</cp:lastModifiedBy>
  <cp:lastPrinted>2000-10-06T16:30:24Z</cp:lastPrinted>
  <dcterms:created xsi:type="dcterms:W3CDTF">2000-10-04T20:30:51Z</dcterms:created>
  <dcterms:modified xsi:type="dcterms:W3CDTF">2014-09-03T11:17:04Z</dcterms:modified>
</cp:coreProperties>
</file>